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12120" windowHeight="9000" activeTab="0"/>
  </bookViews>
  <sheets>
    <sheet name="A" sheetId="1" r:id="rId1"/>
  </sheets>
  <definedNames>
    <definedName name="PAGE1">'A'!$B$5:$E$74</definedName>
    <definedName name="PAGE2">'A'!$B$83:$E$1550</definedName>
    <definedName name="PAGE3">'A'!$B$5:$E$74</definedName>
    <definedName name="PAGE4">'A'!$B$82:$E$137</definedName>
    <definedName name="_xlnm.Print_Area" localSheetId="0">'A'!$A$2:$AO$198</definedName>
    <definedName name="_xlnm.Print_Area">'A'!$B$5:$E$74</definedName>
  </definedNames>
  <calcPr fullCalcOnLoad="1"/>
</workbook>
</file>

<file path=xl/sharedStrings.xml><?xml version="1.0" encoding="utf-8"?>
<sst xmlns="http://schemas.openxmlformats.org/spreadsheetml/2006/main" count="574" uniqueCount="206">
  <si>
    <t>Management and Administration</t>
  </si>
  <si>
    <t>Counterterrorism</t>
  </si>
  <si>
    <t>State Criminal Alien Assistance Program</t>
  </si>
  <si>
    <t>Indian Country Prison Grants</t>
  </si>
  <si>
    <t>Tribal Courts</t>
  </si>
  <si>
    <t>Byrne Discretionary</t>
  </si>
  <si>
    <t>Bulletproof Vest Partnership</t>
  </si>
  <si>
    <t>Grants for Closed Circuit Televising</t>
  </si>
  <si>
    <t>Justice Assistance Grant Program</t>
  </si>
  <si>
    <t>USA Freedom Corps</t>
  </si>
  <si>
    <t>Childsafe Initiative</t>
  </si>
  <si>
    <t>Police Corps</t>
  </si>
  <si>
    <t>Project Reentry</t>
  </si>
  <si>
    <t>Regional Information Sharing System</t>
  </si>
  <si>
    <t>Southwest Border Prosecutor Initiative</t>
  </si>
  <si>
    <t>Grants to Combat Violence Against Women</t>
  </si>
  <si>
    <t>Grants to Encourage Arrest Policies</t>
  </si>
  <si>
    <t>Rural  Domestic Violence &amp; Child Abuse Enforcement Assistance</t>
  </si>
  <si>
    <t>Training Programs to Assist Probation &amp; Parole Officers</t>
  </si>
  <si>
    <t>Prescription Drug Monitoring Program</t>
  </si>
  <si>
    <t>Prison Rape Prevention and Prosecution Program</t>
  </si>
  <si>
    <t>Weed and Seed Program</t>
  </si>
  <si>
    <t>Research, Development, Evaluation and Statistics</t>
  </si>
  <si>
    <t>Criminal Justice Statistical Programs</t>
  </si>
  <si>
    <t>Research, Evaluation, and Demonstration Programs</t>
  </si>
  <si>
    <t>VAWA II Stalker Databases</t>
  </si>
  <si>
    <t>Technology for Crime Identification</t>
  </si>
  <si>
    <t>DNA Initiative:</t>
  </si>
  <si>
    <t>National Criminal Records History Improvement Program</t>
  </si>
  <si>
    <t>Strengthening the Juvenile Justice System (Reauth)</t>
  </si>
  <si>
    <t>Part A:  Concentration of Federal Efforts</t>
  </si>
  <si>
    <t>Part B:  Formula Grants</t>
  </si>
  <si>
    <t>Part C:  Juvenile Delinquency Block Gts (new)</t>
  </si>
  <si>
    <t>Part D:  Research/Eval/T&amp;TA (new)</t>
  </si>
  <si>
    <t>Part E: Demos (new)</t>
  </si>
  <si>
    <t>Title V:  Local Delinquency Prevention Incentive Grants</t>
  </si>
  <si>
    <t>Juvenile Accountability Incentive Block Grant Program (JAIBG)</t>
  </si>
  <si>
    <t>Substance Abuse:  Demand Reduction</t>
  </si>
  <si>
    <t xml:space="preserve">Drug Courts </t>
  </si>
  <si>
    <t>Indian Country Alcohol and Crime Demonstration Program</t>
  </si>
  <si>
    <t>Residential Substance Abuse Treatment</t>
  </si>
  <si>
    <t>Crime Victims Fund (M&amp;A only)</t>
  </si>
  <si>
    <t>Victims of Trafficking</t>
  </si>
  <si>
    <t>Missing Alzheimer's Patient Alert Program</t>
  </si>
  <si>
    <t>Public Safety Officers Disability Benefit Program</t>
  </si>
  <si>
    <t>VAWA II:  Legal Assistance Program</t>
  </si>
  <si>
    <t>VAWA II:  Safe Haven Program</t>
  </si>
  <si>
    <t>Child Abuse Training Programs for Judicial Personnel</t>
  </si>
  <si>
    <t>Court Appointed Special Advocate</t>
  </si>
  <si>
    <t>Improving Investigation and Prosecution of Child Abuse</t>
  </si>
  <si>
    <t>Missing and Exploited Childrens Program</t>
  </si>
  <si>
    <t>Telemarketing Scams Against the Elderly</t>
  </si>
  <si>
    <t>VAWA II:  Campus Violence</t>
  </si>
  <si>
    <t xml:space="preserve">VAWA II:  Enhancing Protections for Older &amp; Disabled </t>
  </si>
  <si>
    <t xml:space="preserve">  Women from Domestic Violence &amp; Sexual Assault</t>
  </si>
  <si>
    <t xml:space="preserve">VAWA II: Education and Training to End Violence </t>
  </si>
  <si>
    <t xml:space="preserve">  Against and Abuse of Women with Disabilities</t>
  </si>
  <si>
    <t>Public Safety Officers Death Benefit Program (MANDATORY)</t>
  </si>
  <si>
    <t xml:space="preserve"> </t>
  </si>
  <si>
    <t>Research and Development</t>
  </si>
  <si>
    <t>Law Enforcement Technology R&amp;D</t>
  </si>
  <si>
    <t>Boys and Girls Clubs of America</t>
  </si>
  <si>
    <t>Reseach and Eval Violence Agst Women (NIJ)</t>
  </si>
  <si>
    <t>Safe Start Program (OJJDP)</t>
  </si>
  <si>
    <t>State and Local DNA Lab Capacity</t>
  </si>
  <si>
    <t>Discretionary Reseach, Demo, Eval, Stats, and T/TA</t>
  </si>
  <si>
    <t>Small, Non-Profit T/TA</t>
  </si>
  <si>
    <t>Incentive Grants</t>
  </si>
  <si>
    <t>Tribal Youth Program</t>
  </si>
  <si>
    <t>Enforcing Underage Drinking Laws</t>
  </si>
  <si>
    <t>Crime Victims Fund</t>
  </si>
  <si>
    <t>TOTAL, OFFICE OF JUSTICE PROGRAMS</t>
  </si>
  <si>
    <t>COMMUNITY ORIENTED POLICING SERVICES</t>
  </si>
  <si>
    <t>TOTAL, STATE AND LOCAL ASSISTANCE</t>
  </si>
  <si>
    <t>Total, Justice Assistance Discretionary</t>
  </si>
  <si>
    <t>Total, Justice Assistance</t>
  </si>
  <si>
    <t>[10,000]</t>
  </si>
  <si>
    <t>Enacted</t>
  </si>
  <si>
    <t>[5,200]</t>
  </si>
  <si>
    <t>Tribal Law Enforcement</t>
  </si>
  <si>
    <t>COPS Technology Grants</t>
  </si>
  <si>
    <t>Training and Technical Assistance</t>
  </si>
  <si>
    <t>Police Integrity Training</t>
  </si>
  <si>
    <t>Hiring Programs</t>
  </si>
  <si>
    <t>Difference</t>
  </si>
  <si>
    <t>Base</t>
  </si>
  <si>
    <t>05</t>
  </si>
  <si>
    <t>Change</t>
  </si>
  <si>
    <t>Office on Violence Against Women:</t>
  </si>
  <si>
    <t>Subtotal</t>
  </si>
  <si>
    <t>Passback</t>
  </si>
  <si>
    <t>04</t>
  </si>
  <si>
    <t>National White Collar Crime Center/Cyber Fraud and Computer Forensics</t>
  </si>
  <si>
    <t>Rescission</t>
  </si>
  <si>
    <t>Likely</t>
  </si>
  <si>
    <t>[35,000]</t>
  </si>
  <si>
    <t>Request</t>
  </si>
  <si>
    <t>Coverdell Grants</t>
  </si>
  <si>
    <t>Appeal</t>
  </si>
  <si>
    <t>Recomm</t>
  </si>
  <si>
    <t>Pluses</t>
  </si>
  <si>
    <t>Secure our Schools</t>
  </si>
  <si>
    <t>Total</t>
  </si>
  <si>
    <t xml:space="preserve">DOJ </t>
  </si>
  <si>
    <t>TOTAL</t>
  </si>
  <si>
    <t>$200 M</t>
  </si>
  <si>
    <t>Cut</t>
  </si>
  <si>
    <t>Betw. Conf</t>
  </si>
  <si>
    <t>&amp; Appeal</t>
  </si>
  <si>
    <t>Discretionary Total</t>
  </si>
  <si>
    <t>Total, All Grant Accounts</t>
  </si>
  <si>
    <t>And Other</t>
  </si>
  <si>
    <t>Adjusts.</t>
  </si>
  <si>
    <t>[12,500]</t>
  </si>
  <si>
    <t>0.465 Resc</t>
  </si>
  <si>
    <t>0.59 Resc</t>
  </si>
  <si>
    <t>Conf Less</t>
  </si>
  <si>
    <t>0.465</t>
  </si>
  <si>
    <t>Tribal   Assistance</t>
  </si>
  <si>
    <t>[5,921]</t>
  </si>
  <si>
    <t>[19,956]</t>
  </si>
  <si>
    <t>[60,000]</t>
  </si>
  <si>
    <t>[24,835]</t>
  </si>
  <si>
    <t>Services for Victims of Crime</t>
  </si>
  <si>
    <t>Program</t>
  </si>
  <si>
    <t>Realignment</t>
  </si>
  <si>
    <t>Other C</t>
  </si>
  <si>
    <t>OFFICE OF JUSTICE PROGRAMS</t>
  </si>
  <si>
    <t>Rescissions of Balances:</t>
  </si>
  <si>
    <t>Approp.</t>
  </si>
  <si>
    <t>Adjustments</t>
  </si>
  <si>
    <t>to Base</t>
  </si>
  <si>
    <t>Restructured</t>
  </si>
  <si>
    <t>BUDGET ACTIVITY</t>
  </si>
  <si>
    <t>STATE AND LOCAL ASSISTANCE PROGRAMS</t>
  </si>
  <si>
    <t>2005</t>
  </si>
  <si>
    <t>2004</t>
  </si>
  <si>
    <t>[80,000]</t>
  </si>
  <si>
    <t>[3,000]</t>
  </si>
  <si>
    <t>[19,000]</t>
  </si>
  <si>
    <t>GREAT</t>
  </si>
  <si>
    <t>[20,000]</t>
  </si>
  <si>
    <t>[25,000]</t>
  </si>
  <si>
    <t>Enacted With</t>
  </si>
  <si>
    <t>OJP-administered programs that were previously under the COPS  and OVW appropriations have been excluded from the COPS and OVW totals and are reflected as individual line-items in both 2004 and 2005 to allow for the comparison of funding between the two years.</t>
  </si>
  <si>
    <t>TOTAL, OFFICE ON VIOLENCE AGAINST WOMEN</t>
  </si>
  <si>
    <t>TOTAL, COMMUNITY ORIENTED POLICING SERVICES</t>
  </si>
  <si>
    <t>2005 Request</t>
  </si>
  <si>
    <t>2006</t>
  </si>
  <si>
    <t>House</t>
  </si>
  <si>
    <t>Senate</t>
  </si>
  <si>
    <t>Implementation of the National Criminal Intelligence Sharing Plan</t>
  </si>
  <si>
    <t>COPS Interoperable Grants/SAFECOM</t>
  </si>
  <si>
    <t>[15,000]</t>
  </si>
  <si>
    <t>[5,000]</t>
  </si>
  <si>
    <t>Law Enforcement Family Support</t>
  </si>
  <si>
    <t>Motor Vehicle Theft Prevention</t>
  </si>
  <si>
    <t>Safe Schools Initiative</t>
  </si>
  <si>
    <t>Part G: Mentoring</t>
  </si>
  <si>
    <t>State and Local Antiterrorism Training</t>
  </si>
  <si>
    <t>Methamphetamine/Hotsports</t>
  </si>
  <si>
    <t>Prison Grant Program</t>
  </si>
  <si>
    <t>COUNTERTERRORISM/SEPTEMBER 11TH</t>
  </si>
  <si>
    <t>Victim Notification System</t>
  </si>
  <si>
    <t>[85,000]</t>
  </si>
  <si>
    <t>[2,500]</t>
  </si>
  <si>
    <t xml:space="preserve">Post-CJS </t>
  </si>
  <si>
    <t>Cannabis Eradication Program from DEA</t>
  </si>
  <si>
    <t>Appropriation</t>
  </si>
  <si>
    <t>With</t>
  </si>
  <si>
    <t>Rescissions</t>
  </si>
  <si>
    <t>to  Base</t>
  </si>
  <si>
    <t xml:space="preserve">Program </t>
  </si>
  <si>
    <t>Funds</t>
  </si>
  <si>
    <t>Pres. Bud</t>
  </si>
  <si>
    <t>Prog</t>
  </si>
  <si>
    <t>Decreases</t>
  </si>
  <si>
    <t>Increases</t>
  </si>
  <si>
    <t>[2,467]</t>
  </si>
  <si>
    <t>[9,866]</t>
  </si>
  <si>
    <t>[83,865</t>
  </si>
  <si>
    <t>NIJ Testing Program</t>
  </si>
  <si>
    <t>Hate Crimes Training and Technical Assistance</t>
  </si>
  <si>
    <t>Felony Arrestee Drug Use Reporting</t>
  </si>
  <si>
    <t>[6,500]</t>
  </si>
  <si>
    <t>Training</t>
  </si>
  <si>
    <t>[4,500]</t>
  </si>
  <si>
    <t>Statistics</t>
  </si>
  <si>
    <t>[6,000]</t>
  </si>
  <si>
    <t>[2,175]</t>
  </si>
  <si>
    <t>[151,000]</t>
  </si>
  <si>
    <t>[14,000]</t>
  </si>
  <si>
    <t>[19,733]</t>
  </si>
  <si>
    <t>[24,666]</t>
  </si>
  <si>
    <t xml:space="preserve">                                                 Transitional Housing</t>
  </si>
  <si>
    <t>[267]</t>
  </si>
  <si>
    <t>[4,933]</t>
  </si>
  <si>
    <t>[12,333]</t>
  </si>
  <si>
    <t>[134]</t>
  </si>
  <si>
    <t>[2,667]</t>
  </si>
  <si>
    <t>Totals, Not Including Unob. Bal. Rescissions:</t>
  </si>
  <si>
    <t>Prison Rape Commission</t>
  </si>
  <si>
    <t>Crime Identification Technology Act Program</t>
  </si>
  <si>
    <t>Public Safety Officers Educational Assistance</t>
  </si>
  <si>
    <t>Capital Litigation Improvement Grants Program</t>
  </si>
  <si>
    <t>State and Local Gun Violence Assistance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</si>
</sst>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u val="single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24"/>
      </top>
      <bottom>
        <color indexed="63"/>
      </bottom>
    </border>
    <border>
      <left>
        <color indexed="24"/>
      </left>
      <right style="thin"/>
      <top>
        <color indexed="24"/>
      </top>
      <bottom>
        <color indexed="63"/>
      </bottom>
    </border>
    <border>
      <left style="thin"/>
      <right style="thin"/>
      <top>
        <color indexed="24"/>
      </top>
      <bottom>
        <color indexed="63"/>
      </bottom>
    </border>
    <border>
      <left>
        <color indexed="63"/>
      </left>
      <right style="thin"/>
      <top>
        <color indexed="2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 quotePrefix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 quotePrefix="1">
      <alignment horizontal="right"/>
    </xf>
    <xf numFmtId="3" fontId="5" fillId="2" borderId="3" xfId="0" applyNumberFormat="1" applyFont="1" applyFill="1" applyBorder="1" applyAlignment="1" quotePrefix="1">
      <alignment horizontal="right"/>
    </xf>
    <xf numFmtId="3" fontId="5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4" fillId="0" borderId="4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Continuous" wrapText="1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 quotePrefix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Continuous" wrapText="1"/>
    </xf>
    <xf numFmtId="3" fontId="5" fillId="0" borderId="13" xfId="0" applyNumberFormat="1" applyFont="1" applyBorder="1" applyAlignment="1">
      <alignment horizontal="centerContinuous"/>
    </xf>
    <xf numFmtId="3" fontId="5" fillId="0" borderId="4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12" fillId="0" borderId="0" xfId="0" applyNumberFormat="1" applyFont="1" applyAlignment="1">
      <alignment vertical="top"/>
    </xf>
    <xf numFmtId="0" fontId="4" fillId="0" borderId="3" xfId="0" applyNumberFormat="1" applyFont="1" applyBorder="1" applyAlignment="1" quotePrefix="1">
      <alignment/>
    </xf>
    <xf numFmtId="0" fontId="4" fillId="0" borderId="2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3" fontId="4" fillId="0" borderId="4" xfId="0" applyNumberFormat="1" applyFont="1" applyBorder="1" applyAlignment="1" quotePrefix="1">
      <alignment/>
    </xf>
    <xf numFmtId="3" fontId="4" fillId="0" borderId="5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4" fillId="0" borderId="6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centerContinuous" wrapText="1"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4" fillId="0" borderId="4" xfId="0" applyNumberFormat="1" applyFont="1" applyBorder="1" applyAlignment="1" quotePrefix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5" xfId="0" applyNumberFormat="1" applyFont="1" applyBorder="1" applyAlignment="1" quotePrefix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 quotePrefix="1">
      <alignment horizontal="center"/>
    </xf>
    <xf numFmtId="0" fontId="0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4" fillId="0" borderId="16" xfId="0" applyNumberFormat="1" applyFont="1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I2657"/>
  <sheetViews>
    <sheetView tabSelected="1" showOutlineSymbols="0" zoomScale="50" zoomScaleNormal="50" zoomScaleSheetLayoutView="50" workbookViewId="0" topLeftCell="A1">
      <pane xSplit="5" ySplit="8" topLeftCell="F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H162" sqref="AH162:AL163"/>
    </sheetView>
  </sheetViews>
  <sheetFormatPr defaultColWidth="8.88671875" defaultRowHeight="15"/>
  <cols>
    <col min="1" max="1" width="8.88671875" style="1" customWidth="1"/>
    <col min="2" max="4" width="3.6640625" style="1" customWidth="1"/>
    <col min="5" max="5" width="45.10546875" style="1" customWidth="1"/>
    <col min="6" max="7" width="10.99609375" style="1" hidden="1" customWidth="1"/>
    <col min="8" max="12" width="10.77734375" style="1" hidden="1" customWidth="1"/>
    <col min="13" max="14" width="9.88671875" style="1" hidden="1" customWidth="1"/>
    <col min="15" max="17" width="10.77734375" style="1" hidden="1" customWidth="1"/>
    <col min="18" max="25" width="9.6640625" style="1" hidden="1" customWidth="1"/>
    <col min="26" max="26" width="8.5546875" style="1" hidden="1" customWidth="1"/>
    <col min="27" max="28" width="9.6640625" style="1" hidden="1" customWidth="1"/>
    <col min="29" max="29" width="0.88671875" style="1" hidden="1" customWidth="1"/>
    <col min="30" max="30" width="1.1171875" style="1" hidden="1" customWidth="1"/>
    <col min="31" max="31" width="10.99609375" style="1" customWidth="1"/>
    <col min="32" max="32" width="9.6640625" style="1" hidden="1" customWidth="1"/>
    <col min="33" max="37" width="11.4453125" style="1" customWidth="1"/>
    <col min="38" max="38" width="9.6640625" style="1" customWidth="1"/>
    <col min="39" max="39" width="4.5546875" style="1" customWidth="1"/>
    <col min="40" max="40" width="9.88671875" style="1" hidden="1" customWidth="1"/>
    <col min="41" max="41" width="9.6640625" style="1" hidden="1" customWidth="1"/>
    <col min="42" max="16384" width="9.6640625" style="1" customWidth="1"/>
  </cols>
  <sheetData>
    <row r="3" ht="23.25" customHeight="1">
      <c r="L3" s="117" t="s">
        <v>134</v>
      </c>
    </row>
    <row r="4" spans="33:38" ht="15">
      <c r="AG4" s="138"/>
      <c r="AH4" s="32"/>
      <c r="AI4" s="32"/>
      <c r="AJ4" s="32"/>
      <c r="AK4" s="32"/>
      <c r="AL4" s="32"/>
    </row>
    <row r="5" spans="1:43" ht="15">
      <c r="A5" s="32"/>
      <c r="B5" s="89"/>
      <c r="C5" s="131"/>
      <c r="D5" s="131"/>
      <c r="E5" s="109"/>
      <c r="F5" s="36"/>
      <c r="G5" s="37"/>
      <c r="H5" s="37"/>
      <c r="I5" s="37"/>
      <c r="J5" s="37"/>
      <c r="K5" s="37"/>
      <c r="L5" s="119" t="s">
        <v>136</v>
      </c>
      <c r="M5" s="37"/>
      <c r="N5" s="37"/>
      <c r="O5" s="118" t="s">
        <v>135</v>
      </c>
      <c r="P5" s="37"/>
      <c r="Q5" s="37"/>
      <c r="R5" s="37"/>
      <c r="S5" s="37"/>
      <c r="T5" s="37"/>
      <c r="U5" s="37"/>
      <c r="V5" s="37"/>
      <c r="W5" s="37"/>
      <c r="X5" s="37"/>
      <c r="Y5" s="38" t="s">
        <v>105</v>
      </c>
      <c r="Z5" s="38"/>
      <c r="AA5" s="37"/>
      <c r="AC5" s="124"/>
      <c r="AD5" s="125"/>
      <c r="AE5" s="123"/>
      <c r="AF5" s="123"/>
      <c r="AG5" s="150" t="s">
        <v>135</v>
      </c>
      <c r="AH5" s="163" t="s">
        <v>148</v>
      </c>
      <c r="AI5" s="164"/>
      <c r="AJ5" s="164"/>
      <c r="AK5" s="164"/>
      <c r="AL5" s="165"/>
      <c r="AM5" s="120"/>
      <c r="AN5" s="20">
        <f>IF(AK5&lt;0,AK5,"")</f>
      </c>
      <c r="AO5" s="120"/>
      <c r="AP5" s="120"/>
      <c r="AQ5" s="120"/>
    </row>
    <row r="6" spans="1:43" ht="15">
      <c r="A6" s="32"/>
      <c r="B6" s="158" t="s">
        <v>133</v>
      </c>
      <c r="C6" s="159"/>
      <c r="D6" s="159"/>
      <c r="E6" s="160"/>
      <c r="F6" s="82" t="s">
        <v>136</v>
      </c>
      <c r="G6" s="40"/>
      <c r="H6" s="41" t="s">
        <v>91</v>
      </c>
      <c r="I6" s="41"/>
      <c r="J6" s="41"/>
      <c r="K6" s="41"/>
      <c r="L6" s="42" t="s">
        <v>129</v>
      </c>
      <c r="M6" s="43"/>
      <c r="N6" s="44"/>
      <c r="O6" s="45"/>
      <c r="P6" s="46"/>
      <c r="Q6" s="46"/>
      <c r="R6" s="38"/>
      <c r="S6" s="38"/>
      <c r="T6" s="38"/>
      <c r="U6" s="38" t="s">
        <v>103</v>
      </c>
      <c r="V6" s="38"/>
      <c r="W6" s="38"/>
      <c r="X6" s="38"/>
      <c r="Y6" s="47" t="s">
        <v>106</v>
      </c>
      <c r="Z6" s="47"/>
      <c r="AA6" s="40"/>
      <c r="AB6" s="1" t="s">
        <v>84</v>
      </c>
      <c r="AC6" s="58"/>
      <c r="AD6" s="58"/>
      <c r="AE6" s="148" t="s">
        <v>135</v>
      </c>
      <c r="AF6" s="56"/>
      <c r="AG6" s="151" t="s">
        <v>168</v>
      </c>
      <c r="AH6" s="123"/>
      <c r="AI6" s="141"/>
      <c r="AJ6" s="125"/>
      <c r="AK6" s="141"/>
      <c r="AL6" s="155" t="s">
        <v>102</v>
      </c>
      <c r="AM6" s="120"/>
      <c r="AN6" s="20">
        <f>IF(AK6&lt;0,AK6,"")</f>
      </c>
      <c r="AO6" s="120"/>
      <c r="AP6" s="120"/>
      <c r="AQ6" s="120"/>
    </row>
    <row r="7" spans="1:43" ht="15">
      <c r="A7" s="32"/>
      <c r="B7" s="48"/>
      <c r="C7" s="57"/>
      <c r="D7" s="57"/>
      <c r="E7" s="56"/>
      <c r="F7" s="39" t="s">
        <v>129</v>
      </c>
      <c r="G7" s="49"/>
      <c r="H7" s="50" t="s">
        <v>94</v>
      </c>
      <c r="I7" s="50" t="s">
        <v>114</v>
      </c>
      <c r="J7" s="50" t="s">
        <v>116</v>
      </c>
      <c r="K7" s="50" t="s">
        <v>115</v>
      </c>
      <c r="L7" s="42" t="s">
        <v>143</v>
      </c>
      <c r="M7" s="51" t="s">
        <v>130</v>
      </c>
      <c r="N7" s="51" t="s">
        <v>124</v>
      </c>
      <c r="O7" s="51" t="s">
        <v>132</v>
      </c>
      <c r="P7" s="50"/>
      <c r="Q7" s="50"/>
      <c r="R7" s="49" t="s">
        <v>86</v>
      </c>
      <c r="S7" s="40"/>
      <c r="T7" s="40"/>
      <c r="U7" s="40" t="s">
        <v>99</v>
      </c>
      <c r="V7" s="40"/>
      <c r="W7" s="40" t="s">
        <v>104</v>
      </c>
      <c r="X7" s="40"/>
      <c r="Y7" s="40" t="s">
        <v>111</v>
      </c>
      <c r="Z7" s="52" t="s">
        <v>124</v>
      </c>
      <c r="AA7" s="61"/>
      <c r="AB7" s="30" t="s">
        <v>107</v>
      </c>
      <c r="AC7" s="130" t="s">
        <v>135</v>
      </c>
      <c r="AD7" s="130" t="s">
        <v>135</v>
      </c>
      <c r="AE7" s="55" t="s">
        <v>168</v>
      </c>
      <c r="AF7" s="55" t="s">
        <v>166</v>
      </c>
      <c r="AG7" s="151" t="s">
        <v>169</v>
      </c>
      <c r="AH7" s="153" t="s">
        <v>130</v>
      </c>
      <c r="AI7" s="151" t="s">
        <v>172</v>
      </c>
      <c r="AJ7" s="151" t="s">
        <v>132</v>
      </c>
      <c r="AK7" s="151" t="s">
        <v>172</v>
      </c>
      <c r="AL7" s="151" t="s">
        <v>124</v>
      </c>
      <c r="AM7" s="120"/>
      <c r="AN7" s="10" t="s">
        <v>175</v>
      </c>
      <c r="AO7" s="10" t="s">
        <v>172</v>
      </c>
      <c r="AP7" s="120"/>
      <c r="AQ7" s="120"/>
    </row>
    <row r="8" spans="1:43" ht="15">
      <c r="A8" s="33"/>
      <c r="B8" s="100"/>
      <c r="C8" s="132"/>
      <c r="D8" s="132"/>
      <c r="E8" s="110"/>
      <c r="F8" s="101" t="s">
        <v>77</v>
      </c>
      <c r="G8" s="102" t="s">
        <v>84</v>
      </c>
      <c r="H8" s="102" t="s">
        <v>77</v>
      </c>
      <c r="I8" s="102"/>
      <c r="J8" s="103" t="s">
        <v>117</v>
      </c>
      <c r="K8" s="102"/>
      <c r="L8" s="101" t="s">
        <v>93</v>
      </c>
      <c r="M8" s="104" t="s">
        <v>131</v>
      </c>
      <c r="N8" s="105" t="s">
        <v>125</v>
      </c>
      <c r="O8" s="104" t="s">
        <v>85</v>
      </c>
      <c r="P8" s="102" t="s">
        <v>87</v>
      </c>
      <c r="Q8" s="102" t="s">
        <v>90</v>
      </c>
      <c r="R8" s="102" t="s">
        <v>96</v>
      </c>
      <c r="S8" s="102" t="s">
        <v>84</v>
      </c>
      <c r="T8" s="102" t="s">
        <v>100</v>
      </c>
      <c r="U8" s="102" t="s">
        <v>98</v>
      </c>
      <c r="V8" s="106"/>
      <c r="W8" s="102" t="s">
        <v>98</v>
      </c>
      <c r="X8" s="102"/>
      <c r="Y8" s="102" t="s">
        <v>112</v>
      </c>
      <c r="Z8" s="95" t="s">
        <v>87</v>
      </c>
      <c r="AA8" s="137" t="s">
        <v>147</v>
      </c>
      <c r="AB8" s="27" t="s">
        <v>108</v>
      </c>
      <c r="AC8" s="79" t="s">
        <v>149</v>
      </c>
      <c r="AD8" s="96" t="s">
        <v>150</v>
      </c>
      <c r="AE8" s="149" t="s">
        <v>77</v>
      </c>
      <c r="AF8" s="95" t="s">
        <v>93</v>
      </c>
      <c r="AG8" s="152" t="s">
        <v>170</v>
      </c>
      <c r="AH8" s="152" t="s">
        <v>171</v>
      </c>
      <c r="AI8" s="152" t="s">
        <v>125</v>
      </c>
      <c r="AJ8" s="152" t="s">
        <v>85</v>
      </c>
      <c r="AK8" s="152" t="s">
        <v>87</v>
      </c>
      <c r="AL8" s="154" t="s">
        <v>173</v>
      </c>
      <c r="AM8" s="120"/>
      <c r="AN8" s="10" t="s">
        <v>176</v>
      </c>
      <c r="AO8" s="10" t="s">
        <v>177</v>
      </c>
      <c r="AP8" s="120"/>
      <c r="AQ8" s="120"/>
    </row>
    <row r="9" spans="1:52" ht="15">
      <c r="A9" s="33"/>
      <c r="B9" s="35" t="s">
        <v>0</v>
      </c>
      <c r="C9" s="133"/>
      <c r="D9" s="133"/>
      <c r="E9" s="111"/>
      <c r="F9" s="56">
        <v>35000</v>
      </c>
      <c r="G9" s="57">
        <f>SUM(H9-F9)</f>
        <v>2816</v>
      </c>
      <c r="H9" s="57">
        <v>37816</v>
      </c>
      <c r="I9" s="57">
        <v>-163</v>
      </c>
      <c r="J9" s="57">
        <f>SUM(F9,I9)</f>
        <v>34837</v>
      </c>
      <c r="K9" s="57">
        <v>-206</v>
      </c>
      <c r="L9" s="56">
        <v>34632</v>
      </c>
      <c r="M9" s="58">
        <f>SUM(O9-N9-L9)</f>
        <v>-1</v>
      </c>
      <c r="N9" s="58">
        <v>-34631</v>
      </c>
      <c r="O9" s="58">
        <v>0</v>
      </c>
      <c r="P9" s="57">
        <f>SUM(Q9-O9)</f>
        <v>0</v>
      </c>
      <c r="Q9" s="57"/>
      <c r="R9" s="57">
        <v>0</v>
      </c>
      <c r="S9" s="57">
        <f>SUM(Q9-R9)</f>
        <v>0</v>
      </c>
      <c r="T9" s="57"/>
      <c r="U9" s="59"/>
      <c r="V9" s="57">
        <v>0</v>
      </c>
      <c r="W9" s="57">
        <f>SUM(Q9,U9)</f>
        <v>0</v>
      </c>
      <c r="X9" s="57"/>
      <c r="Y9" s="57"/>
      <c r="Z9" s="57" t="e">
        <f>SUM(#REF!-O9)</f>
        <v>#REF!</v>
      </c>
      <c r="AA9" s="61">
        <v>0</v>
      </c>
      <c r="AB9" s="20" t="e">
        <f>SUM(#REF!-F9)</f>
        <v>#REF!</v>
      </c>
      <c r="AC9" s="126">
        <v>38000</v>
      </c>
      <c r="AD9" s="126">
        <v>25000</v>
      </c>
      <c r="AE9" s="122">
        <v>35000</v>
      </c>
      <c r="AF9" s="126">
        <f>SUM(AE9*0.9946)</f>
        <v>34811</v>
      </c>
      <c r="AG9" s="122">
        <f>SUM(AF9*0.992)</f>
        <v>34532.512</v>
      </c>
      <c r="AH9" s="56">
        <v>0</v>
      </c>
      <c r="AI9" s="58">
        <f>SUM(AJ9-SUM(AG9:AH9))</f>
        <v>-34532.512</v>
      </c>
      <c r="AJ9" s="58">
        <v>0</v>
      </c>
      <c r="AK9" s="58">
        <f>SUM(AL9-AJ9)</f>
        <v>0</v>
      </c>
      <c r="AL9" s="122">
        <v>0</v>
      </c>
      <c r="AM9" s="20"/>
      <c r="AN9" s="10">
        <f aca="true" t="shared" si="0" ref="AN9:AN38">IF(AK9&lt;0,AK9,"")</f>
      </c>
      <c r="AO9" s="10">
        <f>IF(AK9&gt;0,AK9,"")</f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</row>
    <row r="10" spans="1:52" ht="15">
      <c r="A10" s="32"/>
      <c r="B10" s="35"/>
      <c r="C10" s="133"/>
      <c r="D10" s="133"/>
      <c r="E10" s="111"/>
      <c r="F10" s="56"/>
      <c r="G10" s="59"/>
      <c r="H10" s="57"/>
      <c r="I10" s="57"/>
      <c r="J10" s="57"/>
      <c r="K10" s="57"/>
      <c r="L10" s="56"/>
      <c r="M10" s="58"/>
      <c r="N10" s="58"/>
      <c r="O10" s="60"/>
      <c r="P10" s="59"/>
      <c r="Q10" s="57"/>
      <c r="R10" s="57"/>
      <c r="S10" s="59"/>
      <c r="T10" s="57"/>
      <c r="U10" s="57"/>
      <c r="V10" s="57"/>
      <c r="W10" s="57"/>
      <c r="X10" s="57"/>
      <c r="Y10" s="57"/>
      <c r="Z10" s="57"/>
      <c r="AA10" s="61"/>
      <c r="AB10" s="21"/>
      <c r="AC10" s="56"/>
      <c r="AD10" s="56"/>
      <c r="AE10" s="58"/>
      <c r="AF10" s="56"/>
      <c r="AG10" s="58"/>
      <c r="AH10" s="56"/>
      <c r="AI10" s="58"/>
      <c r="AJ10" s="58"/>
      <c r="AK10" s="58"/>
      <c r="AL10" s="58"/>
      <c r="AM10" s="20"/>
      <c r="AN10" s="10">
        <f t="shared" si="0"/>
      </c>
      <c r="AO10" s="10">
        <f aca="true" t="shared" si="1" ref="AO10:AO55">IF(AK10&gt;0,AK10,"")</f>
      </c>
      <c r="AP10" s="20"/>
      <c r="AQ10" s="20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1:52" ht="15">
      <c r="A11" s="32"/>
      <c r="B11" s="35" t="s">
        <v>1</v>
      </c>
      <c r="C11" s="133"/>
      <c r="D11" s="133"/>
      <c r="E11" s="86"/>
      <c r="F11" s="56"/>
      <c r="G11" s="59"/>
      <c r="H11" s="57"/>
      <c r="I11" s="57"/>
      <c r="J11" s="57"/>
      <c r="K11" s="57"/>
      <c r="L11" s="56"/>
      <c r="M11" s="58"/>
      <c r="N11" s="58"/>
      <c r="O11" s="60"/>
      <c r="P11" s="59"/>
      <c r="Q11" s="57"/>
      <c r="R11" s="57"/>
      <c r="S11" s="59"/>
      <c r="T11" s="57"/>
      <c r="U11" s="57"/>
      <c r="V11" s="57"/>
      <c r="W11" s="57"/>
      <c r="X11" s="57"/>
      <c r="Y11" s="57"/>
      <c r="Z11" s="57"/>
      <c r="AA11" s="61"/>
      <c r="AB11" s="21"/>
      <c r="AC11" s="56"/>
      <c r="AD11" s="56"/>
      <c r="AE11" s="58"/>
      <c r="AF11" s="56"/>
      <c r="AG11" s="58"/>
      <c r="AH11" s="56"/>
      <c r="AI11" s="58"/>
      <c r="AJ11" s="58"/>
      <c r="AK11" s="58"/>
      <c r="AL11" s="58"/>
      <c r="AM11" s="20"/>
      <c r="AN11" s="10">
        <f t="shared" si="0"/>
      </c>
      <c r="AO11" s="10">
        <f t="shared" si="1"/>
      </c>
      <c r="AP11" s="20"/>
      <c r="AQ11" s="20"/>
      <c r="AR11" s="21"/>
      <c r="AS11" s="21"/>
      <c r="AT11" s="21"/>
      <c r="AU11" s="21"/>
      <c r="AV11" s="21"/>
      <c r="AW11" s="21"/>
      <c r="AX11" s="21"/>
      <c r="AY11" s="21"/>
      <c r="AZ11" s="21"/>
    </row>
    <row r="12" spans="1:52" ht="15">
      <c r="A12" s="32"/>
      <c r="B12" s="35"/>
      <c r="C12" s="133"/>
      <c r="D12" s="133"/>
      <c r="E12" s="86" t="s">
        <v>59</v>
      </c>
      <c r="F12" s="91">
        <v>0</v>
      </c>
      <c r="G12" s="90">
        <f>SUM(H12-F12)</f>
        <v>0</v>
      </c>
      <c r="H12" s="90">
        <v>0</v>
      </c>
      <c r="I12" s="90">
        <v>0</v>
      </c>
      <c r="J12" s="90">
        <f>SUM(F12,I12)</f>
        <v>0</v>
      </c>
      <c r="K12" s="90">
        <v>0</v>
      </c>
      <c r="L12" s="91">
        <f>SUM(J12,K12)</f>
        <v>0</v>
      </c>
      <c r="M12" s="98">
        <v>0</v>
      </c>
      <c r="N12" s="98">
        <v>0</v>
      </c>
      <c r="O12" s="98">
        <v>0</v>
      </c>
      <c r="P12" s="90">
        <f>SUM(Q12-O12)</f>
        <v>7000</v>
      </c>
      <c r="Q12" s="90">
        <v>7000</v>
      </c>
      <c r="R12" s="90">
        <v>17000</v>
      </c>
      <c r="S12" s="90">
        <f>SUM(Q12-R12)</f>
        <v>-10000</v>
      </c>
      <c r="T12" s="90">
        <v>7000</v>
      </c>
      <c r="U12" s="90"/>
      <c r="V12" s="90">
        <v>7000</v>
      </c>
      <c r="W12" s="90">
        <f>SUM(Q12,U12)</f>
        <v>7000</v>
      </c>
      <c r="X12" s="90"/>
      <c r="Y12" s="90"/>
      <c r="Z12" s="90" t="e">
        <f>SUM(#REF!-O12)</f>
        <v>#REF!</v>
      </c>
      <c r="AA12" s="91">
        <v>7000</v>
      </c>
      <c r="AB12" s="20" t="e">
        <f>SUM(#REF!-F12)</f>
        <v>#REF!</v>
      </c>
      <c r="AC12" s="91">
        <v>0</v>
      </c>
      <c r="AD12" s="91">
        <v>0</v>
      </c>
      <c r="AE12" s="98">
        <v>0</v>
      </c>
      <c r="AF12" s="91">
        <f>SUM(AE12*0.9946)</f>
        <v>0</v>
      </c>
      <c r="AG12" s="98">
        <f>SUM(AF12*0.992)</f>
        <v>0</v>
      </c>
      <c r="AH12" s="91">
        <v>0</v>
      </c>
      <c r="AI12" s="98">
        <f>SUM(AJ12-SUM(AG12:AH12))</f>
        <v>0</v>
      </c>
      <c r="AJ12" s="98">
        <v>0</v>
      </c>
      <c r="AK12" s="98">
        <f>SUM(AL12-AJ12)</f>
        <v>7000</v>
      </c>
      <c r="AL12" s="98">
        <v>7000</v>
      </c>
      <c r="AM12" s="20"/>
      <c r="AN12" s="10">
        <f t="shared" si="0"/>
      </c>
      <c r="AO12" s="10">
        <f t="shared" si="1"/>
        <v>7000</v>
      </c>
      <c r="AP12" s="20"/>
      <c r="AQ12" s="20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2" ht="15">
      <c r="A13" s="32"/>
      <c r="B13" s="35"/>
      <c r="C13" s="133"/>
      <c r="D13" s="133"/>
      <c r="E13" s="86" t="s">
        <v>89</v>
      </c>
      <c r="F13" s="52">
        <f aca="true" t="shared" si="2" ref="F13:U13">SUM(F12:F12)</f>
        <v>0</v>
      </c>
      <c r="G13" s="53">
        <f t="shared" si="2"/>
        <v>0</v>
      </c>
      <c r="H13" s="53">
        <f t="shared" si="2"/>
        <v>0</v>
      </c>
      <c r="I13" s="53">
        <f t="shared" si="2"/>
        <v>0</v>
      </c>
      <c r="J13" s="53">
        <f t="shared" si="2"/>
        <v>0</v>
      </c>
      <c r="K13" s="53">
        <f t="shared" si="2"/>
        <v>0</v>
      </c>
      <c r="L13" s="52">
        <f t="shared" si="2"/>
        <v>0</v>
      </c>
      <c r="M13" s="52">
        <f t="shared" si="2"/>
        <v>0</v>
      </c>
      <c r="N13" s="52">
        <f t="shared" si="2"/>
        <v>0</v>
      </c>
      <c r="O13" s="52">
        <f t="shared" si="2"/>
        <v>0</v>
      </c>
      <c r="P13" s="53">
        <f t="shared" si="2"/>
        <v>7000</v>
      </c>
      <c r="Q13" s="53">
        <f t="shared" si="2"/>
        <v>7000</v>
      </c>
      <c r="R13" s="53">
        <f t="shared" si="2"/>
        <v>17000</v>
      </c>
      <c r="S13" s="53">
        <f t="shared" si="2"/>
        <v>-10000</v>
      </c>
      <c r="T13" s="53">
        <f t="shared" si="2"/>
        <v>7000</v>
      </c>
      <c r="U13" s="53">
        <f t="shared" si="2"/>
        <v>0</v>
      </c>
      <c r="V13" s="57">
        <v>7000</v>
      </c>
      <c r="W13" s="53">
        <f>SUM(W12:W12)</f>
        <v>7000</v>
      </c>
      <c r="X13" s="53"/>
      <c r="Y13" s="53">
        <f>SUM(Y12:Y12)</f>
        <v>0</v>
      </c>
      <c r="Z13" s="52" t="e">
        <f>SUM(Z12:Z12)</f>
        <v>#REF!</v>
      </c>
      <c r="AA13" s="52">
        <f>SUM(AA9:AA12)</f>
        <v>7000</v>
      </c>
      <c r="AB13" s="13" t="e">
        <f>SUM(AB12:AB12)</f>
        <v>#REF!</v>
      </c>
      <c r="AC13" s="52">
        <f aca="true" t="shared" si="3" ref="AC13:AL13">SUM(AC11:AC12)</f>
        <v>0</v>
      </c>
      <c r="AD13" s="52">
        <f t="shared" si="3"/>
        <v>0</v>
      </c>
      <c r="AE13" s="54">
        <f t="shared" si="3"/>
        <v>0</v>
      </c>
      <c r="AF13" s="52">
        <f t="shared" si="3"/>
        <v>0</v>
      </c>
      <c r="AG13" s="54">
        <f t="shared" si="3"/>
        <v>0</v>
      </c>
      <c r="AH13" s="52">
        <f t="shared" si="3"/>
        <v>0</v>
      </c>
      <c r="AI13" s="54">
        <f t="shared" si="3"/>
        <v>0</v>
      </c>
      <c r="AJ13" s="54">
        <f t="shared" si="3"/>
        <v>0</v>
      </c>
      <c r="AK13" s="54">
        <f t="shared" si="3"/>
        <v>7000</v>
      </c>
      <c r="AL13" s="54">
        <f t="shared" si="3"/>
        <v>7000</v>
      </c>
      <c r="AM13" s="20"/>
      <c r="AN13" s="10">
        <f t="shared" si="0"/>
      </c>
      <c r="AO13" s="10"/>
      <c r="AP13" s="20"/>
      <c r="AQ13" s="20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ht="15">
      <c r="A14" s="32"/>
      <c r="B14" s="35"/>
      <c r="C14" s="133"/>
      <c r="D14" s="133"/>
      <c r="E14" s="86"/>
      <c r="F14" s="56"/>
      <c r="G14" s="59"/>
      <c r="H14" s="57"/>
      <c r="I14" s="57"/>
      <c r="J14" s="57"/>
      <c r="K14" s="57"/>
      <c r="L14" s="56"/>
      <c r="M14" s="58"/>
      <c r="N14" s="58"/>
      <c r="O14" s="60"/>
      <c r="P14" s="59"/>
      <c r="Q14" s="57"/>
      <c r="R14" s="57"/>
      <c r="S14" s="59"/>
      <c r="T14" s="57"/>
      <c r="U14" s="57"/>
      <c r="V14" s="57"/>
      <c r="W14" s="59"/>
      <c r="X14" s="59"/>
      <c r="Y14" s="57"/>
      <c r="Z14" s="56"/>
      <c r="AA14" s="61"/>
      <c r="AB14" s="21"/>
      <c r="AC14" s="56"/>
      <c r="AD14" s="56"/>
      <c r="AE14" s="58"/>
      <c r="AF14" s="56"/>
      <c r="AG14" s="58"/>
      <c r="AH14" s="56"/>
      <c r="AI14" s="58"/>
      <c r="AJ14" s="58"/>
      <c r="AK14" s="58"/>
      <c r="AL14" s="58"/>
      <c r="AM14" s="20"/>
      <c r="AN14" s="10">
        <f t="shared" si="0"/>
      </c>
      <c r="AO14" s="10">
        <f t="shared" si="1"/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15">
      <c r="A15" s="32"/>
      <c r="B15" s="34" t="s">
        <v>2</v>
      </c>
      <c r="C15" s="87"/>
      <c r="D15" s="87"/>
      <c r="E15" s="86"/>
      <c r="F15" s="56">
        <v>300000</v>
      </c>
      <c r="G15" s="57">
        <f aca="true" t="shared" si="4" ref="G15:G53">SUM(H15-F15)</f>
        <v>25000</v>
      </c>
      <c r="H15" s="57">
        <v>325000</v>
      </c>
      <c r="I15" s="57">
        <v>-1372</v>
      </c>
      <c r="J15" s="57">
        <f aca="true" t="shared" si="5" ref="J15:J31">SUM(F15,I15)</f>
        <v>298628</v>
      </c>
      <c r="K15" s="57">
        <v>-1732</v>
      </c>
      <c r="L15" s="56">
        <v>296843</v>
      </c>
      <c r="M15" s="58">
        <f aca="true" t="shared" si="6" ref="M15:M31">SUM(O15-N15-L15)</f>
        <v>69</v>
      </c>
      <c r="N15" s="58">
        <v>-11846</v>
      </c>
      <c r="O15" s="58">
        <v>285066</v>
      </c>
      <c r="P15" s="57">
        <f aca="true" t="shared" si="7" ref="P15:P53">SUM(Q15-O15)</f>
        <v>-285066</v>
      </c>
      <c r="Q15" s="57"/>
      <c r="R15" s="57">
        <v>0</v>
      </c>
      <c r="S15" s="57">
        <f aca="true" t="shared" si="8" ref="S15:S31">SUM(Q15-R15)</f>
        <v>0</v>
      </c>
      <c r="T15" s="57"/>
      <c r="U15" s="57"/>
      <c r="V15" s="57">
        <v>-325000</v>
      </c>
      <c r="W15" s="57">
        <f aca="true" t="shared" si="9" ref="W15:W31">SUM(Q15,U15)</f>
        <v>0</v>
      </c>
      <c r="X15" s="57"/>
      <c r="Y15" s="57"/>
      <c r="Z15" s="56">
        <f aca="true" t="shared" si="10" ref="Z15:Z31">SUM(AA15-O15)</f>
        <v>-285066</v>
      </c>
      <c r="AA15" s="56">
        <v>0</v>
      </c>
      <c r="AB15" s="20">
        <f aca="true" t="shared" si="11" ref="AB15:AB31">SUM(AA15-F15)</f>
        <v>-300000</v>
      </c>
      <c r="AC15" s="56">
        <v>325000</v>
      </c>
      <c r="AD15" s="56">
        <v>220000</v>
      </c>
      <c r="AE15" s="58">
        <v>305000</v>
      </c>
      <c r="AF15" s="56">
        <f aca="true" t="shared" si="12" ref="AF15:AF33">SUM(AE15*0.9946)</f>
        <v>303353</v>
      </c>
      <c r="AG15" s="58">
        <f aca="true" t="shared" si="13" ref="AG15:AG33">SUM(AF15*0.992)</f>
        <v>300926.176</v>
      </c>
      <c r="AH15" s="56">
        <v>7</v>
      </c>
      <c r="AI15" s="58">
        <f aca="true" t="shared" si="14" ref="AI15:AI32">SUM(AJ15-SUM(AG15:AH15))</f>
        <v>-14140.175999999978</v>
      </c>
      <c r="AJ15" s="58">
        <f>286794-2+1</f>
        <v>286793</v>
      </c>
      <c r="AK15" s="58">
        <f aca="true" t="shared" si="15" ref="AK15:AK31">SUM(AL15-AJ15)</f>
        <v>-286793</v>
      </c>
      <c r="AL15" s="58">
        <v>0</v>
      </c>
      <c r="AM15" s="20"/>
      <c r="AN15" s="10">
        <f t="shared" si="0"/>
        <v>-286793</v>
      </c>
      <c r="AO15" s="10">
        <f t="shared" si="1"/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ht="15">
      <c r="A16" s="32"/>
      <c r="B16" s="34" t="s">
        <v>161</v>
      </c>
      <c r="C16" s="87"/>
      <c r="D16" s="87"/>
      <c r="E16" s="86"/>
      <c r="F16" s="56"/>
      <c r="G16" s="57"/>
      <c r="H16" s="57"/>
      <c r="I16" s="57"/>
      <c r="J16" s="57"/>
      <c r="K16" s="57"/>
      <c r="L16" s="56"/>
      <c r="M16" s="58"/>
      <c r="N16" s="58"/>
      <c r="O16" s="58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6"/>
      <c r="AA16" s="56"/>
      <c r="AB16" s="20"/>
      <c r="AC16" s="56"/>
      <c r="AD16" s="56"/>
      <c r="AE16" s="58"/>
      <c r="AF16" s="56">
        <f t="shared" si="12"/>
        <v>0</v>
      </c>
      <c r="AG16" s="58">
        <f t="shared" si="13"/>
        <v>0</v>
      </c>
      <c r="AH16" s="56">
        <v>7</v>
      </c>
      <c r="AI16" s="58">
        <f t="shared" si="14"/>
        <v>-7</v>
      </c>
      <c r="AJ16" s="58">
        <v>0</v>
      </c>
      <c r="AK16" s="58">
        <f t="shared" si="15"/>
        <v>0</v>
      </c>
      <c r="AL16" s="58">
        <v>0</v>
      </c>
      <c r="AM16" s="20"/>
      <c r="AN16" s="10">
        <f t="shared" si="0"/>
      </c>
      <c r="AO16" s="10">
        <f t="shared" si="1"/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ht="15">
      <c r="A17" s="32"/>
      <c r="B17" s="34" t="s">
        <v>3</v>
      </c>
      <c r="C17" s="87"/>
      <c r="D17" s="87"/>
      <c r="E17" s="56"/>
      <c r="F17" s="56">
        <v>2000</v>
      </c>
      <c r="G17" s="57">
        <f t="shared" si="4"/>
        <v>-2000</v>
      </c>
      <c r="H17" s="57"/>
      <c r="I17" s="57">
        <v>-9</v>
      </c>
      <c r="J17" s="57">
        <f t="shared" si="5"/>
        <v>1991</v>
      </c>
      <c r="K17" s="57">
        <v>-12</v>
      </c>
      <c r="L17" s="56">
        <v>1979</v>
      </c>
      <c r="M17" s="58">
        <f t="shared" si="6"/>
        <v>16</v>
      </c>
      <c r="N17" s="58">
        <v>462</v>
      </c>
      <c r="O17" s="58">
        <v>2457</v>
      </c>
      <c r="P17" s="57">
        <f t="shared" si="7"/>
        <v>-2457</v>
      </c>
      <c r="Q17" s="57"/>
      <c r="R17" s="57">
        <v>0</v>
      </c>
      <c r="S17" s="57">
        <f t="shared" si="8"/>
        <v>0</v>
      </c>
      <c r="T17" s="57"/>
      <c r="U17" s="57"/>
      <c r="V17" s="57">
        <v>0</v>
      </c>
      <c r="W17" s="57">
        <f t="shared" si="9"/>
        <v>0</v>
      </c>
      <c r="X17" s="57"/>
      <c r="Y17" s="57"/>
      <c r="Z17" s="56">
        <f t="shared" si="10"/>
        <v>-2457</v>
      </c>
      <c r="AA17" s="56">
        <v>0</v>
      </c>
      <c r="AB17" s="20">
        <f t="shared" si="11"/>
        <v>-2000</v>
      </c>
      <c r="AC17" s="56">
        <v>2000</v>
      </c>
      <c r="AD17" s="56">
        <v>0</v>
      </c>
      <c r="AE17" s="58">
        <v>5000</v>
      </c>
      <c r="AF17" s="56">
        <f t="shared" si="12"/>
        <v>4973</v>
      </c>
      <c r="AG17" s="58">
        <f t="shared" si="13"/>
        <v>4933.216</v>
      </c>
      <c r="AH17" s="56">
        <v>0</v>
      </c>
      <c r="AI17" s="58">
        <f t="shared" si="14"/>
        <v>455.78399999999965</v>
      </c>
      <c r="AJ17" s="58">
        <v>5389</v>
      </c>
      <c r="AK17" s="58">
        <f t="shared" si="15"/>
        <v>-5389</v>
      </c>
      <c r="AL17" s="58">
        <v>0</v>
      </c>
      <c r="AM17" s="20"/>
      <c r="AN17" s="10">
        <f t="shared" si="0"/>
        <v>-5389</v>
      </c>
      <c r="AO17" s="10">
        <f t="shared" si="1"/>
      </c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ht="15">
      <c r="A18" s="32"/>
      <c r="B18" s="34" t="s">
        <v>4</v>
      </c>
      <c r="C18" s="87"/>
      <c r="D18" s="87"/>
      <c r="E18" s="56"/>
      <c r="F18" s="56">
        <v>8000</v>
      </c>
      <c r="G18" s="57">
        <f t="shared" si="4"/>
        <v>1774</v>
      </c>
      <c r="H18" s="57">
        <v>9774</v>
      </c>
      <c r="I18" s="57">
        <v>-37</v>
      </c>
      <c r="J18" s="57">
        <f t="shared" si="5"/>
        <v>7963</v>
      </c>
      <c r="K18" s="57">
        <v>-46</v>
      </c>
      <c r="L18" s="56">
        <v>7916</v>
      </c>
      <c r="M18" s="58">
        <f t="shared" si="6"/>
        <v>1</v>
      </c>
      <c r="N18" s="58">
        <v>-331</v>
      </c>
      <c r="O18" s="58">
        <v>7586</v>
      </c>
      <c r="P18" s="57">
        <f t="shared" si="7"/>
        <v>-7586</v>
      </c>
      <c r="Q18" s="57"/>
      <c r="R18" s="57">
        <v>0</v>
      </c>
      <c r="S18" s="57">
        <f t="shared" si="8"/>
        <v>0</v>
      </c>
      <c r="T18" s="57"/>
      <c r="U18" s="57"/>
      <c r="V18" s="57">
        <v>-9774</v>
      </c>
      <c r="W18" s="57">
        <f t="shared" si="9"/>
        <v>0</v>
      </c>
      <c r="X18" s="57"/>
      <c r="Y18" s="57"/>
      <c r="Z18" s="56">
        <f t="shared" si="10"/>
        <v>-7586</v>
      </c>
      <c r="AA18" s="56">
        <v>0</v>
      </c>
      <c r="AB18" s="20">
        <f t="shared" si="11"/>
        <v>-8000</v>
      </c>
      <c r="AC18" s="56">
        <v>8000</v>
      </c>
      <c r="AD18" s="56">
        <v>0</v>
      </c>
      <c r="AE18" s="58">
        <v>8000</v>
      </c>
      <c r="AF18" s="56">
        <f t="shared" si="12"/>
        <v>7956.8</v>
      </c>
      <c r="AG18" s="58">
        <f t="shared" si="13"/>
        <v>7893.1456</v>
      </c>
      <c r="AH18" s="56">
        <v>3</v>
      </c>
      <c r="AI18" s="58">
        <f t="shared" si="14"/>
        <v>-42.14559999999983</v>
      </c>
      <c r="AJ18" s="58">
        <v>7854</v>
      </c>
      <c r="AK18" s="58">
        <f t="shared" si="15"/>
        <v>-7854</v>
      </c>
      <c r="AL18" s="58">
        <v>0</v>
      </c>
      <c r="AM18" s="20"/>
      <c r="AN18" s="10">
        <f t="shared" si="0"/>
        <v>-7854</v>
      </c>
      <c r="AO18" s="10">
        <f t="shared" si="1"/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2" ht="15">
      <c r="A19" s="32"/>
      <c r="B19" s="34" t="s">
        <v>5</v>
      </c>
      <c r="C19" s="87"/>
      <c r="D19" s="87"/>
      <c r="E19" s="86"/>
      <c r="F19" s="56">
        <v>159117</v>
      </c>
      <c r="G19" s="57">
        <f t="shared" si="4"/>
        <v>-159117</v>
      </c>
      <c r="H19" s="57"/>
      <c r="I19" s="57">
        <v>-728</v>
      </c>
      <c r="J19" s="57">
        <f t="shared" si="5"/>
        <v>158389</v>
      </c>
      <c r="K19" s="57">
        <v>-919</v>
      </c>
      <c r="L19" s="56">
        <v>157443</v>
      </c>
      <c r="M19" s="58">
        <f t="shared" si="6"/>
        <v>191</v>
      </c>
      <c r="N19" s="58">
        <v>5591</v>
      </c>
      <c r="O19" s="58">
        <v>163225</v>
      </c>
      <c r="P19" s="57">
        <f t="shared" si="7"/>
        <v>-163225</v>
      </c>
      <c r="Q19" s="57"/>
      <c r="R19" s="57">
        <v>0</v>
      </c>
      <c r="S19" s="57">
        <f t="shared" si="8"/>
        <v>0</v>
      </c>
      <c r="T19" s="57"/>
      <c r="U19" s="57"/>
      <c r="V19" s="57">
        <v>0</v>
      </c>
      <c r="W19" s="57">
        <f t="shared" si="9"/>
        <v>0</v>
      </c>
      <c r="X19" s="57"/>
      <c r="Y19" s="57"/>
      <c r="Z19" s="56">
        <f t="shared" si="10"/>
        <v>-163225</v>
      </c>
      <c r="AA19" s="56">
        <v>0</v>
      </c>
      <c r="AB19" s="20">
        <f t="shared" si="11"/>
        <v>-159117</v>
      </c>
      <c r="AC19" s="56">
        <v>110000</v>
      </c>
      <c r="AD19" s="56">
        <v>117969</v>
      </c>
      <c r="AE19" s="58">
        <v>170027</v>
      </c>
      <c r="AF19" s="56">
        <f t="shared" si="12"/>
        <v>169108.8542</v>
      </c>
      <c r="AG19" s="58">
        <f t="shared" si="13"/>
        <v>167755.9833664</v>
      </c>
      <c r="AH19" s="56">
        <v>65</v>
      </c>
      <c r="AI19" s="58">
        <f t="shared" si="14"/>
        <v>6750.016633599997</v>
      </c>
      <c r="AJ19" s="58">
        <v>174571</v>
      </c>
      <c r="AK19" s="58">
        <f t="shared" si="15"/>
        <v>-174571</v>
      </c>
      <c r="AL19" s="58">
        <v>0</v>
      </c>
      <c r="AM19" s="20"/>
      <c r="AN19" s="10">
        <f t="shared" si="0"/>
        <v>-174571</v>
      </c>
      <c r="AO19" s="10">
        <f t="shared" si="1"/>
      </c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ht="15">
      <c r="A20" s="32"/>
      <c r="B20" s="34" t="s">
        <v>6</v>
      </c>
      <c r="C20" s="87"/>
      <c r="D20" s="87"/>
      <c r="E20" s="56"/>
      <c r="F20" s="56">
        <v>25000</v>
      </c>
      <c r="G20" s="57">
        <f t="shared" si="4"/>
        <v>0</v>
      </c>
      <c r="H20" s="57">
        <v>25000</v>
      </c>
      <c r="I20" s="57">
        <v>-115</v>
      </c>
      <c r="J20" s="57">
        <f t="shared" si="5"/>
        <v>24885</v>
      </c>
      <c r="K20" s="57">
        <v>-146</v>
      </c>
      <c r="L20" s="56">
        <v>24737</v>
      </c>
      <c r="M20" s="58">
        <f t="shared" si="6"/>
        <v>10</v>
      </c>
      <c r="N20" s="58">
        <v>272</v>
      </c>
      <c r="O20" s="58">
        <v>25019</v>
      </c>
      <c r="P20" s="57">
        <f t="shared" si="7"/>
        <v>-25019</v>
      </c>
      <c r="Q20" s="57">
        <v>0</v>
      </c>
      <c r="R20" s="57">
        <v>25123</v>
      </c>
      <c r="S20" s="57">
        <f t="shared" si="8"/>
        <v>-25123</v>
      </c>
      <c r="T20" s="57"/>
      <c r="U20" s="57">
        <v>25123</v>
      </c>
      <c r="V20" s="57">
        <v>-25003</v>
      </c>
      <c r="W20" s="57">
        <f t="shared" si="9"/>
        <v>25123</v>
      </c>
      <c r="X20" s="57"/>
      <c r="Y20" s="57"/>
      <c r="Z20" s="56">
        <f t="shared" si="10"/>
        <v>104</v>
      </c>
      <c r="AA20" s="56">
        <v>25123</v>
      </c>
      <c r="AB20" s="20">
        <f t="shared" si="11"/>
        <v>123</v>
      </c>
      <c r="AC20" s="56">
        <v>25000</v>
      </c>
      <c r="AD20" s="56">
        <v>25000</v>
      </c>
      <c r="AE20" s="58">
        <v>25000</v>
      </c>
      <c r="AF20" s="56">
        <f t="shared" si="12"/>
        <v>24865</v>
      </c>
      <c r="AG20" s="58">
        <f t="shared" si="13"/>
        <v>24666.079999999998</v>
      </c>
      <c r="AH20" s="56">
        <v>3</v>
      </c>
      <c r="AI20" s="58">
        <f t="shared" si="14"/>
        <v>-888.0799999999981</v>
      </c>
      <c r="AJ20" s="58">
        <v>23781</v>
      </c>
      <c r="AK20" s="58">
        <f t="shared" si="15"/>
        <v>6158</v>
      </c>
      <c r="AL20" s="58">
        <v>29939</v>
      </c>
      <c r="AM20" s="20"/>
      <c r="AN20" s="10">
        <f t="shared" si="0"/>
      </c>
      <c r="AO20" s="10">
        <f t="shared" si="1"/>
        <v>6158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</row>
    <row r="21" spans="1:52" ht="15">
      <c r="A21" s="32"/>
      <c r="B21" s="34"/>
      <c r="C21" s="87"/>
      <c r="D21" s="87"/>
      <c r="E21" s="56" t="s">
        <v>181</v>
      </c>
      <c r="F21" s="56"/>
      <c r="G21" s="57"/>
      <c r="H21" s="57"/>
      <c r="I21" s="57"/>
      <c r="J21" s="57"/>
      <c r="K21" s="57"/>
      <c r="L21" s="56"/>
      <c r="M21" s="58"/>
      <c r="N21" s="58"/>
      <c r="O21" s="58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6"/>
      <c r="AA21" s="56"/>
      <c r="AB21" s="20"/>
      <c r="AC21" s="56"/>
      <c r="AD21" s="56"/>
      <c r="AE21" s="58"/>
      <c r="AF21" s="56"/>
      <c r="AG21" s="58"/>
      <c r="AH21" s="56"/>
      <c r="AI21" s="58"/>
      <c r="AJ21" s="58"/>
      <c r="AK21" s="58"/>
      <c r="AL21" s="130" t="s">
        <v>138</v>
      </c>
      <c r="AM21" s="20"/>
      <c r="AN21" s="10"/>
      <c r="AO21" s="1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</row>
    <row r="22" spans="1:52" ht="15">
      <c r="A22" s="32"/>
      <c r="B22" s="34" t="s">
        <v>7</v>
      </c>
      <c r="C22" s="87"/>
      <c r="D22" s="87"/>
      <c r="E22" s="56"/>
      <c r="F22" s="56">
        <v>994</v>
      </c>
      <c r="G22" s="57">
        <f t="shared" si="4"/>
        <v>41</v>
      </c>
      <c r="H22" s="57">
        <v>1035</v>
      </c>
      <c r="I22" s="57">
        <v>-5</v>
      </c>
      <c r="J22" s="57">
        <f t="shared" si="5"/>
        <v>989</v>
      </c>
      <c r="K22" s="57">
        <v>-6</v>
      </c>
      <c r="L22" s="56">
        <v>983</v>
      </c>
      <c r="M22" s="58">
        <f t="shared" si="6"/>
        <v>0</v>
      </c>
      <c r="N22" s="58">
        <v>0</v>
      </c>
      <c r="O22" s="58">
        <v>983</v>
      </c>
      <c r="P22" s="57">
        <f t="shared" si="7"/>
        <v>3</v>
      </c>
      <c r="Q22" s="57">
        <v>986</v>
      </c>
      <c r="R22" s="57">
        <v>986</v>
      </c>
      <c r="S22" s="57">
        <f t="shared" si="8"/>
        <v>0</v>
      </c>
      <c r="T22" s="57"/>
      <c r="U22" s="57"/>
      <c r="V22" s="57">
        <v>-49</v>
      </c>
      <c r="W22" s="57">
        <f t="shared" si="9"/>
        <v>986</v>
      </c>
      <c r="X22" s="57"/>
      <c r="Y22" s="57"/>
      <c r="Z22" s="56">
        <f t="shared" si="10"/>
        <v>3</v>
      </c>
      <c r="AA22" s="56">
        <v>986</v>
      </c>
      <c r="AB22" s="20">
        <f t="shared" si="11"/>
        <v>-8</v>
      </c>
      <c r="AC22" s="56">
        <v>983</v>
      </c>
      <c r="AD22" s="56">
        <v>994</v>
      </c>
      <c r="AE22" s="58">
        <v>983</v>
      </c>
      <c r="AF22" s="56">
        <f t="shared" si="12"/>
        <v>977.6918000000001</v>
      </c>
      <c r="AG22" s="58">
        <f t="shared" si="13"/>
        <v>969.8702656</v>
      </c>
      <c r="AH22" s="56">
        <v>0</v>
      </c>
      <c r="AI22" s="58">
        <f t="shared" si="14"/>
        <v>-40.87026560000004</v>
      </c>
      <c r="AJ22" s="58">
        <v>929</v>
      </c>
      <c r="AK22" s="58">
        <f t="shared" si="15"/>
        <v>57</v>
      </c>
      <c r="AL22" s="58">
        <v>986</v>
      </c>
      <c r="AM22" s="20"/>
      <c r="AN22" s="10">
        <f t="shared" si="0"/>
      </c>
      <c r="AO22" s="10">
        <f t="shared" si="1"/>
        <v>57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</row>
    <row r="23" spans="1:52" ht="15">
      <c r="A23" s="32"/>
      <c r="B23" s="34" t="s">
        <v>8</v>
      </c>
      <c r="C23" s="87"/>
      <c r="D23" s="87"/>
      <c r="E23" s="56"/>
      <c r="F23" s="56"/>
      <c r="G23" s="57">
        <f t="shared" si="4"/>
        <v>0</v>
      </c>
      <c r="H23" s="57"/>
      <c r="I23" s="57">
        <v>0</v>
      </c>
      <c r="J23" s="57">
        <f t="shared" si="5"/>
        <v>0</v>
      </c>
      <c r="K23" s="57">
        <v>0</v>
      </c>
      <c r="L23" s="56">
        <v>0</v>
      </c>
      <c r="M23" s="58">
        <f t="shared" si="6"/>
        <v>0</v>
      </c>
      <c r="N23" s="58">
        <v>0</v>
      </c>
      <c r="O23" s="58">
        <v>0</v>
      </c>
      <c r="P23" s="57">
        <f t="shared" si="7"/>
        <v>600000</v>
      </c>
      <c r="Q23" s="57">
        <v>600000</v>
      </c>
      <c r="R23" s="57">
        <v>625184</v>
      </c>
      <c r="S23" s="57">
        <f t="shared" si="8"/>
        <v>-25184</v>
      </c>
      <c r="T23" s="57">
        <v>599691</v>
      </c>
      <c r="U23" s="57">
        <v>0</v>
      </c>
      <c r="V23" s="57">
        <v>599691</v>
      </c>
      <c r="W23" s="57">
        <f t="shared" si="9"/>
        <v>600000</v>
      </c>
      <c r="X23" s="57"/>
      <c r="Y23" s="57">
        <v>-72000</v>
      </c>
      <c r="Z23" s="56">
        <f t="shared" si="10"/>
        <v>528000</v>
      </c>
      <c r="AA23" s="56">
        <v>528000</v>
      </c>
      <c r="AB23" s="20">
        <f t="shared" si="11"/>
        <v>528000</v>
      </c>
      <c r="AC23" s="56">
        <v>634000</v>
      </c>
      <c r="AD23" s="56">
        <v>0</v>
      </c>
      <c r="AE23" s="58">
        <v>634000</v>
      </c>
      <c r="AF23" s="56">
        <f t="shared" si="12"/>
        <v>630576.4</v>
      </c>
      <c r="AG23" s="58">
        <f t="shared" si="13"/>
        <v>625531.7888</v>
      </c>
      <c r="AH23" s="56">
        <v>131</v>
      </c>
      <c r="AI23" s="58">
        <f t="shared" si="14"/>
        <v>-17958.78879999998</v>
      </c>
      <c r="AJ23" s="58">
        <v>607704</v>
      </c>
      <c r="AK23" s="58">
        <v>-547704</v>
      </c>
      <c r="AL23" s="58">
        <v>60000</v>
      </c>
      <c r="AM23" s="20"/>
      <c r="AN23" s="10">
        <f t="shared" si="0"/>
        <v>-547704</v>
      </c>
      <c r="AO23" s="10">
        <f t="shared" si="1"/>
      </c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</row>
    <row r="24" spans="1:52" ht="15">
      <c r="A24" s="32"/>
      <c r="B24" s="34"/>
      <c r="C24" s="87"/>
      <c r="D24" s="87"/>
      <c r="E24" s="86" t="s">
        <v>118</v>
      </c>
      <c r="F24" s="56"/>
      <c r="G24" s="57">
        <f t="shared" si="4"/>
        <v>0</v>
      </c>
      <c r="H24" s="57"/>
      <c r="I24" s="57">
        <v>0</v>
      </c>
      <c r="J24" s="57">
        <f t="shared" si="5"/>
        <v>0</v>
      </c>
      <c r="K24" s="57">
        <v>0</v>
      </c>
      <c r="L24" s="56">
        <v>0</v>
      </c>
      <c r="M24" s="58">
        <f t="shared" si="6"/>
        <v>0</v>
      </c>
      <c r="N24" s="58"/>
      <c r="O24" s="58">
        <v>0</v>
      </c>
      <c r="P24" s="57">
        <f t="shared" si="7"/>
        <v>0</v>
      </c>
      <c r="Q24" s="57"/>
      <c r="R24" s="57">
        <v>0</v>
      </c>
      <c r="S24" s="57">
        <f t="shared" si="8"/>
        <v>0</v>
      </c>
      <c r="T24" s="57"/>
      <c r="U24" s="57"/>
      <c r="V24" s="57">
        <v>0</v>
      </c>
      <c r="W24" s="57">
        <f t="shared" si="9"/>
        <v>0</v>
      </c>
      <c r="X24" s="57"/>
      <c r="Y24" s="57"/>
      <c r="Z24" s="56"/>
      <c r="AA24" s="62" t="s">
        <v>119</v>
      </c>
      <c r="AB24" s="20"/>
      <c r="AC24" s="56">
        <v>0</v>
      </c>
      <c r="AD24" s="56">
        <v>0</v>
      </c>
      <c r="AE24" s="142"/>
      <c r="AF24" s="56">
        <f t="shared" si="12"/>
        <v>0</v>
      </c>
      <c r="AG24" s="58">
        <f t="shared" si="13"/>
        <v>0</v>
      </c>
      <c r="AH24" s="56">
        <v>0</v>
      </c>
      <c r="AI24" s="58">
        <f t="shared" si="14"/>
        <v>0</v>
      </c>
      <c r="AJ24" s="58">
        <v>0</v>
      </c>
      <c r="AK24" s="58">
        <f t="shared" si="15"/>
        <v>0</v>
      </c>
      <c r="AL24" s="58">
        <v>0</v>
      </c>
      <c r="AM24" s="20"/>
      <c r="AN24" s="10">
        <f t="shared" si="0"/>
      </c>
      <c r="AO24" s="10">
        <f t="shared" si="1"/>
      </c>
      <c r="AP24" s="20"/>
      <c r="AQ24" s="20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1:52" ht="15">
      <c r="A25" s="32"/>
      <c r="B25" s="34"/>
      <c r="C25" s="87"/>
      <c r="D25" s="87"/>
      <c r="E25" s="86" t="s">
        <v>60</v>
      </c>
      <c r="F25" s="56"/>
      <c r="G25" s="57">
        <f t="shared" si="4"/>
        <v>0</v>
      </c>
      <c r="H25" s="57"/>
      <c r="I25" s="57">
        <v>0</v>
      </c>
      <c r="J25" s="57">
        <f t="shared" si="5"/>
        <v>0</v>
      </c>
      <c r="K25" s="57">
        <v>0</v>
      </c>
      <c r="L25" s="56">
        <v>0</v>
      </c>
      <c r="M25" s="58">
        <f t="shared" si="6"/>
        <v>0</v>
      </c>
      <c r="N25" s="58"/>
      <c r="O25" s="58">
        <v>0</v>
      </c>
      <c r="P25" s="57">
        <f t="shared" si="7"/>
        <v>0</v>
      </c>
      <c r="Q25" s="57"/>
      <c r="R25" s="57">
        <v>0</v>
      </c>
      <c r="S25" s="57">
        <f t="shared" si="8"/>
        <v>0</v>
      </c>
      <c r="T25" s="57"/>
      <c r="U25" s="57"/>
      <c r="V25" s="57">
        <v>0</v>
      </c>
      <c r="W25" s="57">
        <f t="shared" si="9"/>
        <v>0</v>
      </c>
      <c r="X25" s="57"/>
      <c r="Y25" s="57"/>
      <c r="Z25" s="56"/>
      <c r="AA25" s="62" t="s">
        <v>120</v>
      </c>
      <c r="AB25" s="20"/>
      <c r="AC25" s="55" t="s">
        <v>153</v>
      </c>
      <c r="AD25" s="56">
        <v>0</v>
      </c>
      <c r="AE25" s="130" t="s">
        <v>76</v>
      </c>
      <c r="AF25" s="56"/>
      <c r="AG25" s="130" t="s">
        <v>179</v>
      </c>
      <c r="AH25" s="56">
        <v>0</v>
      </c>
      <c r="AI25" s="58">
        <f t="shared" si="14"/>
        <v>0</v>
      </c>
      <c r="AJ25" s="58">
        <v>0</v>
      </c>
      <c r="AK25" s="58">
        <f t="shared" si="15"/>
        <v>0</v>
      </c>
      <c r="AL25" s="58">
        <v>0</v>
      </c>
      <c r="AM25" s="20"/>
      <c r="AN25" s="10">
        <f t="shared" si="0"/>
      </c>
      <c r="AO25" s="10">
        <f t="shared" si="1"/>
      </c>
      <c r="AP25" s="20"/>
      <c r="AQ25" s="20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1:52" ht="15">
      <c r="A26" s="32"/>
      <c r="B26" s="34"/>
      <c r="C26" s="87"/>
      <c r="D26" s="87"/>
      <c r="E26" s="86" t="s">
        <v>61</v>
      </c>
      <c r="F26" s="56"/>
      <c r="G26" s="57">
        <f t="shared" si="4"/>
        <v>0</v>
      </c>
      <c r="H26" s="57"/>
      <c r="I26" s="57">
        <v>0</v>
      </c>
      <c r="J26" s="57">
        <f t="shared" si="5"/>
        <v>0</v>
      </c>
      <c r="K26" s="57">
        <v>0</v>
      </c>
      <c r="L26" s="56">
        <v>0</v>
      </c>
      <c r="M26" s="58">
        <f t="shared" si="6"/>
        <v>0</v>
      </c>
      <c r="N26" s="58"/>
      <c r="O26" s="58">
        <v>0</v>
      </c>
      <c r="P26" s="57">
        <f t="shared" si="7"/>
        <v>0</v>
      </c>
      <c r="Q26" s="57"/>
      <c r="R26" s="57">
        <v>0</v>
      </c>
      <c r="S26" s="57">
        <f t="shared" si="8"/>
        <v>0</v>
      </c>
      <c r="T26" s="57"/>
      <c r="U26" s="57"/>
      <c r="V26" s="57">
        <v>0</v>
      </c>
      <c r="W26" s="57">
        <f t="shared" si="9"/>
        <v>0</v>
      </c>
      <c r="X26" s="57"/>
      <c r="Y26" s="57"/>
      <c r="Z26" s="56"/>
      <c r="AA26" s="62" t="s">
        <v>121</v>
      </c>
      <c r="AB26" s="20"/>
      <c r="AC26" s="62" t="s">
        <v>137</v>
      </c>
      <c r="AD26" s="56">
        <v>0</v>
      </c>
      <c r="AE26" s="130" t="s">
        <v>164</v>
      </c>
      <c r="AF26" s="56"/>
      <c r="AG26" s="130" t="s">
        <v>180</v>
      </c>
      <c r="AH26" s="55">
        <v>0</v>
      </c>
      <c r="AI26" s="58">
        <f t="shared" si="14"/>
        <v>0</v>
      </c>
      <c r="AJ26" s="79">
        <v>0</v>
      </c>
      <c r="AK26" s="58">
        <v>0</v>
      </c>
      <c r="AL26" s="79" t="s">
        <v>121</v>
      </c>
      <c r="AM26" s="20"/>
      <c r="AN26" s="10">
        <f t="shared" si="0"/>
      </c>
      <c r="AO26" s="10">
        <f t="shared" si="1"/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52" ht="15">
      <c r="A27" s="32"/>
      <c r="B27" s="34"/>
      <c r="C27" s="87"/>
      <c r="D27" s="87"/>
      <c r="E27" s="87" t="s">
        <v>9</v>
      </c>
      <c r="F27" s="56"/>
      <c r="G27" s="57"/>
      <c r="H27" s="57"/>
      <c r="I27" s="57"/>
      <c r="J27" s="57"/>
      <c r="K27" s="57"/>
      <c r="L27" s="56"/>
      <c r="M27" s="58"/>
      <c r="N27" s="58"/>
      <c r="O27" s="58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6"/>
      <c r="AA27" s="62"/>
      <c r="AB27" s="20"/>
      <c r="AC27" s="62" t="s">
        <v>154</v>
      </c>
      <c r="AD27" s="56"/>
      <c r="AE27" s="130" t="s">
        <v>165</v>
      </c>
      <c r="AF27" s="56"/>
      <c r="AG27" s="130" t="s">
        <v>178</v>
      </c>
      <c r="AH27" s="56">
        <v>0</v>
      </c>
      <c r="AI27" s="58">
        <f t="shared" si="14"/>
        <v>0</v>
      </c>
      <c r="AJ27" s="58">
        <v>0</v>
      </c>
      <c r="AK27" s="58">
        <f t="shared" si="15"/>
        <v>0</v>
      </c>
      <c r="AL27" s="58">
        <v>0</v>
      </c>
      <c r="AM27" s="20"/>
      <c r="AN27" s="10">
        <f t="shared" si="0"/>
      </c>
      <c r="AO27" s="10">
        <f t="shared" si="1"/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52" ht="15">
      <c r="A28" s="32"/>
      <c r="B28" s="34" t="s">
        <v>9</v>
      </c>
      <c r="C28" s="87"/>
      <c r="D28" s="87"/>
      <c r="E28" s="56"/>
      <c r="F28" s="56"/>
      <c r="G28" s="57">
        <f t="shared" si="4"/>
        <v>2500</v>
      </c>
      <c r="H28" s="57">
        <v>2500</v>
      </c>
      <c r="I28" s="57">
        <v>0</v>
      </c>
      <c r="J28" s="57">
        <f t="shared" si="5"/>
        <v>0</v>
      </c>
      <c r="K28" s="57">
        <v>0</v>
      </c>
      <c r="L28" s="56">
        <v>0</v>
      </c>
      <c r="M28" s="58">
        <f t="shared" si="6"/>
        <v>0</v>
      </c>
      <c r="N28" s="58">
        <v>0</v>
      </c>
      <c r="O28" s="58">
        <v>0</v>
      </c>
      <c r="P28" s="57">
        <f t="shared" si="7"/>
        <v>16000</v>
      </c>
      <c r="Q28" s="57">
        <v>16000</v>
      </c>
      <c r="R28" s="57">
        <v>15008</v>
      </c>
      <c r="S28" s="57">
        <f t="shared" si="8"/>
        <v>992</v>
      </c>
      <c r="T28" s="57">
        <v>13495</v>
      </c>
      <c r="U28" s="63"/>
      <c r="V28" s="57">
        <v>13495</v>
      </c>
      <c r="W28" s="57">
        <f t="shared" si="9"/>
        <v>16000</v>
      </c>
      <c r="X28" s="57"/>
      <c r="Y28" s="57"/>
      <c r="Z28" s="56">
        <f t="shared" si="10"/>
        <v>16000</v>
      </c>
      <c r="AA28" s="56">
        <v>16000</v>
      </c>
      <c r="AB28" s="20">
        <f t="shared" si="11"/>
        <v>16000</v>
      </c>
      <c r="AC28" s="56">
        <v>0</v>
      </c>
      <c r="AD28" s="56">
        <v>0</v>
      </c>
      <c r="AE28" s="58">
        <v>0</v>
      </c>
      <c r="AF28" s="56">
        <f t="shared" si="12"/>
        <v>0</v>
      </c>
      <c r="AG28" s="58">
        <f t="shared" si="13"/>
        <v>0</v>
      </c>
      <c r="AH28" s="56">
        <v>0</v>
      </c>
      <c r="AI28" s="58">
        <f t="shared" si="14"/>
        <v>0</v>
      </c>
      <c r="AJ28" s="58">
        <v>0</v>
      </c>
      <c r="AK28" s="58">
        <f t="shared" si="15"/>
        <v>16016</v>
      </c>
      <c r="AL28" s="58">
        <v>16016</v>
      </c>
      <c r="AM28" s="20"/>
      <c r="AN28" s="10">
        <f t="shared" si="0"/>
      </c>
      <c r="AO28" s="10">
        <f t="shared" si="1"/>
        <v>16016</v>
      </c>
      <c r="AP28" s="20"/>
      <c r="AQ28" s="20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1:52" ht="15">
      <c r="A29" s="32"/>
      <c r="B29" s="34" t="s">
        <v>10</v>
      </c>
      <c r="C29" s="87"/>
      <c r="D29" s="87"/>
      <c r="E29" s="56"/>
      <c r="F29" s="56">
        <v>5000</v>
      </c>
      <c r="G29" s="57">
        <f t="shared" si="4"/>
        <v>7500</v>
      </c>
      <c r="H29" s="57">
        <v>12500</v>
      </c>
      <c r="I29" s="57">
        <v>-22</v>
      </c>
      <c r="J29" s="57">
        <f t="shared" si="5"/>
        <v>4978</v>
      </c>
      <c r="K29" s="57">
        <v>-28</v>
      </c>
      <c r="L29" s="56">
        <v>4947</v>
      </c>
      <c r="M29" s="58">
        <f t="shared" si="6"/>
        <v>3</v>
      </c>
      <c r="N29" s="58">
        <v>-139</v>
      </c>
      <c r="O29" s="58">
        <v>4811</v>
      </c>
      <c r="P29" s="57">
        <f t="shared" si="7"/>
        <v>28939</v>
      </c>
      <c r="Q29" s="57">
        <v>33750</v>
      </c>
      <c r="R29" s="57">
        <v>50000</v>
      </c>
      <c r="S29" s="57">
        <f t="shared" si="8"/>
        <v>-16250</v>
      </c>
      <c r="T29" s="57">
        <v>21250</v>
      </c>
      <c r="U29" s="57"/>
      <c r="V29" s="57">
        <v>21250</v>
      </c>
      <c r="W29" s="57">
        <f t="shared" si="9"/>
        <v>33750</v>
      </c>
      <c r="X29" s="57"/>
      <c r="Y29" s="57"/>
      <c r="Z29" s="56">
        <f t="shared" si="10"/>
        <v>28939</v>
      </c>
      <c r="AA29" s="56">
        <v>33750</v>
      </c>
      <c r="AB29" s="20">
        <f t="shared" si="11"/>
        <v>28750</v>
      </c>
      <c r="AC29" s="56">
        <v>10000</v>
      </c>
      <c r="AD29" s="56">
        <v>5000</v>
      </c>
      <c r="AE29" s="58">
        <v>5000</v>
      </c>
      <c r="AF29" s="56">
        <f t="shared" si="12"/>
        <v>4973</v>
      </c>
      <c r="AG29" s="58">
        <f t="shared" si="13"/>
        <v>4933.216</v>
      </c>
      <c r="AH29" s="56">
        <v>2</v>
      </c>
      <c r="AI29" s="58">
        <f t="shared" si="14"/>
        <v>-55.21600000000035</v>
      </c>
      <c r="AJ29" s="58">
        <v>4880</v>
      </c>
      <c r="AK29" s="58">
        <f t="shared" si="15"/>
        <v>28870</v>
      </c>
      <c r="AL29" s="58">
        <v>33750</v>
      </c>
      <c r="AM29" s="20"/>
      <c r="AN29" s="10">
        <f t="shared" si="0"/>
      </c>
      <c r="AO29" s="10">
        <f t="shared" si="1"/>
        <v>28870</v>
      </c>
      <c r="AP29" s="20"/>
      <c r="AQ29" s="20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1:52" ht="15">
      <c r="A30" s="32"/>
      <c r="B30" s="34" t="s">
        <v>92</v>
      </c>
      <c r="C30" s="87"/>
      <c r="D30" s="87"/>
      <c r="E30" s="56"/>
      <c r="F30" s="56">
        <v>9000</v>
      </c>
      <c r="G30" s="57">
        <f t="shared" si="4"/>
        <v>-6750</v>
      </c>
      <c r="H30" s="57">
        <v>2250</v>
      </c>
      <c r="I30" s="57">
        <v>-42</v>
      </c>
      <c r="J30" s="57">
        <f t="shared" si="5"/>
        <v>8958</v>
      </c>
      <c r="K30" s="57">
        <v>-53</v>
      </c>
      <c r="L30" s="56">
        <v>8905</v>
      </c>
      <c r="M30" s="58">
        <f t="shared" si="6"/>
        <v>8</v>
      </c>
      <c r="N30" s="58">
        <v>272</v>
      </c>
      <c r="O30" s="58">
        <v>9185</v>
      </c>
      <c r="P30" s="57">
        <f t="shared" si="7"/>
        <v>-9185</v>
      </c>
      <c r="Q30" s="57">
        <v>0</v>
      </c>
      <c r="R30" s="57">
        <v>4846</v>
      </c>
      <c r="S30" s="57">
        <f t="shared" si="8"/>
        <v>-4846</v>
      </c>
      <c r="T30" s="57"/>
      <c r="U30" s="57">
        <v>4846</v>
      </c>
      <c r="V30" s="57">
        <v>-2250</v>
      </c>
      <c r="W30" s="57">
        <f t="shared" si="9"/>
        <v>4846</v>
      </c>
      <c r="X30" s="57"/>
      <c r="Y30" s="57"/>
      <c r="Z30" s="56">
        <f t="shared" si="10"/>
        <v>-4339</v>
      </c>
      <c r="AA30" s="56">
        <v>4846</v>
      </c>
      <c r="AB30" s="20">
        <f t="shared" si="11"/>
        <v>-4154</v>
      </c>
      <c r="AC30" s="56">
        <v>9000</v>
      </c>
      <c r="AD30" s="56">
        <v>0</v>
      </c>
      <c r="AE30" s="58">
        <v>9000</v>
      </c>
      <c r="AF30" s="56">
        <f t="shared" si="12"/>
        <v>8951.4</v>
      </c>
      <c r="AG30" s="58">
        <f t="shared" si="13"/>
        <v>8879.7888</v>
      </c>
      <c r="AH30" s="56">
        <v>0</v>
      </c>
      <c r="AI30" s="58">
        <f t="shared" si="14"/>
        <v>0.21119999999973516</v>
      </c>
      <c r="AJ30" s="58">
        <v>8880</v>
      </c>
      <c r="AK30" s="58">
        <f t="shared" si="15"/>
        <v>-5709</v>
      </c>
      <c r="AL30" s="58">
        <f>3000+171</f>
        <v>3171</v>
      </c>
      <c r="AM30" s="20"/>
      <c r="AN30" s="10">
        <f t="shared" si="0"/>
        <v>-5709</v>
      </c>
      <c r="AO30" s="10">
        <f t="shared" si="1"/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1:52" ht="15">
      <c r="A31" s="32"/>
      <c r="B31" s="34" t="s">
        <v>11</v>
      </c>
      <c r="C31" s="87"/>
      <c r="D31" s="87"/>
      <c r="E31" s="56"/>
      <c r="F31" s="56">
        <v>15000</v>
      </c>
      <c r="G31" s="57">
        <f t="shared" si="4"/>
        <v>6658</v>
      </c>
      <c r="H31" s="57">
        <v>21658</v>
      </c>
      <c r="I31" s="57">
        <v>-69</v>
      </c>
      <c r="J31" s="57">
        <f t="shared" si="5"/>
        <v>14931</v>
      </c>
      <c r="K31" s="57">
        <v>-87</v>
      </c>
      <c r="L31" s="56">
        <v>14842</v>
      </c>
      <c r="M31" s="58">
        <f t="shared" si="6"/>
        <v>50</v>
      </c>
      <c r="N31" s="58">
        <v>1635</v>
      </c>
      <c r="O31" s="58">
        <v>16527</v>
      </c>
      <c r="P31" s="57">
        <f t="shared" si="7"/>
        <v>13129</v>
      </c>
      <c r="Q31" s="57">
        <v>29656</v>
      </c>
      <c r="R31" s="57">
        <v>29656</v>
      </c>
      <c r="S31" s="57">
        <f t="shared" si="8"/>
        <v>0</v>
      </c>
      <c r="T31" s="57">
        <v>7966</v>
      </c>
      <c r="U31" s="57"/>
      <c r="V31" s="57">
        <v>7966</v>
      </c>
      <c r="W31" s="57">
        <f t="shared" si="9"/>
        <v>29656</v>
      </c>
      <c r="X31" s="57"/>
      <c r="Y31" s="57"/>
      <c r="Z31" s="56">
        <f t="shared" si="10"/>
        <v>13129</v>
      </c>
      <c r="AA31" s="56">
        <v>29656</v>
      </c>
      <c r="AB31" s="20">
        <f t="shared" si="11"/>
        <v>14656</v>
      </c>
      <c r="AC31" s="56">
        <v>20000</v>
      </c>
      <c r="AD31" s="56">
        <v>15000</v>
      </c>
      <c r="AE31" s="58">
        <v>15000</v>
      </c>
      <c r="AF31" s="56">
        <f t="shared" si="12"/>
        <v>14919</v>
      </c>
      <c r="AG31" s="58">
        <f t="shared" si="13"/>
        <v>14799.648</v>
      </c>
      <c r="AH31" s="56">
        <v>20</v>
      </c>
      <c r="AI31" s="58">
        <f t="shared" si="14"/>
        <v>1336.3520000000008</v>
      </c>
      <c r="AJ31" s="58">
        <v>16156</v>
      </c>
      <c r="AK31" s="58">
        <f t="shared" si="15"/>
        <v>-16156</v>
      </c>
      <c r="AL31" s="58">
        <v>0</v>
      </c>
      <c r="AM31" s="20"/>
      <c r="AN31" s="10">
        <f t="shared" si="0"/>
        <v>-16156</v>
      </c>
      <c r="AO31" s="10">
        <f t="shared" si="1"/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1:52" ht="15">
      <c r="A32" s="32"/>
      <c r="B32" s="34" t="s">
        <v>204</v>
      </c>
      <c r="C32" s="87"/>
      <c r="D32" s="87"/>
      <c r="E32" s="56"/>
      <c r="F32" s="56"/>
      <c r="G32" s="57"/>
      <c r="H32" s="57"/>
      <c r="I32" s="57"/>
      <c r="J32" s="57"/>
      <c r="K32" s="57"/>
      <c r="L32" s="56"/>
      <c r="M32" s="58"/>
      <c r="N32" s="58"/>
      <c r="O32" s="5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20"/>
      <c r="AC32" s="56"/>
      <c r="AD32" s="56"/>
      <c r="AE32" s="58">
        <v>0</v>
      </c>
      <c r="AF32" s="56">
        <f t="shared" si="12"/>
        <v>0</v>
      </c>
      <c r="AG32" s="58">
        <f t="shared" si="13"/>
        <v>0</v>
      </c>
      <c r="AH32" s="56">
        <v>0</v>
      </c>
      <c r="AI32" s="58">
        <f t="shared" si="14"/>
        <v>0</v>
      </c>
      <c r="AJ32" s="58">
        <v>0</v>
      </c>
      <c r="AK32" s="58">
        <f>SUM(AL32-AJ32)</f>
        <v>20000</v>
      </c>
      <c r="AL32" s="58">
        <v>20000</v>
      </c>
      <c r="AM32" s="20"/>
      <c r="AN32" s="10"/>
      <c r="AO32" s="1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1:52" ht="15">
      <c r="A33" s="32"/>
      <c r="B33" s="92" t="s">
        <v>12</v>
      </c>
      <c r="C33" s="93"/>
      <c r="D33" s="93"/>
      <c r="E33" s="56"/>
      <c r="F33" s="56">
        <v>5000</v>
      </c>
      <c r="G33" s="57">
        <f>SUM(H33-F33)</f>
        <v>4252</v>
      </c>
      <c r="H33" s="57">
        <v>9252</v>
      </c>
      <c r="I33" s="57">
        <v>-23</v>
      </c>
      <c r="J33" s="57">
        <f>SUM(F33,I33)</f>
        <v>4977</v>
      </c>
      <c r="K33" s="57">
        <v>-29</v>
      </c>
      <c r="L33" s="56">
        <v>4948</v>
      </c>
      <c r="M33" s="58">
        <f>SUM(O33-N33-L33)</f>
        <v>0</v>
      </c>
      <c r="N33" s="58">
        <v>0</v>
      </c>
      <c r="O33" s="58">
        <v>4948</v>
      </c>
      <c r="P33" s="57">
        <f>SUM(Q33-O33)</f>
        <v>10052</v>
      </c>
      <c r="Q33" s="57">
        <v>15000</v>
      </c>
      <c r="R33" s="57">
        <v>2083</v>
      </c>
      <c r="S33" s="57">
        <f>SUM(Q33-R33)</f>
        <v>12917</v>
      </c>
      <c r="T33" s="57">
        <v>5726</v>
      </c>
      <c r="U33" s="57"/>
      <c r="V33" s="57">
        <v>5726</v>
      </c>
      <c r="W33" s="57">
        <f>SUM(Q33,U33)</f>
        <v>15000</v>
      </c>
      <c r="X33" s="57"/>
      <c r="Y33" s="57"/>
      <c r="Z33" s="56">
        <f>SUM(AA33-O33)</f>
        <v>10052</v>
      </c>
      <c r="AA33" s="56">
        <v>15000</v>
      </c>
      <c r="AB33" s="20">
        <f>SUM(AA33-F33)</f>
        <v>10000</v>
      </c>
      <c r="AC33" s="56">
        <v>15000</v>
      </c>
      <c r="AD33" s="56">
        <v>5000</v>
      </c>
      <c r="AE33" s="58">
        <v>10000</v>
      </c>
      <c r="AF33" s="56">
        <f t="shared" si="12"/>
        <v>9946</v>
      </c>
      <c r="AG33" s="98">
        <f t="shared" si="13"/>
        <v>9866.432</v>
      </c>
      <c r="AH33" s="91">
        <v>0</v>
      </c>
      <c r="AI33" s="98">
        <f>SUM(AJ33-SUM(AG33:AH33))</f>
        <v>-197.4320000000007</v>
      </c>
      <c r="AJ33" s="98">
        <v>9669</v>
      </c>
      <c r="AK33" s="98">
        <f>SUM(AL33-AJ33)</f>
        <v>5331</v>
      </c>
      <c r="AL33" s="98">
        <v>15000</v>
      </c>
      <c r="AM33" s="20"/>
      <c r="AN33" s="10">
        <f t="shared" si="0"/>
      </c>
      <c r="AO33" s="10">
        <f t="shared" si="1"/>
        <v>5331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1:52" ht="15">
      <c r="A34" s="32"/>
      <c r="B34" s="87"/>
      <c r="C34" s="87"/>
      <c r="D34" s="87"/>
      <c r="E34" s="116"/>
      <c r="F34" s="116"/>
      <c r="G34" s="90"/>
      <c r="H34" s="90"/>
      <c r="I34" s="90"/>
      <c r="J34" s="90"/>
      <c r="K34" s="90"/>
      <c r="L34" s="11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116"/>
      <c r="AB34" s="20"/>
      <c r="AC34" s="10"/>
      <c r="AD34" s="116"/>
      <c r="AE34" s="116"/>
      <c r="AF34" s="57"/>
      <c r="AG34" s="57"/>
      <c r="AH34" s="57"/>
      <c r="AI34" s="57"/>
      <c r="AJ34" s="57"/>
      <c r="AK34" s="57"/>
      <c r="AL34" s="57"/>
      <c r="AM34" s="20"/>
      <c r="AN34" s="10">
        <f t="shared" si="0"/>
      </c>
      <c r="AO34" s="10">
        <f t="shared" si="1"/>
      </c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 ht="15">
      <c r="A35" s="32"/>
      <c r="B35" s="87"/>
      <c r="C35" s="87"/>
      <c r="D35" s="87"/>
      <c r="E35" s="57"/>
      <c r="F35" s="57"/>
      <c r="G35" s="90"/>
      <c r="H35" s="90"/>
      <c r="I35" s="90"/>
      <c r="J35" s="90"/>
      <c r="K35" s="90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20"/>
      <c r="AC35" s="10"/>
      <c r="AD35" s="57"/>
      <c r="AE35" s="57"/>
      <c r="AF35" s="57"/>
      <c r="AG35" s="57"/>
      <c r="AH35" s="57"/>
      <c r="AI35" s="57"/>
      <c r="AJ35" s="57"/>
      <c r="AK35" s="57"/>
      <c r="AL35" s="57"/>
      <c r="AM35" s="20"/>
      <c r="AN35" s="10">
        <f t="shared" si="0"/>
      </c>
      <c r="AO35" s="10">
        <f t="shared" si="1"/>
      </c>
      <c r="AP35" s="20"/>
      <c r="AQ35" s="20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52" ht="27.75" customHeight="1">
      <c r="A36" s="32"/>
      <c r="B36" s="87"/>
      <c r="C36" s="87"/>
      <c r="D36" s="87"/>
      <c r="E36" s="90"/>
      <c r="F36" s="90"/>
      <c r="G36" s="90"/>
      <c r="H36" s="90"/>
      <c r="I36" s="90"/>
      <c r="J36" s="90"/>
      <c r="K36" s="90"/>
      <c r="L36" s="117" t="s">
        <v>134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90"/>
      <c r="AB36" s="20"/>
      <c r="AC36" s="10"/>
      <c r="AD36" s="57"/>
      <c r="AE36" s="57"/>
      <c r="AF36" s="57"/>
      <c r="AG36" s="90"/>
      <c r="AH36" s="90"/>
      <c r="AI36" s="90"/>
      <c r="AJ36" s="90"/>
      <c r="AK36" s="90"/>
      <c r="AL36" s="90"/>
      <c r="AM36" s="20"/>
      <c r="AN36" s="10">
        <f t="shared" si="0"/>
      </c>
      <c r="AO36" s="10">
        <f t="shared" si="1"/>
      </c>
      <c r="AP36" s="20"/>
      <c r="AQ36" s="20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5">
      <c r="A37" s="32"/>
      <c r="B37" s="89"/>
      <c r="C37" s="131"/>
      <c r="D37" s="131"/>
      <c r="E37" s="109"/>
      <c r="F37" s="36"/>
      <c r="G37" s="37"/>
      <c r="H37" s="37"/>
      <c r="I37" s="37"/>
      <c r="J37" s="37"/>
      <c r="K37" s="37"/>
      <c r="L37" s="119" t="s">
        <v>136</v>
      </c>
      <c r="M37" s="37"/>
      <c r="N37" s="37"/>
      <c r="O37" s="118" t="s">
        <v>135</v>
      </c>
      <c r="P37" s="37"/>
      <c r="Q37" s="37"/>
      <c r="R37" s="37"/>
      <c r="S37" s="37"/>
      <c r="T37" s="37"/>
      <c r="U37" s="37"/>
      <c r="V37" s="37"/>
      <c r="W37" s="37"/>
      <c r="X37" s="37"/>
      <c r="Y37" s="38" t="s">
        <v>105</v>
      </c>
      <c r="Z37" s="38"/>
      <c r="AA37" s="37"/>
      <c r="AC37" s="124"/>
      <c r="AD37" s="125"/>
      <c r="AE37" s="123"/>
      <c r="AF37" s="123"/>
      <c r="AG37" s="150" t="s">
        <v>135</v>
      </c>
      <c r="AH37" s="163" t="s">
        <v>148</v>
      </c>
      <c r="AI37" s="164"/>
      <c r="AJ37" s="164"/>
      <c r="AK37" s="164"/>
      <c r="AL37" s="165"/>
      <c r="AM37" s="20"/>
      <c r="AN37" s="10">
        <f t="shared" si="0"/>
      </c>
      <c r="AO37" s="10">
        <f t="shared" si="1"/>
      </c>
      <c r="AP37" s="20"/>
      <c r="AQ37" s="20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1:52" ht="15">
      <c r="A38" s="32"/>
      <c r="B38" s="158" t="s">
        <v>133</v>
      </c>
      <c r="C38" s="159"/>
      <c r="D38" s="159"/>
      <c r="E38" s="160"/>
      <c r="F38" s="82" t="s">
        <v>136</v>
      </c>
      <c r="G38" s="40"/>
      <c r="H38" s="41" t="s">
        <v>91</v>
      </c>
      <c r="I38" s="41"/>
      <c r="J38" s="41"/>
      <c r="K38" s="41"/>
      <c r="L38" s="42" t="s">
        <v>129</v>
      </c>
      <c r="M38" s="43"/>
      <c r="N38" s="44"/>
      <c r="O38" s="45"/>
      <c r="P38" s="46"/>
      <c r="Q38" s="46"/>
      <c r="R38" s="38"/>
      <c r="S38" s="38"/>
      <c r="T38" s="38"/>
      <c r="U38" s="38" t="s">
        <v>103</v>
      </c>
      <c r="V38" s="38"/>
      <c r="W38" s="38"/>
      <c r="X38" s="38"/>
      <c r="Y38" s="47" t="s">
        <v>106</v>
      </c>
      <c r="Z38" s="47"/>
      <c r="AA38" s="40"/>
      <c r="AB38" s="1" t="s">
        <v>84</v>
      </c>
      <c r="AC38" s="58"/>
      <c r="AD38" s="58"/>
      <c r="AE38" s="148" t="s">
        <v>135</v>
      </c>
      <c r="AF38" s="56"/>
      <c r="AG38" s="151" t="s">
        <v>168</v>
      </c>
      <c r="AH38" s="123"/>
      <c r="AI38" s="141"/>
      <c r="AJ38" s="125"/>
      <c r="AK38" s="141"/>
      <c r="AL38" s="58"/>
      <c r="AM38" s="20"/>
      <c r="AN38" s="10">
        <f t="shared" si="0"/>
      </c>
      <c r="AO38" s="10">
        <f t="shared" si="1"/>
      </c>
      <c r="AP38" s="20"/>
      <c r="AQ38" s="20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2" ht="15">
      <c r="A39" s="32"/>
      <c r="B39" s="48"/>
      <c r="C39" s="57"/>
      <c r="D39" s="57"/>
      <c r="E39" s="56"/>
      <c r="F39" s="39" t="s">
        <v>129</v>
      </c>
      <c r="G39" s="49"/>
      <c r="H39" s="50" t="s">
        <v>94</v>
      </c>
      <c r="I39" s="50" t="s">
        <v>114</v>
      </c>
      <c r="J39" s="50" t="s">
        <v>116</v>
      </c>
      <c r="K39" s="50" t="s">
        <v>115</v>
      </c>
      <c r="L39" s="42" t="s">
        <v>143</v>
      </c>
      <c r="M39" s="51" t="s">
        <v>130</v>
      </c>
      <c r="N39" s="51" t="s">
        <v>124</v>
      </c>
      <c r="O39" s="51" t="s">
        <v>132</v>
      </c>
      <c r="P39" s="50"/>
      <c r="Q39" s="50"/>
      <c r="R39" s="49" t="s">
        <v>86</v>
      </c>
      <c r="S39" s="40"/>
      <c r="T39" s="40"/>
      <c r="U39" s="40" t="s">
        <v>99</v>
      </c>
      <c r="V39" s="40"/>
      <c r="W39" s="40" t="s">
        <v>104</v>
      </c>
      <c r="X39" s="40"/>
      <c r="Y39" s="40" t="s">
        <v>111</v>
      </c>
      <c r="Z39" s="52" t="s">
        <v>124</v>
      </c>
      <c r="AA39" s="61"/>
      <c r="AB39" s="30" t="s">
        <v>107</v>
      </c>
      <c r="AC39" s="130" t="s">
        <v>135</v>
      </c>
      <c r="AD39" s="130" t="s">
        <v>135</v>
      </c>
      <c r="AE39" s="153" t="s">
        <v>168</v>
      </c>
      <c r="AF39" s="55" t="s">
        <v>166</v>
      </c>
      <c r="AG39" s="151" t="s">
        <v>169</v>
      </c>
      <c r="AH39" s="153" t="s">
        <v>130</v>
      </c>
      <c r="AI39" s="151" t="s">
        <v>172</v>
      </c>
      <c r="AJ39" s="151" t="s">
        <v>132</v>
      </c>
      <c r="AK39" s="151" t="s">
        <v>172</v>
      </c>
      <c r="AL39" s="156" t="s">
        <v>148</v>
      </c>
      <c r="AM39" s="20"/>
      <c r="AN39" s="10" t="s">
        <v>175</v>
      </c>
      <c r="AO39" s="10" t="s">
        <v>172</v>
      </c>
      <c r="AP39" s="20"/>
      <c r="AQ39" s="20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52" ht="15">
      <c r="A40" s="32"/>
      <c r="B40" s="100"/>
      <c r="C40" s="132"/>
      <c r="D40" s="132"/>
      <c r="E40" s="110"/>
      <c r="F40" s="101" t="s">
        <v>77</v>
      </c>
      <c r="G40" s="102" t="s">
        <v>84</v>
      </c>
      <c r="H40" s="102" t="s">
        <v>77</v>
      </c>
      <c r="I40" s="102"/>
      <c r="J40" s="103" t="s">
        <v>117</v>
      </c>
      <c r="K40" s="102"/>
      <c r="L40" s="101" t="s">
        <v>93</v>
      </c>
      <c r="M40" s="104" t="s">
        <v>131</v>
      </c>
      <c r="N40" s="105" t="s">
        <v>125</v>
      </c>
      <c r="O40" s="104" t="s">
        <v>85</v>
      </c>
      <c r="P40" s="102" t="s">
        <v>87</v>
      </c>
      <c r="Q40" s="102" t="s">
        <v>90</v>
      </c>
      <c r="R40" s="102" t="s">
        <v>96</v>
      </c>
      <c r="S40" s="102" t="s">
        <v>84</v>
      </c>
      <c r="T40" s="102" t="s">
        <v>100</v>
      </c>
      <c r="U40" s="102" t="s">
        <v>98</v>
      </c>
      <c r="V40" s="106"/>
      <c r="W40" s="102" t="s">
        <v>98</v>
      </c>
      <c r="X40" s="102"/>
      <c r="Y40" s="102" t="s">
        <v>112</v>
      </c>
      <c r="Z40" s="95" t="s">
        <v>87</v>
      </c>
      <c r="AA40" s="137" t="s">
        <v>147</v>
      </c>
      <c r="AB40" s="27" t="s">
        <v>108</v>
      </c>
      <c r="AC40" s="79" t="s">
        <v>149</v>
      </c>
      <c r="AD40" s="96" t="s">
        <v>150</v>
      </c>
      <c r="AE40" s="149" t="s">
        <v>77</v>
      </c>
      <c r="AF40" s="95" t="s">
        <v>93</v>
      </c>
      <c r="AG40" s="152" t="s">
        <v>170</v>
      </c>
      <c r="AH40" s="149" t="s">
        <v>171</v>
      </c>
      <c r="AI40" s="152" t="s">
        <v>125</v>
      </c>
      <c r="AJ40" s="152" t="s">
        <v>85</v>
      </c>
      <c r="AK40" s="152" t="s">
        <v>87</v>
      </c>
      <c r="AL40" s="152" t="s">
        <v>174</v>
      </c>
      <c r="AM40" s="20"/>
      <c r="AN40" s="10" t="s">
        <v>176</v>
      </c>
      <c r="AO40" s="10" t="s">
        <v>177</v>
      </c>
      <c r="AP40" s="20"/>
      <c r="AQ40" s="20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2:52" ht="15">
      <c r="B41" s="34"/>
      <c r="C41" s="87"/>
      <c r="D41" s="87"/>
      <c r="E41" s="56"/>
      <c r="F41" s="56"/>
      <c r="G41" s="57"/>
      <c r="H41" s="57"/>
      <c r="I41" s="57"/>
      <c r="J41" s="57"/>
      <c r="K41" s="57"/>
      <c r="L41" s="56"/>
      <c r="M41" s="58"/>
      <c r="N41" s="58"/>
      <c r="O41" s="58"/>
      <c r="P41" s="57"/>
      <c r="Q41" s="57"/>
      <c r="R41" s="59"/>
      <c r="S41" s="59"/>
      <c r="T41" s="57"/>
      <c r="U41" s="57"/>
      <c r="V41" s="57"/>
      <c r="W41" s="57"/>
      <c r="X41" s="57"/>
      <c r="Y41" s="57"/>
      <c r="Z41" s="56"/>
      <c r="AA41" s="56"/>
      <c r="AB41" s="21"/>
      <c r="AC41" s="126"/>
      <c r="AD41" s="56"/>
      <c r="AE41" s="56"/>
      <c r="AF41" s="56"/>
      <c r="AG41" s="56"/>
      <c r="AH41" s="58"/>
      <c r="AI41" s="58"/>
      <c r="AJ41" s="58"/>
      <c r="AK41" s="58"/>
      <c r="AL41" s="58"/>
      <c r="AM41" s="20"/>
      <c r="AN41" s="10">
        <f aca="true" t="shared" si="16" ref="AN41:AN55">IF(AK41&lt;0,AK41,"")</f>
      </c>
      <c r="AO41" s="10">
        <f t="shared" si="1"/>
      </c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2:52" ht="15">
      <c r="B42" s="34" t="s">
        <v>13</v>
      </c>
      <c r="C42" s="87"/>
      <c r="D42" s="87"/>
      <c r="E42" s="56"/>
      <c r="F42" s="56">
        <v>30000</v>
      </c>
      <c r="G42" s="57">
        <f t="shared" si="4"/>
        <v>2000</v>
      </c>
      <c r="H42" s="57">
        <v>32000</v>
      </c>
      <c r="I42" s="57">
        <v>-140</v>
      </c>
      <c r="J42" s="57">
        <f aca="true" t="shared" si="17" ref="J42:J53">SUM(F42,I42)</f>
        <v>29860</v>
      </c>
      <c r="K42" s="57">
        <v>-176</v>
      </c>
      <c r="L42" s="56">
        <v>29684</v>
      </c>
      <c r="M42" s="58">
        <f>SUM(O42-N42-L42)</f>
        <v>24</v>
      </c>
      <c r="N42" s="58">
        <v>816</v>
      </c>
      <c r="O42" s="58">
        <v>30524</v>
      </c>
      <c r="P42" s="57">
        <f t="shared" si="7"/>
        <v>14476</v>
      </c>
      <c r="Q42" s="57">
        <v>45000</v>
      </c>
      <c r="R42" s="57">
        <v>41325</v>
      </c>
      <c r="S42" s="57">
        <f aca="true" t="shared" si="18" ref="S42:S53">SUM(Q42-R42)</f>
        <v>3675</v>
      </c>
      <c r="T42" s="57">
        <v>12984</v>
      </c>
      <c r="U42" s="57"/>
      <c r="V42" s="57">
        <v>12984</v>
      </c>
      <c r="W42" s="57">
        <f aca="true" t="shared" si="19" ref="W42:W53">SUM(Q42,U42)</f>
        <v>45000</v>
      </c>
      <c r="X42" s="57"/>
      <c r="Y42" s="57"/>
      <c r="Z42" s="56">
        <f>SUM(AA42-O42)</f>
        <v>14476</v>
      </c>
      <c r="AA42" s="56">
        <v>45000</v>
      </c>
      <c r="AB42" s="20">
        <f aca="true" t="shared" si="20" ref="AB42:AB53">SUM(AA42-F42)</f>
        <v>15000</v>
      </c>
      <c r="AC42" s="56">
        <v>40000</v>
      </c>
      <c r="AD42" s="56">
        <v>40000</v>
      </c>
      <c r="AE42" s="56">
        <v>40000</v>
      </c>
      <c r="AF42" s="58">
        <f aca="true" t="shared" si="21" ref="AF42:AF55">SUM(AE42*0.9946)</f>
        <v>39784</v>
      </c>
      <c r="AG42" s="56">
        <f aca="true" t="shared" si="22" ref="AG42:AG55">SUM(AF42*0.992)</f>
        <v>39465.728</v>
      </c>
      <c r="AH42" s="58">
        <v>10</v>
      </c>
      <c r="AI42" s="56">
        <f aca="true" t="shared" si="23" ref="AI42:AI54">SUM(AJ42-SUM(AG42:AH42))</f>
        <v>1039.2719999999972</v>
      </c>
      <c r="AJ42" s="58">
        <v>40515</v>
      </c>
      <c r="AK42" s="56">
        <f aca="true" t="shared" si="24" ref="AK42:AK54">SUM(AL42-AJ42)</f>
        <v>4534</v>
      </c>
      <c r="AL42" s="58">
        <v>45049</v>
      </c>
      <c r="AM42" s="20"/>
      <c r="AN42" s="10">
        <f t="shared" si="16"/>
      </c>
      <c r="AO42" s="10">
        <f t="shared" si="1"/>
        <v>4534</v>
      </c>
      <c r="AP42" s="20"/>
      <c r="AQ42" s="20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2:52" ht="15">
      <c r="B43" s="34" t="s">
        <v>205</v>
      </c>
      <c r="C43" s="87"/>
      <c r="D43" s="87"/>
      <c r="E43" s="56"/>
      <c r="F43" s="56">
        <v>30000</v>
      </c>
      <c r="G43" s="57">
        <f t="shared" si="4"/>
        <v>0</v>
      </c>
      <c r="H43" s="57">
        <v>30000</v>
      </c>
      <c r="I43" s="57">
        <v>-138</v>
      </c>
      <c r="J43" s="57">
        <f t="shared" si="17"/>
        <v>29862</v>
      </c>
      <c r="K43" s="57">
        <v>-175</v>
      </c>
      <c r="L43" s="56">
        <v>29684</v>
      </c>
      <c r="M43" s="58">
        <f>SUM(O43-N43-L43)</f>
        <v>111</v>
      </c>
      <c r="N43" s="58">
        <v>3687</v>
      </c>
      <c r="O43" s="58">
        <v>33482</v>
      </c>
      <c r="P43" s="57">
        <f t="shared" si="7"/>
        <v>15751</v>
      </c>
      <c r="Q43" s="57">
        <v>49233</v>
      </c>
      <c r="R43" s="57">
        <v>49233</v>
      </c>
      <c r="S43" s="57">
        <f t="shared" si="18"/>
        <v>0</v>
      </c>
      <c r="T43" s="57">
        <v>19169</v>
      </c>
      <c r="U43" s="59"/>
      <c r="V43" s="57">
        <v>19169</v>
      </c>
      <c r="W43" s="57">
        <f t="shared" si="19"/>
        <v>49233</v>
      </c>
      <c r="X43" s="57"/>
      <c r="Y43" s="57"/>
      <c r="Z43" s="56">
        <f>SUM(AA43-O43)</f>
        <v>15751</v>
      </c>
      <c r="AA43" s="56">
        <v>49233</v>
      </c>
      <c r="AB43" s="20">
        <f t="shared" si="20"/>
        <v>19233</v>
      </c>
      <c r="AC43" s="56">
        <v>30000</v>
      </c>
      <c r="AD43" s="56">
        <v>15000</v>
      </c>
      <c r="AE43" s="56">
        <v>0</v>
      </c>
      <c r="AF43" s="58">
        <f t="shared" si="21"/>
        <v>0</v>
      </c>
      <c r="AG43" s="56">
        <f t="shared" si="22"/>
        <v>0</v>
      </c>
      <c r="AH43" s="58">
        <v>17</v>
      </c>
      <c r="AI43" s="56">
        <f t="shared" si="23"/>
        <v>1731</v>
      </c>
      <c r="AJ43" s="58">
        <v>1748</v>
      </c>
      <c r="AK43" s="56">
        <f t="shared" si="24"/>
        <v>72044</v>
      </c>
      <c r="AL43" s="58">
        <v>73792</v>
      </c>
      <c r="AM43" s="20"/>
      <c r="AN43" s="10">
        <f t="shared" si="16"/>
      </c>
      <c r="AO43" s="10">
        <f t="shared" si="1"/>
        <v>72044</v>
      </c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2:52" ht="15">
      <c r="B44" s="34"/>
      <c r="C44" s="87" t="s">
        <v>185</v>
      </c>
      <c r="D44" s="87"/>
      <c r="E44" s="56"/>
      <c r="F44" s="56"/>
      <c r="G44" s="57"/>
      <c r="H44" s="57"/>
      <c r="I44" s="57"/>
      <c r="J44" s="57"/>
      <c r="K44" s="57"/>
      <c r="L44" s="56"/>
      <c r="M44" s="58"/>
      <c r="N44" s="58"/>
      <c r="O44" s="58"/>
      <c r="P44" s="57"/>
      <c r="Q44" s="57"/>
      <c r="R44" s="57"/>
      <c r="S44" s="57"/>
      <c r="T44" s="57"/>
      <c r="U44" s="59"/>
      <c r="V44" s="57"/>
      <c r="W44" s="57"/>
      <c r="X44" s="57"/>
      <c r="Y44" s="57"/>
      <c r="Z44" s="56"/>
      <c r="AA44" s="56"/>
      <c r="AB44" s="20"/>
      <c r="AC44" s="56"/>
      <c r="AD44" s="56"/>
      <c r="AE44" s="56"/>
      <c r="AF44" s="58"/>
      <c r="AG44" s="56"/>
      <c r="AH44" s="58"/>
      <c r="AI44" s="56"/>
      <c r="AJ44" s="58"/>
      <c r="AK44" s="56"/>
      <c r="AL44" s="130" t="s">
        <v>186</v>
      </c>
      <c r="AM44" s="20"/>
      <c r="AN44" s="10"/>
      <c r="AO44" s="10"/>
      <c r="AP44" s="20"/>
      <c r="AQ44" s="20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2:52" ht="15">
      <c r="B45" s="34" t="s">
        <v>159</v>
      </c>
      <c r="C45" s="87"/>
      <c r="D45" s="87"/>
      <c r="E45" s="56"/>
      <c r="F45" s="56"/>
      <c r="G45" s="57">
        <f t="shared" si="4"/>
        <v>0</v>
      </c>
      <c r="H45" s="57"/>
      <c r="I45" s="57">
        <v>0</v>
      </c>
      <c r="J45" s="57">
        <f t="shared" si="17"/>
        <v>0</v>
      </c>
      <c r="K45" s="57">
        <v>0</v>
      </c>
      <c r="L45" s="56">
        <v>0</v>
      </c>
      <c r="M45" s="58">
        <f aca="true" t="shared" si="25" ref="M45:M50">SUM(O45-N45-L45)</f>
        <v>0</v>
      </c>
      <c r="N45" s="58"/>
      <c r="O45" s="58">
        <v>0</v>
      </c>
      <c r="P45" s="57">
        <f t="shared" si="7"/>
        <v>15000</v>
      </c>
      <c r="Q45" s="57">
        <v>15000</v>
      </c>
      <c r="R45" s="57">
        <v>6246</v>
      </c>
      <c r="S45" s="57">
        <f t="shared" si="18"/>
        <v>8754</v>
      </c>
      <c r="T45" s="57">
        <v>14995</v>
      </c>
      <c r="U45" s="57">
        <v>0</v>
      </c>
      <c r="V45" s="57">
        <v>14995</v>
      </c>
      <c r="W45" s="57">
        <f t="shared" si="19"/>
        <v>15000</v>
      </c>
      <c r="X45" s="57"/>
      <c r="Y45" s="57">
        <v>-4000</v>
      </c>
      <c r="Z45" s="56">
        <f>SUM(AA45-O45)</f>
        <v>11000</v>
      </c>
      <c r="AA45" s="56">
        <v>11000</v>
      </c>
      <c r="AB45" s="20">
        <f t="shared" si="20"/>
        <v>11000</v>
      </c>
      <c r="AC45" s="56">
        <v>0</v>
      </c>
      <c r="AD45" s="56">
        <v>11000</v>
      </c>
      <c r="AE45" s="56">
        <v>0</v>
      </c>
      <c r="AF45" s="58">
        <f t="shared" si="21"/>
        <v>0</v>
      </c>
      <c r="AG45" s="56">
        <f t="shared" si="22"/>
        <v>0</v>
      </c>
      <c r="AH45" s="58">
        <v>0</v>
      </c>
      <c r="AI45" s="56">
        <f t="shared" si="23"/>
        <v>0</v>
      </c>
      <c r="AJ45" s="58">
        <v>0</v>
      </c>
      <c r="AK45" s="56">
        <f t="shared" si="24"/>
        <v>14016</v>
      </c>
      <c r="AL45" s="58">
        <v>14016</v>
      </c>
      <c r="AM45" s="20"/>
      <c r="AN45" s="10">
        <f t="shared" si="16"/>
      </c>
      <c r="AO45" s="10">
        <f t="shared" si="1"/>
        <v>14016</v>
      </c>
      <c r="AP45" s="20"/>
      <c r="AQ45" s="20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2:52" ht="15">
      <c r="B46" s="34" t="s">
        <v>182</v>
      </c>
      <c r="C46" s="87"/>
      <c r="D46" s="87"/>
      <c r="E46" s="56"/>
      <c r="F46" s="56">
        <v>1000</v>
      </c>
      <c r="G46" s="57">
        <f t="shared" si="4"/>
        <v>-500</v>
      </c>
      <c r="H46" s="57">
        <v>500</v>
      </c>
      <c r="I46" s="57">
        <v>-4</v>
      </c>
      <c r="J46" s="57">
        <f t="shared" si="17"/>
        <v>996</v>
      </c>
      <c r="K46" s="57">
        <v>-6</v>
      </c>
      <c r="L46" s="56">
        <v>989</v>
      </c>
      <c r="M46" s="58">
        <f t="shared" si="25"/>
        <v>9</v>
      </c>
      <c r="N46" s="58">
        <v>231</v>
      </c>
      <c r="O46" s="58">
        <v>1229</v>
      </c>
      <c r="P46" s="57">
        <f t="shared" si="7"/>
        <v>-1229</v>
      </c>
      <c r="Q46" s="57">
        <v>0</v>
      </c>
      <c r="R46" s="57">
        <v>0</v>
      </c>
      <c r="S46" s="57">
        <f t="shared" si="18"/>
        <v>0</v>
      </c>
      <c r="T46" s="57"/>
      <c r="U46" s="57"/>
      <c r="V46" s="57"/>
      <c r="W46" s="57">
        <f t="shared" si="19"/>
        <v>0</v>
      </c>
      <c r="X46" s="57"/>
      <c r="Y46" s="57">
        <v>1000</v>
      </c>
      <c r="Z46" s="56">
        <f aca="true" t="shared" si="26" ref="Z46:Z53">SUM(AA46-O46)</f>
        <v>-229</v>
      </c>
      <c r="AA46" s="56">
        <v>1000</v>
      </c>
      <c r="AB46" s="20">
        <f t="shared" si="20"/>
        <v>0</v>
      </c>
      <c r="AC46" s="56">
        <v>1000</v>
      </c>
      <c r="AD46" s="56">
        <v>1000</v>
      </c>
      <c r="AE46" s="56">
        <v>1000</v>
      </c>
      <c r="AF46" s="58">
        <f t="shared" si="21"/>
        <v>994.6</v>
      </c>
      <c r="AG46" s="56">
        <f t="shared" si="22"/>
        <v>986.6432</v>
      </c>
      <c r="AH46" s="58">
        <v>3</v>
      </c>
      <c r="AI46" s="56">
        <f t="shared" si="23"/>
        <v>297.3568</v>
      </c>
      <c r="AJ46" s="58">
        <v>1287</v>
      </c>
      <c r="AK46" s="56">
        <f t="shared" si="24"/>
        <v>-1287</v>
      </c>
      <c r="AL46" s="58">
        <v>0</v>
      </c>
      <c r="AM46" s="20"/>
      <c r="AN46" s="10">
        <f t="shared" si="16"/>
        <v>-1287</v>
      </c>
      <c r="AO46" s="10">
        <f t="shared" si="1"/>
      </c>
      <c r="AP46" s="20"/>
      <c r="AQ46" s="20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2:52" ht="15">
      <c r="B47" s="34" t="s">
        <v>14</v>
      </c>
      <c r="C47" s="87"/>
      <c r="D47" s="87"/>
      <c r="E47" s="56"/>
      <c r="F47" s="56">
        <v>30000</v>
      </c>
      <c r="G47" s="57">
        <f t="shared" si="4"/>
        <v>-2500</v>
      </c>
      <c r="H47" s="57">
        <v>27500</v>
      </c>
      <c r="I47" s="57">
        <v>-138</v>
      </c>
      <c r="J47" s="57">
        <f t="shared" si="17"/>
        <v>29862</v>
      </c>
      <c r="K47" s="57">
        <v>-175</v>
      </c>
      <c r="L47" s="56">
        <v>29684</v>
      </c>
      <c r="M47" s="58">
        <f t="shared" si="25"/>
        <v>23</v>
      </c>
      <c r="N47" s="58">
        <v>680</v>
      </c>
      <c r="O47" s="58">
        <v>30387</v>
      </c>
      <c r="P47" s="57">
        <f t="shared" si="7"/>
        <v>17990</v>
      </c>
      <c r="Q47" s="57">
        <v>48377</v>
      </c>
      <c r="R47" s="57">
        <v>48377</v>
      </c>
      <c r="S47" s="57">
        <f t="shared" si="18"/>
        <v>0</v>
      </c>
      <c r="T47" s="57">
        <v>20872</v>
      </c>
      <c r="U47" s="57"/>
      <c r="V47" s="57">
        <v>20872</v>
      </c>
      <c r="W47" s="57">
        <f t="shared" si="19"/>
        <v>48377</v>
      </c>
      <c r="X47" s="57"/>
      <c r="Y47" s="57"/>
      <c r="Z47" s="56">
        <f t="shared" si="26"/>
        <v>17990</v>
      </c>
      <c r="AA47" s="56">
        <v>48377</v>
      </c>
      <c r="AB47" s="20">
        <f t="shared" si="20"/>
        <v>18377</v>
      </c>
      <c r="AC47" s="56">
        <v>40000</v>
      </c>
      <c r="AD47" s="56">
        <v>30000</v>
      </c>
      <c r="AE47" s="56">
        <v>30000</v>
      </c>
      <c r="AF47" s="58">
        <f t="shared" si="21"/>
        <v>29838</v>
      </c>
      <c r="AG47" s="56">
        <f t="shared" si="22"/>
        <v>29599.296</v>
      </c>
      <c r="AH47" s="58">
        <v>8</v>
      </c>
      <c r="AI47" s="56">
        <f t="shared" si="23"/>
        <v>-593.2959999999985</v>
      </c>
      <c r="AJ47" s="58">
        <v>29014</v>
      </c>
      <c r="AK47" s="56">
        <f t="shared" si="24"/>
        <v>19404</v>
      </c>
      <c r="AL47" s="58">
        <v>48418</v>
      </c>
      <c r="AM47" s="20"/>
      <c r="AN47" s="10">
        <f t="shared" si="16"/>
      </c>
      <c r="AO47" s="10">
        <f t="shared" si="1"/>
        <v>19404</v>
      </c>
      <c r="AP47" s="20"/>
      <c r="AQ47" s="20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2:52" ht="15">
      <c r="B48" s="34" t="s">
        <v>18</v>
      </c>
      <c r="C48" s="87"/>
      <c r="D48" s="87"/>
      <c r="E48" s="86"/>
      <c r="F48" s="56">
        <v>4957</v>
      </c>
      <c r="G48" s="57">
        <f t="shared" si="4"/>
        <v>206</v>
      </c>
      <c r="H48" s="57">
        <v>5163</v>
      </c>
      <c r="I48" s="57">
        <v>-23</v>
      </c>
      <c r="J48" s="57">
        <f t="shared" si="17"/>
        <v>4934</v>
      </c>
      <c r="K48" s="57">
        <v>-29</v>
      </c>
      <c r="L48" s="56">
        <v>4905</v>
      </c>
      <c r="M48" s="58">
        <f t="shared" si="25"/>
        <v>12</v>
      </c>
      <c r="N48" s="58">
        <v>408</v>
      </c>
      <c r="O48" s="58">
        <v>5325</v>
      </c>
      <c r="P48" s="57">
        <f t="shared" si="7"/>
        <v>-391</v>
      </c>
      <c r="Q48" s="57">
        <v>4934</v>
      </c>
      <c r="R48" s="57">
        <v>4934</v>
      </c>
      <c r="S48" s="57">
        <f t="shared" si="18"/>
        <v>0</v>
      </c>
      <c r="T48" s="57"/>
      <c r="U48" s="57"/>
      <c r="V48" s="57">
        <v>-237</v>
      </c>
      <c r="W48" s="57">
        <f t="shared" si="19"/>
        <v>4934</v>
      </c>
      <c r="X48" s="57"/>
      <c r="Y48" s="57"/>
      <c r="Z48" s="56">
        <f t="shared" si="26"/>
        <v>-391</v>
      </c>
      <c r="AA48" s="56">
        <v>4934</v>
      </c>
      <c r="AB48" s="20">
        <f t="shared" si="20"/>
        <v>-23</v>
      </c>
      <c r="AC48" s="56">
        <v>4415</v>
      </c>
      <c r="AD48" s="56">
        <v>4957</v>
      </c>
      <c r="AE48" s="56">
        <v>4415</v>
      </c>
      <c r="AF48" s="58">
        <f t="shared" si="21"/>
        <v>4391.159000000001</v>
      </c>
      <c r="AG48" s="56">
        <f t="shared" si="22"/>
        <v>4356.029728</v>
      </c>
      <c r="AH48" s="58">
        <v>5</v>
      </c>
      <c r="AI48" s="56">
        <f t="shared" si="23"/>
        <v>333.97027199999957</v>
      </c>
      <c r="AJ48" s="58">
        <v>4695</v>
      </c>
      <c r="AK48" s="56">
        <f t="shared" si="24"/>
        <v>263</v>
      </c>
      <c r="AL48" s="58">
        <v>4958</v>
      </c>
      <c r="AM48" s="20"/>
      <c r="AN48" s="10">
        <f t="shared" si="16"/>
      </c>
      <c r="AO48" s="10">
        <f t="shared" si="1"/>
        <v>263</v>
      </c>
      <c r="AP48" s="20"/>
      <c r="AQ48" s="20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2:52" ht="15">
      <c r="B49" s="34" t="s">
        <v>19</v>
      </c>
      <c r="C49" s="87"/>
      <c r="D49" s="87"/>
      <c r="E49" s="86"/>
      <c r="F49" s="56">
        <v>7000</v>
      </c>
      <c r="G49" s="57">
        <f t="shared" si="4"/>
        <v>-2000</v>
      </c>
      <c r="H49" s="57">
        <v>5000</v>
      </c>
      <c r="I49" s="57">
        <v>-32</v>
      </c>
      <c r="J49" s="57">
        <f t="shared" si="17"/>
        <v>6968</v>
      </c>
      <c r="K49" s="57">
        <v>-40</v>
      </c>
      <c r="L49" s="56">
        <v>6926</v>
      </c>
      <c r="M49" s="58">
        <f t="shared" si="25"/>
        <v>2</v>
      </c>
      <c r="N49" s="58">
        <v>-289</v>
      </c>
      <c r="O49" s="58">
        <v>6639</v>
      </c>
      <c r="P49" s="57">
        <f t="shared" si="7"/>
        <v>-6639</v>
      </c>
      <c r="Q49" s="57">
        <v>0</v>
      </c>
      <c r="R49" s="57">
        <v>7624</v>
      </c>
      <c r="S49" s="57">
        <f t="shared" si="18"/>
        <v>-7624</v>
      </c>
      <c r="T49" s="57"/>
      <c r="U49" s="57"/>
      <c r="V49" s="57">
        <v>-5003</v>
      </c>
      <c r="W49" s="57">
        <f t="shared" si="19"/>
        <v>0</v>
      </c>
      <c r="X49" s="57"/>
      <c r="Y49" s="57"/>
      <c r="Z49" s="56">
        <f t="shared" si="26"/>
        <v>-6639</v>
      </c>
      <c r="AA49" s="56">
        <v>0</v>
      </c>
      <c r="AB49" s="20">
        <f t="shared" si="20"/>
        <v>-7000</v>
      </c>
      <c r="AC49" s="56">
        <v>10000</v>
      </c>
      <c r="AD49" s="56">
        <v>0</v>
      </c>
      <c r="AE49" s="56">
        <v>10000</v>
      </c>
      <c r="AF49" s="58">
        <f t="shared" si="21"/>
        <v>9946</v>
      </c>
      <c r="AG49" s="56">
        <f t="shared" si="22"/>
        <v>9866.432</v>
      </c>
      <c r="AH49" s="58">
        <v>2</v>
      </c>
      <c r="AI49" s="56">
        <f t="shared" si="23"/>
        <v>-313.4320000000007</v>
      </c>
      <c r="AJ49" s="58">
        <v>9555</v>
      </c>
      <c r="AK49" s="56">
        <f t="shared" si="24"/>
        <v>-4555</v>
      </c>
      <c r="AL49" s="58">
        <v>5000</v>
      </c>
      <c r="AM49" s="20"/>
      <c r="AN49" s="10">
        <f t="shared" si="16"/>
        <v>-4555</v>
      </c>
      <c r="AO49" s="10">
        <f t="shared" si="1"/>
      </c>
      <c r="AP49" s="20"/>
      <c r="AQ49" s="20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2:52" ht="15">
      <c r="B50" s="34" t="s">
        <v>20</v>
      </c>
      <c r="C50" s="87"/>
      <c r="D50" s="87"/>
      <c r="E50" s="86"/>
      <c r="F50" s="56">
        <v>37175</v>
      </c>
      <c r="G50" s="57">
        <f t="shared" si="4"/>
        <v>-7175</v>
      </c>
      <c r="H50" s="57">
        <v>30000</v>
      </c>
      <c r="I50" s="57">
        <v>-170</v>
      </c>
      <c r="J50" s="57">
        <f t="shared" si="17"/>
        <v>37005</v>
      </c>
      <c r="K50" s="57">
        <v>-215</v>
      </c>
      <c r="L50" s="56">
        <v>36784</v>
      </c>
      <c r="M50" s="58">
        <f t="shared" si="25"/>
        <v>10</v>
      </c>
      <c r="N50" s="58">
        <v>-1399</v>
      </c>
      <c r="O50" s="58">
        <v>35395</v>
      </c>
      <c r="P50" s="57">
        <f t="shared" si="7"/>
        <v>-30395</v>
      </c>
      <c r="Q50" s="57">
        <v>5000</v>
      </c>
      <c r="R50" s="57">
        <v>13261</v>
      </c>
      <c r="S50" s="57">
        <f t="shared" si="18"/>
        <v>-8261</v>
      </c>
      <c r="T50" s="57"/>
      <c r="U50" s="57"/>
      <c r="V50" s="57">
        <v>-25005</v>
      </c>
      <c r="W50" s="57">
        <f t="shared" si="19"/>
        <v>5000</v>
      </c>
      <c r="X50" s="57"/>
      <c r="Y50" s="57">
        <v>3000</v>
      </c>
      <c r="Z50" s="56">
        <f t="shared" si="26"/>
        <v>-27395</v>
      </c>
      <c r="AA50" s="56">
        <v>8000</v>
      </c>
      <c r="AB50" s="20">
        <f t="shared" si="20"/>
        <v>-29175</v>
      </c>
      <c r="AC50" s="56">
        <v>52175</v>
      </c>
      <c r="AD50" s="56">
        <v>0</v>
      </c>
      <c r="AE50" s="56">
        <v>37000</v>
      </c>
      <c r="AF50" s="58">
        <f t="shared" si="21"/>
        <v>36800.200000000004</v>
      </c>
      <c r="AG50" s="56">
        <f t="shared" si="22"/>
        <v>36505.79840000001</v>
      </c>
      <c r="AH50" s="58">
        <v>7</v>
      </c>
      <c r="AI50" s="56">
        <f t="shared" si="23"/>
        <v>-1106.798400000007</v>
      </c>
      <c r="AJ50" s="58">
        <v>35406</v>
      </c>
      <c r="AK50" s="56">
        <f t="shared" si="24"/>
        <v>-25231</v>
      </c>
      <c r="AL50" s="58">
        <f>8000+2175</f>
        <v>10175</v>
      </c>
      <c r="AM50" s="20"/>
      <c r="AN50" s="10">
        <f t="shared" si="16"/>
        <v>-25231</v>
      </c>
      <c r="AO50" s="10">
        <f t="shared" si="1"/>
      </c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2:52" ht="15">
      <c r="B51" s="34"/>
      <c r="C51" s="87" t="s">
        <v>187</v>
      </c>
      <c r="D51" s="87"/>
      <c r="E51" s="86"/>
      <c r="F51" s="56"/>
      <c r="G51" s="57"/>
      <c r="H51" s="57"/>
      <c r="I51" s="57"/>
      <c r="J51" s="57"/>
      <c r="K51" s="57"/>
      <c r="L51" s="56"/>
      <c r="M51" s="58"/>
      <c r="N51" s="58"/>
      <c r="O51" s="58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6"/>
      <c r="AA51" s="56"/>
      <c r="AB51" s="20"/>
      <c r="AC51" s="56"/>
      <c r="AD51" s="56"/>
      <c r="AE51" s="56"/>
      <c r="AF51" s="58"/>
      <c r="AG51" s="56"/>
      <c r="AH51" s="58"/>
      <c r="AI51" s="56"/>
      <c r="AJ51" s="58"/>
      <c r="AK51" s="56"/>
      <c r="AL51" s="130" t="s">
        <v>188</v>
      </c>
      <c r="AM51" s="20"/>
      <c r="AN51" s="10"/>
      <c r="AO51" s="10"/>
      <c r="AP51" s="20"/>
      <c r="AQ51" s="20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2:52" ht="15">
      <c r="B52" s="34"/>
      <c r="C52" s="87" t="s">
        <v>201</v>
      </c>
      <c r="D52" s="87"/>
      <c r="E52" s="86"/>
      <c r="F52" s="56"/>
      <c r="G52" s="57"/>
      <c r="H52" s="57"/>
      <c r="I52" s="57"/>
      <c r="J52" s="57"/>
      <c r="K52" s="57"/>
      <c r="L52" s="56"/>
      <c r="M52" s="58"/>
      <c r="N52" s="58"/>
      <c r="O52" s="58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6"/>
      <c r="AA52" s="56"/>
      <c r="AB52" s="20"/>
      <c r="AC52" s="56"/>
      <c r="AD52" s="56"/>
      <c r="AE52" s="56"/>
      <c r="AF52" s="58"/>
      <c r="AG52" s="56"/>
      <c r="AH52" s="58"/>
      <c r="AI52" s="56"/>
      <c r="AJ52" s="58"/>
      <c r="AK52" s="56"/>
      <c r="AL52" s="130" t="s">
        <v>189</v>
      </c>
      <c r="AM52" s="20"/>
      <c r="AN52" s="10"/>
      <c r="AO52" s="10"/>
      <c r="AP52" s="20"/>
      <c r="AQ52" s="20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2:52" ht="15">
      <c r="B53" s="34" t="s">
        <v>21</v>
      </c>
      <c r="C53" s="87"/>
      <c r="D53" s="87"/>
      <c r="E53" s="56"/>
      <c r="F53" s="56">
        <v>58542</v>
      </c>
      <c r="G53" s="57">
        <f t="shared" si="4"/>
        <v>-3365</v>
      </c>
      <c r="H53" s="57">
        <v>55177</v>
      </c>
      <c r="I53" s="57">
        <v>-272</v>
      </c>
      <c r="J53" s="57">
        <f t="shared" si="17"/>
        <v>58270</v>
      </c>
      <c r="K53" s="57">
        <v>-344</v>
      </c>
      <c r="L53" s="56">
        <v>57926</v>
      </c>
      <c r="M53" s="58">
        <f>SUM(O53-N53-L53)</f>
        <v>164</v>
      </c>
      <c r="N53" s="58">
        <v>5591</v>
      </c>
      <c r="O53" s="58">
        <v>63681</v>
      </c>
      <c r="P53" s="57">
        <f t="shared" si="7"/>
        <v>-5416</v>
      </c>
      <c r="Q53" s="57">
        <v>58265</v>
      </c>
      <c r="R53" s="57">
        <v>60301</v>
      </c>
      <c r="S53" s="57">
        <f t="shared" si="18"/>
        <v>-2036</v>
      </c>
      <c r="T53" s="57">
        <v>2978</v>
      </c>
      <c r="U53" s="57">
        <v>0</v>
      </c>
      <c r="V53" s="57">
        <v>2978</v>
      </c>
      <c r="W53" s="57">
        <f t="shared" si="19"/>
        <v>58265</v>
      </c>
      <c r="X53" s="57"/>
      <c r="Y53" s="57"/>
      <c r="Z53" s="56">
        <f t="shared" si="26"/>
        <v>-5416</v>
      </c>
      <c r="AA53" s="56">
        <v>58265</v>
      </c>
      <c r="AB53" s="20">
        <f t="shared" si="20"/>
        <v>-277</v>
      </c>
      <c r="AC53" s="56">
        <v>51169</v>
      </c>
      <c r="AD53" s="56">
        <v>62000</v>
      </c>
      <c r="AE53" s="56">
        <v>62000</v>
      </c>
      <c r="AF53" s="58">
        <f t="shared" si="21"/>
        <v>61665.200000000004</v>
      </c>
      <c r="AG53" s="56">
        <f t="shared" si="22"/>
        <v>61171.8784</v>
      </c>
      <c r="AH53" s="58">
        <v>69</v>
      </c>
      <c r="AI53" s="56">
        <f t="shared" si="23"/>
        <v>4254.121599999999</v>
      </c>
      <c r="AJ53" s="58">
        <v>65495</v>
      </c>
      <c r="AK53" s="56">
        <f t="shared" si="24"/>
        <v>-5896</v>
      </c>
      <c r="AL53" s="58">
        <v>59599</v>
      </c>
      <c r="AM53" s="20"/>
      <c r="AN53" s="10">
        <f t="shared" si="16"/>
        <v>-5896</v>
      </c>
      <c r="AO53" s="10">
        <f t="shared" si="1"/>
      </c>
      <c r="AP53" s="20"/>
      <c r="AQ53" s="20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2:52" ht="15">
      <c r="B54" s="34" t="s">
        <v>151</v>
      </c>
      <c r="C54" s="87"/>
      <c r="D54" s="87"/>
      <c r="E54" s="56"/>
      <c r="F54" s="56"/>
      <c r="G54" s="57"/>
      <c r="H54" s="57"/>
      <c r="I54" s="57"/>
      <c r="J54" s="57"/>
      <c r="K54" s="57"/>
      <c r="L54" s="56"/>
      <c r="M54" s="58"/>
      <c r="N54" s="58"/>
      <c r="O54" s="58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6"/>
      <c r="AA54" s="56"/>
      <c r="AB54" s="20"/>
      <c r="AC54" s="56">
        <v>10000</v>
      </c>
      <c r="AD54" s="56"/>
      <c r="AE54" s="56">
        <v>10500</v>
      </c>
      <c r="AF54" s="58">
        <f t="shared" si="21"/>
        <v>10443.300000000001</v>
      </c>
      <c r="AG54" s="56">
        <f t="shared" si="22"/>
        <v>10359.753600000002</v>
      </c>
      <c r="AH54" s="58">
        <v>3</v>
      </c>
      <c r="AI54" s="56">
        <f t="shared" si="23"/>
        <v>-163.75360000000182</v>
      </c>
      <c r="AJ54" s="58">
        <v>10199</v>
      </c>
      <c r="AK54" s="56">
        <f t="shared" si="24"/>
        <v>-3967</v>
      </c>
      <c r="AL54" s="58">
        <v>6232</v>
      </c>
      <c r="AM54" s="20"/>
      <c r="AN54" s="10">
        <f t="shared" si="16"/>
        <v>-3967</v>
      </c>
      <c r="AO54" s="10">
        <f t="shared" si="1"/>
      </c>
      <c r="AP54" s="20"/>
      <c r="AQ54" s="20"/>
      <c r="AR54" s="21"/>
      <c r="AS54" s="21"/>
      <c r="AT54" s="21"/>
      <c r="AU54" s="21"/>
      <c r="AV54" s="21"/>
      <c r="AW54" s="21"/>
      <c r="AX54" s="21"/>
      <c r="AY54" s="21"/>
      <c r="AZ54" s="21"/>
    </row>
    <row r="55" spans="2:52" ht="15">
      <c r="B55" s="34" t="s">
        <v>156</v>
      </c>
      <c r="C55" s="87"/>
      <c r="D55" s="87"/>
      <c r="E55" s="56"/>
      <c r="F55" s="56"/>
      <c r="G55" s="57"/>
      <c r="H55" s="57"/>
      <c r="I55" s="57"/>
      <c r="J55" s="57"/>
      <c r="K55" s="57"/>
      <c r="L55" s="56"/>
      <c r="M55" s="58"/>
      <c r="N55" s="58"/>
      <c r="O55" s="58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6"/>
      <c r="AA55" s="56"/>
      <c r="AB55" s="20"/>
      <c r="AC55" s="56"/>
      <c r="AD55" s="56">
        <v>100</v>
      </c>
      <c r="AE55" s="98">
        <v>100</v>
      </c>
      <c r="AF55" s="98">
        <f t="shared" si="21"/>
        <v>99.46000000000001</v>
      </c>
      <c r="AG55" s="91">
        <f t="shared" si="22"/>
        <v>98.66432</v>
      </c>
      <c r="AH55" s="98">
        <v>0</v>
      </c>
      <c r="AI55" s="91">
        <f>SUM(AJ55-SUM(AG55:AH55))</f>
        <v>-4.664320000000004</v>
      </c>
      <c r="AJ55" s="98">
        <v>94</v>
      </c>
      <c r="AK55" s="91">
        <f>SUM(AL55-AJ55)</f>
        <v>-94</v>
      </c>
      <c r="AL55" s="98">
        <v>0</v>
      </c>
      <c r="AM55" s="20"/>
      <c r="AN55" s="10">
        <f t="shared" si="16"/>
        <v>-94</v>
      </c>
      <c r="AO55" s="10">
        <f t="shared" si="1"/>
      </c>
      <c r="AP55" s="20"/>
      <c r="AQ55" s="20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2:52" ht="15">
      <c r="B56" s="34"/>
      <c r="C56" s="87"/>
      <c r="D56" s="87"/>
      <c r="E56" s="86" t="s">
        <v>89</v>
      </c>
      <c r="F56" s="64">
        <f>SUM(F15:F55)</f>
        <v>727785</v>
      </c>
      <c r="G56" s="65">
        <f>SUM(G15:G53)</f>
        <v>-133476</v>
      </c>
      <c r="H56" s="65">
        <f>SUM(H15:H53)</f>
        <v>594309</v>
      </c>
      <c r="I56" s="65">
        <f>SUM(I15:I53)</f>
        <v>-3339</v>
      </c>
      <c r="J56" s="65">
        <f>SUM(J15:J53)</f>
        <v>724446</v>
      </c>
      <c r="K56" s="65">
        <f>SUM(K15:K53)</f>
        <v>-4218</v>
      </c>
      <c r="L56" s="64">
        <f aca="true" t="shared" si="27" ref="L56:AA56">SUM(L15:L55)</f>
        <v>720125</v>
      </c>
      <c r="M56" s="66">
        <f t="shared" si="27"/>
        <v>703</v>
      </c>
      <c r="N56" s="66">
        <f t="shared" si="27"/>
        <v>5641</v>
      </c>
      <c r="O56" s="66">
        <f t="shared" si="27"/>
        <v>726469</v>
      </c>
      <c r="P56" s="65">
        <f t="shared" si="27"/>
        <v>194732</v>
      </c>
      <c r="Q56" s="65">
        <f t="shared" si="27"/>
        <v>921201</v>
      </c>
      <c r="R56" s="65">
        <f t="shared" si="27"/>
        <v>984187</v>
      </c>
      <c r="S56" s="65">
        <f t="shared" si="27"/>
        <v>-62986</v>
      </c>
      <c r="T56" s="65">
        <f t="shared" si="27"/>
        <v>719126</v>
      </c>
      <c r="U56" s="65">
        <f t="shared" si="27"/>
        <v>29969</v>
      </c>
      <c r="V56" s="65">
        <f t="shared" si="27"/>
        <v>326805</v>
      </c>
      <c r="W56" s="65">
        <f t="shared" si="27"/>
        <v>951170</v>
      </c>
      <c r="X56" s="65">
        <f t="shared" si="27"/>
        <v>0</v>
      </c>
      <c r="Y56" s="65">
        <f t="shared" si="27"/>
        <v>-72000</v>
      </c>
      <c r="Z56" s="64">
        <f t="shared" si="27"/>
        <v>152701</v>
      </c>
      <c r="AA56" s="64">
        <f t="shared" si="27"/>
        <v>879170</v>
      </c>
      <c r="AB56" s="22">
        <f>SUM(AB15:AB53)</f>
        <v>151385</v>
      </c>
      <c r="AC56" s="64">
        <f aca="true" t="shared" si="28" ref="AC56:AL56">SUM(AC15:AC55)</f>
        <v>1397742</v>
      </c>
      <c r="AD56" s="64">
        <f t="shared" si="28"/>
        <v>553020</v>
      </c>
      <c r="AE56" s="64">
        <f t="shared" si="28"/>
        <v>1382025</v>
      </c>
      <c r="AF56" s="64">
        <f t="shared" si="28"/>
        <v>1374562.065</v>
      </c>
      <c r="AG56" s="64">
        <f t="shared" si="28"/>
        <v>1363565.5684800001</v>
      </c>
      <c r="AH56" s="66">
        <f t="shared" si="28"/>
        <v>362</v>
      </c>
      <c r="AI56" s="66">
        <f t="shared" si="28"/>
        <v>-19313.568479999976</v>
      </c>
      <c r="AJ56" s="66">
        <f t="shared" si="28"/>
        <v>1344614</v>
      </c>
      <c r="AK56" s="66">
        <f t="shared" si="28"/>
        <v>-898513</v>
      </c>
      <c r="AL56" s="66">
        <f t="shared" si="28"/>
        <v>446101</v>
      </c>
      <c r="AM56" s="20"/>
      <c r="AN56" s="10"/>
      <c r="AO56" s="10">
        <f aca="true" t="shared" si="29" ref="AO56:AO110">IF(AK56&gt;0,AK56,"")</f>
      </c>
      <c r="AP56" s="20"/>
      <c r="AQ56" s="20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2:52" ht="15">
      <c r="B57" s="34"/>
      <c r="C57" s="87"/>
      <c r="D57" s="87"/>
      <c r="E57" s="86"/>
      <c r="F57" s="64"/>
      <c r="G57" s="65"/>
      <c r="H57" s="65"/>
      <c r="I57" s="65"/>
      <c r="J57" s="65"/>
      <c r="K57" s="65"/>
      <c r="L57" s="64"/>
      <c r="M57" s="66"/>
      <c r="N57" s="66"/>
      <c r="O57" s="66"/>
      <c r="P57" s="65"/>
      <c r="Q57" s="65"/>
      <c r="R57" s="57"/>
      <c r="S57" s="59"/>
      <c r="T57" s="57"/>
      <c r="U57" s="57"/>
      <c r="V57" s="57"/>
      <c r="W57" s="59"/>
      <c r="X57" s="59"/>
      <c r="Y57" s="57"/>
      <c r="Z57" s="56"/>
      <c r="AA57" s="64"/>
      <c r="AB57" s="21"/>
      <c r="AC57" s="56"/>
      <c r="AD57" s="64"/>
      <c r="AE57" s="64"/>
      <c r="AF57" s="64"/>
      <c r="AG57" s="64"/>
      <c r="AH57" s="66"/>
      <c r="AI57" s="66"/>
      <c r="AJ57" s="66"/>
      <c r="AK57" s="66"/>
      <c r="AL57" s="66"/>
      <c r="AM57" s="20"/>
      <c r="AN57" s="10">
        <f aca="true" t="shared" si="30" ref="AN57:AN110">IF(AK57&lt;0,AK57,"")</f>
      </c>
      <c r="AO57" s="10">
        <f t="shared" si="29"/>
      </c>
      <c r="AP57" s="20"/>
      <c r="AQ57" s="20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2:52" ht="15">
      <c r="B58" s="35" t="s">
        <v>22</v>
      </c>
      <c r="C58" s="133"/>
      <c r="D58" s="133"/>
      <c r="E58" s="86"/>
      <c r="F58" s="56"/>
      <c r="G58" s="57"/>
      <c r="H58" s="57"/>
      <c r="I58" s="57"/>
      <c r="J58" s="57"/>
      <c r="K58" s="57"/>
      <c r="L58" s="56"/>
      <c r="M58" s="58"/>
      <c r="N58" s="58"/>
      <c r="O58" s="58"/>
      <c r="P58" s="57"/>
      <c r="Q58" s="57"/>
      <c r="R58" s="59"/>
      <c r="S58" s="59"/>
      <c r="T58" s="57"/>
      <c r="U58" s="57"/>
      <c r="V58" s="57"/>
      <c r="W58" s="59"/>
      <c r="X58" s="59"/>
      <c r="Y58" s="57"/>
      <c r="Z58" s="56"/>
      <c r="AA58" s="56"/>
      <c r="AB58" s="21"/>
      <c r="AC58" s="56"/>
      <c r="AD58" s="56"/>
      <c r="AE58" s="56"/>
      <c r="AF58" s="56"/>
      <c r="AG58" s="56"/>
      <c r="AH58" s="58"/>
      <c r="AI58" s="58"/>
      <c r="AJ58" s="58"/>
      <c r="AK58" s="58"/>
      <c r="AL58" s="58"/>
      <c r="AM58" s="20"/>
      <c r="AN58" s="10">
        <f t="shared" si="30"/>
      </c>
      <c r="AO58" s="10">
        <f t="shared" si="29"/>
      </c>
      <c r="AP58" s="20"/>
      <c r="AQ58" s="20"/>
      <c r="AR58" s="21"/>
      <c r="AS58" s="21"/>
      <c r="AT58" s="21"/>
      <c r="AU58" s="21"/>
      <c r="AV58" s="21"/>
      <c r="AW58" s="21"/>
      <c r="AX58" s="21"/>
      <c r="AY58" s="21"/>
      <c r="AZ58" s="21"/>
    </row>
    <row r="59" spans="2:52" ht="15">
      <c r="B59" s="34" t="s">
        <v>23</v>
      </c>
      <c r="C59" s="87"/>
      <c r="D59" s="87"/>
      <c r="E59" s="56"/>
      <c r="F59" s="56">
        <v>32125</v>
      </c>
      <c r="G59" s="57">
        <f>SUM(H59-F59)</f>
        <v>22375</v>
      </c>
      <c r="H59" s="57">
        <v>54500</v>
      </c>
      <c r="I59" s="57">
        <v>-149</v>
      </c>
      <c r="J59" s="57">
        <f>SUM(F59,I59)</f>
        <v>31976</v>
      </c>
      <c r="K59" s="57">
        <v>-189</v>
      </c>
      <c r="L59" s="56">
        <v>31787</v>
      </c>
      <c r="M59" s="58">
        <f>SUM(O59-N59-L59)</f>
        <v>344</v>
      </c>
      <c r="N59" s="58">
        <v>11711</v>
      </c>
      <c r="O59" s="58">
        <v>43842</v>
      </c>
      <c r="P59" s="57">
        <f>SUM(Q59-O59)</f>
        <v>9760</v>
      </c>
      <c r="Q59" s="57">
        <v>53602</v>
      </c>
      <c r="R59" s="57">
        <v>53602</v>
      </c>
      <c r="S59" s="57">
        <f>SUM(Q59-R59)</f>
        <v>0</v>
      </c>
      <c r="T59" s="57"/>
      <c r="U59" s="57">
        <v>0</v>
      </c>
      <c r="V59" s="57">
        <v>-1741</v>
      </c>
      <c r="W59" s="57">
        <f>SUM(Q59,U59)</f>
        <v>53602</v>
      </c>
      <c r="X59" s="57"/>
      <c r="Y59" s="57"/>
      <c r="Z59" s="56">
        <f>SUM(AA59-O59)</f>
        <v>9760</v>
      </c>
      <c r="AA59" s="56">
        <v>53602</v>
      </c>
      <c r="AB59" s="20">
        <f>SUM(AA59-F59)</f>
        <v>21477</v>
      </c>
      <c r="AC59" s="56">
        <v>55000</v>
      </c>
      <c r="AD59" s="56">
        <v>40125</v>
      </c>
      <c r="AE59" s="56">
        <v>34000</v>
      </c>
      <c r="AF59" s="58">
        <f>SUM(AE59*0.9946)</f>
        <v>33816.4</v>
      </c>
      <c r="AG59" s="56">
        <f>SUM(AF59*0.992)</f>
        <v>33545.868800000004</v>
      </c>
      <c r="AH59" s="58">
        <v>144</v>
      </c>
      <c r="AI59" s="56">
        <f>SUM(AJ59-SUM(AG59:AH59))</f>
        <v>14885.131199999996</v>
      </c>
      <c r="AJ59" s="58">
        <v>48575</v>
      </c>
      <c r="AK59" s="56">
        <f>SUM(AL59-AJ59)</f>
        <v>14200</v>
      </c>
      <c r="AL59" s="58">
        <f>56275+6500</f>
        <v>62775</v>
      </c>
      <c r="AM59" s="20"/>
      <c r="AN59" s="10">
        <f t="shared" si="30"/>
      </c>
      <c r="AO59" s="10">
        <f t="shared" si="29"/>
        <v>14200</v>
      </c>
      <c r="AP59" s="20"/>
      <c r="AQ59" s="20"/>
      <c r="AR59" s="21"/>
      <c r="AS59" s="21"/>
      <c r="AT59" s="21"/>
      <c r="AU59" s="21"/>
      <c r="AV59" s="21"/>
      <c r="AW59" s="21"/>
      <c r="AX59" s="21"/>
      <c r="AY59" s="21"/>
      <c r="AZ59" s="21"/>
    </row>
    <row r="60" spans="2:52" ht="15">
      <c r="B60" s="34" t="s">
        <v>24</v>
      </c>
      <c r="C60" s="87"/>
      <c r="D60" s="87"/>
      <c r="E60" s="56"/>
      <c r="F60" s="56">
        <v>48000</v>
      </c>
      <c r="G60" s="57">
        <f>SUM(H60-F60)</f>
        <v>-18634</v>
      </c>
      <c r="H60" s="57">
        <v>29366</v>
      </c>
      <c r="I60" s="57">
        <v>-223</v>
      </c>
      <c r="J60" s="57">
        <f>SUM(F60,I60)</f>
        <v>47777</v>
      </c>
      <c r="K60" s="57">
        <v>-282</v>
      </c>
      <c r="L60" s="56">
        <v>47495</v>
      </c>
      <c r="M60" s="58">
        <f>SUM(O60-N60-L60)</f>
        <v>544</v>
      </c>
      <c r="N60" s="58">
        <v>18511</v>
      </c>
      <c r="O60" s="58">
        <v>66550</v>
      </c>
      <c r="P60" s="57">
        <f>SUM(Q60-O60)</f>
        <v>13547</v>
      </c>
      <c r="Q60" s="57">
        <v>80097</v>
      </c>
      <c r="R60" s="57">
        <v>80643</v>
      </c>
      <c r="S60" s="57">
        <f>SUM(Q60-R60)</f>
        <v>-546</v>
      </c>
      <c r="T60" s="57">
        <v>50368</v>
      </c>
      <c r="U60" s="57"/>
      <c r="V60" s="57">
        <v>50368</v>
      </c>
      <c r="W60" s="57">
        <f>SUM(Q60,U60)</f>
        <v>80097</v>
      </c>
      <c r="X60" s="57"/>
      <c r="Y60" s="57"/>
      <c r="Z60" s="56">
        <f>SUM(AA60-O60)</f>
        <v>13547</v>
      </c>
      <c r="AA60" s="56">
        <v>80097</v>
      </c>
      <c r="AB60" s="20">
        <f>SUM(AA60-F60)</f>
        <v>32097</v>
      </c>
      <c r="AC60" s="56">
        <v>34000</v>
      </c>
      <c r="AD60" s="56">
        <v>63350</v>
      </c>
      <c r="AE60" s="56">
        <v>55000</v>
      </c>
      <c r="AF60" s="58">
        <f>SUM(AE60*0.9946)</f>
        <v>54703</v>
      </c>
      <c r="AG60" s="56">
        <f>SUM(AF60*0.992)</f>
        <v>54265.376</v>
      </c>
      <c r="AH60" s="58">
        <v>228</v>
      </c>
      <c r="AI60" s="56">
        <f>SUM(AJ60-SUM(AG60:AH60))</f>
        <v>23537.624000000003</v>
      </c>
      <c r="AJ60" s="58">
        <v>78031</v>
      </c>
      <c r="AK60" s="56">
        <f>SUM(AL60-AJ60)</f>
        <v>-1326</v>
      </c>
      <c r="AL60" s="58">
        <f>83205-6500</f>
        <v>76705</v>
      </c>
      <c r="AM60" s="20"/>
      <c r="AN60" s="10">
        <f t="shared" si="30"/>
        <v>-1326</v>
      </c>
      <c r="AO60" s="10">
        <f t="shared" si="29"/>
      </c>
      <c r="AP60" s="20"/>
      <c r="AQ60" s="20"/>
      <c r="AR60" s="21"/>
      <c r="AS60" s="21"/>
      <c r="AT60" s="21"/>
      <c r="AU60" s="21"/>
      <c r="AV60" s="21"/>
      <c r="AW60" s="21"/>
      <c r="AX60" s="21"/>
      <c r="AY60" s="21"/>
      <c r="AZ60" s="21"/>
    </row>
    <row r="61" spans="2:52" ht="15">
      <c r="B61" s="34"/>
      <c r="C61" s="87" t="s">
        <v>183</v>
      </c>
      <c r="D61" s="87"/>
      <c r="E61" s="56"/>
      <c r="F61" s="56"/>
      <c r="G61" s="57"/>
      <c r="H61" s="57"/>
      <c r="I61" s="57"/>
      <c r="J61" s="57"/>
      <c r="K61" s="57"/>
      <c r="L61" s="56"/>
      <c r="M61" s="58"/>
      <c r="N61" s="58"/>
      <c r="O61" s="58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6"/>
      <c r="AA61" s="56"/>
      <c r="AB61" s="20"/>
      <c r="AC61" s="56"/>
      <c r="AD61" s="56"/>
      <c r="AE61" s="56"/>
      <c r="AF61" s="58"/>
      <c r="AG61" s="56"/>
      <c r="AH61" s="58"/>
      <c r="AI61" s="56"/>
      <c r="AJ61" s="58"/>
      <c r="AK61" s="56"/>
      <c r="AL61" s="130" t="s">
        <v>184</v>
      </c>
      <c r="AM61" s="20"/>
      <c r="AN61" s="10"/>
      <c r="AO61" s="10"/>
      <c r="AP61" s="20"/>
      <c r="AQ61" s="20"/>
      <c r="AR61" s="21"/>
      <c r="AS61" s="21"/>
      <c r="AT61" s="21"/>
      <c r="AU61" s="21"/>
      <c r="AV61" s="21"/>
      <c r="AW61" s="21"/>
      <c r="AX61" s="21"/>
      <c r="AY61" s="21"/>
      <c r="AZ61" s="21"/>
    </row>
    <row r="62" spans="2:52" ht="15">
      <c r="B62" s="34" t="s">
        <v>155</v>
      </c>
      <c r="C62" s="87"/>
      <c r="D62" s="87"/>
      <c r="E62" s="56"/>
      <c r="F62" s="56"/>
      <c r="G62" s="57"/>
      <c r="H62" s="57"/>
      <c r="I62" s="57"/>
      <c r="J62" s="57"/>
      <c r="K62" s="57"/>
      <c r="L62" s="56"/>
      <c r="M62" s="58"/>
      <c r="N62" s="58"/>
      <c r="O62" s="58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6"/>
      <c r="AA62" s="56"/>
      <c r="AB62" s="20"/>
      <c r="AC62" s="56"/>
      <c r="AD62" s="56">
        <v>2000</v>
      </c>
      <c r="AE62" s="98">
        <v>2000</v>
      </c>
      <c r="AF62" s="98">
        <f>SUM(AE62*0.9946)</f>
        <v>1989.2</v>
      </c>
      <c r="AG62" s="91">
        <f>SUM(AF62*0.992)</f>
        <v>1973.2864</v>
      </c>
      <c r="AH62" s="98">
        <v>0</v>
      </c>
      <c r="AI62" s="98">
        <f>SUM(AJ62-SUM(AG62:AH62))</f>
        <v>-97.28639999999996</v>
      </c>
      <c r="AJ62" s="98">
        <v>1876</v>
      </c>
      <c r="AK62" s="91">
        <f>SUM(AL62-AJ62)</f>
        <v>-1876</v>
      </c>
      <c r="AL62" s="98">
        <v>0</v>
      </c>
      <c r="AM62" s="20"/>
      <c r="AN62" s="10">
        <f t="shared" si="30"/>
        <v>-1876</v>
      </c>
      <c r="AO62" s="10">
        <f t="shared" si="29"/>
      </c>
      <c r="AP62" s="20"/>
      <c r="AQ62" s="20"/>
      <c r="AR62" s="21"/>
      <c r="AS62" s="21"/>
      <c r="AT62" s="21"/>
      <c r="AU62" s="21"/>
      <c r="AV62" s="21"/>
      <c r="AW62" s="21"/>
      <c r="AX62" s="21"/>
      <c r="AY62" s="21"/>
      <c r="AZ62" s="21"/>
    </row>
    <row r="63" spans="2:52" ht="15">
      <c r="B63" s="34"/>
      <c r="C63" s="87"/>
      <c r="D63" s="87"/>
      <c r="E63" s="86" t="s">
        <v>89</v>
      </c>
      <c r="F63" s="52">
        <f aca="true" t="shared" si="31" ref="F63:U63">SUM(F59:F62)</f>
        <v>80125</v>
      </c>
      <c r="G63" s="53">
        <f t="shared" si="31"/>
        <v>3741</v>
      </c>
      <c r="H63" s="53">
        <f t="shared" si="31"/>
        <v>83866</v>
      </c>
      <c r="I63" s="53">
        <f t="shared" si="31"/>
        <v>-372</v>
      </c>
      <c r="J63" s="53">
        <f t="shared" si="31"/>
        <v>79753</v>
      </c>
      <c r="K63" s="53">
        <f t="shared" si="31"/>
        <v>-471</v>
      </c>
      <c r="L63" s="52">
        <f t="shared" si="31"/>
        <v>79282</v>
      </c>
      <c r="M63" s="54">
        <f t="shared" si="31"/>
        <v>888</v>
      </c>
      <c r="N63" s="54">
        <f t="shared" si="31"/>
        <v>30222</v>
      </c>
      <c r="O63" s="54">
        <f t="shared" si="31"/>
        <v>110392</v>
      </c>
      <c r="P63" s="53">
        <f t="shared" si="31"/>
        <v>23307</v>
      </c>
      <c r="Q63" s="53">
        <f t="shared" si="31"/>
        <v>133699</v>
      </c>
      <c r="R63" s="53">
        <f t="shared" si="31"/>
        <v>134245</v>
      </c>
      <c r="S63" s="53">
        <f t="shared" si="31"/>
        <v>-546</v>
      </c>
      <c r="T63" s="53">
        <f t="shared" si="31"/>
        <v>50368</v>
      </c>
      <c r="U63" s="53">
        <f t="shared" si="31"/>
        <v>0</v>
      </c>
      <c r="V63" s="57">
        <v>48485</v>
      </c>
      <c r="W63" s="53">
        <f>SUM(W59:W62)</f>
        <v>133699</v>
      </c>
      <c r="X63" s="53"/>
      <c r="Y63" s="53">
        <f aca="true" t="shared" si="32" ref="Y63:AL63">SUM(Y59:Y62)</f>
        <v>0</v>
      </c>
      <c r="Z63" s="52">
        <f t="shared" si="32"/>
        <v>23307</v>
      </c>
      <c r="AA63" s="52">
        <f t="shared" si="32"/>
        <v>133699</v>
      </c>
      <c r="AB63" s="13">
        <f t="shared" si="32"/>
        <v>53574</v>
      </c>
      <c r="AC63" s="52">
        <f t="shared" si="32"/>
        <v>89000</v>
      </c>
      <c r="AD63" s="52">
        <f t="shared" si="32"/>
        <v>105475</v>
      </c>
      <c r="AE63" s="52">
        <f t="shared" si="32"/>
        <v>91000</v>
      </c>
      <c r="AF63" s="52">
        <f t="shared" si="32"/>
        <v>90508.59999999999</v>
      </c>
      <c r="AG63" s="52">
        <f t="shared" si="32"/>
        <v>89784.5312</v>
      </c>
      <c r="AH63" s="54">
        <f t="shared" si="32"/>
        <v>372</v>
      </c>
      <c r="AI63" s="54">
        <f t="shared" si="32"/>
        <v>38325.4688</v>
      </c>
      <c r="AJ63" s="54">
        <f t="shared" si="32"/>
        <v>128482</v>
      </c>
      <c r="AK63" s="54">
        <f t="shared" si="32"/>
        <v>10998</v>
      </c>
      <c r="AL63" s="54">
        <f t="shared" si="32"/>
        <v>139480</v>
      </c>
      <c r="AM63" s="20"/>
      <c r="AN63" s="10">
        <f t="shared" si="30"/>
      </c>
      <c r="AO63" s="10"/>
      <c r="AP63" s="20"/>
      <c r="AQ63" s="20"/>
      <c r="AR63" s="21"/>
      <c r="AS63" s="21"/>
      <c r="AT63" s="21"/>
      <c r="AU63" s="21"/>
      <c r="AV63" s="21"/>
      <c r="AW63" s="21"/>
      <c r="AX63" s="21"/>
      <c r="AY63" s="21"/>
      <c r="AZ63" s="21"/>
    </row>
    <row r="64" spans="2:52" ht="15">
      <c r="B64" s="34"/>
      <c r="C64" s="87"/>
      <c r="D64" s="87"/>
      <c r="E64" s="86"/>
      <c r="F64" s="56"/>
      <c r="G64" s="57"/>
      <c r="H64" s="57"/>
      <c r="I64" s="57"/>
      <c r="J64" s="57"/>
      <c r="K64" s="57"/>
      <c r="L64" s="56"/>
      <c r="M64" s="58"/>
      <c r="N64" s="58"/>
      <c r="O64" s="58"/>
      <c r="P64" s="57"/>
      <c r="Q64" s="57"/>
      <c r="R64" s="57"/>
      <c r="S64" s="59"/>
      <c r="T64" s="57"/>
      <c r="U64" s="57"/>
      <c r="V64" s="57"/>
      <c r="W64" s="59"/>
      <c r="X64" s="59"/>
      <c r="Y64" s="57"/>
      <c r="Z64" s="56"/>
      <c r="AA64" s="56"/>
      <c r="AB64" s="21"/>
      <c r="AC64" s="56"/>
      <c r="AD64" s="56"/>
      <c r="AE64" s="56"/>
      <c r="AF64" s="56"/>
      <c r="AG64" s="56"/>
      <c r="AH64" s="58"/>
      <c r="AI64" s="58"/>
      <c r="AJ64" s="58"/>
      <c r="AK64" s="58"/>
      <c r="AL64" s="58"/>
      <c r="AM64" s="20"/>
      <c r="AN64" s="10">
        <f t="shared" si="30"/>
      </c>
      <c r="AO64" s="10">
        <f t="shared" si="29"/>
      </c>
      <c r="AP64" s="20"/>
      <c r="AQ64" s="20"/>
      <c r="AR64" s="21"/>
      <c r="AS64" s="21"/>
      <c r="AT64" s="21"/>
      <c r="AU64" s="21"/>
      <c r="AV64" s="21"/>
      <c r="AW64" s="21"/>
      <c r="AX64" s="21"/>
      <c r="AY64" s="21"/>
      <c r="AZ64" s="21"/>
    </row>
    <row r="65" spans="2:165" ht="15">
      <c r="B65" s="67" t="s">
        <v>26</v>
      </c>
      <c r="C65" s="134"/>
      <c r="D65" s="134"/>
      <c r="E65" s="68"/>
      <c r="F65" s="68"/>
      <c r="G65" s="69"/>
      <c r="H65" s="70"/>
      <c r="I65" s="70"/>
      <c r="J65" s="70"/>
      <c r="K65" s="70"/>
      <c r="L65" s="68"/>
      <c r="M65" s="71"/>
      <c r="N65" s="71"/>
      <c r="O65" s="71"/>
      <c r="P65" s="69"/>
      <c r="Q65" s="70"/>
      <c r="R65" s="57"/>
      <c r="S65" s="72"/>
      <c r="T65" s="70"/>
      <c r="U65" s="70"/>
      <c r="V65" s="70"/>
      <c r="W65" s="72"/>
      <c r="X65" s="72"/>
      <c r="Y65" s="70"/>
      <c r="Z65" s="68"/>
      <c r="AA65" s="73"/>
      <c r="AB65" s="31"/>
      <c r="AC65" s="68"/>
      <c r="AD65" s="73"/>
      <c r="AE65" s="73"/>
      <c r="AF65" s="73"/>
      <c r="AG65" s="73"/>
      <c r="AH65" s="71"/>
      <c r="AI65" s="71"/>
      <c r="AJ65" s="71"/>
      <c r="AK65" s="71"/>
      <c r="AL65" s="71"/>
      <c r="AM65" s="144"/>
      <c r="AN65" s="10">
        <f t="shared" si="30"/>
      </c>
      <c r="AO65" s="10">
        <f t="shared" si="29"/>
      </c>
      <c r="AP65" s="144"/>
      <c r="AQ65" s="144"/>
      <c r="AR65" s="23"/>
      <c r="AS65" s="23"/>
      <c r="AT65" s="23"/>
      <c r="AU65" s="23"/>
      <c r="AV65" s="23"/>
      <c r="AW65" s="23"/>
      <c r="AX65" s="23"/>
      <c r="AY65" s="23"/>
      <c r="AZ65" s="23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7"/>
    </row>
    <row r="66" spans="2:165" ht="15">
      <c r="B66" s="67"/>
      <c r="C66" s="134"/>
      <c r="D66" s="134"/>
      <c r="E66" s="73"/>
      <c r="F66" s="73"/>
      <c r="G66" s="57"/>
      <c r="H66" s="69"/>
      <c r="I66" s="57"/>
      <c r="J66" s="57"/>
      <c r="K66" s="57"/>
      <c r="L66" s="56"/>
      <c r="M66" s="58"/>
      <c r="N66" s="58"/>
      <c r="O66" s="58"/>
      <c r="P66" s="57"/>
      <c r="Q66" s="69"/>
      <c r="R66" s="57"/>
      <c r="S66" s="59"/>
      <c r="T66" s="69"/>
      <c r="U66" s="69"/>
      <c r="V66" s="69"/>
      <c r="W66" s="59"/>
      <c r="X66" s="59"/>
      <c r="Y66" s="69"/>
      <c r="Z66" s="56"/>
      <c r="AA66" s="56"/>
      <c r="AB66" s="33"/>
      <c r="AC66" s="56"/>
      <c r="AD66" s="56"/>
      <c r="AE66" s="56"/>
      <c r="AF66" s="56"/>
      <c r="AG66" s="56"/>
      <c r="AH66" s="58"/>
      <c r="AI66" s="58"/>
      <c r="AJ66" s="58"/>
      <c r="AK66" s="56">
        <f aca="true" t="shared" si="33" ref="AK66:AK73">SUM(AL66-AJ66)</f>
        <v>0</v>
      </c>
      <c r="AL66" s="58"/>
      <c r="AM66" s="144"/>
      <c r="AN66" s="10">
        <f t="shared" si="30"/>
      </c>
      <c r="AO66" s="10">
        <f t="shared" si="29"/>
      </c>
      <c r="AP66" s="144"/>
      <c r="AQ66" s="144"/>
      <c r="AR66" s="23"/>
      <c r="AS66" s="23"/>
      <c r="AT66" s="23"/>
      <c r="AU66" s="23"/>
      <c r="AV66" s="23"/>
      <c r="AW66" s="23"/>
      <c r="AX66" s="23"/>
      <c r="AY66" s="23"/>
      <c r="AZ66" s="23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7"/>
    </row>
    <row r="67" spans="2:165" ht="15">
      <c r="B67" s="74" t="s">
        <v>202</v>
      </c>
      <c r="C67" s="135"/>
      <c r="D67" s="135"/>
      <c r="E67" s="112"/>
      <c r="F67" s="75">
        <v>24226</v>
      </c>
      <c r="G67" s="57">
        <f aca="true" t="shared" si="34" ref="G67:G73">SUM(H67-F67)</f>
        <v>-24226</v>
      </c>
      <c r="H67" s="76"/>
      <c r="I67" s="57">
        <v>-113</v>
      </c>
      <c r="J67" s="57">
        <f aca="true" t="shared" si="35" ref="J67:J73">SUM(F67,I67)</f>
        <v>24113</v>
      </c>
      <c r="K67" s="57">
        <v>-141</v>
      </c>
      <c r="L67" s="56">
        <v>23971</v>
      </c>
      <c r="M67" s="58">
        <f aca="true" t="shared" si="36" ref="M67:M73">SUM(O67-N67-L67)</f>
        <v>1</v>
      </c>
      <c r="N67" s="58">
        <v>0</v>
      </c>
      <c r="O67" s="58">
        <v>23972</v>
      </c>
      <c r="P67" s="57">
        <f aca="true" t="shared" si="37" ref="P67:P73">SUM(Q67-O67)</f>
        <v>-23972</v>
      </c>
      <c r="Q67" s="76"/>
      <c r="R67" s="57">
        <v>0</v>
      </c>
      <c r="S67" s="57">
        <f aca="true" t="shared" si="38" ref="S67:S73">SUM(Q67-R67)</f>
        <v>0</v>
      </c>
      <c r="T67" s="76">
        <v>0</v>
      </c>
      <c r="U67" s="76"/>
      <c r="V67" s="76">
        <v>0</v>
      </c>
      <c r="W67" s="57">
        <f aca="true" t="shared" si="39" ref="W67:W73">SUM(Q67,U67)</f>
        <v>0</v>
      </c>
      <c r="X67" s="57"/>
      <c r="Y67" s="76"/>
      <c r="Z67" s="56">
        <f aca="true" t="shared" si="40" ref="Z67:Z73">SUM(AA67-O67)</f>
        <v>-23972</v>
      </c>
      <c r="AA67" s="56">
        <v>0</v>
      </c>
      <c r="AB67" s="20">
        <f aca="true" t="shared" si="41" ref="AB67:AB73">SUM(AA67-F67)</f>
        <v>-24226</v>
      </c>
      <c r="AC67" s="56">
        <v>0</v>
      </c>
      <c r="AD67" s="56">
        <v>35000</v>
      </c>
      <c r="AE67" s="56">
        <v>28450</v>
      </c>
      <c r="AF67" s="58">
        <f aca="true" t="shared" si="42" ref="AF67:AF73">SUM(AE67*0.9946)</f>
        <v>28296.370000000003</v>
      </c>
      <c r="AG67" s="56">
        <f aca="true" t="shared" si="43" ref="AG67:AG73">SUM(AF67*0.992)</f>
        <v>28069.999040000002</v>
      </c>
      <c r="AH67" s="58">
        <v>0</v>
      </c>
      <c r="AI67" s="56">
        <f aca="true" t="shared" si="44" ref="AI67:AI73">SUM(AJ67-SUM(AG67:AH67))</f>
        <v>0.000959999997576233</v>
      </c>
      <c r="AJ67" s="58">
        <v>28070</v>
      </c>
      <c r="AK67" s="56">
        <f t="shared" si="33"/>
        <v>-28070</v>
      </c>
      <c r="AL67" s="58">
        <v>0</v>
      </c>
      <c r="AM67" s="145"/>
      <c r="AN67" s="10">
        <f t="shared" si="30"/>
        <v>-28070</v>
      </c>
      <c r="AO67" s="10">
        <f t="shared" si="29"/>
      </c>
      <c r="AP67" s="145"/>
      <c r="AQ67" s="145"/>
      <c r="AR67" s="24"/>
      <c r="AS67" s="24"/>
      <c r="AT67" s="24"/>
      <c r="AU67" s="24"/>
      <c r="AV67" s="24"/>
      <c r="AW67" s="24"/>
      <c r="AX67" s="24"/>
      <c r="AY67" s="24"/>
      <c r="AZ67" s="24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</row>
    <row r="68" spans="2:165" ht="15">
      <c r="B68" s="34" t="s">
        <v>25</v>
      </c>
      <c r="C68" s="87"/>
      <c r="D68" s="87"/>
      <c r="E68" s="56"/>
      <c r="F68" s="91">
        <v>2981</v>
      </c>
      <c r="G68" s="90">
        <f>SUM(H68-F68)</f>
        <v>123</v>
      </c>
      <c r="H68" s="90">
        <v>3104</v>
      </c>
      <c r="I68" s="90">
        <v>-14</v>
      </c>
      <c r="J68" s="90">
        <f>SUM(F68,I68)</f>
        <v>2967</v>
      </c>
      <c r="K68" s="90">
        <v>-17</v>
      </c>
      <c r="L68" s="91">
        <v>2950</v>
      </c>
      <c r="M68" s="58">
        <f>SUM(O68-N68-L68)</f>
        <v>0</v>
      </c>
      <c r="N68" s="98">
        <v>0</v>
      </c>
      <c r="O68" s="98">
        <v>2950</v>
      </c>
      <c r="P68" s="90">
        <f>SUM(Q68-O68)</f>
        <v>12</v>
      </c>
      <c r="Q68" s="90">
        <v>2962</v>
      </c>
      <c r="R68" s="90">
        <v>2962</v>
      </c>
      <c r="S68" s="90">
        <f>SUM(Q68-R68)</f>
        <v>0</v>
      </c>
      <c r="T68" s="90"/>
      <c r="U68" s="90"/>
      <c r="V68" s="90">
        <v>-142</v>
      </c>
      <c r="W68" s="90">
        <f>SUM(Q68,U68)</f>
        <v>2962</v>
      </c>
      <c r="X68" s="90"/>
      <c r="Y68" s="90"/>
      <c r="Z68" s="91">
        <f>SUM(AA68-O68)</f>
        <v>12</v>
      </c>
      <c r="AA68" s="91">
        <v>2962</v>
      </c>
      <c r="AB68" s="20">
        <f>SUM(AA68-F68)</f>
        <v>-19</v>
      </c>
      <c r="AC68" s="91">
        <v>2950</v>
      </c>
      <c r="AD68" s="90">
        <v>2981</v>
      </c>
      <c r="AE68" s="56">
        <v>2950</v>
      </c>
      <c r="AF68" s="58">
        <f>SUM(AE68*0.9946)</f>
        <v>2934.07</v>
      </c>
      <c r="AG68" s="58">
        <f>SUM(AF68*0.992)</f>
        <v>2910.59744</v>
      </c>
      <c r="AH68" s="58">
        <v>0</v>
      </c>
      <c r="AI68" s="58">
        <f t="shared" si="44"/>
        <v>-123.59744</v>
      </c>
      <c r="AJ68" s="58">
        <v>2787</v>
      </c>
      <c r="AK68" s="58">
        <f t="shared" si="33"/>
        <v>175</v>
      </c>
      <c r="AL68" s="56">
        <v>2962</v>
      </c>
      <c r="AM68" s="145"/>
      <c r="AN68" s="10">
        <f t="shared" si="30"/>
      </c>
      <c r="AO68" s="10">
        <f t="shared" si="29"/>
        <v>175</v>
      </c>
      <c r="AP68" s="145"/>
      <c r="AQ68" s="145"/>
      <c r="AR68" s="24"/>
      <c r="AS68" s="24"/>
      <c r="AT68" s="24"/>
      <c r="AU68" s="24"/>
      <c r="AV68" s="24"/>
      <c r="AW68" s="24"/>
      <c r="AX68" s="24"/>
      <c r="AY68" s="24"/>
      <c r="AZ68" s="24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</row>
    <row r="69" spans="2:52" ht="15">
      <c r="B69" s="34" t="s">
        <v>27</v>
      </c>
      <c r="C69" s="87"/>
      <c r="D69" s="87"/>
      <c r="E69" s="86"/>
      <c r="F69" s="62">
        <v>100000</v>
      </c>
      <c r="G69" s="57">
        <f t="shared" si="34"/>
        <v>-3298</v>
      </c>
      <c r="H69" s="57">
        <v>96702</v>
      </c>
      <c r="I69" s="57">
        <v>-461</v>
      </c>
      <c r="J69" s="57">
        <f t="shared" si="35"/>
        <v>99539</v>
      </c>
      <c r="K69" s="57">
        <v>-582</v>
      </c>
      <c r="L69" s="56">
        <v>98948</v>
      </c>
      <c r="M69" s="58">
        <f t="shared" si="36"/>
        <v>37</v>
      </c>
      <c r="N69" s="58">
        <v>952</v>
      </c>
      <c r="O69" s="58">
        <v>99937</v>
      </c>
      <c r="P69" s="57">
        <f t="shared" si="37"/>
        <v>77063</v>
      </c>
      <c r="Q69" s="57">
        <v>177000</v>
      </c>
      <c r="R69" s="57">
        <v>177028</v>
      </c>
      <c r="S69" s="57">
        <f t="shared" si="38"/>
        <v>-28</v>
      </c>
      <c r="T69" s="57">
        <v>80279</v>
      </c>
      <c r="U69" s="57"/>
      <c r="V69" s="57">
        <v>80279</v>
      </c>
      <c r="W69" s="57">
        <f t="shared" si="39"/>
        <v>177000</v>
      </c>
      <c r="X69" s="57"/>
      <c r="Y69" s="57"/>
      <c r="Z69" s="56">
        <f t="shared" si="40"/>
        <v>77063</v>
      </c>
      <c r="AA69" s="56">
        <v>177000</v>
      </c>
      <c r="AB69" s="20">
        <f t="shared" si="41"/>
        <v>77000</v>
      </c>
      <c r="AC69" s="56">
        <v>175788</v>
      </c>
      <c r="AD69" s="56">
        <v>100000</v>
      </c>
      <c r="AE69" s="56">
        <v>110000</v>
      </c>
      <c r="AF69" s="58">
        <f t="shared" si="42"/>
        <v>109406</v>
      </c>
      <c r="AG69" s="56">
        <f t="shared" si="43"/>
        <v>108530.752</v>
      </c>
      <c r="AH69" s="58">
        <v>12</v>
      </c>
      <c r="AI69" s="56">
        <f t="shared" si="44"/>
        <v>-4221.751999999993</v>
      </c>
      <c r="AJ69" s="58">
        <v>104321</v>
      </c>
      <c r="AK69" s="56">
        <f t="shared" si="33"/>
        <v>72736</v>
      </c>
      <c r="AL69" s="58">
        <v>177057</v>
      </c>
      <c r="AM69" s="20"/>
      <c r="AN69" s="10">
        <f t="shared" si="30"/>
      </c>
      <c r="AO69" s="10">
        <f t="shared" si="29"/>
        <v>72736</v>
      </c>
      <c r="AP69" s="20"/>
      <c r="AQ69" s="20"/>
      <c r="AR69" s="21"/>
      <c r="AS69" s="21"/>
      <c r="AT69" s="21"/>
      <c r="AU69" s="21"/>
      <c r="AV69" s="21"/>
      <c r="AW69" s="21"/>
      <c r="AX69" s="21"/>
      <c r="AY69" s="21"/>
      <c r="AZ69" s="21"/>
    </row>
    <row r="70" spans="2:52" ht="15">
      <c r="B70" s="34"/>
      <c r="C70" s="87"/>
      <c r="D70" s="87"/>
      <c r="E70" s="86" t="s">
        <v>64</v>
      </c>
      <c r="F70" s="56"/>
      <c r="G70" s="57">
        <f t="shared" si="34"/>
        <v>0</v>
      </c>
      <c r="H70" s="57"/>
      <c r="I70" s="57">
        <v>0</v>
      </c>
      <c r="J70" s="57">
        <f t="shared" si="35"/>
        <v>0</v>
      </c>
      <c r="K70" s="57">
        <v>0</v>
      </c>
      <c r="L70" s="56">
        <f>SUM(J70,K70)</f>
        <v>0</v>
      </c>
      <c r="M70" s="58">
        <f t="shared" si="36"/>
        <v>0</v>
      </c>
      <c r="N70" s="58">
        <v>0</v>
      </c>
      <c r="O70" s="58">
        <v>0</v>
      </c>
      <c r="P70" s="57">
        <f t="shared" si="37"/>
        <v>0</v>
      </c>
      <c r="Q70" s="57"/>
      <c r="R70" s="57">
        <v>0</v>
      </c>
      <c r="S70" s="57">
        <f t="shared" si="38"/>
        <v>0</v>
      </c>
      <c r="T70" s="57">
        <v>0</v>
      </c>
      <c r="U70" s="57"/>
      <c r="V70" s="57">
        <v>0</v>
      </c>
      <c r="W70" s="57">
        <f t="shared" si="39"/>
        <v>0</v>
      </c>
      <c r="X70" s="57"/>
      <c r="Y70" s="57"/>
      <c r="Z70" s="56"/>
      <c r="AA70" s="62" t="s">
        <v>95</v>
      </c>
      <c r="AB70" s="20"/>
      <c r="AC70" s="56">
        <v>0</v>
      </c>
      <c r="AD70" s="56">
        <v>0</v>
      </c>
      <c r="AE70" s="56">
        <v>0</v>
      </c>
      <c r="AF70" s="58">
        <f t="shared" si="42"/>
        <v>0</v>
      </c>
      <c r="AG70" s="56">
        <f t="shared" si="43"/>
        <v>0</v>
      </c>
      <c r="AH70" s="58">
        <v>0</v>
      </c>
      <c r="AI70" s="56">
        <f t="shared" si="44"/>
        <v>0</v>
      </c>
      <c r="AJ70" s="58">
        <v>0</v>
      </c>
      <c r="AK70" s="56"/>
      <c r="AL70" s="130" t="s">
        <v>190</v>
      </c>
      <c r="AM70" s="20"/>
      <c r="AN70" s="10"/>
      <c r="AO70" s="10"/>
      <c r="AP70" s="20"/>
      <c r="AQ70" s="20"/>
      <c r="AR70" s="21"/>
      <c r="AS70" s="21"/>
      <c r="AT70" s="21"/>
      <c r="AU70" s="21"/>
      <c r="AV70" s="21"/>
      <c r="AW70" s="21"/>
      <c r="AX70" s="21"/>
      <c r="AY70" s="21"/>
      <c r="AZ70" s="21"/>
    </row>
    <row r="71" spans="2:52" ht="15">
      <c r="B71" s="34"/>
      <c r="C71" s="87"/>
      <c r="D71" s="87"/>
      <c r="E71" s="86" t="s">
        <v>65</v>
      </c>
      <c r="F71" s="56"/>
      <c r="G71" s="57">
        <f t="shared" si="34"/>
        <v>0</v>
      </c>
      <c r="H71" s="57"/>
      <c r="I71" s="57">
        <v>0</v>
      </c>
      <c r="J71" s="57">
        <f t="shared" si="35"/>
        <v>0</v>
      </c>
      <c r="K71" s="57">
        <v>0</v>
      </c>
      <c r="L71" s="56">
        <f>SUM(J71,K71)</f>
        <v>0</v>
      </c>
      <c r="M71" s="58">
        <f t="shared" si="36"/>
        <v>0</v>
      </c>
      <c r="N71" s="58">
        <v>0</v>
      </c>
      <c r="O71" s="58">
        <v>0</v>
      </c>
      <c r="P71" s="57">
        <f t="shared" si="37"/>
        <v>0</v>
      </c>
      <c r="Q71" s="57"/>
      <c r="R71" s="57">
        <v>0</v>
      </c>
      <c r="S71" s="57">
        <f t="shared" si="38"/>
        <v>0</v>
      </c>
      <c r="T71" s="57">
        <v>0</v>
      </c>
      <c r="U71" s="57"/>
      <c r="V71" s="57">
        <v>0</v>
      </c>
      <c r="W71" s="57">
        <f t="shared" si="39"/>
        <v>0</v>
      </c>
      <c r="X71" s="57"/>
      <c r="Y71" s="57"/>
      <c r="Z71" s="56"/>
      <c r="AA71" s="62" t="s">
        <v>76</v>
      </c>
      <c r="AB71" s="20"/>
      <c r="AC71" s="56">
        <v>0</v>
      </c>
      <c r="AD71" s="56">
        <v>0</v>
      </c>
      <c r="AE71" s="56">
        <v>0</v>
      </c>
      <c r="AF71" s="58">
        <f t="shared" si="42"/>
        <v>0</v>
      </c>
      <c r="AG71" s="56">
        <f t="shared" si="43"/>
        <v>0</v>
      </c>
      <c r="AH71" s="58">
        <v>0</v>
      </c>
      <c r="AI71" s="56">
        <f t="shared" si="44"/>
        <v>0</v>
      </c>
      <c r="AJ71" s="58">
        <v>0</v>
      </c>
      <c r="AK71" s="56"/>
      <c r="AL71" s="130" t="s">
        <v>191</v>
      </c>
      <c r="AM71" s="20"/>
      <c r="AN71" s="10">
        <f t="shared" si="30"/>
      </c>
      <c r="AO71" s="10">
        <f t="shared" si="29"/>
      </c>
      <c r="AP71" s="20"/>
      <c r="AQ71" s="20"/>
      <c r="AR71" s="21"/>
      <c r="AS71" s="21"/>
      <c r="AT71" s="21"/>
      <c r="AU71" s="21"/>
      <c r="AV71" s="21"/>
      <c r="AW71" s="21"/>
      <c r="AX71" s="21"/>
      <c r="AY71" s="21"/>
      <c r="AZ71" s="21"/>
    </row>
    <row r="72" spans="2:52" ht="15">
      <c r="B72" s="77" t="s">
        <v>97</v>
      </c>
      <c r="C72" s="80"/>
      <c r="D72" s="80"/>
      <c r="E72" s="86"/>
      <c r="F72" s="56">
        <v>10000</v>
      </c>
      <c r="G72" s="57">
        <f>SUM(H72-F72)</f>
        <v>0</v>
      </c>
      <c r="H72" s="57">
        <v>10000</v>
      </c>
      <c r="I72" s="57">
        <v>-46</v>
      </c>
      <c r="J72" s="57">
        <f t="shared" si="35"/>
        <v>9954</v>
      </c>
      <c r="K72" s="57">
        <v>-58</v>
      </c>
      <c r="L72" s="56">
        <v>9895</v>
      </c>
      <c r="M72" s="58">
        <f t="shared" si="36"/>
        <v>1</v>
      </c>
      <c r="N72" s="58">
        <v>0</v>
      </c>
      <c r="O72" s="58">
        <v>9896</v>
      </c>
      <c r="P72" s="57">
        <f>SUM(Q72-O72)</f>
        <v>-9896</v>
      </c>
      <c r="Q72" s="57"/>
      <c r="R72" s="76">
        <v>0</v>
      </c>
      <c r="S72" s="57">
        <f>SUM(Q72-R72)</f>
        <v>0</v>
      </c>
      <c r="T72" s="57">
        <v>0</v>
      </c>
      <c r="U72" s="57"/>
      <c r="V72" s="57"/>
      <c r="W72" s="57">
        <f t="shared" si="39"/>
        <v>0</v>
      </c>
      <c r="X72" s="57"/>
      <c r="Y72" s="57"/>
      <c r="Z72" s="56">
        <f t="shared" si="40"/>
        <v>-9896</v>
      </c>
      <c r="AA72" s="56">
        <v>0</v>
      </c>
      <c r="AB72" s="20">
        <f t="shared" si="41"/>
        <v>-10000</v>
      </c>
      <c r="AC72" s="56">
        <v>0</v>
      </c>
      <c r="AD72" s="56">
        <v>20000</v>
      </c>
      <c r="AE72" s="56">
        <v>15000</v>
      </c>
      <c r="AF72" s="58">
        <f t="shared" si="42"/>
        <v>14919</v>
      </c>
      <c r="AG72" s="56">
        <f t="shared" si="43"/>
        <v>14799.648</v>
      </c>
      <c r="AH72" s="58">
        <v>0</v>
      </c>
      <c r="AI72" s="56">
        <f t="shared" si="44"/>
        <v>-740.6479999999992</v>
      </c>
      <c r="AJ72" s="58">
        <v>14059</v>
      </c>
      <c r="AK72" s="56">
        <f t="shared" si="33"/>
        <v>-14059</v>
      </c>
      <c r="AL72" s="58">
        <v>0</v>
      </c>
      <c r="AM72" s="20"/>
      <c r="AN72" s="10">
        <f t="shared" si="30"/>
        <v>-14059</v>
      </c>
      <c r="AO72" s="10">
        <f t="shared" si="29"/>
      </c>
      <c r="AP72" s="20"/>
      <c r="AQ72" s="20"/>
      <c r="AR72" s="21"/>
      <c r="AS72" s="21"/>
      <c r="AT72" s="21"/>
      <c r="AU72" s="21"/>
      <c r="AV72" s="21"/>
      <c r="AW72" s="21"/>
      <c r="AX72" s="21"/>
      <c r="AY72" s="21"/>
      <c r="AZ72" s="21"/>
    </row>
    <row r="73" spans="2:52" ht="15">
      <c r="B73" s="34" t="s">
        <v>28</v>
      </c>
      <c r="C73" s="87"/>
      <c r="D73" s="87"/>
      <c r="E73" s="86"/>
      <c r="F73" s="91">
        <v>30000</v>
      </c>
      <c r="G73" s="90">
        <f t="shared" si="34"/>
        <v>11775</v>
      </c>
      <c r="H73" s="90">
        <v>41775</v>
      </c>
      <c r="I73" s="90">
        <v>-138</v>
      </c>
      <c r="J73" s="90">
        <f t="shared" si="35"/>
        <v>29862</v>
      </c>
      <c r="K73" s="90">
        <v>-175</v>
      </c>
      <c r="L73" s="91">
        <v>29684</v>
      </c>
      <c r="M73" s="58">
        <f t="shared" si="36"/>
        <v>47</v>
      </c>
      <c r="N73" s="98">
        <v>1496</v>
      </c>
      <c r="O73" s="98">
        <v>31227</v>
      </c>
      <c r="P73" s="90">
        <f t="shared" si="37"/>
        <v>26863</v>
      </c>
      <c r="Q73" s="90">
        <v>58090</v>
      </c>
      <c r="R73" s="90">
        <v>58103</v>
      </c>
      <c r="S73" s="90">
        <f t="shared" si="38"/>
        <v>-13</v>
      </c>
      <c r="T73" s="90">
        <v>16286</v>
      </c>
      <c r="U73" s="90"/>
      <c r="V73" s="90">
        <v>16286</v>
      </c>
      <c r="W73" s="90">
        <f t="shared" si="39"/>
        <v>58090</v>
      </c>
      <c r="X73" s="90"/>
      <c r="Y73" s="90"/>
      <c r="Z73" s="91">
        <f t="shared" si="40"/>
        <v>26863</v>
      </c>
      <c r="AA73" s="91">
        <v>58090</v>
      </c>
      <c r="AB73" s="20">
        <f t="shared" si="41"/>
        <v>28090</v>
      </c>
      <c r="AC73" s="91">
        <v>50000</v>
      </c>
      <c r="AD73" s="91">
        <v>0</v>
      </c>
      <c r="AE73" s="91">
        <v>25000</v>
      </c>
      <c r="AF73" s="98">
        <f t="shared" si="42"/>
        <v>24865</v>
      </c>
      <c r="AG73" s="91">
        <f t="shared" si="43"/>
        <v>24666.079999999998</v>
      </c>
      <c r="AH73" s="98">
        <v>18</v>
      </c>
      <c r="AI73" s="91">
        <f t="shared" si="44"/>
        <v>668.9200000000019</v>
      </c>
      <c r="AJ73" s="98">
        <v>25353</v>
      </c>
      <c r="AK73" s="91">
        <f t="shared" si="33"/>
        <v>32827</v>
      </c>
      <c r="AL73" s="98">
        <v>58180</v>
      </c>
      <c r="AM73" s="20"/>
      <c r="AN73" s="10">
        <f t="shared" si="30"/>
      </c>
      <c r="AO73" s="10">
        <f t="shared" si="29"/>
        <v>32827</v>
      </c>
      <c r="AP73" s="20"/>
      <c r="AQ73" s="20"/>
      <c r="AR73" s="21"/>
      <c r="AS73" s="21"/>
      <c r="AT73" s="21"/>
      <c r="AU73" s="21"/>
      <c r="AV73" s="21"/>
      <c r="AW73" s="21"/>
      <c r="AX73" s="21"/>
      <c r="AY73" s="21"/>
      <c r="AZ73" s="21"/>
    </row>
    <row r="74" spans="2:52" ht="15">
      <c r="B74" s="34"/>
      <c r="C74" s="87"/>
      <c r="D74" s="87"/>
      <c r="E74" s="86" t="s">
        <v>89</v>
      </c>
      <c r="F74" s="55">
        <f aca="true" t="shared" si="45" ref="F74:U74">SUM(F67:F73)</f>
        <v>167207</v>
      </c>
      <c r="G74" s="78">
        <f t="shared" si="45"/>
        <v>-15626</v>
      </c>
      <c r="H74" s="78">
        <f t="shared" si="45"/>
        <v>151581</v>
      </c>
      <c r="I74" s="78">
        <f t="shared" si="45"/>
        <v>-772</v>
      </c>
      <c r="J74" s="78">
        <f t="shared" si="45"/>
        <v>166435</v>
      </c>
      <c r="K74" s="78">
        <f t="shared" si="45"/>
        <v>-973</v>
      </c>
      <c r="L74" s="55">
        <f t="shared" si="45"/>
        <v>165448</v>
      </c>
      <c r="M74" s="79">
        <f t="shared" si="45"/>
        <v>86</v>
      </c>
      <c r="N74" s="79">
        <f t="shared" si="45"/>
        <v>2448</v>
      </c>
      <c r="O74" s="79">
        <f t="shared" si="45"/>
        <v>167982</v>
      </c>
      <c r="P74" s="78">
        <f t="shared" si="45"/>
        <v>70070</v>
      </c>
      <c r="Q74" s="78">
        <f t="shared" si="45"/>
        <v>238052</v>
      </c>
      <c r="R74" s="78">
        <f t="shared" si="45"/>
        <v>238093</v>
      </c>
      <c r="S74" s="78">
        <f t="shared" si="45"/>
        <v>-41</v>
      </c>
      <c r="T74" s="78">
        <f t="shared" si="45"/>
        <v>96565</v>
      </c>
      <c r="U74" s="78">
        <f t="shared" si="45"/>
        <v>0</v>
      </c>
      <c r="V74" s="57">
        <v>96565</v>
      </c>
      <c r="W74" s="78">
        <f>SUM(W67:W73)</f>
        <v>238052</v>
      </c>
      <c r="X74" s="78"/>
      <c r="Y74" s="78">
        <f aca="true" t="shared" si="46" ref="Y74:AL74">SUM(Y67:Y73)</f>
        <v>0</v>
      </c>
      <c r="Z74" s="55">
        <f t="shared" si="46"/>
        <v>70070</v>
      </c>
      <c r="AA74" s="55">
        <f t="shared" si="46"/>
        <v>238052</v>
      </c>
      <c r="AB74" s="15">
        <f t="shared" si="46"/>
        <v>70845</v>
      </c>
      <c r="AC74" s="55">
        <f t="shared" si="46"/>
        <v>228738</v>
      </c>
      <c r="AD74" s="55">
        <f t="shared" si="46"/>
        <v>157981</v>
      </c>
      <c r="AE74" s="55">
        <f t="shared" si="46"/>
        <v>181400</v>
      </c>
      <c r="AF74" s="55">
        <f t="shared" si="46"/>
        <v>180420.44</v>
      </c>
      <c r="AG74" s="55">
        <f t="shared" si="46"/>
        <v>178977.07647999996</v>
      </c>
      <c r="AH74" s="79">
        <f t="shared" si="46"/>
        <v>30</v>
      </c>
      <c r="AI74" s="79">
        <f t="shared" si="46"/>
        <v>-4417.076479999992</v>
      </c>
      <c r="AJ74" s="79">
        <f t="shared" si="46"/>
        <v>174590</v>
      </c>
      <c r="AK74" s="79">
        <f t="shared" si="46"/>
        <v>63609</v>
      </c>
      <c r="AL74" s="79">
        <f t="shared" si="46"/>
        <v>238199</v>
      </c>
      <c r="AM74" s="20"/>
      <c r="AN74" s="10">
        <f t="shared" si="30"/>
      </c>
      <c r="AO74" s="10"/>
      <c r="AP74" s="20"/>
      <c r="AQ74" s="20"/>
      <c r="AR74" s="21"/>
      <c r="AS74" s="21"/>
      <c r="AT74" s="21"/>
      <c r="AU74" s="21"/>
      <c r="AV74" s="21"/>
      <c r="AW74" s="21"/>
      <c r="AX74" s="21"/>
      <c r="AY74" s="21"/>
      <c r="AZ74" s="21"/>
    </row>
    <row r="75" spans="2:52" ht="15">
      <c r="B75" s="92"/>
      <c r="C75" s="93"/>
      <c r="D75" s="93"/>
      <c r="E75" s="113"/>
      <c r="F75" s="95"/>
      <c r="G75" s="94"/>
      <c r="H75" s="94"/>
      <c r="I75" s="94"/>
      <c r="J75" s="94"/>
      <c r="K75" s="94"/>
      <c r="L75" s="95"/>
      <c r="M75" s="96"/>
      <c r="N75" s="96"/>
      <c r="O75" s="96"/>
      <c r="P75" s="94"/>
      <c r="Q75" s="94"/>
      <c r="R75" s="94"/>
      <c r="S75" s="94"/>
      <c r="T75" s="94"/>
      <c r="U75" s="94"/>
      <c r="V75" s="90"/>
      <c r="W75" s="94"/>
      <c r="X75" s="94"/>
      <c r="Y75" s="94"/>
      <c r="Z75" s="95"/>
      <c r="AA75" s="95"/>
      <c r="AB75" s="15"/>
      <c r="AC75" s="91"/>
      <c r="AD75" s="95"/>
      <c r="AE75" s="95"/>
      <c r="AF75" s="95"/>
      <c r="AG75" s="95"/>
      <c r="AH75" s="96"/>
      <c r="AI75" s="96"/>
      <c r="AJ75" s="96"/>
      <c r="AK75" s="96"/>
      <c r="AL75" s="96"/>
      <c r="AM75" s="20"/>
      <c r="AN75" s="10">
        <f t="shared" si="30"/>
      </c>
      <c r="AO75" s="10">
        <f t="shared" si="29"/>
      </c>
      <c r="AP75" s="20"/>
      <c r="AQ75" s="20"/>
      <c r="AR75" s="21"/>
      <c r="AS75" s="21"/>
      <c r="AT75" s="21"/>
      <c r="AU75" s="21"/>
      <c r="AV75" s="21"/>
      <c r="AW75" s="21"/>
      <c r="AX75" s="21"/>
      <c r="AY75" s="21"/>
      <c r="AZ75" s="21"/>
    </row>
    <row r="76" spans="1:52" ht="15">
      <c r="A76" s="32"/>
      <c r="B76" s="87"/>
      <c r="C76" s="87"/>
      <c r="D76" s="87"/>
      <c r="E76" s="115"/>
      <c r="F76" s="108"/>
      <c r="G76" s="78"/>
      <c r="H76" s="78"/>
      <c r="I76" s="78"/>
      <c r="J76" s="78"/>
      <c r="K76" s="78"/>
      <c r="L76" s="108"/>
      <c r="M76" s="78"/>
      <c r="N76" s="78"/>
      <c r="O76" s="78"/>
      <c r="P76" s="78"/>
      <c r="Q76" s="78"/>
      <c r="R76" s="78"/>
      <c r="S76" s="78"/>
      <c r="T76" s="78"/>
      <c r="U76" s="78"/>
      <c r="V76" s="57"/>
      <c r="W76" s="78"/>
      <c r="X76" s="78"/>
      <c r="Y76" s="78"/>
      <c r="Z76" s="78"/>
      <c r="AA76" s="108"/>
      <c r="AB76" s="15"/>
      <c r="AC76" s="10"/>
      <c r="AD76" s="108"/>
      <c r="AE76" s="108"/>
      <c r="AF76" s="108"/>
      <c r="AG76" s="108"/>
      <c r="AH76" s="78"/>
      <c r="AI76" s="78"/>
      <c r="AJ76" s="78"/>
      <c r="AK76" s="78"/>
      <c r="AL76" s="78"/>
      <c r="AM76" s="20"/>
      <c r="AN76" s="10">
        <f t="shared" si="30"/>
      </c>
      <c r="AO76" s="10">
        <f t="shared" si="29"/>
      </c>
      <c r="AP76" s="20"/>
      <c r="AQ76" s="20"/>
      <c r="AR76" s="21"/>
      <c r="AS76" s="21"/>
      <c r="AT76" s="21"/>
      <c r="AU76" s="21"/>
      <c r="AV76" s="21"/>
      <c r="AW76" s="21"/>
      <c r="AX76" s="21"/>
      <c r="AY76" s="21"/>
      <c r="AZ76" s="21"/>
    </row>
    <row r="77" spans="1:52" ht="15">
      <c r="A77" s="32"/>
      <c r="B77" s="87"/>
      <c r="C77" s="87"/>
      <c r="D77" s="87"/>
      <c r="E77" s="8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57"/>
      <c r="W77" s="78"/>
      <c r="X77" s="78"/>
      <c r="Y77" s="78"/>
      <c r="Z77" s="78"/>
      <c r="AA77" s="78"/>
      <c r="AB77" s="15"/>
      <c r="AC77" s="10"/>
      <c r="AD77" s="78"/>
      <c r="AE77" s="78"/>
      <c r="AF77" s="78"/>
      <c r="AG77" s="78"/>
      <c r="AH77" s="78"/>
      <c r="AI77" s="78"/>
      <c r="AJ77" s="78"/>
      <c r="AK77" s="78"/>
      <c r="AL77" s="78"/>
      <c r="AM77" s="20"/>
      <c r="AN77" s="10">
        <f t="shared" si="30"/>
      </c>
      <c r="AO77" s="10">
        <f t="shared" si="29"/>
      </c>
      <c r="AP77" s="20"/>
      <c r="AQ77" s="20"/>
      <c r="AR77" s="21"/>
      <c r="AS77" s="21"/>
      <c r="AT77" s="21"/>
      <c r="AU77" s="21"/>
      <c r="AV77" s="21"/>
      <c r="AW77" s="21"/>
      <c r="AX77" s="21"/>
      <c r="AY77" s="21"/>
      <c r="AZ77" s="21"/>
    </row>
    <row r="78" spans="1:52" ht="29.25" customHeight="1">
      <c r="A78" s="32"/>
      <c r="B78" s="87"/>
      <c r="C78" s="87"/>
      <c r="D78" s="87"/>
      <c r="E78" s="93"/>
      <c r="F78" s="94"/>
      <c r="G78" s="78"/>
      <c r="H78" s="78"/>
      <c r="I78" s="78"/>
      <c r="J78" s="78"/>
      <c r="K78" s="78"/>
      <c r="L78" s="117" t="s">
        <v>134</v>
      </c>
      <c r="N78" s="78"/>
      <c r="O78" s="78"/>
      <c r="P78" s="78"/>
      <c r="Q78" s="78"/>
      <c r="R78" s="78"/>
      <c r="S78" s="78"/>
      <c r="T78" s="78"/>
      <c r="U78" s="78"/>
      <c r="V78" s="57"/>
      <c r="W78" s="78"/>
      <c r="X78" s="78"/>
      <c r="Y78" s="78"/>
      <c r="Z78" s="78"/>
      <c r="AA78" s="94"/>
      <c r="AB78" s="15"/>
      <c r="AC78" s="90"/>
      <c r="AD78" s="94"/>
      <c r="AE78" s="94"/>
      <c r="AF78" s="94"/>
      <c r="AG78" s="94"/>
      <c r="AH78" s="94"/>
      <c r="AI78" s="94"/>
      <c r="AJ78" s="94"/>
      <c r="AK78" s="94"/>
      <c r="AL78" s="94"/>
      <c r="AM78" s="20"/>
      <c r="AN78" s="10">
        <f t="shared" si="30"/>
      </c>
      <c r="AO78" s="10">
        <f t="shared" si="29"/>
      </c>
      <c r="AP78" s="20"/>
      <c r="AQ78" s="20"/>
      <c r="AR78" s="21"/>
      <c r="AS78" s="21"/>
      <c r="AT78" s="21"/>
      <c r="AU78" s="21"/>
      <c r="AV78" s="21"/>
      <c r="AW78" s="21"/>
      <c r="AX78" s="21"/>
      <c r="AY78" s="21"/>
      <c r="AZ78" s="21"/>
    </row>
    <row r="79" spans="2:52" ht="15">
      <c r="B79" s="89"/>
      <c r="C79" s="131"/>
      <c r="D79" s="131"/>
      <c r="E79" s="109"/>
      <c r="F79" s="36"/>
      <c r="G79" s="37"/>
      <c r="H79" s="37"/>
      <c r="I79" s="37"/>
      <c r="J79" s="37"/>
      <c r="K79" s="37"/>
      <c r="L79" s="119" t="s">
        <v>136</v>
      </c>
      <c r="M79" s="37"/>
      <c r="N79" s="37"/>
      <c r="O79" s="118" t="s">
        <v>135</v>
      </c>
      <c r="P79" s="37"/>
      <c r="Q79" s="37"/>
      <c r="R79" s="37"/>
      <c r="S79" s="37"/>
      <c r="T79" s="37"/>
      <c r="U79" s="37"/>
      <c r="V79" s="37"/>
      <c r="W79" s="37"/>
      <c r="X79" s="37"/>
      <c r="Y79" s="38" t="s">
        <v>105</v>
      </c>
      <c r="Z79" s="38"/>
      <c r="AA79" s="37"/>
      <c r="AC79" s="124"/>
      <c r="AD79" s="125"/>
      <c r="AE79" s="157"/>
      <c r="AF79" s="157"/>
      <c r="AG79" s="150" t="s">
        <v>135</v>
      </c>
      <c r="AH79" s="163" t="s">
        <v>148</v>
      </c>
      <c r="AI79" s="164"/>
      <c r="AJ79" s="164"/>
      <c r="AK79" s="164"/>
      <c r="AL79" s="165"/>
      <c r="AM79" s="20"/>
      <c r="AN79" s="10">
        <f t="shared" si="30"/>
      </c>
      <c r="AO79" s="10">
        <f t="shared" si="29"/>
      </c>
      <c r="AP79" s="20"/>
      <c r="AQ79" s="20"/>
      <c r="AR79" s="21"/>
      <c r="AS79" s="21"/>
      <c r="AT79" s="21"/>
      <c r="AU79" s="21"/>
      <c r="AV79" s="21"/>
      <c r="AW79" s="21"/>
      <c r="AX79" s="21"/>
      <c r="AY79" s="21"/>
      <c r="AZ79" s="21"/>
    </row>
    <row r="80" spans="2:52" ht="15">
      <c r="B80" s="158" t="s">
        <v>133</v>
      </c>
      <c r="C80" s="159"/>
      <c r="D80" s="159"/>
      <c r="E80" s="160"/>
      <c r="F80" s="82" t="s">
        <v>136</v>
      </c>
      <c r="G80" s="40"/>
      <c r="H80" s="41" t="s">
        <v>91</v>
      </c>
      <c r="I80" s="41"/>
      <c r="J80" s="41"/>
      <c r="K80" s="41"/>
      <c r="L80" s="42" t="s">
        <v>129</v>
      </c>
      <c r="M80" s="43"/>
      <c r="N80" s="44"/>
      <c r="O80" s="45"/>
      <c r="P80" s="46"/>
      <c r="Q80" s="46"/>
      <c r="R80" s="38"/>
      <c r="S80" s="38"/>
      <c r="T80" s="38"/>
      <c r="U80" s="38" t="s">
        <v>103</v>
      </c>
      <c r="V80" s="38"/>
      <c r="W80" s="38"/>
      <c r="X80" s="38"/>
      <c r="Y80" s="47" t="s">
        <v>106</v>
      </c>
      <c r="Z80" s="47"/>
      <c r="AA80" s="40"/>
      <c r="AB80" s="1" t="s">
        <v>84</v>
      </c>
      <c r="AC80" s="58"/>
      <c r="AD80" s="58"/>
      <c r="AE80" s="148" t="s">
        <v>135</v>
      </c>
      <c r="AF80" s="153"/>
      <c r="AG80" s="151" t="s">
        <v>168</v>
      </c>
      <c r="AH80" s="123"/>
      <c r="AI80" s="141"/>
      <c r="AJ80" s="125"/>
      <c r="AK80" s="141"/>
      <c r="AL80" s="58"/>
      <c r="AM80" s="20"/>
      <c r="AN80" s="10">
        <f t="shared" si="30"/>
      </c>
      <c r="AO80" s="10">
        <f t="shared" si="29"/>
      </c>
      <c r="AP80" s="20"/>
      <c r="AQ80" s="20"/>
      <c r="AR80" s="21"/>
      <c r="AS80" s="21"/>
      <c r="AT80" s="21"/>
      <c r="AU80" s="21"/>
      <c r="AV80" s="21"/>
      <c r="AW80" s="21"/>
      <c r="AX80" s="21"/>
      <c r="AY80" s="21"/>
      <c r="AZ80" s="21"/>
    </row>
    <row r="81" spans="2:52" ht="15">
      <c r="B81" s="48"/>
      <c r="C81" s="57"/>
      <c r="D81" s="57"/>
      <c r="E81" s="56"/>
      <c r="F81" s="39" t="s">
        <v>129</v>
      </c>
      <c r="G81" s="49"/>
      <c r="H81" s="50" t="s">
        <v>94</v>
      </c>
      <c r="I81" s="50" t="s">
        <v>114</v>
      </c>
      <c r="J81" s="50" t="s">
        <v>116</v>
      </c>
      <c r="K81" s="50" t="s">
        <v>115</v>
      </c>
      <c r="L81" s="42" t="s">
        <v>143</v>
      </c>
      <c r="M81" s="51" t="s">
        <v>130</v>
      </c>
      <c r="N81" s="51" t="s">
        <v>124</v>
      </c>
      <c r="O81" s="51" t="s">
        <v>132</v>
      </c>
      <c r="P81" s="50"/>
      <c r="Q81" s="50"/>
      <c r="R81" s="49" t="s">
        <v>86</v>
      </c>
      <c r="S81" s="40"/>
      <c r="T81" s="40"/>
      <c r="U81" s="40" t="s">
        <v>99</v>
      </c>
      <c r="V81" s="40"/>
      <c r="W81" s="40" t="s">
        <v>104</v>
      </c>
      <c r="X81" s="40"/>
      <c r="Y81" s="40" t="s">
        <v>111</v>
      </c>
      <c r="Z81" s="52" t="s">
        <v>124</v>
      </c>
      <c r="AA81" s="61"/>
      <c r="AB81" s="30" t="s">
        <v>107</v>
      </c>
      <c r="AC81" s="130" t="s">
        <v>135</v>
      </c>
      <c r="AD81" s="130" t="s">
        <v>135</v>
      </c>
      <c r="AE81" s="153" t="s">
        <v>168</v>
      </c>
      <c r="AF81" s="153" t="s">
        <v>166</v>
      </c>
      <c r="AG81" s="151" t="s">
        <v>169</v>
      </c>
      <c r="AH81" s="153" t="s">
        <v>130</v>
      </c>
      <c r="AI81" s="151" t="s">
        <v>172</v>
      </c>
      <c r="AJ81" s="151" t="s">
        <v>132</v>
      </c>
      <c r="AK81" s="151" t="s">
        <v>172</v>
      </c>
      <c r="AL81" s="156" t="s">
        <v>148</v>
      </c>
      <c r="AM81" s="20"/>
      <c r="AN81" s="10" t="s">
        <v>175</v>
      </c>
      <c r="AO81" s="10" t="s">
        <v>172</v>
      </c>
      <c r="AP81" s="20"/>
      <c r="AQ81" s="20"/>
      <c r="AR81" s="21"/>
      <c r="AS81" s="21"/>
      <c r="AT81" s="21"/>
      <c r="AU81" s="21"/>
      <c r="AV81" s="21"/>
      <c r="AW81" s="21"/>
      <c r="AX81" s="21"/>
      <c r="AY81" s="21"/>
      <c r="AZ81" s="21"/>
    </row>
    <row r="82" spans="2:165" ht="15">
      <c r="B82" s="100"/>
      <c r="C82" s="132"/>
      <c r="D82" s="132"/>
      <c r="E82" s="110"/>
      <c r="F82" s="101" t="s">
        <v>77</v>
      </c>
      <c r="G82" s="102" t="s">
        <v>84</v>
      </c>
      <c r="H82" s="102" t="s">
        <v>77</v>
      </c>
      <c r="I82" s="102"/>
      <c r="J82" s="103" t="s">
        <v>117</v>
      </c>
      <c r="K82" s="102"/>
      <c r="L82" s="101" t="s">
        <v>93</v>
      </c>
      <c r="M82" s="104" t="s">
        <v>131</v>
      </c>
      <c r="N82" s="105" t="s">
        <v>125</v>
      </c>
      <c r="O82" s="104" t="s">
        <v>85</v>
      </c>
      <c r="P82" s="102" t="s">
        <v>87</v>
      </c>
      <c r="Q82" s="102" t="s">
        <v>90</v>
      </c>
      <c r="R82" s="102" t="s">
        <v>96</v>
      </c>
      <c r="S82" s="102" t="s">
        <v>84</v>
      </c>
      <c r="T82" s="102" t="s">
        <v>100</v>
      </c>
      <c r="U82" s="102" t="s">
        <v>98</v>
      </c>
      <c r="V82" s="106"/>
      <c r="W82" s="102" t="s">
        <v>98</v>
      </c>
      <c r="X82" s="102"/>
      <c r="Y82" s="102" t="s">
        <v>112</v>
      </c>
      <c r="Z82" s="95" t="s">
        <v>87</v>
      </c>
      <c r="AA82" s="137" t="s">
        <v>147</v>
      </c>
      <c r="AB82" s="27" t="s">
        <v>108</v>
      </c>
      <c r="AC82" s="79" t="s">
        <v>149</v>
      </c>
      <c r="AD82" s="96" t="s">
        <v>150</v>
      </c>
      <c r="AE82" s="149" t="s">
        <v>77</v>
      </c>
      <c r="AF82" s="149" t="s">
        <v>93</v>
      </c>
      <c r="AG82" s="152" t="s">
        <v>170</v>
      </c>
      <c r="AH82" s="149" t="s">
        <v>171</v>
      </c>
      <c r="AI82" s="152" t="s">
        <v>125</v>
      </c>
      <c r="AJ82" s="152" t="s">
        <v>85</v>
      </c>
      <c r="AK82" s="152" t="s">
        <v>87</v>
      </c>
      <c r="AL82" s="152" t="s">
        <v>174</v>
      </c>
      <c r="AM82" s="146"/>
      <c r="AN82" s="10" t="s">
        <v>176</v>
      </c>
      <c r="AO82" s="10" t="s">
        <v>177</v>
      </c>
      <c r="AP82" s="146"/>
      <c r="AQ82" s="146"/>
      <c r="AR82" s="25"/>
      <c r="AS82" s="25"/>
      <c r="AT82" s="25"/>
      <c r="AU82" s="25"/>
      <c r="AV82" s="25"/>
      <c r="AW82" s="25"/>
      <c r="AX82" s="25"/>
      <c r="AY82" s="25"/>
      <c r="AZ82" s="25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</row>
    <row r="83" spans="2:52" ht="15">
      <c r="B83" s="35" t="s">
        <v>29</v>
      </c>
      <c r="C83" s="133"/>
      <c r="D83" s="133"/>
      <c r="E83" s="114"/>
      <c r="F83" s="56"/>
      <c r="G83" s="57"/>
      <c r="H83" s="57"/>
      <c r="I83" s="57"/>
      <c r="J83" s="57"/>
      <c r="K83" s="57"/>
      <c r="L83" s="56"/>
      <c r="M83" s="58"/>
      <c r="N83" s="58"/>
      <c r="O83" s="58"/>
      <c r="P83" s="57"/>
      <c r="Q83" s="57"/>
      <c r="R83" s="80"/>
      <c r="S83" s="59"/>
      <c r="T83" s="57"/>
      <c r="U83" s="57"/>
      <c r="V83" s="57"/>
      <c r="W83" s="59"/>
      <c r="X83" s="59"/>
      <c r="Y83" s="57"/>
      <c r="Z83" s="56"/>
      <c r="AA83" s="56"/>
      <c r="AB83" s="21"/>
      <c r="AC83" s="56"/>
      <c r="AD83" s="56"/>
      <c r="AE83" s="56"/>
      <c r="AF83" s="56"/>
      <c r="AG83" s="56"/>
      <c r="AH83" s="58"/>
      <c r="AI83" s="58"/>
      <c r="AJ83" s="58"/>
      <c r="AK83" s="58"/>
      <c r="AL83" s="58"/>
      <c r="AM83" s="20"/>
      <c r="AN83" s="10">
        <f t="shared" si="30"/>
      </c>
      <c r="AO83" s="10">
        <f t="shared" si="29"/>
      </c>
      <c r="AP83" s="20"/>
      <c r="AQ83" s="20"/>
      <c r="AR83" s="21"/>
      <c r="AS83" s="21"/>
      <c r="AT83" s="21"/>
      <c r="AU83" s="21"/>
      <c r="AV83" s="21"/>
      <c r="AW83" s="21"/>
      <c r="AX83" s="21"/>
      <c r="AY83" s="21"/>
      <c r="AZ83" s="21"/>
    </row>
    <row r="84" spans="2:52" ht="15">
      <c r="B84" s="34" t="s">
        <v>30</v>
      </c>
      <c r="C84" s="87"/>
      <c r="D84" s="87"/>
      <c r="E84" s="86"/>
      <c r="F84" s="56">
        <v>3600</v>
      </c>
      <c r="G84" s="57">
        <f aca="true" t="shared" si="47" ref="G84:G97">SUM(H84-F84)</f>
        <v>-3416</v>
      </c>
      <c r="H84" s="57">
        <v>184</v>
      </c>
      <c r="I84" s="57">
        <v>-16</v>
      </c>
      <c r="J84" s="57">
        <f aca="true" t="shared" si="48" ref="J84:J97">SUM(F84,I84)</f>
        <v>3584</v>
      </c>
      <c r="K84" s="57">
        <v>-20</v>
      </c>
      <c r="L84" s="56">
        <v>3562</v>
      </c>
      <c r="M84" s="58">
        <f aca="true" t="shared" si="49" ref="M84:M97">SUM(O84-N84-L84)</f>
        <v>10</v>
      </c>
      <c r="N84" s="58">
        <v>-3094</v>
      </c>
      <c r="O84" s="58">
        <v>478</v>
      </c>
      <c r="P84" s="57">
        <f aca="true" t="shared" si="50" ref="P84:P97">SUM(Q84-O84)</f>
        <v>218</v>
      </c>
      <c r="Q84" s="57">
        <v>696</v>
      </c>
      <c r="R84" s="57">
        <v>705</v>
      </c>
      <c r="S84" s="57">
        <f aca="true" t="shared" si="51" ref="S84:S97">SUM(Q84-R84)</f>
        <v>-9</v>
      </c>
      <c r="T84" s="57">
        <v>507</v>
      </c>
      <c r="U84" s="57"/>
      <c r="V84" s="57">
        <v>507</v>
      </c>
      <c r="W84" s="57">
        <f aca="true" t="shared" si="52" ref="W84:W97">SUM(Q84,U84)</f>
        <v>696</v>
      </c>
      <c r="X84" s="57"/>
      <c r="Y84" s="57"/>
      <c r="Z84" s="56">
        <f>SUM(AA84-O84)</f>
        <v>218</v>
      </c>
      <c r="AA84" s="56">
        <v>696</v>
      </c>
      <c r="AB84" s="20">
        <f>SUM(AA84-F84)</f>
        <v>-2904</v>
      </c>
      <c r="AC84" s="56">
        <v>350</v>
      </c>
      <c r="AD84" s="56">
        <v>3000</v>
      </c>
      <c r="AE84" s="56">
        <v>3000</v>
      </c>
      <c r="AF84" s="58">
        <f aca="true" t="shared" si="53" ref="AF84:AF97">SUM(AE84*0.9946)</f>
        <v>2983.8</v>
      </c>
      <c r="AG84" s="56">
        <f aca="true" t="shared" si="54" ref="AG84:AG97">SUM(AF84*0.992)</f>
        <v>2959.9296</v>
      </c>
      <c r="AH84" s="58">
        <v>3</v>
      </c>
      <c r="AI84" s="56">
        <f aca="true" t="shared" si="55" ref="AI84:AI97">SUM(AJ84-SUM(AG84:AH84))</f>
        <v>-2415.9296</v>
      </c>
      <c r="AJ84" s="58">
        <v>547</v>
      </c>
      <c r="AK84" s="56">
        <f aca="true" t="shared" si="56" ref="AK84:AK97">SUM(AL84-AJ84)</f>
        <v>165</v>
      </c>
      <c r="AL84" s="58">
        <v>712</v>
      </c>
      <c r="AM84" s="20"/>
      <c r="AN84" s="10">
        <f t="shared" si="30"/>
      </c>
      <c r="AO84" s="10">
        <f t="shared" si="29"/>
        <v>165</v>
      </c>
      <c r="AP84" s="20"/>
      <c r="AQ84" s="20"/>
      <c r="AR84" s="21"/>
      <c r="AS84" s="21"/>
      <c r="AT84" s="21"/>
      <c r="AU84" s="21"/>
      <c r="AV84" s="21"/>
      <c r="AW84" s="21"/>
      <c r="AX84" s="21"/>
      <c r="AY84" s="21"/>
      <c r="AZ84" s="21"/>
    </row>
    <row r="85" spans="2:52" ht="15">
      <c r="B85" s="34" t="s">
        <v>31</v>
      </c>
      <c r="C85" s="87"/>
      <c r="D85" s="87"/>
      <c r="E85" s="86"/>
      <c r="F85" s="56">
        <v>84000</v>
      </c>
      <c r="G85" s="57">
        <f t="shared" si="47"/>
        <v>11000</v>
      </c>
      <c r="H85" s="57">
        <v>95000</v>
      </c>
      <c r="I85" s="57">
        <v>-373</v>
      </c>
      <c r="J85" s="57">
        <f t="shared" si="48"/>
        <v>83627</v>
      </c>
      <c r="K85" s="57">
        <v>-471</v>
      </c>
      <c r="L85" s="56">
        <v>83116</v>
      </c>
      <c r="M85" s="58">
        <f t="shared" si="49"/>
        <v>128</v>
      </c>
      <c r="N85" s="58">
        <v>677</v>
      </c>
      <c r="O85" s="58">
        <v>83921</v>
      </c>
      <c r="P85" s="57">
        <f t="shared" si="50"/>
        <v>9847</v>
      </c>
      <c r="Q85" s="57">
        <v>93768</v>
      </c>
      <c r="R85" s="57">
        <v>93779</v>
      </c>
      <c r="S85" s="57">
        <f t="shared" si="51"/>
        <v>-11</v>
      </c>
      <c r="T85" s="57"/>
      <c r="U85" s="57"/>
      <c r="V85" s="57">
        <v>-1290</v>
      </c>
      <c r="W85" s="57">
        <f t="shared" si="52"/>
        <v>93768</v>
      </c>
      <c r="X85" s="57"/>
      <c r="Y85" s="57"/>
      <c r="Z85" s="56">
        <f>SUM(AA85-O85)</f>
        <v>9847</v>
      </c>
      <c r="AA85" s="56">
        <v>93768</v>
      </c>
      <c r="AB85" s="20">
        <f>SUM(AA85-F85)</f>
        <v>9768</v>
      </c>
      <c r="AC85" s="56">
        <v>84000</v>
      </c>
      <c r="AD85" s="56">
        <v>85000</v>
      </c>
      <c r="AE85" s="56">
        <v>84000</v>
      </c>
      <c r="AF85" s="58">
        <f t="shared" si="53"/>
        <v>83546.40000000001</v>
      </c>
      <c r="AG85" s="56">
        <f t="shared" si="54"/>
        <v>82878.02880000001</v>
      </c>
      <c r="AH85" s="58">
        <v>37</v>
      </c>
      <c r="AI85" s="56">
        <f t="shared" si="55"/>
        <v>-35.0288000000146</v>
      </c>
      <c r="AJ85" s="58">
        <f>82882-2</f>
        <v>82880</v>
      </c>
      <c r="AK85" s="56">
        <f t="shared" si="56"/>
        <v>11067</v>
      </c>
      <c r="AL85" s="58">
        <v>93947</v>
      </c>
      <c r="AM85" s="20"/>
      <c r="AN85" s="10">
        <f t="shared" si="30"/>
      </c>
      <c r="AO85" s="10">
        <f t="shared" si="29"/>
        <v>11067</v>
      </c>
      <c r="AP85" s="20"/>
      <c r="AQ85" s="20"/>
      <c r="AR85" s="21"/>
      <c r="AS85" s="21"/>
      <c r="AT85" s="21"/>
      <c r="AU85" s="21"/>
      <c r="AV85" s="21"/>
      <c r="AW85" s="21"/>
      <c r="AX85" s="21"/>
      <c r="AY85" s="21"/>
      <c r="AZ85" s="21"/>
    </row>
    <row r="86" spans="2:52" ht="15">
      <c r="B86" s="34"/>
      <c r="C86" s="87"/>
      <c r="D86" s="87"/>
      <c r="E86" s="86" t="s">
        <v>66</v>
      </c>
      <c r="F86" s="62" t="s">
        <v>76</v>
      </c>
      <c r="G86" s="78" t="e">
        <f t="shared" si="47"/>
        <v>#VALUE!</v>
      </c>
      <c r="H86" s="78"/>
      <c r="I86" s="78">
        <v>0</v>
      </c>
      <c r="J86" s="78">
        <f t="shared" si="48"/>
        <v>0</v>
      </c>
      <c r="K86" s="78">
        <v>0</v>
      </c>
      <c r="L86" s="62">
        <v>0</v>
      </c>
      <c r="M86" s="58">
        <f t="shared" si="49"/>
        <v>0</v>
      </c>
      <c r="N86" s="58"/>
      <c r="O86" s="58">
        <v>0</v>
      </c>
      <c r="P86" s="57">
        <f t="shared" si="50"/>
        <v>0</v>
      </c>
      <c r="Q86" s="57"/>
      <c r="R86" s="57" t="s">
        <v>76</v>
      </c>
      <c r="S86" s="57">
        <v>0</v>
      </c>
      <c r="T86" s="57">
        <v>0</v>
      </c>
      <c r="U86" s="57"/>
      <c r="V86" s="57">
        <v>0</v>
      </c>
      <c r="W86" s="57">
        <f t="shared" si="52"/>
        <v>0</v>
      </c>
      <c r="X86" s="57"/>
      <c r="Y86" s="57"/>
      <c r="Z86" s="56"/>
      <c r="AA86" s="62" t="s">
        <v>76</v>
      </c>
      <c r="AB86" s="20"/>
      <c r="AC86" s="62" t="s">
        <v>76</v>
      </c>
      <c r="AD86" s="56">
        <v>0</v>
      </c>
      <c r="AE86" s="62" t="s">
        <v>76</v>
      </c>
      <c r="AF86" s="58"/>
      <c r="AG86" s="56">
        <v>0</v>
      </c>
      <c r="AH86" s="130">
        <v>0</v>
      </c>
      <c r="AI86" s="56">
        <f t="shared" si="55"/>
        <v>0</v>
      </c>
      <c r="AJ86" s="130">
        <v>0</v>
      </c>
      <c r="AK86" s="56">
        <v>0</v>
      </c>
      <c r="AL86" s="130" t="s">
        <v>76</v>
      </c>
      <c r="AM86" s="20"/>
      <c r="AN86" s="10">
        <f t="shared" si="30"/>
      </c>
      <c r="AO86" s="10">
        <f t="shared" si="29"/>
      </c>
      <c r="AP86" s="20"/>
      <c r="AQ86" s="20"/>
      <c r="AR86" s="21"/>
      <c r="AS86" s="21"/>
      <c r="AT86" s="21"/>
      <c r="AU86" s="21"/>
      <c r="AV86" s="21"/>
      <c r="AW86" s="21"/>
      <c r="AX86" s="21"/>
      <c r="AY86" s="21"/>
      <c r="AZ86" s="21"/>
    </row>
    <row r="87" spans="2:52" ht="15">
      <c r="B87" s="34" t="s">
        <v>32</v>
      </c>
      <c r="C87" s="87"/>
      <c r="D87" s="87"/>
      <c r="E87" s="86"/>
      <c r="F87" s="55"/>
      <c r="G87" s="78">
        <f t="shared" si="47"/>
        <v>20000</v>
      </c>
      <c r="H87" s="78">
        <v>20000</v>
      </c>
      <c r="I87" s="78">
        <v>0</v>
      </c>
      <c r="J87" s="78">
        <f t="shared" si="48"/>
        <v>0</v>
      </c>
      <c r="K87" s="78">
        <v>0</v>
      </c>
      <c r="L87" s="55">
        <f>SUM(J87,K87)</f>
        <v>0</v>
      </c>
      <c r="M87" s="58">
        <f t="shared" si="49"/>
        <v>0</v>
      </c>
      <c r="N87" s="58"/>
      <c r="O87" s="58">
        <v>0</v>
      </c>
      <c r="P87" s="57">
        <f t="shared" si="50"/>
        <v>42881</v>
      </c>
      <c r="Q87" s="57">
        <v>42881</v>
      </c>
      <c r="R87" s="57">
        <v>42968</v>
      </c>
      <c r="S87" s="57">
        <f t="shared" si="51"/>
        <v>-87</v>
      </c>
      <c r="T87" s="57">
        <v>22822</v>
      </c>
      <c r="U87" s="57"/>
      <c r="V87" s="57">
        <v>22822</v>
      </c>
      <c r="W87" s="57">
        <f t="shared" si="52"/>
        <v>42881</v>
      </c>
      <c r="X87" s="57"/>
      <c r="Y87" s="57"/>
      <c r="Z87" s="56">
        <f>SUM(AA87-O87)</f>
        <v>42881</v>
      </c>
      <c r="AA87" s="56">
        <v>42881</v>
      </c>
      <c r="AB87" s="20">
        <f>SUM(AA87-F87)</f>
        <v>42881</v>
      </c>
      <c r="AC87" s="56">
        <v>0</v>
      </c>
      <c r="AD87" s="56">
        <v>5000</v>
      </c>
      <c r="AE87" s="56">
        <v>0</v>
      </c>
      <c r="AF87" s="58">
        <f t="shared" si="53"/>
        <v>0</v>
      </c>
      <c r="AG87" s="56">
        <f t="shared" si="54"/>
        <v>0</v>
      </c>
      <c r="AH87" s="58">
        <v>0</v>
      </c>
      <c r="AI87" s="56">
        <f t="shared" si="55"/>
        <v>0</v>
      </c>
      <c r="AJ87" s="58">
        <v>0</v>
      </c>
      <c r="AK87" s="56">
        <f t="shared" si="56"/>
        <v>43060</v>
      </c>
      <c r="AL87" s="58">
        <v>43060</v>
      </c>
      <c r="AM87" s="20"/>
      <c r="AN87" s="10">
        <f t="shared" si="30"/>
      </c>
      <c r="AO87" s="10">
        <f t="shared" si="29"/>
        <v>43060</v>
      </c>
      <c r="AP87" s="20"/>
      <c r="AQ87" s="20"/>
      <c r="AR87" s="21"/>
      <c r="AS87" s="21"/>
      <c r="AT87" s="21"/>
      <c r="AU87" s="21"/>
      <c r="AV87" s="21"/>
      <c r="AW87" s="21"/>
      <c r="AX87" s="21"/>
      <c r="AY87" s="21"/>
      <c r="AZ87" s="21"/>
    </row>
    <row r="88" spans="2:52" ht="15">
      <c r="B88" s="34" t="s">
        <v>33</v>
      </c>
      <c r="C88" s="87"/>
      <c r="D88" s="87"/>
      <c r="E88" s="86"/>
      <c r="F88" s="55">
        <v>2500</v>
      </c>
      <c r="G88" s="78">
        <f t="shared" si="47"/>
        <v>1000</v>
      </c>
      <c r="H88" s="78">
        <v>3500</v>
      </c>
      <c r="I88" s="78">
        <v>-11</v>
      </c>
      <c r="J88" s="78">
        <f t="shared" si="48"/>
        <v>2489</v>
      </c>
      <c r="K88" s="78">
        <v>-14</v>
      </c>
      <c r="L88" s="55">
        <v>2474</v>
      </c>
      <c r="M88" s="58">
        <f t="shared" si="49"/>
        <v>69</v>
      </c>
      <c r="N88" s="58">
        <v>2258</v>
      </c>
      <c r="O88" s="58">
        <v>4801</v>
      </c>
      <c r="P88" s="57">
        <f t="shared" si="50"/>
        <v>5177</v>
      </c>
      <c r="Q88" s="57">
        <v>9978</v>
      </c>
      <c r="R88" s="57">
        <v>10046</v>
      </c>
      <c r="S88" s="57">
        <f t="shared" si="51"/>
        <v>-68</v>
      </c>
      <c r="T88" s="57">
        <v>6432</v>
      </c>
      <c r="U88" s="57"/>
      <c r="V88" s="57">
        <v>6432</v>
      </c>
      <c r="W88" s="57">
        <f t="shared" si="52"/>
        <v>9978</v>
      </c>
      <c r="X88" s="57"/>
      <c r="Y88" s="57"/>
      <c r="Z88" s="56">
        <f>SUM(AA88-O88)</f>
        <v>5177</v>
      </c>
      <c r="AA88" s="56">
        <v>9978</v>
      </c>
      <c r="AB88" s="20">
        <f>SUM(AA88-F88)</f>
        <v>7478</v>
      </c>
      <c r="AC88" s="56">
        <v>0</v>
      </c>
      <c r="AD88" s="56">
        <v>10000</v>
      </c>
      <c r="AE88" s="56">
        <v>10000</v>
      </c>
      <c r="AF88" s="58">
        <f t="shared" si="53"/>
        <v>9946</v>
      </c>
      <c r="AG88" s="56">
        <f t="shared" si="54"/>
        <v>9866.432</v>
      </c>
      <c r="AH88" s="58">
        <v>28</v>
      </c>
      <c r="AI88" s="56">
        <f t="shared" si="55"/>
        <v>2485.5679999999993</v>
      </c>
      <c r="AJ88" s="58">
        <v>12380</v>
      </c>
      <c r="AK88" s="56">
        <f t="shared" si="56"/>
        <v>-2264</v>
      </c>
      <c r="AL88" s="58">
        <v>10116</v>
      </c>
      <c r="AM88" s="20"/>
      <c r="AN88" s="10">
        <f t="shared" si="30"/>
        <v>-2264</v>
      </c>
      <c r="AO88" s="10">
        <f t="shared" si="29"/>
      </c>
      <c r="AP88" s="20"/>
      <c r="AQ88" s="20"/>
      <c r="AR88" s="21"/>
      <c r="AS88" s="21"/>
      <c r="AT88" s="21"/>
      <c r="AU88" s="21"/>
      <c r="AV88" s="21"/>
      <c r="AW88" s="21"/>
      <c r="AX88" s="21"/>
      <c r="AY88" s="21"/>
      <c r="AZ88" s="21"/>
    </row>
    <row r="89" spans="2:52" ht="15">
      <c r="B89" s="34" t="s">
        <v>34</v>
      </c>
      <c r="C89" s="87"/>
      <c r="D89" s="87"/>
      <c r="E89" s="86"/>
      <c r="F89" s="55">
        <v>79600</v>
      </c>
      <c r="G89" s="78">
        <f t="shared" si="47"/>
        <v>-52100</v>
      </c>
      <c r="H89" s="78">
        <v>27500</v>
      </c>
      <c r="I89" s="78">
        <v>-354</v>
      </c>
      <c r="J89" s="78">
        <f t="shared" si="48"/>
        <v>79246</v>
      </c>
      <c r="K89" s="78">
        <v>-446</v>
      </c>
      <c r="L89" s="55">
        <v>78763</v>
      </c>
      <c r="M89" s="58">
        <f t="shared" si="49"/>
        <v>125</v>
      </c>
      <c r="N89" s="58">
        <v>3007</v>
      </c>
      <c r="O89" s="58">
        <v>81895</v>
      </c>
      <c r="P89" s="57">
        <f t="shared" si="50"/>
        <v>-75295</v>
      </c>
      <c r="Q89" s="57">
        <v>6600</v>
      </c>
      <c r="R89" s="57">
        <v>11827</v>
      </c>
      <c r="S89" s="57">
        <f t="shared" si="51"/>
        <v>-5227</v>
      </c>
      <c r="T89" s="57"/>
      <c r="U89" s="57"/>
      <c r="V89" s="57">
        <v>-20951</v>
      </c>
      <c r="W89" s="57">
        <f t="shared" si="52"/>
        <v>6600</v>
      </c>
      <c r="X89" s="57"/>
      <c r="Y89" s="57"/>
      <c r="Z89" s="56">
        <f>SUM(AA89-O89)</f>
        <v>-75295</v>
      </c>
      <c r="AA89" s="56">
        <v>6600</v>
      </c>
      <c r="AB89" s="20">
        <f>SUM(AA89-F89)</f>
        <v>-73000</v>
      </c>
      <c r="AC89" s="56">
        <v>70000</v>
      </c>
      <c r="AD89" s="56">
        <v>80000</v>
      </c>
      <c r="AE89" s="56">
        <v>102177</v>
      </c>
      <c r="AF89" s="58">
        <f t="shared" si="53"/>
        <v>101625.2442</v>
      </c>
      <c r="AG89" s="56">
        <f t="shared" si="54"/>
        <v>100812.2422464</v>
      </c>
      <c r="AH89" s="58">
        <v>37</v>
      </c>
      <c r="AI89" s="56">
        <f t="shared" si="55"/>
        <v>3807.7577536000026</v>
      </c>
      <c r="AJ89" s="58">
        <v>104657</v>
      </c>
      <c r="AK89" s="56">
        <f t="shared" si="56"/>
        <v>-98057</v>
      </c>
      <c r="AL89" s="58">
        <v>6600</v>
      </c>
      <c r="AM89" s="20"/>
      <c r="AN89" s="10">
        <f t="shared" si="30"/>
        <v>-98057</v>
      </c>
      <c r="AO89" s="10">
        <f t="shared" si="29"/>
      </c>
      <c r="AP89" s="20"/>
      <c r="AQ89" s="20"/>
      <c r="AR89" s="21"/>
      <c r="AS89" s="21"/>
      <c r="AT89" s="21"/>
      <c r="AU89" s="21"/>
      <c r="AV89" s="21"/>
      <c r="AW89" s="21"/>
      <c r="AX89" s="21"/>
      <c r="AY89" s="21"/>
      <c r="AZ89" s="21"/>
    </row>
    <row r="90" spans="2:52" ht="15">
      <c r="B90" s="34" t="s">
        <v>158</v>
      </c>
      <c r="C90" s="87"/>
      <c r="D90" s="87"/>
      <c r="E90" s="86"/>
      <c r="F90" s="55"/>
      <c r="G90" s="78"/>
      <c r="H90" s="78"/>
      <c r="I90" s="78"/>
      <c r="J90" s="78"/>
      <c r="K90" s="78"/>
      <c r="L90" s="55"/>
      <c r="M90" s="58"/>
      <c r="N90" s="58"/>
      <c r="O90" s="58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6"/>
      <c r="AA90" s="56"/>
      <c r="AB90" s="20"/>
      <c r="AC90" s="56"/>
      <c r="AD90" s="56">
        <v>15000</v>
      </c>
      <c r="AE90" s="56">
        <v>15000</v>
      </c>
      <c r="AF90" s="58">
        <f t="shared" si="53"/>
        <v>14919</v>
      </c>
      <c r="AG90" s="56">
        <f t="shared" si="54"/>
        <v>14799.648</v>
      </c>
      <c r="AH90" s="58">
        <v>0</v>
      </c>
      <c r="AI90" s="56">
        <f t="shared" si="55"/>
        <v>-685.6479999999992</v>
      </c>
      <c r="AJ90" s="58">
        <v>14114</v>
      </c>
      <c r="AK90" s="56">
        <f t="shared" si="56"/>
        <v>-14114</v>
      </c>
      <c r="AL90" s="58">
        <v>0</v>
      </c>
      <c r="AM90" s="20"/>
      <c r="AN90" s="10">
        <f t="shared" si="30"/>
        <v>-14114</v>
      </c>
      <c r="AO90" s="10">
        <f t="shared" si="29"/>
      </c>
      <c r="AP90" s="20"/>
      <c r="AQ90" s="20"/>
      <c r="AR90" s="21"/>
      <c r="AS90" s="21"/>
      <c r="AT90" s="21"/>
      <c r="AU90" s="21"/>
      <c r="AV90" s="21"/>
      <c r="AW90" s="21"/>
      <c r="AX90" s="21"/>
      <c r="AY90" s="21"/>
      <c r="AZ90" s="21"/>
    </row>
    <row r="91" spans="2:52" ht="15">
      <c r="B91" s="34" t="s">
        <v>35</v>
      </c>
      <c r="C91" s="87"/>
      <c r="D91" s="87"/>
      <c r="E91" s="86"/>
      <c r="F91" s="55">
        <v>80000</v>
      </c>
      <c r="G91" s="78">
        <f t="shared" si="47"/>
        <v>-8859</v>
      </c>
      <c r="H91" s="78">
        <v>71141</v>
      </c>
      <c r="I91" s="78">
        <v>-355</v>
      </c>
      <c r="J91" s="78">
        <f t="shared" si="48"/>
        <v>79645</v>
      </c>
      <c r="K91" s="78">
        <v>-449</v>
      </c>
      <c r="L91" s="55">
        <v>79158</v>
      </c>
      <c r="M91" s="58">
        <f t="shared" si="49"/>
        <v>202</v>
      </c>
      <c r="N91" s="58">
        <v>3372</v>
      </c>
      <c r="O91" s="58">
        <v>82732</v>
      </c>
      <c r="P91" s="57">
        <f t="shared" si="50"/>
        <v>-20301</v>
      </c>
      <c r="Q91" s="57">
        <f>82246-19815</f>
        <v>62431</v>
      </c>
      <c r="R91" s="57">
        <v>82246</v>
      </c>
      <c r="S91" s="57">
        <f t="shared" si="51"/>
        <v>-19815</v>
      </c>
      <c r="T91" s="57"/>
      <c r="U91" s="57"/>
      <c r="V91" s="57">
        <v>-8769</v>
      </c>
      <c r="W91" s="57">
        <f t="shared" si="52"/>
        <v>62431</v>
      </c>
      <c r="X91" s="57"/>
      <c r="Y91" s="57">
        <v>-18000</v>
      </c>
      <c r="Z91" s="56">
        <f>SUM(AA91-O91)</f>
        <v>-38301</v>
      </c>
      <c r="AA91" s="56">
        <v>44431</v>
      </c>
      <c r="AB91" s="20">
        <f>SUM(AA91-F91)</f>
        <v>-35569</v>
      </c>
      <c r="AC91" s="56">
        <v>80000</v>
      </c>
      <c r="AD91" s="56">
        <v>87000</v>
      </c>
      <c r="AE91" s="56">
        <v>80000</v>
      </c>
      <c r="AF91" s="58">
        <f t="shared" si="53"/>
        <v>79568</v>
      </c>
      <c r="AG91" s="56">
        <f t="shared" si="54"/>
        <v>78931.456</v>
      </c>
      <c r="AH91" s="58">
        <v>52</v>
      </c>
      <c r="AI91" s="56">
        <f t="shared" si="55"/>
        <v>1707.5439999999944</v>
      </c>
      <c r="AJ91" s="58">
        <v>80691</v>
      </c>
      <c r="AK91" s="56">
        <f t="shared" si="56"/>
        <v>-48426</v>
      </c>
      <c r="AL91" s="58">
        <v>32265</v>
      </c>
      <c r="AM91" s="20"/>
      <c r="AN91" s="10">
        <f t="shared" si="30"/>
        <v>-48426</v>
      </c>
      <c r="AO91" s="10">
        <f t="shared" si="29"/>
      </c>
      <c r="AP91" s="20"/>
      <c r="AQ91" s="20"/>
      <c r="AR91" s="21"/>
      <c r="AS91" s="21"/>
      <c r="AT91" s="21"/>
      <c r="AU91" s="21"/>
      <c r="AV91" s="21"/>
      <c r="AW91" s="21"/>
      <c r="AX91" s="21"/>
      <c r="AY91" s="21"/>
      <c r="AZ91" s="21"/>
    </row>
    <row r="92" spans="2:52" ht="15">
      <c r="B92" s="34"/>
      <c r="C92" s="87"/>
      <c r="D92" s="87"/>
      <c r="E92" s="86" t="s">
        <v>67</v>
      </c>
      <c r="F92" s="62" t="s">
        <v>139</v>
      </c>
      <c r="G92" s="78" t="e">
        <f t="shared" si="47"/>
        <v>#VALUE!</v>
      </c>
      <c r="H92" s="78"/>
      <c r="I92" s="78">
        <v>0</v>
      </c>
      <c r="J92" s="78">
        <f t="shared" si="48"/>
        <v>0</v>
      </c>
      <c r="K92" s="78">
        <v>0</v>
      </c>
      <c r="L92" s="62">
        <v>0</v>
      </c>
      <c r="M92" s="58">
        <f t="shared" si="49"/>
        <v>0</v>
      </c>
      <c r="N92" s="58"/>
      <c r="O92" s="58">
        <v>0</v>
      </c>
      <c r="P92" s="57">
        <f t="shared" si="50"/>
        <v>0</v>
      </c>
      <c r="Q92" s="57"/>
      <c r="R92" s="57">
        <v>0</v>
      </c>
      <c r="S92" s="57">
        <f t="shared" si="51"/>
        <v>0</v>
      </c>
      <c r="T92" s="57">
        <v>0</v>
      </c>
      <c r="U92" s="57"/>
      <c r="V92" s="57">
        <v>0</v>
      </c>
      <c r="W92" s="57">
        <f t="shared" si="52"/>
        <v>0</v>
      </c>
      <c r="X92" s="57"/>
      <c r="Y92" s="57"/>
      <c r="Z92" s="56"/>
      <c r="AA92" s="62" t="s">
        <v>122</v>
      </c>
      <c r="AB92" s="20"/>
      <c r="AC92" s="56">
        <v>0</v>
      </c>
      <c r="AD92" s="62" t="s">
        <v>141</v>
      </c>
      <c r="AE92" s="62" t="s">
        <v>141</v>
      </c>
      <c r="AF92" s="58" t="e">
        <f t="shared" si="53"/>
        <v>#VALUE!</v>
      </c>
      <c r="AG92" s="62" t="s">
        <v>192</v>
      </c>
      <c r="AH92" s="58">
        <v>0</v>
      </c>
      <c r="AI92" s="56">
        <f t="shared" si="55"/>
        <v>0</v>
      </c>
      <c r="AJ92" s="58">
        <v>0</v>
      </c>
      <c r="AK92" s="56">
        <f t="shared" si="56"/>
        <v>0</v>
      </c>
      <c r="AL92" s="58">
        <v>0</v>
      </c>
      <c r="AM92" s="20"/>
      <c r="AN92" s="10">
        <f t="shared" si="30"/>
      </c>
      <c r="AO92" s="10">
        <f t="shared" si="29"/>
      </c>
      <c r="AP92" s="20"/>
      <c r="AQ92" s="20"/>
      <c r="AR92" s="21"/>
      <c r="AS92" s="21"/>
      <c r="AT92" s="21"/>
      <c r="AU92" s="21"/>
      <c r="AV92" s="21"/>
      <c r="AW92" s="21"/>
      <c r="AX92" s="21"/>
      <c r="AY92" s="21"/>
      <c r="AZ92" s="21"/>
    </row>
    <row r="93" spans="2:52" ht="15">
      <c r="B93" s="34"/>
      <c r="C93" s="87"/>
      <c r="D93" s="87"/>
      <c r="E93" s="86" t="s">
        <v>68</v>
      </c>
      <c r="F93" s="62" t="s">
        <v>76</v>
      </c>
      <c r="G93" s="78" t="e">
        <f t="shared" si="47"/>
        <v>#VALUE!</v>
      </c>
      <c r="H93" s="78"/>
      <c r="I93" s="78">
        <v>0</v>
      </c>
      <c r="J93" s="78">
        <f t="shared" si="48"/>
        <v>0</v>
      </c>
      <c r="K93" s="78">
        <v>0</v>
      </c>
      <c r="L93" s="62">
        <v>0</v>
      </c>
      <c r="M93" s="58">
        <f t="shared" si="49"/>
        <v>0</v>
      </c>
      <c r="N93" s="58"/>
      <c r="O93" s="58">
        <v>0</v>
      </c>
      <c r="P93" s="57">
        <f t="shared" si="50"/>
        <v>0</v>
      </c>
      <c r="Q93" s="57"/>
      <c r="R93" s="57">
        <v>0</v>
      </c>
      <c r="S93" s="57">
        <f t="shared" si="51"/>
        <v>0</v>
      </c>
      <c r="T93" s="57">
        <v>0</v>
      </c>
      <c r="U93" s="57"/>
      <c r="V93" s="57">
        <v>0</v>
      </c>
      <c r="W93" s="57">
        <f t="shared" si="52"/>
        <v>0</v>
      </c>
      <c r="X93" s="57"/>
      <c r="Y93" s="57"/>
      <c r="Z93" s="56">
        <v>0</v>
      </c>
      <c r="AA93" s="55" t="s">
        <v>113</v>
      </c>
      <c r="AB93" s="20">
        <v>0</v>
      </c>
      <c r="AC93" s="62" t="s">
        <v>76</v>
      </c>
      <c r="AD93" s="62" t="s">
        <v>76</v>
      </c>
      <c r="AE93" s="62" t="s">
        <v>76</v>
      </c>
      <c r="AF93" s="58"/>
      <c r="AG93" s="62" t="s">
        <v>179</v>
      </c>
      <c r="AH93" s="130">
        <v>0</v>
      </c>
      <c r="AI93" s="56">
        <f t="shared" si="55"/>
        <v>0</v>
      </c>
      <c r="AJ93" s="130">
        <v>0</v>
      </c>
      <c r="AK93" s="56">
        <f t="shared" si="56"/>
        <v>0</v>
      </c>
      <c r="AL93" s="130">
        <v>0</v>
      </c>
      <c r="AM93" s="20"/>
      <c r="AN93" s="10">
        <f t="shared" si="30"/>
      </c>
      <c r="AO93" s="10">
        <f t="shared" si="29"/>
      </c>
      <c r="AP93" s="20"/>
      <c r="AQ93" s="20"/>
      <c r="AR93" s="21"/>
      <c r="AS93" s="21"/>
      <c r="AT93" s="21"/>
      <c r="AU93" s="21"/>
      <c r="AV93" s="21"/>
      <c r="AW93" s="21"/>
      <c r="AX93" s="21"/>
      <c r="AY93" s="21"/>
      <c r="AZ93" s="21"/>
    </row>
    <row r="94" spans="2:52" ht="15">
      <c r="B94" s="34"/>
      <c r="C94" s="87"/>
      <c r="D94" s="87"/>
      <c r="E94" s="86" t="s">
        <v>140</v>
      </c>
      <c r="F94" s="62" t="s">
        <v>141</v>
      </c>
      <c r="G94" s="78" t="e">
        <f t="shared" si="47"/>
        <v>#VALUE!</v>
      </c>
      <c r="H94" s="78"/>
      <c r="I94" s="78"/>
      <c r="J94" s="78"/>
      <c r="K94" s="78"/>
      <c r="L94" s="62">
        <v>0</v>
      </c>
      <c r="M94" s="58">
        <f t="shared" si="49"/>
        <v>0</v>
      </c>
      <c r="N94" s="58"/>
      <c r="O94" s="58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6"/>
      <c r="AA94" s="55"/>
      <c r="AB94" s="20"/>
      <c r="AC94" s="62" t="s">
        <v>141</v>
      </c>
      <c r="AD94" s="62" t="s">
        <v>142</v>
      </c>
      <c r="AE94" s="62" t="s">
        <v>142</v>
      </c>
      <c r="AF94" s="58"/>
      <c r="AG94" s="62" t="s">
        <v>193</v>
      </c>
      <c r="AH94" s="58">
        <v>0</v>
      </c>
      <c r="AI94" s="56">
        <f t="shared" si="55"/>
        <v>0</v>
      </c>
      <c r="AJ94" s="58">
        <v>0</v>
      </c>
      <c r="AK94" s="56">
        <f t="shared" si="56"/>
        <v>0</v>
      </c>
      <c r="AL94" s="58">
        <v>0</v>
      </c>
      <c r="AM94" s="20"/>
      <c r="AN94" s="10">
        <f t="shared" si="30"/>
      </c>
      <c r="AO94" s="10">
        <f t="shared" si="29"/>
      </c>
      <c r="AP94" s="20"/>
      <c r="AQ94" s="20"/>
      <c r="AR94" s="21"/>
      <c r="AS94" s="21"/>
      <c r="AT94" s="21"/>
      <c r="AU94" s="21"/>
      <c r="AV94" s="21"/>
      <c r="AW94" s="21"/>
      <c r="AX94" s="21"/>
      <c r="AY94" s="21"/>
      <c r="AZ94" s="21"/>
    </row>
    <row r="95" spans="2:52" ht="15">
      <c r="B95" s="34"/>
      <c r="C95" s="87"/>
      <c r="D95" s="87"/>
      <c r="E95" s="86" t="s">
        <v>69</v>
      </c>
      <c r="F95" s="62" t="s">
        <v>142</v>
      </c>
      <c r="G95" s="78" t="e">
        <f t="shared" si="47"/>
        <v>#VALUE!</v>
      </c>
      <c r="H95" s="78"/>
      <c r="I95" s="78">
        <v>0</v>
      </c>
      <c r="J95" s="78">
        <f t="shared" si="48"/>
        <v>0</v>
      </c>
      <c r="K95" s="78">
        <v>0</v>
      </c>
      <c r="L95" s="62">
        <v>0</v>
      </c>
      <c r="M95" s="58">
        <f t="shared" si="49"/>
        <v>0</v>
      </c>
      <c r="N95" s="58"/>
      <c r="O95" s="58">
        <v>0</v>
      </c>
      <c r="P95" s="57">
        <f t="shared" si="50"/>
        <v>0</v>
      </c>
      <c r="Q95" s="57"/>
      <c r="R95" s="57">
        <v>0</v>
      </c>
      <c r="S95" s="57">
        <f t="shared" si="51"/>
        <v>0</v>
      </c>
      <c r="T95" s="57">
        <v>0</v>
      </c>
      <c r="U95" s="57"/>
      <c r="V95" s="57">
        <v>0</v>
      </c>
      <c r="W95" s="57">
        <f t="shared" si="52"/>
        <v>0</v>
      </c>
      <c r="X95" s="57"/>
      <c r="Y95" s="57"/>
      <c r="Z95" s="56">
        <f>SUM(AA95-O95)</f>
        <v>0</v>
      </c>
      <c r="AA95" s="56">
        <v>0</v>
      </c>
      <c r="AB95" s="20" t="e">
        <f>SUM(AA95-F95)</f>
        <v>#VALUE!</v>
      </c>
      <c r="AC95" s="62" t="s">
        <v>142</v>
      </c>
      <c r="AD95" s="62" t="s">
        <v>142</v>
      </c>
      <c r="AE95" s="62" t="s">
        <v>142</v>
      </c>
      <c r="AF95" s="58"/>
      <c r="AG95" s="62" t="s">
        <v>193</v>
      </c>
      <c r="AH95" s="58">
        <v>0</v>
      </c>
      <c r="AI95" s="56">
        <f t="shared" si="55"/>
        <v>0</v>
      </c>
      <c r="AJ95" s="58">
        <v>0</v>
      </c>
      <c r="AK95" s="56">
        <f t="shared" si="56"/>
        <v>0</v>
      </c>
      <c r="AL95" s="58">
        <v>0</v>
      </c>
      <c r="AM95" s="20"/>
      <c r="AN95" s="10">
        <f t="shared" si="30"/>
      </c>
      <c r="AO95" s="10">
        <f t="shared" si="29"/>
      </c>
      <c r="AP95" s="20"/>
      <c r="AQ95" s="20"/>
      <c r="AR95" s="21"/>
      <c r="AS95" s="21"/>
      <c r="AT95" s="21"/>
      <c r="AU95" s="21"/>
      <c r="AV95" s="21"/>
      <c r="AW95" s="21"/>
      <c r="AX95" s="21"/>
      <c r="AY95" s="21"/>
      <c r="AZ95" s="21"/>
    </row>
    <row r="96" spans="2:52" ht="15">
      <c r="B96" s="34" t="s">
        <v>36</v>
      </c>
      <c r="C96" s="87"/>
      <c r="D96" s="87"/>
      <c r="E96" s="86"/>
      <c r="F96" s="56">
        <v>60000</v>
      </c>
      <c r="G96" s="57">
        <f t="shared" si="47"/>
        <v>-10000</v>
      </c>
      <c r="H96" s="57">
        <v>50000</v>
      </c>
      <c r="I96" s="57">
        <v>-266</v>
      </c>
      <c r="J96" s="57">
        <f t="shared" si="48"/>
        <v>59734</v>
      </c>
      <c r="K96" s="57">
        <v>-337</v>
      </c>
      <c r="L96" s="56">
        <v>59369</v>
      </c>
      <c r="M96" s="58">
        <f t="shared" si="49"/>
        <v>28</v>
      </c>
      <c r="N96" s="58">
        <v>-3500</v>
      </c>
      <c r="O96" s="58">
        <v>55897</v>
      </c>
      <c r="P96" s="57">
        <f t="shared" si="50"/>
        <v>-55897</v>
      </c>
      <c r="Q96" s="57"/>
      <c r="R96" s="57">
        <v>0</v>
      </c>
      <c r="S96" s="57">
        <f t="shared" si="51"/>
        <v>0</v>
      </c>
      <c r="T96" s="57"/>
      <c r="U96" s="57"/>
      <c r="V96" s="57">
        <v>-50000</v>
      </c>
      <c r="W96" s="57">
        <f t="shared" si="52"/>
        <v>0</v>
      </c>
      <c r="X96" s="57"/>
      <c r="Y96" s="57"/>
      <c r="Z96" s="56">
        <f>SUM(AA96-O96)</f>
        <v>-55897</v>
      </c>
      <c r="AA96" s="56">
        <v>0</v>
      </c>
      <c r="AB96" s="20">
        <f>SUM(AA96-F96)</f>
        <v>-60000</v>
      </c>
      <c r="AC96" s="56">
        <v>60000</v>
      </c>
      <c r="AD96" s="56">
        <v>30000</v>
      </c>
      <c r="AE96" s="56">
        <v>55000</v>
      </c>
      <c r="AF96" s="58">
        <f t="shared" si="53"/>
        <v>54703</v>
      </c>
      <c r="AG96" s="56">
        <f t="shared" si="54"/>
        <v>54265.376</v>
      </c>
      <c r="AH96" s="58">
        <v>17</v>
      </c>
      <c r="AI96" s="56">
        <f t="shared" si="55"/>
        <v>-1769.3759999999966</v>
      </c>
      <c r="AJ96" s="58">
        <v>52513</v>
      </c>
      <c r="AK96" s="56">
        <f t="shared" si="56"/>
        <v>-52513</v>
      </c>
      <c r="AL96" s="58">
        <v>0</v>
      </c>
      <c r="AM96" s="20"/>
      <c r="AN96" s="10">
        <f t="shared" si="30"/>
        <v>-52513</v>
      </c>
      <c r="AO96" s="10">
        <f t="shared" si="29"/>
      </c>
      <c r="AP96" s="20"/>
      <c r="AQ96" s="20"/>
      <c r="AR96" s="21"/>
      <c r="AS96" s="21"/>
      <c r="AT96" s="21"/>
      <c r="AU96" s="21"/>
      <c r="AV96" s="21"/>
      <c r="AW96" s="21"/>
      <c r="AX96" s="21"/>
      <c r="AY96" s="21"/>
      <c r="AZ96" s="21"/>
    </row>
    <row r="97" spans="2:52" ht="15">
      <c r="B97" s="34" t="s">
        <v>101</v>
      </c>
      <c r="C97" s="87"/>
      <c r="D97" s="87"/>
      <c r="E97" s="86"/>
      <c r="F97" s="91">
        <v>10000</v>
      </c>
      <c r="G97" s="90">
        <f t="shared" si="47"/>
        <v>-10000</v>
      </c>
      <c r="H97" s="90"/>
      <c r="I97" s="90">
        <v>-44</v>
      </c>
      <c r="J97" s="90">
        <f t="shared" si="48"/>
        <v>9956</v>
      </c>
      <c r="K97" s="90">
        <v>-56</v>
      </c>
      <c r="L97" s="91">
        <v>9895</v>
      </c>
      <c r="M97" s="58">
        <f t="shared" si="49"/>
        <v>5</v>
      </c>
      <c r="N97" s="98">
        <v>-277</v>
      </c>
      <c r="O97" s="98">
        <v>9623</v>
      </c>
      <c r="P97" s="90">
        <f t="shared" si="50"/>
        <v>-9623</v>
      </c>
      <c r="Q97" s="90"/>
      <c r="R97" s="97"/>
      <c r="S97" s="90">
        <f t="shared" si="51"/>
        <v>0</v>
      </c>
      <c r="T97" s="90">
        <v>0</v>
      </c>
      <c r="U97" s="90"/>
      <c r="V97" s="90">
        <v>0</v>
      </c>
      <c r="W97" s="90">
        <f t="shared" si="52"/>
        <v>0</v>
      </c>
      <c r="X97" s="90"/>
      <c r="Y97" s="90"/>
      <c r="Z97" s="91">
        <f>SUM(AA97-O97)</f>
        <v>-9623</v>
      </c>
      <c r="AA97" s="91">
        <v>0</v>
      </c>
      <c r="AB97" s="20">
        <f>SUM(AA97-F97)</f>
        <v>-10000</v>
      </c>
      <c r="AC97" s="91">
        <v>20000</v>
      </c>
      <c r="AD97" s="91">
        <v>10000</v>
      </c>
      <c r="AE97" s="91">
        <v>15000</v>
      </c>
      <c r="AF97" s="98">
        <f t="shared" si="53"/>
        <v>14919</v>
      </c>
      <c r="AG97" s="91">
        <f t="shared" si="54"/>
        <v>14799.648</v>
      </c>
      <c r="AH97" s="98">
        <v>0</v>
      </c>
      <c r="AI97" s="91">
        <f t="shared" si="55"/>
        <v>-295.64799999999923</v>
      </c>
      <c r="AJ97" s="98">
        <v>14504</v>
      </c>
      <c r="AK97" s="91">
        <f t="shared" si="56"/>
        <v>-14504</v>
      </c>
      <c r="AL97" s="98">
        <v>0</v>
      </c>
      <c r="AM97" s="20"/>
      <c r="AN97" s="10">
        <f t="shared" si="30"/>
        <v>-14504</v>
      </c>
      <c r="AO97" s="10">
        <f t="shared" si="29"/>
      </c>
      <c r="AP97" s="20"/>
      <c r="AQ97" s="20"/>
      <c r="AR97" s="21"/>
      <c r="AS97" s="21"/>
      <c r="AT97" s="21"/>
      <c r="AU97" s="21"/>
      <c r="AV97" s="21"/>
      <c r="AW97" s="21"/>
      <c r="AX97" s="21"/>
      <c r="AY97" s="21"/>
      <c r="AZ97" s="21"/>
    </row>
    <row r="98" spans="2:52" ht="15">
      <c r="B98" s="34"/>
      <c r="C98" s="87"/>
      <c r="D98" s="87"/>
      <c r="E98" s="86" t="s">
        <v>89</v>
      </c>
      <c r="F98" s="52">
        <f aca="true" t="shared" si="57" ref="F98:U98">SUM(F84:F97)</f>
        <v>319700</v>
      </c>
      <c r="G98" s="53" t="e">
        <f t="shared" si="57"/>
        <v>#VALUE!</v>
      </c>
      <c r="H98" s="53">
        <f t="shared" si="57"/>
        <v>267325</v>
      </c>
      <c r="I98" s="53">
        <f t="shared" si="57"/>
        <v>-1419</v>
      </c>
      <c r="J98" s="53">
        <f t="shared" si="57"/>
        <v>318281</v>
      </c>
      <c r="K98" s="53">
        <f t="shared" si="57"/>
        <v>-1793</v>
      </c>
      <c r="L98" s="52">
        <f t="shared" si="57"/>
        <v>316337</v>
      </c>
      <c r="M98" s="54">
        <f t="shared" si="57"/>
        <v>567</v>
      </c>
      <c r="N98" s="54">
        <f t="shared" si="57"/>
        <v>2443</v>
      </c>
      <c r="O98" s="54">
        <f t="shared" si="57"/>
        <v>319347</v>
      </c>
      <c r="P98" s="53">
        <f t="shared" si="57"/>
        <v>-102993</v>
      </c>
      <c r="Q98" s="53">
        <f t="shared" si="57"/>
        <v>216354</v>
      </c>
      <c r="R98" s="53">
        <f t="shared" si="57"/>
        <v>241571</v>
      </c>
      <c r="S98" s="53">
        <f t="shared" si="57"/>
        <v>-25217</v>
      </c>
      <c r="T98" s="53">
        <f t="shared" si="57"/>
        <v>29761</v>
      </c>
      <c r="U98" s="53">
        <f t="shared" si="57"/>
        <v>0</v>
      </c>
      <c r="V98" s="57">
        <v>-102414</v>
      </c>
      <c r="W98" s="53">
        <f>SUM(W84:W97)</f>
        <v>216354</v>
      </c>
      <c r="X98" s="53"/>
      <c r="Y98" s="53">
        <f aca="true" t="shared" si="58" ref="Y98:AE98">SUM(Y84:Y97)</f>
        <v>-18000</v>
      </c>
      <c r="Z98" s="52">
        <f t="shared" si="58"/>
        <v>-120993</v>
      </c>
      <c r="AA98" s="52">
        <f t="shared" si="58"/>
        <v>198354</v>
      </c>
      <c r="AB98" s="13" t="e">
        <f t="shared" si="58"/>
        <v>#VALUE!</v>
      </c>
      <c r="AC98" s="52">
        <f t="shared" si="58"/>
        <v>314350</v>
      </c>
      <c r="AD98" s="52">
        <f t="shared" si="58"/>
        <v>325000</v>
      </c>
      <c r="AE98" s="52">
        <f t="shared" si="58"/>
        <v>364177</v>
      </c>
      <c r="AF98" s="52" t="e">
        <f aca="true" t="shared" si="59" ref="AF98:AL98">SUM(AF84:AF97)</f>
        <v>#VALUE!</v>
      </c>
      <c r="AG98" s="52">
        <f t="shared" si="59"/>
        <v>359312.7606464</v>
      </c>
      <c r="AH98" s="54">
        <f t="shared" si="59"/>
        <v>174</v>
      </c>
      <c r="AI98" s="54">
        <f t="shared" si="59"/>
        <v>2799.239353599987</v>
      </c>
      <c r="AJ98" s="54">
        <f t="shared" si="59"/>
        <v>362286</v>
      </c>
      <c r="AK98" s="54">
        <f t="shared" si="59"/>
        <v>-175586</v>
      </c>
      <c r="AL98" s="54">
        <f t="shared" si="59"/>
        <v>186700</v>
      </c>
      <c r="AM98" s="20"/>
      <c r="AN98" s="10"/>
      <c r="AO98" s="10">
        <f t="shared" si="29"/>
      </c>
      <c r="AP98" s="20"/>
      <c r="AQ98" s="20"/>
      <c r="AR98" s="21"/>
      <c r="AS98" s="21"/>
      <c r="AT98" s="21"/>
      <c r="AU98" s="21"/>
      <c r="AV98" s="21"/>
      <c r="AW98" s="21"/>
      <c r="AX98" s="21"/>
      <c r="AY98" s="21"/>
      <c r="AZ98" s="21"/>
    </row>
    <row r="99" spans="2:52" ht="15">
      <c r="B99" s="34"/>
      <c r="C99" s="87"/>
      <c r="D99" s="87"/>
      <c r="E99" s="86"/>
      <c r="F99" s="56"/>
      <c r="G99" s="57"/>
      <c r="H99" s="57"/>
      <c r="I99" s="57"/>
      <c r="J99" s="57"/>
      <c r="K99" s="57"/>
      <c r="L99" s="56"/>
      <c r="M99" s="58"/>
      <c r="N99" s="58"/>
      <c r="O99" s="58"/>
      <c r="P99" s="57"/>
      <c r="Q99" s="57"/>
      <c r="R99" s="59"/>
      <c r="S99" s="59"/>
      <c r="T99" s="57"/>
      <c r="U99" s="57"/>
      <c r="V99" s="57"/>
      <c r="W99" s="59"/>
      <c r="X99" s="59"/>
      <c r="Y99" s="57"/>
      <c r="Z99" s="56"/>
      <c r="AA99" s="56"/>
      <c r="AB99" s="21"/>
      <c r="AC99" s="56"/>
      <c r="AD99" s="56"/>
      <c r="AE99" s="56"/>
      <c r="AF99" s="56"/>
      <c r="AG99" s="56"/>
      <c r="AH99" s="58"/>
      <c r="AI99" s="58"/>
      <c r="AJ99" s="58"/>
      <c r="AK99" s="58"/>
      <c r="AL99" s="58"/>
      <c r="AM99" s="20"/>
      <c r="AN99" s="10">
        <f t="shared" si="30"/>
      </c>
      <c r="AO99" s="10">
        <f t="shared" si="29"/>
      </c>
      <c r="AP99" s="20"/>
      <c r="AQ99" s="20"/>
      <c r="AR99" s="21"/>
      <c r="AS99" s="21"/>
      <c r="AT99" s="21"/>
      <c r="AU99" s="21"/>
      <c r="AV99" s="21"/>
      <c r="AW99" s="21"/>
      <c r="AX99" s="21"/>
      <c r="AY99" s="21"/>
      <c r="AZ99" s="21"/>
    </row>
    <row r="100" spans="2:52" ht="15">
      <c r="B100" s="35" t="s">
        <v>37</v>
      </c>
      <c r="C100" s="133"/>
      <c r="D100" s="133"/>
      <c r="E100" s="114"/>
      <c r="F100" s="56"/>
      <c r="G100" s="57"/>
      <c r="H100" s="57"/>
      <c r="I100" s="57"/>
      <c r="J100" s="57"/>
      <c r="K100" s="57"/>
      <c r="L100" s="56"/>
      <c r="M100" s="58"/>
      <c r="N100" s="58"/>
      <c r="O100" s="58"/>
      <c r="P100" s="57"/>
      <c r="Q100" s="57"/>
      <c r="R100" s="59"/>
      <c r="S100" s="59"/>
      <c r="T100" s="57"/>
      <c r="U100" s="57"/>
      <c r="V100" s="57"/>
      <c r="W100" s="59"/>
      <c r="X100" s="59"/>
      <c r="Y100" s="57"/>
      <c r="Z100" s="56"/>
      <c r="AA100" s="56"/>
      <c r="AB100" s="21"/>
      <c r="AC100" s="56"/>
      <c r="AD100" s="56"/>
      <c r="AE100" s="56"/>
      <c r="AF100" s="56"/>
      <c r="AG100" s="56"/>
      <c r="AH100" s="58"/>
      <c r="AI100" s="58"/>
      <c r="AJ100" s="58"/>
      <c r="AK100" s="58"/>
      <c r="AL100" s="58"/>
      <c r="AM100" s="20"/>
      <c r="AN100" s="10">
        <f t="shared" si="30"/>
      </c>
      <c r="AO100" s="10">
        <f t="shared" si="29"/>
      </c>
      <c r="AP100" s="20"/>
      <c r="AQ100" s="20"/>
      <c r="AR100" s="21"/>
      <c r="AS100" s="21"/>
      <c r="AT100" s="21"/>
      <c r="AU100" s="21"/>
      <c r="AV100" s="21"/>
      <c r="AW100" s="21"/>
      <c r="AX100" s="21"/>
      <c r="AY100" s="21"/>
      <c r="AZ100" s="21"/>
    </row>
    <row r="101" spans="2:52" ht="15">
      <c r="B101" s="34" t="s">
        <v>38</v>
      </c>
      <c r="C101" s="87"/>
      <c r="D101" s="87"/>
      <c r="E101" s="56"/>
      <c r="F101" s="56">
        <v>38500</v>
      </c>
      <c r="G101" s="57">
        <f>SUM(H101-F101)</f>
        <v>10750</v>
      </c>
      <c r="H101" s="57">
        <v>49250</v>
      </c>
      <c r="I101" s="57">
        <v>-176</v>
      </c>
      <c r="J101" s="57">
        <f aca="true" t="shared" si="60" ref="J101:J112">SUM(F101,I101)</f>
        <v>38324</v>
      </c>
      <c r="K101" s="57">
        <v>-222</v>
      </c>
      <c r="L101" s="56">
        <v>38095</v>
      </c>
      <c r="M101" s="58">
        <f>SUM(O101-N101-L101)</f>
        <v>99</v>
      </c>
      <c r="N101" s="58">
        <v>1541</v>
      </c>
      <c r="O101" s="58">
        <v>39735</v>
      </c>
      <c r="P101" s="57">
        <f>SUM(Q101-O101)</f>
        <v>40265</v>
      </c>
      <c r="Q101" s="57">
        <v>80000</v>
      </c>
      <c r="R101" s="57">
        <v>70060</v>
      </c>
      <c r="S101" s="57">
        <f>SUM(Q101-R101)</f>
        <v>9940</v>
      </c>
      <c r="T101" s="57">
        <v>30710</v>
      </c>
      <c r="U101" s="57">
        <v>-9940</v>
      </c>
      <c r="V101" s="57">
        <v>30710</v>
      </c>
      <c r="W101" s="57">
        <f>SUM(Q101,U101)</f>
        <v>70060</v>
      </c>
      <c r="X101" s="57"/>
      <c r="Y101" s="57"/>
      <c r="Z101" s="56">
        <f>SUM(AA101-O101)</f>
        <v>30325</v>
      </c>
      <c r="AA101" s="56">
        <v>70060</v>
      </c>
      <c r="AB101" s="20">
        <f>SUM(AA101-F101)</f>
        <v>31560</v>
      </c>
      <c r="AC101" s="56">
        <v>50000</v>
      </c>
      <c r="AD101" s="56">
        <v>40000</v>
      </c>
      <c r="AE101" s="56">
        <v>40000</v>
      </c>
      <c r="AF101" s="58">
        <f>SUM(AE101*0.9946)</f>
        <v>39784</v>
      </c>
      <c r="AG101" s="56">
        <f>SUM(AF101*0.992)</f>
        <v>39465.728</v>
      </c>
      <c r="AH101" s="58">
        <v>25</v>
      </c>
      <c r="AI101" s="56">
        <f>SUM(AJ101-SUM(AG101:AH101))</f>
        <v>651.2719999999972</v>
      </c>
      <c r="AJ101" s="58">
        <v>40142</v>
      </c>
      <c r="AK101" s="56">
        <f>SUM(AL101-AJ101)</f>
        <v>29918</v>
      </c>
      <c r="AL101" s="58">
        <v>70060</v>
      </c>
      <c r="AM101" s="20"/>
      <c r="AN101" s="10">
        <f t="shared" si="30"/>
      </c>
      <c r="AO101" s="10">
        <f t="shared" si="29"/>
        <v>29918</v>
      </c>
      <c r="AP101" s="20"/>
      <c r="AQ101" s="20"/>
      <c r="AR101" s="21"/>
      <c r="AS101" s="21"/>
      <c r="AT101" s="21"/>
      <c r="AU101" s="21"/>
      <c r="AV101" s="21"/>
      <c r="AW101" s="21"/>
      <c r="AX101" s="21"/>
      <c r="AY101" s="21"/>
      <c r="AZ101" s="21"/>
    </row>
    <row r="102" spans="2:52" ht="15">
      <c r="B102" s="34" t="s">
        <v>167</v>
      </c>
      <c r="C102" s="87"/>
      <c r="D102" s="87"/>
      <c r="E102" s="56"/>
      <c r="F102" s="56"/>
      <c r="G102" s="57"/>
      <c r="H102" s="57"/>
      <c r="I102" s="57"/>
      <c r="J102" s="57"/>
      <c r="K102" s="57"/>
      <c r="L102" s="56"/>
      <c r="M102" s="58"/>
      <c r="N102" s="58"/>
      <c r="O102" s="58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6"/>
      <c r="AA102" s="56"/>
      <c r="AB102" s="20"/>
      <c r="AC102" s="56"/>
      <c r="AD102" s="56"/>
      <c r="AE102" s="56">
        <v>0</v>
      </c>
      <c r="AF102" s="58"/>
      <c r="AG102" s="56">
        <v>0</v>
      </c>
      <c r="AH102" s="58">
        <v>11600</v>
      </c>
      <c r="AI102" s="56">
        <f>SUM(AJ102-SUM(AG102:AH102))</f>
        <v>0</v>
      </c>
      <c r="AJ102" s="58">
        <v>11600</v>
      </c>
      <c r="AK102" s="56">
        <f>SUM(AL102-AJ102)</f>
        <v>7500</v>
      </c>
      <c r="AL102" s="58">
        <v>19100</v>
      </c>
      <c r="AM102" s="20"/>
      <c r="AN102" s="10">
        <f t="shared" si="30"/>
      </c>
      <c r="AO102" s="10">
        <f t="shared" si="29"/>
        <v>7500</v>
      </c>
      <c r="AP102" s="20"/>
      <c r="AQ102" s="20"/>
      <c r="AR102" s="21"/>
      <c r="AS102" s="21"/>
      <c r="AT102" s="21"/>
      <c r="AU102" s="21"/>
      <c r="AV102" s="21"/>
      <c r="AW102" s="21"/>
      <c r="AX102" s="21"/>
      <c r="AY102" s="21"/>
      <c r="AZ102" s="21"/>
    </row>
    <row r="103" spans="2:52" ht="15">
      <c r="B103" s="34" t="s">
        <v>39</v>
      </c>
      <c r="C103" s="87"/>
      <c r="D103" s="87"/>
      <c r="E103" s="56"/>
      <c r="F103" s="56">
        <v>5000</v>
      </c>
      <c r="G103" s="57">
        <f>SUM(H103-F103)</f>
        <v>727</v>
      </c>
      <c r="H103" s="57">
        <v>5727</v>
      </c>
      <c r="I103" s="57">
        <v>-23</v>
      </c>
      <c r="J103" s="57">
        <f t="shared" si="60"/>
        <v>4977</v>
      </c>
      <c r="K103" s="57">
        <v>-29</v>
      </c>
      <c r="L103" s="56">
        <v>4947</v>
      </c>
      <c r="M103" s="58">
        <f>SUM(O103-N103-L103)</f>
        <v>17</v>
      </c>
      <c r="N103" s="58">
        <v>337</v>
      </c>
      <c r="O103" s="58">
        <v>5301</v>
      </c>
      <c r="P103" s="57">
        <f>SUM(Q103-O103)</f>
        <v>-369</v>
      </c>
      <c r="Q103" s="57">
        <v>4932</v>
      </c>
      <c r="R103" s="57">
        <v>4941</v>
      </c>
      <c r="S103" s="57">
        <f>SUM(Q103-R103)</f>
        <v>-9</v>
      </c>
      <c r="T103" s="57"/>
      <c r="U103" s="57"/>
      <c r="V103" s="57">
        <v>-806</v>
      </c>
      <c r="W103" s="57">
        <f>SUM(Q103,U103)</f>
        <v>4932</v>
      </c>
      <c r="X103" s="57"/>
      <c r="Y103" s="57"/>
      <c r="Z103" s="56">
        <f>SUM(AA103-O103)</f>
        <v>-369</v>
      </c>
      <c r="AA103" s="56">
        <v>4932</v>
      </c>
      <c r="AB103" s="20">
        <f>SUM(AA103-F103)</f>
        <v>-68</v>
      </c>
      <c r="AC103" s="56">
        <v>5000</v>
      </c>
      <c r="AD103" s="56">
        <v>0</v>
      </c>
      <c r="AE103" s="56">
        <v>5000</v>
      </c>
      <c r="AF103" s="58">
        <f>SUM(AE103*0.9946)</f>
        <v>4973</v>
      </c>
      <c r="AG103" s="56">
        <f>SUM(AF103*0.992)</f>
        <v>4933.216</v>
      </c>
      <c r="AH103" s="58">
        <v>7</v>
      </c>
      <c r="AI103" s="56">
        <f>SUM(AJ103-SUM(AG103:AH103))</f>
        <v>447.78399999999965</v>
      </c>
      <c r="AJ103" s="58">
        <f>5389-1</f>
        <v>5388</v>
      </c>
      <c r="AK103" s="56">
        <f>SUM(AL103-AJ103)</f>
        <v>-5388</v>
      </c>
      <c r="AL103" s="58">
        <v>0</v>
      </c>
      <c r="AM103" s="20"/>
      <c r="AN103" s="10">
        <f t="shared" si="30"/>
        <v>-5388</v>
      </c>
      <c r="AO103" s="10">
        <f t="shared" si="29"/>
      </c>
      <c r="AP103" s="20"/>
      <c r="AQ103" s="20"/>
      <c r="AR103" s="21"/>
      <c r="AS103" s="21"/>
      <c r="AT103" s="21"/>
      <c r="AU103" s="21"/>
      <c r="AV103" s="21"/>
      <c r="AW103" s="21"/>
      <c r="AX103" s="21"/>
      <c r="AY103" s="21"/>
      <c r="AZ103" s="21"/>
    </row>
    <row r="104" spans="2:52" ht="15">
      <c r="B104" s="34" t="s">
        <v>40</v>
      </c>
      <c r="C104" s="87"/>
      <c r="D104" s="87"/>
      <c r="E104" s="56"/>
      <c r="F104" s="91"/>
      <c r="G104" s="90">
        <f>SUM(H104-F104)</f>
        <v>35000</v>
      </c>
      <c r="H104" s="90">
        <v>35000</v>
      </c>
      <c r="I104" s="90">
        <v>0</v>
      </c>
      <c r="J104" s="90">
        <f t="shared" si="60"/>
        <v>0</v>
      </c>
      <c r="K104" s="90">
        <v>0</v>
      </c>
      <c r="L104" s="91">
        <f>SUM(J104,K104)</f>
        <v>0</v>
      </c>
      <c r="M104" s="58">
        <f>SUM(O104-N104-L104)</f>
        <v>0</v>
      </c>
      <c r="N104" s="98"/>
      <c r="O104" s="98">
        <v>0</v>
      </c>
      <c r="P104" s="90">
        <f>SUM(Q104-O104)</f>
        <v>76054</v>
      </c>
      <c r="Q104" s="90">
        <v>76054</v>
      </c>
      <c r="R104" s="90">
        <v>76050</v>
      </c>
      <c r="S104" s="90">
        <f>SUM(Q104-R104)</f>
        <v>4</v>
      </c>
      <c r="T104" s="90">
        <v>41032</v>
      </c>
      <c r="U104" s="107"/>
      <c r="V104" s="90">
        <v>41032</v>
      </c>
      <c r="W104" s="90">
        <f>SUM(Q104,U104)</f>
        <v>76054</v>
      </c>
      <c r="X104" s="90"/>
      <c r="Y104" s="90"/>
      <c r="Z104" s="91">
        <f>SUM(AA104-O104)</f>
        <v>76054</v>
      </c>
      <c r="AA104" s="91">
        <v>76054</v>
      </c>
      <c r="AB104" s="20">
        <f>SUM(AA104-F104)</f>
        <v>76054</v>
      </c>
      <c r="AC104" s="91">
        <v>35000</v>
      </c>
      <c r="AD104" s="91">
        <v>25000</v>
      </c>
      <c r="AE104" s="91">
        <v>25000</v>
      </c>
      <c r="AF104" s="98">
        <f>SUM(AE104*0.9946)</f>
        <v>24865</v>
      </c>
      <c r="AG104" s="91">
        <f>SUM(AF104*0.992)</f>
        <v>24666.079999999998</v>
      </c>
      <c r="AH104" s="98">
        <v>13</v>
      </c>
      <c r="AI104" s="91">
        <f>SUM(AJ104-SUM(AG104:AH104))</f>
        <v>168.9200000000019</v>
      </c>
      <c r="AJ104" s="98">
        <v>24848</v>
      </c>
      <c r="AK104" s="91">
        <f>SUM(AL104-AJ104)</f>
        <v>19271</v>
      </c>
      <c r="AL104" s="98">
        <v>44119</v>
      </c>
      <c r="AM104" s="20"/>
      <c r="AN104" s="10">
        <f t="shared" si="30"/>
      </c>
      <c r="AO104" s="10">
        <f t="shared" si="29"/>
        <v>19271</v>
      </c>
      <c r="AP104" s="20"/>
      <c r="AQ104" s="20"/>
      <c r="AR104" s="21"/>
      <c r="AS104" s="21"/>
      <c r="AT104" s="21"/>
      <c r="AU104" s="21"/>
      <c r="AV104" s="21"/>
      <c r="AW104" s="21"/>
      <c r="AX104" s="21"/>
      <c r="AY104" s="21"/>
      <c r="AZ104" s="21"/>
    </row>
    <row r="105" spans="2:52" ht="15">
      <c r="B105" s="34"/>
      <c r="C105" s="87"/>
      <c r="D105" s="87"/>
      <c r="E105" s="86" t="s">
        <v>89</v>
      </c>
      <c r="F105" s="52">
        <f aca="true" t="shared" si="61" ref="F105:S105">SUM(F101:F104)</f>
        <v>43500</v>
      </c>
      <c r="G105" s="53">
        <f t="shared" si="61"/>
        <v>46477</v>
      </c>
      <c r="H105" s="53">
        <f t="shared" si="61"/>
        <v>89977</v>
      </c>
      <c r="I105" s="53">
        <f>SUM(I101:I104)</f>
        <v>-199</v>
      </c>
      <c r="J105" s="53">
        <f>SUM(J101:J104)</f>
        <v>43301</v>
      </c>
      <c r="K105" s="53">
        <f>SUM(K101:K104)</f>
        <v>-251</v>
      </c>
      <c r="L105" s="52">
        <f>SUM(L101:L104)</f>
        <v>43042</v>
      </c>
      <c r="M105" s="54">
        <f t="shared" si="61"/>
        <v>116</v>
      </c>
      <c r="N105" s="54">
        <f t="shared" si="61"/>
        <v>1878</v>
      </c>
      <c r="O105" s="54">
        <f t="shared" si="61"/>
        <v>45036</v>
      </c>
      <c r="P105" s="53">
        <f t="shared" si="61"/>
        <v>115950</v>
      </c>
      <c r="Q105" s="53">
        <f t="shared" si="61"/>
        <v>160986</v>
      </c>
      <c r="R105" s="53">
        <f t="shared" si="61"/>
        <v>151051</v>
      </c>
      <c r="S105" s="53">
        <f t="shared" si="61"/>
        <v>9935</v>
      </c>
      <c r="T105" s="57">
        <v>70936</v>
      </c>
      <c r="U105" s="53">
        <f>SUM(U101:U104)</f>
        <v>-9940</v>
      </c>
      <c r="V105" s="57">
        <v>70936</v>
      </c>
      <c r="W105" s="53">
        <f>SUM(W101:W104)</f>
        <v>151046</v>
      </c>
      <c r="X105" s="53"/>
      <c r="Y105" s="53">
        <f aca="true" t="shared" si="62" ref="Y105:AG105">SUM(Y101:Y104)</f>
        <v>0</v>
      </c>
      <c r="Z105" s="52">
        <f t="shared" si="62"/>
        <v>106010</v>
      </c>
      <c r="AA105" s="52">
        <f t="shared" si="62"/>
        <v>151046</v>
      </c>
      <c r="AB105" s="13">
        <f t="shared" si="62"/>
        <v>107546</v>
      </c>
      <c r="AC105" s="52">
        <f t="shared" si="62"/>
        <v>90000</v>
      </c>
      <c r="AD105" s="52">
        <f t="shared" si="62"/>
        <v>65000</v>
      </c>
      <c r="AE105" s="52">
        <f t="shared" si="62"/>
        <v>70000</v>
      </c>
      <c r="AF105" s="52">
        <f t="shared" si="62"/>
        <v>69622</v>
      </c>
      <c r="AG105" s="52">
        <f t="shared" si="62"/>
        <v>69065.024</v>
      </c>
      <c r="AH105" s="54">
        <f>SUM(AH101:AH104)</f>
        <v>11645</v>
      </c>
      <c r="AI105" s="54">
        <f>SUM(AI101:AI104)</f>
        <v>1267.9759999999987</v>
      </c>
      <c r="AJ105" s="54">
        <f>SUM(AJ101:AJ104)</f>
        <v>81978</v>
      </c>
      <c r="AK105" s="54">
        <f>SUM(AK101:AK104)</f>
        <v>51301</v>
      </c>
      <c r="AL105" s="54">
        <f>SUM(AL101:AL104)</f>
        <v>133279</v>
      </c>
      <c r="AM105" s="20"/>
      <c r="AN105" s="10">
        <f t="shared" si="30"/>
      </c>
      <c r="AO105" s="10"/>
      <c r="AP105" s="20"/>
      <c r="AQ105" s="20"/>
      <c r="AR105" s="21"/>
      <c r="AS105" s="21"/>
      <c r="AT105" s="21"/>
      <c r="AU105" s="21"/>
      <c r="AV105" s="21"/>
      <c r="AW105" s="21"/>
      <c r="AX105" s="21"/>
      <c r="AY105" s="21"/>
      <c r="AZ105" s="21"/>
    </row>
    <row r="106" spans="2:52" ht="15">
      <c r="B106" s="34"/>
      <c r="C106" s="87"/>
      <c r="D106" s="87"/>
      <c r="E106" s="86"/>
      <c r="F106" s="56"/>
      <c r="G106" s="57"/>
      <c r="H106" s="57"/>
      <c r="I106" s="57"/>
      <c r="J106" s="57"/>
      <c r="K106" s="57"/>
      <c r="L106" s="56"/>
      <c r="M106" s="58"/>
      <c r="N106" s="58"/>
      <c r="O106" s="58"/>
      <c r="P106" s="57"/>
      <c r="Q106" s="57"/>
      <c r="R106" s="57"/>
      <c r="S106" s="59"/>
      <c r="T106" s="57"/>
      <c r="U106" s="57"/>
      <c r="V106" s="57"/>
      <c r="W106" s="59"/>
      <c r="X106" s="59"/>
      <c r="Y106" s="57"/>
      <c r="Z106" s="56"/>
      <c r="AA106" s="56"/>
      <c r="AB106" s="21"/>
      <c r="AC106" s="56"/>
      <c r="AD106" s="56"/>
      <c r="AE106" s="56"/>
      <c r="AF106" s="56"/>
      <c r="AG106" s="56"/>
      <c r="AH106" s="58"/>
      <c r="AI106" s="58"/>
      <c r="AJ106" s="58"/>
      <c r="AK106" s="58"/>
      <c r="AL106" s="58"/>
      <c r="AM106" s="20"/>
      <c r="AN106" s="10">
        <f t="shared" si="30"/>
      </c>
      <c r="AO106" s="10">
        <f t="shared" si="29"/>
      </c>
      <c r="AP106" s="20"/>
      <c r="AQ106" s="20"/>
      <c r="AR106" s="21"/>
      <c r="AS106" s="21"/>
      <c r="AT106" s="21"/>
      <c r="AU106" s="21"/>
      <c r="AV106" s="21"/>
      <c r="AW106" s="21"/>
      <c r="AX106" s="21"/>
      <c r="AY106" s="21"/>
      <c r="AZ106" s="21"/>
    </row>
    <row r="107" spans="2:52" ht="15">
      <c r="B107" s="35" t="s">
        <v>123</v>
      </c>
      <c r="C107" s="133"/>
      <c r="D107" s="133"/>
      <c r="E107" s="114"/>
      <c r="F107" s="56"/>
      <c r="G107" s="57"/>
      <c r="H107" s="57"/>
      <c r="I107" s="57"/>
      <c r="J107" s="57"/>
      <c r="K107" s="57"/>
      <c r="L107" s="56"/>
      <c r="M107" s="58"/>
      <c r="N107" s="58"/>
      <c r="O107" s="58"/>
      <c r="P107" s="57"/>
      <c r="Q107" s="57"/>
      <c r="R107" s="57"/>
      <c r="S107" s="59"/>
      <c r="T107" s="57"/>
      <c r="U107" s="57"/>
      <c r="V107" s="57"/>
      <c r="W107" s="59"/>
      <c r="X107" s="59"/>
      <c r="Y107" s="57"/>
      <c r="Z107" s="56"/>
      <c r="AA107" s="56"/>
      <c r="AB107" s="21"/>
      <c r="AC107" s="56"/>
      <c r="AD107" s="56"/>
      <c r="AE107" s="56"/>
      <c r="AF107" s="56"/>
      <c r="AG107" s="56"/>
      <c r="AH107" s="58"/>
      <c r="AI107" s="58"/>
      <c r="AJ107" s="58"/>
      <c r="AK107" s="58"/>
      <c r="AL107" s="58"/>
      <c r="AM107" s="20"/>
      <c r="AN107" s="10">
        <f t="shared" si="30"/>
      </c>
      <c r="AO107" s="10">
        <f t="shared" si="29"/>
      </c>
      <c r="AP107" s="20"/>
      <c r="AQ107" s="20"/>
      <c r="AR107" s="21"/>
      <c r="AS107" s="21"/>
      <c r="AT107" s="21"/>
      <c r="AU107" s="21"/>
      <c r="AV107" s="21"/>
      <c r="AW107" s="21"/>
      <c r="AX107" s="21"/>
      <c r="AY107" s="21"/>
      <c r="AZ107" s="21"/>
    </row>
    <row r="108" spans="2:52" ht="15">
      <c r="B108" s="34" t="s">
        <v>41</v>
      </c>
      <c r="C108" s="87"/>
      <c r="D108" s="87"/>
      <c r="E108" s="56"/>
      <c r="F108" s="56"/>
      <c r="G108" s="57">
        <f>SUM(H108-F108)</f>
        <v>0</v>
      </c>
      <c r="H108" s="57"/>
      <c r="I108" s="57">
        <v>0</v>
      </c>
      <c r="J108" s="57">
        <f t="shared" si="60"/>
        <v>0</v>
      </c>
      <c r="K108" s="57">
        <v>0</v>
      </c>
      <c r="L108" s="56">
        <f>SUM(J108,K108)</f>
        <v>0</v>
      </c>
      <c r="M108" s="58">
        <f>SUM(O108-N108-L108)</f>
        <v>236</v>
      </c>
      <c r="N108" s="58">
        <v>8039</v>
      </c>
      <c r="O108" s="58">
        <v>8275</v>
      </c>
      <c r="P108" s="57">
        <f>SUM(Q108-O108)</f>
        <v>1911</v>
      </c>
      <c r="Q108" s="57">
        <v>10186</v>
      </c>
      <c r="R108" s="57">
        <v>10186</v>
      </c>
      <c r="S108" s="57">
        <f>SUM(Q108-R108)</f>
        <v>0</v>
      </c>
      <c r="T108" s="57">
        <v>10046</v>
      </c>
      <c r="U108" s="57"/>
      <c r="V108" s="57">
        <v>10046</v>
      </c>
      <c r="W108" s="57">
        <f>SUM(Q108,U108)</f>
        <v>10186</v>
      </c>
      <c r="X108" s="57"/>
      <c r="Y108" s="57"/>
      <c r="Z108" s="56">
        <f>SUM(AA108-O108)</f>
        <v>1911</v>
      </c>
      <c r="AA108" s="56">
        <v>10186</v>
      </c>
      <c r="AB108" s="20">
        <f>SUM(AA108-F108)</f>
        <v>10186</v>
      </c>
      <c r="AC108" s="56">
        <v>0</v>
      </c>
      <c r="AD108" s="56">
        <v>0</v>
      </c>
      <c r="AE108" s="56">
        <v>0</v>
      </c>
      <c r="AF108" s="58">
        <f>SUM(AE108*0.9946)</f>
        <v>0</v>
      </c>
      <c r="AG108" s="56">
        <f>SUM(AF108*0.992)</f>
        <v>0</v>
      </c>
      <c r="AH108" s="58">
        <v>99</v>
      </c>
      <c r="AI108" s="56">
        <f>SUM(AJ108-SUM(AG108:AH108))</f>
        <v>10452</v>
      </c>
      <c r="AJ108" s="58">
        <v>10551</v>
      </c>
      <c r="AK108" s="56">
        <f>SUM(AL108-AJ108)</f>
        <v>0</v>
      </c>
      <c r="AL108" s="58">
        <f>10667-116</f>
        <v>10551</v>
      </c>
      <c r="AM108" s="20"/>
      <c r="AN108" s="10">
        <f t="shared" si="30"/>
      </c>
      <c r="AO108" s="10">
        <f t="shared" si="29"/>
      </c>
      <c r="AP108" s="20"/>
      <c r="AQ108" s="20"/>
      <c r="AR108" s="21"/>
      <c r="AS108" s="21"/>
      <c r="AT108" s="21"/>
      <c r="AU108" s="21"/>
      <c r="AV108" s="21"/>
      <c r="AW108" s="21"/>
      <c r="AX108" s="21"/>
      <c r="AY108" s="21"/>
      <c r="AZ108" s="21"/>
    </row>
    <row r="109" spans="2:52" ht="15">
      <c r="B109" s="34" t="s">
        <v>42</v>
      </c>
      <c r="C109" s="87"/>
      <c r="D109" s="87"/>
      <c r="E109" s="56"/>
      <c r="F109" s="56">
        <v>10000</v>
      </c>
      <c r="G109" s="57">
        <f>SUM(H109-F109)</f>
        <v>-5000</v>
      </c>
      <c r="H109" s="57">
        <v>5000</v>
      </c>
      <c r="I109" s="57">
        <v>-46</v>
      </c>
      <c r="J109" s="57">
        <f t="shared" si="60"/>
        <v>9954</v>
      </c>
      <c r="K109" s="57">
        <v>-58</v>
      </c>
      <c r="L109" s="56">
        <v>9895</v>
      </c>
      <c r="M109" s="58">
        <f>SUM(O109-N109-L109)</f>
        <v>1</v>
      </c>
      <c r="N109" s="58">
        <v>-100</v>
      </c>
      <c r="O109" s="58">
        <v>9796</v>
      </c>
      <c r="P109" s="57">
        <f>SUM(Q109-O109)</f>
        <v>-9796</v>
      </c>
      <c r="Q109" s="57">
        <v>0</v>
      </c>
      <c r="R109" s="57">
        <v>8413</v>
      </c>
      <c r="S109" s="57">
        <f>SUM(Q109-R109)</f>
        <v>-8413</v>
      </c>
      <c r="T109" s="57"/>
      <c r="U109" s="57"/>
      <c r="V109" s="57">
        <v>-5000</v>
      </c>
      <c r="W109" s="57">
        <f>SUM(Q109,U109)</f>
        <v>0</v>
      </c>
      <c r="X109" s="57"/>
      <c r="Y109" s="57"/>
      <c r="Z109" s="56">
        <f>SUM(AA109-O109)</f>
        <v>-9796</v>
      </c>
      <c r="AA109" s="56">
        <v>0</v>
      </c>
      <c r="AB109" s="20">
        <f>SUM(AA109-F109)</f>
        <v>-10000</v>
      </c>
      <c r="AC109" s="56">
        <v>10000</v>
      </c>
      <c r="AD109" s="56">
        <v>0</v>
      </c>
      <c r="AE109" s="56">
        <v>10000</v>
      </c>
      <c r="AF109" s="58">
        <f>SUM(AE109*0.9946)</f>
        <v>9946</v>
      </c>
      <c r="AG109" s="56">
        <f>SUM(AF109*0.992)</f>
        <v>9866.432</v>
      </c>
      <c r="AH109" s="58">
        <v>0</v>
      </c>
      <c r="AI109" s="56">
        <f>SUM(AJ109-SUM(AG109:AH109))</f>
        <v>-98.4320000000007</v>
      </c>
      <c r="AJ109" s="58">
        <v>9768</v>
      </c>
      <c r="AK109" s="56">
        <f>SUM(AL109-AJ109)</f>
        <v>-9768</v>
      </c>
      <c r="AL109" s="58">
        <v>0</v>
      </c>
      <c r="AM109" s="20"/>
      <c r="AN109" s="10">
        <f t="shared" si="30"/>
        <v>-9768</v>
      </c>
      <c r="AO109" s="10">
        <f t="shared" si="29"/>
      </c>
      <c r="AP109" s="20"/>
      <c r="AQ109" s="20"/>
      <c r="AR109" s="21"/>
      <c r="AS109" s="21"/>
      <c r="AT109" s="21"/>
      <c r="AU109" s="21"/>
      <c r="AV109" s="21"/>
      <c r="AW109" s="21"/>
      <c r="AX109" s="21"/>
      <c r="AY109" s="21"/>
      <c r="AZ109" s="21"/>
    </row>
    <row r="110" spans="2:52" ht="15">
      <c r="B110" s="34" t="s">
        <v>163</v>
      </c>
      <c r="C110" s="87"/>
      <c r="D110" s="87"/>
      <c r="E110" s="56"/>
      <c r="F110" s="56"/>
      <c r="G110" s="57"/>
      <c r="H110" s="57"/>
      <c r="I110" s="57"/>
      <c r="J110" s="57"/>
      <c r="K110" s="57"/>
      <c r="L110" s="56"/>
      <c r="M110" s="58"/>
      <c r="N110" s="58"/>
      <c r="O110" s="58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6"/>
      <c r="AA110" s="56"/>
      <c r="AB110" s="20"/>
      <c r="AC110" s="56"/>
      <c r="AD110" s="56"/>
      <c r="AE110" s="56">
        <v>8000</v>
      </c>
      <c r="AF110" s="58">
        <f>SUM(AE110*0.9946)</f>
        <v>7956.8</v>
      </c>
      <c r="AG110" s="56">
        <f>SUM(AF110*0.992)</f>
        <v>7893.1456</v>
      </c>
      <c r="AH110" s="58">
        <v>0</v>
      </c>
      <c r="AI110" s="56">
        <f>SUM(AJ110-SUM(AG110:AH110))</f>
        <v>-0.1455999999998312</v>
      </c>
      <c r="AJ110" s="58">
        <v>7893</v>
      </c>
      <c r="AK110" s="56">
        <f>SUM(AL110-AJ110)</f>
        <v>-7893</v>
      </c>
      <c r="AL110" s="58">
        <v>0</v>
      </c>
      <c r="AM110" s="20"/>
      <c r="AN110" s="10">
        <f t="shared" si="30"/>
        <v>-7893</v>
      </c>
      <c r="AO110" s="10">
        <f t="shared" si="29"/>
      </c>
      <c r="AP110" s="20"/>
      <c r="AQ110" s="20"/>
      <c r="AR110" s="21"/>
      <c r="AS110" s="21"/>
      <c r="AT110" s="21"/>
      <c r="AU110" s="21"/>
      <c r="AV110" s="21"/>
      <c r="AW110" s="21"/>
      <c r="AX110" s="21"/>
      <c r="AY110" s="21"/>
      <c r="AZ110" s="21"/>
    </row>
    <row r="111" spans="2:52" ht="15">
      <c r="B111" s="34" t="s">
        <v>44</v>
      </c>
      <c r="C111" s="87"/>
      <c r="D111" s="87"/>
      <c r="E111" s="56"/>
      <c r="F111" s="56">
        <v>3000</v>
      </c>
      <c r="G111" s="57">
        <f>SUM(H111-F111)</f>
        <v>1000</v>
      </c>
      <c r="H111" s="57">
        <v>4000</v>
      </c>
      <c r="I111" s="57">
        <v>-14</v>
      </c>
      <c r="J111" s="57">
        <f t="shared" si="60"/>
        <v>2986</v>
      </c>
      <c r="K111" s="57">
        <v>-18</v>
      </c>
      <c r="L111" s="56">
        <v>2968</v>
      </c>
      <c r="M111" s="58">
        <f>SUM(O111-N111-L111)</f>
        <v>28</v>
      </c>
      <c r="N111" s="58">
        <v>720</v>
      </c>
      <c r="O111" s="58">
        <v>3716</v>
      </c>
      <c r="P111" s="57">
        <f>SUM(Q111-O111)</f>
        <v>1111</v>
      </c>
      <c r="Q111" s="57">
        <v>4827</v>
      </c>
      <c r="R111" s="57">
        <v>4827</v>
      </c>
      <c r="S111" s="57">
        <f>SUM(Q111-R111)</f>
        <v>0</v>
      </c>
      <c r="T111" s="57">
        <v>808</v>
      </c>
      <c r="U111" s="57"/>
      <c r="V111" s="57">
        <v>808</v>
      </c>
      <c r="W111" s="57">
        <f>SUM(Q111,U111)</f>
        <v>4827</v>
      </c>
      <c r="X111" s="57"/>
      <c r="Y111" s="57"/>
      <c r="Z111" s="56">
        <f>SUM(AA111-O111)</f>
        <v>1111</v>
      </c>
      <c r="AA111" s="56">
        <v>4827</v>
      </c>
      <c r="AB111" s="20">
        <f>SUM(AA111-F111)</f>
        <v>1827</v>
      </c>
      <c r="AC111" s="56">
        <v>3615</v>
      </c>
      <c r="AD111" s="56">
        <v>3615</v>
      </c>
      <c r="AE111" s="56">
        <v>3615</v>
      </c>
      <c r="AF111" s="58">
        <f>SUM(AE111*0.9946)</f>
        <v>3595.4790000000003</v>
      </c>
      <c r="AG111" s="56">
        <f>SUM(AF111*0.992)</f>
        <v>3566.715168</v>
      </c>
      <c r="AH111" s="58">
        <v>12</v>
      </c>
      <c r="AI111" s="56">
        <f>SUM(AJ111-SUM(AG111:AH111))</f>
        <v>1211.2848319999998</v>
      </c>
      <c r="AJ111" s="58">
        <v>4790</v>
      </c>
      <c r="AK111" s="56">
        <f>SUM(AL111-AJ111)</f>
        <v>94</v>
      </c>
      <c r="AL111" s="58">
        <v>4884</v>
      </c>
      <c r="AM111" s="20"/>
      <c r="AN111" s="10">
        <f aca="true" t="shared" si="63" ref="AN111:AN171">IF(AK111&lt;0,AK111,"")</f>
      </c>
      <c r="AO111" s="10">
        <f aca="true" t="shared" si="64" ref="AO111:AO171">IF(AK111&gt;0,AK111,"")</f>
        <v>94</v>
      </c>
      <c r="AP111" s="20"/>
      <c r="AQ111" s="20"/>
      <c r="AR111" s="21"/>
      <c r="AS111" s="21"/>
      <c r="AT111" s="21"/>
      <c r="AU111" s="21"/>
      <c r="AV111" s="21"/>
      <c r="AW111" s="21"/>
      <c r="AX111" s="21"/>
      <c r="AY111" s="21"/>
      <c r="AZ111" s="21"/>
    </row>
    <row r="112" spans="2:52" ht="15">
      <c r="B112" s="34" t="s">
        <v>203</v>
      </c>
      <c r="C112" s="87"/>
      <c r="D112" s="87"/>
      <c r="E112" s="56"/>
      <c r="F112" s="56"/>
      <c r="G112" s="57">
        <f>SUM(H112-F112)</f>
        <v>3500</v>
      </c>
      <c r="H112" s="57">
        <v>3500</v>
      </c>
      <c r="I112" s="57">
        <v>0</v>
      </c>
      <c r="J112" s="57">
        <f t="shared" si="60"/>
        <v>0</v>
      </c>
      <c r="K112" s="57">
        <v>0</v>
      </c>
      <c r="L112" s="56">
        <f>SUM(J112,K112)</f>
        <v>0</v>
      </c>
      <c r="M112" s="58">
        <f>SUM(O112-N112-L112)</f>
        <v>28</v>
      </c>
      <c r="N112" s="58">
        <v>1184</v>
      </c>
      <c r="O112" s="58">
        <v>1212</v>
      </c>
      <c r="P112" s="57">
        <f>SUM(Q112-O112)</f>
        <v>2795</v>
      </c>
      <c r="Q112" s="57">
        <v>4007</v>
      </c>
      <c r="R112" s="57">
        <v>4007</v>
      </c>
      <c r="S112" s="57">
        <f>SUM(Q112-R112)</f>
        <v>0</v>
      </c>
      <c r="T112" s="57">
        <v>488</v>
      </c>
      <c r="U112" s="57"/>
      <c r="V112" s="57">
        <v>488</v>
      </c>
      <c r="W112" s="57">
        <f>SUM(Q112,U112)</f>
        <v>4007</v>
      </c>
      <c r="X112" s="57"/>
      <c r="Y112" s="57"/>
      <c r="Z112" s="56">
        <f>SUM(AA112-O112)</f>
        <v>2795</v>
      </c>
      <c r="AA112" s="56">
        <v>4007</v>
      </c>
      <c r="AB112" s="20">
        <f>SUM(AA112-F112)</f>
        <v>4007</v>
      </c>
      <c r="AC112" s="56">
        <v>2795</v>
      </c>
      <c r="AD112" s="56">
        <v>2795</v>
      </c>
      <c r="AE112" s="56">
        <v>2795</v>
      </c>
      <c r="AF112" s="58">
        <f>SUM(AE112*0.9946)</f>
        <v>2779.907</v>
      </c>
      <c r="AG112" s="56">
        <f>SUM(AF112*0.992)</f>
        <v>2757.6677440000003</v>
      </c>
      <c r="AH112" s="58">
        <v>12</v>
      </c>
      <c r="AI112" s="56">
        <f>SUM(AJ112-SUM(AG112:AH112))</f>
        <v>1211.3322559999997</v>
      </c>
      <c r="AJ112" s="58">
        <v>3981</v>
      </c>
      <c r="AK112" s="56">
        <f>SUM(AL112-AJ112)</f>
        <v>83</v>
      </c>
      <c r="AL112" s="58">
        <v>4064</v>
      </c>
      <c r="AM112" s="20"/>
      <c r="AN112" s="10">
        <f t="shared" si="63"/>
      </c>
      <c r="AO112" s="10">
        <f t="shared" si="64"/>
        <v>83</v>
      </c>
      <c r="AP112" s="20"/>
      <c r="AQ112" s="20"/>
      <c r="AR112" s="21"/>
      <c r="AS112" s="21"/>
      <c r="AT112" s="21"/>
      <c r="AU112" s="21"/>
      <c r="AV112" s="21"/>
      <c r="AW112" s="21"/>
      <c r="AX112" s="21"/>
      <c r="AY112" s="21"/>
      <c r="AZ112" s="21"/>
    </row>
    <row r="113" spans="2:52" ht="15">
      <c r="B113" s="92"/>
      <c r="C113" s="93"/>
      <c r="D113" s="93"/>
      <c r="E113" s="113"/>
      <c r="F113" s="101"/>
      <c r="G113" s="102"/>
      <c r="H113" s="102"/>
      <c r="I113" s="102"/>
      <c r="J113" s="102"/>
      <c r="K113" s="102"/>
      <c r="L113" s="101"/>
      <c r="M113" s="104"/>
      <c r="N113" s="104"/>
      <c r="O113" s="104"/>
      <c r="P113" s="102"/>
      <c r="Q113" s="102"/>
      <c r="R113" s="102"/>
      <c r="S113" s="102"/>
      <c r="T113" s="102"/>
      <c r="U113" s="102"/>
      <c r="V113" s="90"/>
      <c r="W113" s="102"/>
      <c r="X113" s="102"/>
      <c r="Y113" s="102"/>
      <c r="Z113" s="101"/>
      <c r="AA113" s="101"/>
      <c r="AB113" s="13"/>
      <c r="AC113" s="91"/>
      <c r="AD113" s="101"/>
      <c r="AE113" s="101"/>
      <c r="AF113" s="101"/>
      <c r="AG113" s="101"/>
      <c r="AH113" s="104"/>
      <c r="AI113" s="104"/>
      <c r="AJ113" s="104"/>
      <c r="AK113" s="104"/>
      <c r="AL113" s="104"/>
      <c r="AM113" s="20"/>
      <c r="AN113" s="10">
        <f t="shared" si="63"/>
      </c>
      <c r="AO113" s="10">
        <f t="shared" si="64"/>
      </c>
      <c r="AP113" s="20"/>
      <c r="AQ113" s="20"/>
      <c r="AR113" s="21"/>
      <c r="AS113" s="21"/>
      <c r="AT113" s="21"/>
      <c r="AU113" s="21"/>
      <c r="AV113" s="21"/>
      <c r="AW113" s="21"/>
      <c r="AX113" s="21"/>
      <c r="AY113" s="21"/>
      <c r="AZ113" s="21"/>
    </row>
    <row r="114" spans="1:52" ht="15">
      <c r="A114" s="32"/>
      <c r="B114" s="87"/>
      <c r="C114" s="87"/>
      <c r="D114" s="87"/>
      <c r="E114" s="115"/>
      <c r="F114" s="47"/>
      <c r="G114" s="53"/>
      <c r="H114" s="53"/>
      <c r="I114" s="53"/>
      <c r="J114" s="53"/>
      <c r="K114" s="53"/>
      <c r="L114" s="53"/>
      <c r="M114" s="47"/>
      <c r="N114" s="53"/>
      <c r="O114" s="53"/>
      <c r="P114" s="53"/>
      <c r="Q114" s="53"/>
      <c r="R114" s="53"/>
      <c r="S114" s="53"/>
      <c r="T114" s="53"/>
      <c r="U114" s="53"/>
      <c r="V114" s="57"/>
      <c r="W114" s="53"/>
      <c r="X114" s="53"/>
      <c r="Y114" s="53"/>
      <c r="Z114" s="53"/>
      <c r="AA114" s="47"/>
      <c r="AB114" s="13"/>
      <c r="AC114" s="10"/>
      <c r="AD114" s="47"/>
      <c r="AE114" s="47"/>
      <c r="AF114" s="47"/>
      <c r="AG114" s="47"/>
      <c r="AH114" s="53"/>
      <c r="AI114" s="53"/>
      <c r="AJ114" s="53"/>
      <c r="AK114" s="53"/>
      <c r="AL114" s="53"/>
      <c r="AM114" s="20"/>
      <c r="AN114" s="10">
        <f t="shared" si="63"/>
      </c>
      <c r="AO114" s="10">
        <f t="shared" si="64"/>
      </c>
      <c r="AP114" s="20"/>
      <c r="AQ114" s="20"/>
      <c r="AR114" s="21"/>
      <c r="AS114" s="21"/>
      <c r="AT114" s="21"/>
      <c r="AU114" s="21"/>
      <c r="AV114" s="21"/>
      <c r="AW114" s="21"/>
      <c r="AX114" s="21"/>
      <c r="AY114" s="21"/>
      <c r="AZ114" s="21"/>
    </row>
    <row r="115" spans="1:52" ht="15">
      <c r="A115" s="32"/>
      <c r="B115" s="87"/>
      <c r="C115" s="87"/>
      <c r="D115" s="87"/>
      <c r="E115" s="87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7"/>
      <c r="W115" s="53"/>
      <c r="X115" s="53"/>
      <c r="Y115" s="53"/>
      <c r="Z115" s="53"/>
      <c r="AA115" s="53"/>
      <c r="AB115" s="13"/>
      <c r="AC115" s="10"/>
      <c r="AD115" s="53"/>
      <c r="AE115" s="53"/>
      <c r="AF115" s="53"/>
      <c r="AG115" s="53"/>
      <c r="AH115" s="53"/>
      <c r="AI115" s="53"/>
      <c r="AJ115" s="53"/>
      <c r="AK115" s="53"/>
      <c r="AL115" s="53"/>
      <c r="AM115" s="20"/>
      <c r="AN115" s="10">
        <f t="shared" si="63"/>
      </c>
      <c r="AO115" s="10">
        <f t="shared" si="64"/>
      </c>
      <c r="AP115" s="20"/>
      <c r="AQ115" s="20"/>
      <c r="AR115" s="21"/>
      <c r="AS115" s="21"/>
      <c r="AT115" s="21"/>
      <c r="AU115" s="21"/>
      <c r="AV115" s="21"/>
      <c r="AW115" s="21"/>
      <c r="AX115" s="21"/>
      <c r="AY115" s="21"/>
      <c r="AZ115" s="21"/>
    </row>
    <row r="116" spans="1:52" ht="27.75" customHeight="1">
      <c r="A116" s="32"/>
      <c r="B116" s="87"/>
      <c r="C116" s="87"/>
      <c r="D116" s="87"/>
      <c r="E116" s="93"/>
      <c r="F116" s="102"/>
      <c r="G116" s="53"/>
      <c r="H116" s="53"/>
      <c r="I116" s="53"/>
      <c r="J116" s="53"/>
      <c r="K116" s="53"/>
      <c r="L116" s="117" t="s">
        <v>134</v>
      </c>
      <c r="N116" s="53"/>
      <c r="O116" s="53"/>
      <c r="P116" s="53"/>
      <c r="Q116" s="53"/>
      <c r="R116" s="53"/>
      <c r="S116" s="53"/>
      <c r="T116" s="53"/>
      <c r="U116" s="53"/>
      <c r="V116" s="57"/>
      <c r="W116" s="53"/>
      <c r="X116" s="53"/>
      <c r="Y116" s="53"/>
      <c r="Z116" s="53"/>
      <c r="AA116" s="102"/>
      <c r="AB116" s="13"/>
      <c r="AC116" s="10"/>
      <c r="AD116" s="53"/>
      <c r="AE116" s="53"/>
      <c r="AF116" s="53"/>
      <c r="AG116" s="102"/>
      <c r="AH116" s="102"/>
      <c r="AI116" s="102"/>
      <c r="AJ116" s="102"/>
      <c r="AK116" s="102"/>
      <c r="AL116" s="102"/>
      <c r="AM116" s="20"/>
      <c r="AN116" s="10">
        <f t="shared" si="63"/>
      </c>
      <c r="AO116" s="10">
        <f t="shared" si="64"/>
      </c>
      <c r="AP116" s="20"/>
      <c r="AQ116" s="20"/>
      <c r="AR116" s="21"/>
      <c r="AS116" s="21"/>
      <c r="AT116" s="21"/>
      <c r="AU116" s="21"/>
      <c r="AV116" s="21"/>
      <c r="AW116" s="21"/>
      <c r="AX116" s="21"/>
      <c r="AY116" s="21"/>
      <c r="AZ116" s="21"/>
    </row>
    <row r="117" spans="2:52" ht="15">
      <c r="B117" s="89"/>
      <c r="C117" s="131"/>
      <c r="D117" s="131"/>
      <c r="E117" s="109"/>
      <c r="F117" s="36"/>
      <c r="G117" s="37"/>
      <c r="H117" s="37"/>
      <c r="I117" s="37"/>
      <c r="J117" s="37"/>
      <c r="K117" s="37"/>
      <c r="L117" s="119" t="s">
        <v>136</v>
      </c>
      <c r="M117" s="37"/>
      <c r="N117" s="37"/>
      <c r="O117" s="118" t="s">
        <v>135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8" t="s">
        <v>105</v>
      </c>
      <c r="Z117" s="38"/>
      <c r="AA117" s="37"/>
      <c r="AC117" s="124"/>
      <c r="AD117" s="125"/>
      <c r="AE117" s="157"/>
      <c r="AF117" s="157"/>
      <c r="AG117" s="150" t="s">
        <v>135</v>
      </c>
      <c r="AH117" s="163" t="s">
        <v>148</v>
      </c>
      <c r="AI117" s="164"/>
      <c r="AJ117" s="164"/>
      <c r="AK117" s="164"/>
      <c r="AL117" s="165"/>
      <c r="AM117" s="20"/>
      <c r="AN117" s="10">
        <f t="shared" si="63"/>
      </c>
      <c r="AO117" s="10">
        <f t="shared" si="64"/>
      </c>
      <c r="AP117" s="20"/>
      <c r="AQ117" s="20"/>
      <c r="AR117" s="21"/>
      <c r="AS117" s="21"/>
      <c r="AT117" s="21"/>
      <c r="AU117" s="21"/>
      <c r="AV117" s="21"/>
      <c r="AW117" s="21"/>
      <c r="AX117" s="21"/>
      <c r="AY117" s="21"/>
      <c r="AZ117" s="21"/>
    </row>
    <row r="118" spans="2:52" ht="15">
      <c r="B118" s="158" t="s">
        <v>133</v>
      </c>
      <c r="C118" s="159"/>
      <c r="D118" s="159"/>
      <c r="E118" s="160"/>
      <c r="F118" s="82" t="s">
        <v>136</v>
      </c>
      <c r="G118" s="40"/>
      <c r="H118" s="41" t="s">
        <v>91</v>
      </c>
      <c r="I118" s="41"/>
      <c r="J118" s="41"/>
      <c r="K118" s="41"/>
      <c r="L118" s="42" t="s">
        <v>129</v>
      </c>
      <c r="M118" s="43"/>
      <c r="N118" s="44"/>
      <c r="O118" s="45"/>
      <c r="P118" s="46"/>
      <c r="Q118" s="46"/>
      <c r="R118" s="38"/>
      <c r="S118" s="38"/>
      <c r="T118" s="38"/>
      <c r="U118" s="38" t="s">
        <v>103</v>
      </c>
      <c r="V118" s="38"/>
      <c r="W118" s="38"/>
      <c r="X118" s="38"/>
      <c r="Y118" s="47" t="s">
        <v>106</v>
      </c>
      <c r="Z118" s="47"/>
      <c r="AA118" s="40"/>
      <c r="AB118" s="1" t="s">
        <v>84</v>
      </c>
      <c r="AC118" s="58"/>
      <c r="AD118" s="58"/>
      <c r="AE118" s="148" t="s">
        <v>135</v>
      </c>
      <c r="AF118" s="153"/>
      <c r="AG118" s="151" t="s">
        <v>168</v>
      </c>
      <c r="AH118" s="123"/>
      <c r="AI118" s="141"/>
      <c r="AJ118" s="125"/>
      <c r="AK118" s="141"/>
      <c r="AL118" s="58"/>
      <c r="AM118" s="20"/>
      <c r="AN118" s="10">
        <f t="shared" si="63"/>
      </c>
      <c r="AO118" s="10">
        <f t="shared" si="64"/>
      </c>
      <c r="AP118" s="20"/>
      <c r="AQ118" s="20"/>
      <c r="AR118" s="21"/>
      <c r="AS118" s="21"/>
      <c r="AT118" s="21"/>
      <c r="AU118" s="21"/>
      <c r="AV118" s="21"/>
      <c r="AW118" s="21"/>
      <c r="AX118" s="21"/>
      <c r="AY118" s="21"/>
      <c r="AZ118" s="21"/>
    </row>
    <row r="119" spans="2:52" ht="15">
      <c r="B119" s="48"/>
      <c r="C119" s="57"/>
      <c r="D119" s="57"/>
      <c r="E119" s="56"/>
      <c r="F119" s="39" t="s">
        <v>129</v>
      </c>
      <c r="G119" s="49"/>
      <c r="H119" s="50" t="s">
        <v>94</v>
      </c>
      <c r="I119" s="50" t="s">
        <v>114</v>
      </c>
      <c r="J119" s="50" t="s">
        <v>116</v>
      </c>
      <c r="K119" s="50" t="s">
        <v>115</v>
      </c>
      <c r="L119" s="42" t="s">
        <v>143</v>
      </c>
      <c r="M119" s="51" t="s">
        <v>130</v>
      </c>
      <c r="N119" s="51" t="s">
        <v>124</v>
      </c>
      <c r="O119" s="51" t="s">
        <v>132</v>
      </c>
      <c r="P119" s="50"/>
      <c r="Q119" s="50"/>
      <c r="R119" s="49" t="s">
        <v>86</v>
      </c>
      <c r="S119" s="40"/>
      <c r="T119" s="40"/>
      <c r="U119" s="40" t="s">
        <v>99</v>
      </c>
      <c r="V119" s="40"/>
      <c r="W119" s="40" t="s">
        <v>104</v>
      </c>
      <c r="X119" s="40"/>
      <c r="Y119" s="40" t="s">
        <v>111</v>
      </c>
      <c r="Z119" s="52" t="s">
        <v>124</v>
      </c>
      <c r="AA119" s="61"/>
      <c r="AB119" s="30" t="s">
        <v>107</v>
      </c>
      <c r="AC119" s="130" t="s">
        <v>135</v>
      </c>
      <c r="AD119" s="130" t="s">
        <v>135</v>
      </c>
      <c r="AE119" s="153" t="s">
        <v>168</v>
      </c>
      <c r="AF119" s="153" t="s">
        <v>166</v>
      </c>
      <c r="AG119" s="151" t="s">
        <v>169</v>
      </c>
      <c r="AH119" s="153" t="s">
        <v>130</v>
      </c>
      <c r="AI119" s="151" t="s">
        <v>172</v>
      </c>
      <c r="AJ119" s="151" t="s">
        <v>132</v>
      </c>
      <c r="AK119" s="151" t="s">
        <v>172</v>
      </c>
      <c r="AL119" s="156" t="s">
        <v>148</v>
      </c>
      <c r="AM119" s="20"/>
      <c r="AN119" s="10" t="s">
        <v>175</v>
      </c>
      <c r="AO119" s="10" t="s">
        <v>172</v>
      </c>
      <c r="AP119" s="20"/>
      <c r="AQ119" s="20"/>
      <c r="AR119" s="21"/>
      <c r="AS119" s="21"/>
      <c r="AT119" s="21"/>
      <c r="AU119" s="21"/>
      <c r="AV119" s="21"/>
      <c r="AW119" s="21"/>
      <c r="AX119" s="21"/>
      <c r="AY119" s="21"/>
      <c r="AZ119" s="21"/>
    </row>
    <row r="120" spans="2:52" ht="15">
      <c r="B120" s="100"/>
      <c r="C120" s="132"/>
      <c r="D120" s="132"/>
      <c r="E120" s="110"/>
      <c r="F120" s="101" t="s">
        <v>77</v>
      </c>
      <c r="G120" s="102" t="s">
        <v>84</v>
      </c>
      <c r="H120" s="102" t="s">
        <v>77</v>
      </c>
      <c r="I120" s="102"/>
      <c r="J120" s="103" t="s">
        <v>117</v>
      </c>
      <c r="K120" s="102"/>
      <c r="L120" s="101" t="s">
        <v>93</v>
      </c>
      <c r="M120" s="104" t="s">
        <v>131</v>
      </c>
      <c r="N120" s="105" t="s">
        <v>125</v>
      </c>
      <c r="O120" s="104" t="s">
        <v>85</v>
      </c>
      <c r="P120" s="102" t="s">
        <v>87</v>
      </c>
      <c r="Q120" s="102" t="s">
        <v>90</v>
      </c>
      <c r="R120" s="102" t="s">
        <v>96</v>
      </c>
      <c r="S120" s="102" t="s">
        <v>84</v>
      </c>
      <c r="T120" s="102" t="s">
        <v>100</v>
      </c>
      <c r="U120" s="102" t="s">
        <v>98</v>
      </c>
      <c r="V120" s="106"/>
      <c r="W120" s="102" t="s">
        <v>98</v>
      </c>
      <c r="X120" s="102"/>
      <c r="Y120" s="102" t="s">
        <v>112</v>
      </c>
      <c r="Z120" s="95" t="s">
        <v>87</v>
      </c>
      <c r="AA120" s="137" t="s">
        <v>147</v>
      </c>
      <c r="AB120" s="27" t="s">
        <v>108</v>
      </c>
      <c r="AC120" s="79" t="s">
        <v>149</v>
      </c>
      <c r="AD120" s="96" t="s">
        <v>150</v>
      </c>
      <c r="AE120" s="149" t="s">
        <v>77</v>
      </c>
      <c r="AF120" s="149" t="s">
        <v>93</v>
      </c>
      <c r="AG120" s="152" t="s">
        <v>170</v>
      </c>
      <c r="AH120" s="149" t="s">
        <v>171</v>
      </c>
      <c r="AI120" s="152" t="s">
        <v>125</v>
      </c>
      <c r="AJ120" s="152" t="s">
        <v>85</v>
      </c>
      <c r="AK120" s="152" t="s">
        <v>87</v>
      </c>
      <c r="AL120" s="152" t="s">
        <v>174</v>
      </c>
      <c r="AM120" s="20"/>
      <c r="AN120" s="10" t="s">
        <v>176</v>
      </c>
      <c r="AO120" s="10" t="s">
        <v>177</v>
      </c>
      <c r="AP120" s="20"/>
      <c r="AQ120" s="20"/>
      <c r="AR120" s="21"/>
      <c r="AS120" s="21"/>
      <c r="AT120" s="21"/>
      <c r="AU120" s="21"/>
      <c r="AV120" s="21"/>
      <c r="AW120" s="21"/>
      <c r="AX120" s="21"/>
      <c r="AY120" s="21"/>
      <c r="AZ120" s="21"/>
    </row>
    <row r="121" spans="2:52" ht="15">
      <c r="B121" s="35"/>
      <c r="C121" s="133"/>
      <c r="D121" s="133"/>
      <c r="E121" s="114"/>
      <c r="F121" s="56"/>
      <c r="G121" s="57"/>
      <c r="H121" s="57"/>
      <c r="I121" s="57"/>
      <c r="J121" s="57"/>
      <c r="K121" s="57"/>
      <c r="L121" s="56"/>
      <c r="M121" s="58"/>
      <c r="N121" s="58"/>
      <c r="O121" s="58"/>
      <c r="P121" s="57"/>
      <c r="Q121" s="57"/>
      <c r="R121" s="57"/>
      <c r="S121" s="59"/>
      <c r="T121" s="57"/>
      <c r="U121" s="57"/>
      <c r="V121" s="57"/>
      <c r="W121" s="57">
        <f aca="true" t="shared" si="65" ref="W121:W127">SUM(Q121,U121)</f>
        <v>0</v>
      </c>
      <c r="X121" s="57"/>
      <c r="Y121" s="57"/>
      <c r="Z121" s="56"/>
      <c r="AA121" s="56"/>
      <c r="AB121" s="21"/>
      <c r="AC121" s="56"/>
      <c r="AD121" s="56"/>
      <c r="AE121" s="56"/>
      <c r="AF121" s="56"/>
      <c r="AG121" s="56"/>
      <c r="AH121" s="58"/>
      <c r="AI121" s="58"/>
      <c r="AJ121" s="58"/>
      <c r="AK121" s="58"/>
      <c r="AL121" s="58"/>
      <c r="AM121" s="20"/>
      <c r="AN121" s="10">
        <f t="shared" si="63"/>
      </c>
      <c r="AO121" s="10">
        <f t="shared" si="64"/>
      </c>
      <c r="AP121" s="20"/>
      <c r="AQ121" s="20"/>
      <c r="AR121" s="21"/>
      <c r="AS121" s="21"/>
      <c r="AT121" s="21"/>
      <c r="AU121" s="21"/>
      <c r="AV121" s="21"/>
      <c r="AW121" s="21"/>
      <c r="AX121" s="21"/>
      <c r="AY121" s="21"/>
      <c r="AZ121" s="21"/>
    </row>
    <row r="122" spans="2:52" ht="15">
      <c r="B122" s="34" t="s">
        <v>47</v>
      </c>
      <c r="C122" s="87"/>
      <c r="D122" s="87"/>
      <c r="E122" s="56"/>
      <c r="F122" s="56">
        <v>2281</v>
      </c>
      <c r="G122" s="57">
        <f aca="true" t="shared" si="66" ref="G122:G127">SUM(H122-F122)</f>
        <v>95</v>
      </c>
      <c r="H122" s="57">
        <v>2376</v>
      </c>
      <c r="I122" s="57">
        <v>-10</v>
      </c>
      <c r="J122" s="57">
        <f aca="true" t="shared" si="67" ref="J122:J127">SUM(F122,I122)</f>
        <v>2271</v>
      </c>
      <c r="K122" s="57">
        <v>-13</v>
      </c>
      <c r="L122" s="56">
        <v>2257</v>
      </c>
      <c r="M122" s="58">
        <f aca="true" t="shared" si="68" ref="M122:M127">SUM(O122-N122-L122)</f>
        <v>9</v>
      </c>
      <c r="N122" s="58">
        <v>272</v>
      </c>
      <c r="O122" s="58">
        <v>2538</v>
      </c>
      <c r="P122" s="57">
        <f aca="true" t="shared" si="69" ref="P122:P127">SUM(Q122-O122)</f>
        <v>-267</v>
      </c>
      <c r="Q122" s="57">
        <v>2271</v>
      </c>
      <c r="R122" s="57">
        <v>2276</v>
      </c>
      <c r="S122" s="57">
        <f aca="true" t="shared" si="70" ref="S122:S127">SUM(Q122-R122)</f>
        <v>-5</v>
      </c>
      <c r="T122" s="57"/>
      <c r="U122" s="57"/>
      <c r="V122" s="57">
        <v>-110</v>
      </c>
      <c r="W122" s="57">
        <f t="shared" si="65"/>
        <v>2271</v>
      </c>
      <c r="X122" s="57"/>
      <c r="Y122" s="57"/>
      <c r="Z122" s="56">
        <f aca="true" t="shared" si="71" ref="Z122:Z127">SUM(AA122-O122)</f>
        <v>-267</v>
      </c>
      <c r="AA122" s="56">
        <v>2271</v>
      </c>
      <c r="AB122" s="20">
        <f aca="true" t="shared" si="72" ref="AB122:AB127">SUM(AA122-F122)</f>
        <v>-10</v>
      </c>
      <c r="AC122" s="56">
        <v>1925</v>
      </c>
      <c r="AD122" s="56">
        <v>2281</v>
      </c>
      <c r="AE122" s="56">
        <v>1925</v>
      </c>
      <c r="AF122" s="58">
        <f aca="true" t="shared" si="73" ref="AF122:AF127">SUM(AE122*0.9946)</f>
        <v>1914.605</v>
      </c>
      <c r="AG122" s="56">
        <f aca="true" t="shared" si="74" ref="AG122:AG127">SUM(AF122*0.992)</f>
        <v>1899.28816</v>
      </c>
      <c r="AH122" s="58">
        <v>3</v>
      </c>
      <c r="AI122" s="56">
        <f aca="true" t="shared" si="75" ref="AI122:AI127">SUM(AJ122-SUM(AG122:AH122))</f>
        <v>265.71183999999994</v>
      </c>
      <c r="AJ122" s="58">
        <v>2168</v>
      </c>
      <c r="AK122" s="56">
        <f aca="true" t="shared" si="76" ref="AK122:AK127">SUM(AL122-AJ122)</f>
        <v>119</v>
      </c>
      <c r="AL122" s="58">
        <v>2287</v>
      </c>
      <c r="AM122" s="20"/>
      <c r="AN122" s="10">
        <f t="shared" si="63"/>
      </c>
      <c r="AO122" s="10">
        <f t="shared" si="64"/>
        <v>119</v>
      </c>
      <c r="AP122" s="20"/>
      <c r="AQ122" s="20"/>
      <c r="AR122" s="21"/>
      <c r="AS122" s="21"/>
      <c r="AT122" s="21"/>
      <c r="AU122" s="21"/>
      <c r="AV122" s="21"/>
      <c r="AW122" s="21"/>
      <c r="AX122" s="21"/>
      <c r="AY122" s="21"/>
      <c r="AZ122" s="21"/>
    </row>
    <row r="123" spans="2:52" ht="15">
      <c r="B123" s="34" t="s">
        <v>43</v>
      </c>
      <c r="C123" s="87"/>
      <c r="D123" s="87"/>
      <c r="E123" s="56"/>
      <c r="F123" s="56">
        <v>892</v>
      </c>
      <c r="G123" s="57">
        <f t="shared" si="66"/>
        <v>-199</v>
      </c>
      <c r="H123" s="57">
        <f>696-3</f>
        <v>693</v>
      </c>
      <c r="I123" s="57">
        <v>-4</v>
      </c>
      <c r="J123" s="57">
        <f t="shared" si="67"/>
        <v>888</v>
      </c>
      <c r="K123" s="57">
        <v>-5</v>
      </c>
      <c r="L123" s="56">
        <v>883</v>
      </c>
      <c r="M123" s="58">
        <f t="shared" si="68"/>
        <v>0</v>
      </c>
      <c r="N123" s="58">
        <v>-37</v>
      </c>
      <c r="O123" s="58">
        <v>846</v>
      </c>
      <c r="P123" s="57">
        <f t="shared" si="69"/>
        <v>-846</v>
      </c>
      <c r="Q123" s="57">
        <v>0</v>
      </c>
      <c r="R123" s="57">
        <v>0</v>
      </c>
      <c r="S123" s="57">
        <f t="shared" si="70"/>
        <v>0</v>
      </c>
      <c r="T123" s="57"/>
      <c r="U123" s="57"/>
      <c r="V123" s="57">
        <v>0</v>
      </c>
      <c r="W123" s="57">
        <f t="shared" si="65"/>
        <v>0</v>
      </c>
      <c r="X123" s="57"/>
      <c r="Y123" s="57"/>
      <c r="Z123" s="56">
        <f t="shared" si="71"/>
        <v>-846</v>
      </c>
      <c r="AA123" s="56">
        <v>0</v>
      </c>
      <c r="AB123" s="20">
        <f t="shared" si="72"/>
        <v>-892</v>
      </c>
      <c r="AC123" s="56">
        <v>883</v>
      </c>
      <c r="AD123" s="56">
        <v>850</v>
      </c>
      <c r="AE123" s="56">
        <v>883</v>
      </c>
      <c r="AF123" s="58">
        <f t="shared" si="73"/>
        <v>878.2318</v>
      </c>
      <c r="AG123" s="56">
        <f t="shared" si="74"/>
        <v>871.2059456000001</v>
      </c>
      <c r="AH123" s="58">
        <v>0</v>
      </c>
      <c r="AI123" s="56">
        <f t="shared" si="75"/>
        <v>-43.205945600000064</v>
      </c>
      <c r="AJ123" s="58">
        <v>828</v>
      </c>
      <c r="AK123" s="56">
        <f t="shared" si="76"/>
        <v>-828</v>
      </c>
      <c r="AL123" s="58">
        <v>0</v>
      </c>
      <c r="AM123" s="20"/>
      <c r="AN123" s="10">
        <f t="shared" si="63"/>
        <v>-828</v>
      </c>
      <c r="AO123" s="10">
        <f t="shared" si="64"/>
      </c>
      <c r="AP123" s="20"/>
      <c r="AQ123" s="20"/>
      <c r="AR123" s="21"/>
      <c r="AS123" s="21"/>
      <c r="AT123" s="21"/>
      <c r="AU123" s="21"/>
      <c r="AV123" s="21"/>
      <c r="AW123" s="21"/>
      <c r="AX123" s="21"/>
      <c r="AY123" s="21"/>
      <c r="AZ123" s="21"/>
    </row>
    <row r="124" spans="2:52" ht="15">
      <c r="B124" s="34" t="s">
        <v>48</v>
      </c>
      <c r="C124" s="87"/>
      <c r="D124" s="87"/>
      <c r="E124" s="56"/>
      <c r="F124" s="56">
        <v>11897</v>
      </c>
      <c r="G124" s="57">
        <f t="shared" si="66"/>
        <v>486</v>
      </c>
      <c r="H124" s="57">
        <v>12383</v>
      </c>
      <c r="I124" s="57">
        <v>-55</v>
      </c>
      <c r="J124" s="57">
        <f t="shared" si="67"/>
        <v>11842</v>
      </c>
      <c r="K124" s="57">
        <v>-70</v>
      </c>
      <c r="L124" s="56">
        <v>11772</v>
      </c>
      <c r="M124" s="58">
        <f t="shared" si="68"/>
        <v>8</v>
      </c>
      <c r="N124" s="58">
        <v>272</v>
      </c>
      <c r="O124" s="58">
        <v>12052</v>
      </c>
      <c r="P124" s="57">
        <f t="shared" si="69"/>
        <v>-222</v>
      </c>
      <c r="Q124" s="57">
        <v>11830</v>
      </c>
      <c r="R124" s="57">
        <v>11831</v>
      </c>
      <c r="S124" s="57">
        <f t="shared" si="70"/>
        <v>-1</v>
      </c>
      <c r="T124" s="57"/>
      <c r="U124" s="57"/>
      <c r="V124" s="57">
        <v>-558</v>
      </c>
      <c r="W124" s="57">
        <f t="shared" si="65"/>
        <v>11830</v>
      </c>
      <c r="X124" s="57"/>
      <c r="Y124" s="57"/>
      <c r="Z124" s="56">
        <f t="shared" si="71"/>
        <v>-222</v>
      </c>
      <c r="AA124" s="56">
        <v>11830</v>
      </c>
      <c r="AB124" s="20">
        <f t="shared" si="72"/>
        <v>-67</v>
      </c>
      <c r="AC124" s="56">
        <v>11484</v>
      </c>
      <c r="AD124" s="56">
        <v>11897</v>
      </c>
      <c r="AE124" s="56">
        <v>11897</v>
      </c>
      <c r="AF124" s="58">
        <f t="shared" si="73"/>
        <v>11832.7562</v>
      </c>
      <c r="AG124" s="56">
        <f t="shared" si="74"/>
        <v>11738.0941504</v>
      </c>
      <c r="AH124" s="58">
        <v>3</v>
      </c>
      <c r="AI124" s="56">
        <f t="shared" si="75"/>
        <v>-152.09415040000022</v>
      </c>
      <c r="AJ124" s="58">
        <v>11589</v>
      </c>
      <c r="AK124" s="56">
        <f t="shared" si="76"/>
        <v>257</v>
      </c>
      <c r="AL124" s="58">
        <v>11846</v>
      </c>
      <c r="AM124" s="20"/>
      <c r="AN124" s="10">
        <f t="shared" si="63"/>
      </c>
      <c r="AO124" s="10">
        <f t="shared" si="64"/>
        <v>257</v>
      </c>
      <c r="AP124" s="20"/>
      <c r="AQ124" s="20"/>
      <c r="AR124" s="21"/>
      <c r="AS124" s="21"/>
      <c r="AT124" s="21"/>
      <c r="AU124" s="21"/>
      <c r="AV124" s="21"/>
      <c r="AW124" s="21"/>
      <c r="AX124" s="21"/>
      <c r="AY124" s="21"/>
      <c r="AZ124" s="21"/>
    </row>
    <row r="125" spans="2:52" ht="15">
      <c r="B125" s="34" t="s">
        <v>49</v>
      </c>
      <c r="C125" s="87"/>
      <c r="D125" s="87"/>
      <c r="E125" s="56"/>
      <c r="F125" s="56">
        <v>13000</v>
      </c>
      <c r="G125" s="57">
        <f t="shared" si="66"/>
        <v>0</v>
      </c>
      <c r="H125" s="57">
        <v>13000</v>
      </c>
      <c r="I125" s="57">
        <v>-58</v>
      </c>
      <c r="J125" s="57">
        <f t="shared" si="67"/>
        <v>12942</v>
      </c>
      <c r="K125" s="57">
        <v>-73</v>
      </c>
      <c r="L125" s="56">
        <v>12863</v>
      </c>
      <c r="M125" s="58">
        <f t="shared" si="68"/>
        <v>18</v>
      </c>
      <c r="N125" s="58">
        <v>47</v>
      </c>
      <c r="O125" s="58">
        <v>12928</v>
      </c>
      <c r="P125" s="57">
        <f t="shared" si="69"/>
        <v>-3620</v>
      </c>
      <c r="Q125" s="57">
        <v>9308</v>
      </c>
      <c r="R125" s="57">
        <v>11750</v>
      </c>
      <c r="S125" s="57">
        <f t="shared" si="70"/>
        <v>-2442</v>
      </c>
      <c r="T125" s="57"/>
      <c r="U125" s="57">
        <v>2442</v>
      </c>
      <c r="V125" s="57">
        <v>-3700</v>
      </c>
      <c r="W125" s="57">
        <f t="shared" si="65"/>
        <v>11750</v>
      </c>
      <c r="X125" s="57"/>
      <c r="Y125" s="57"/>
      <c r="Z125" s="56">
        <f t="shared" si="71"/>
        <v>-1178</v>
      </c>
      <c r="AA125" s="56">
        <v>11750</v>
      </c>
      <c r="AB125" s="20">
        <f t="shared" si="72"/>
        <v>-1250</v>
      </c>
      <c r="AC125" s="56">
        <v>14000</v>
      </c>
      <c r="AD125" s="56">
        <v>15000</v>
      </c>
      <c r="AE125" s="56">
        <v>15000</v>
      </c>
      <c r="AF125" s="58">
        <f t="shared" si="73"/>
        <v>14919</v>
      </c>
      <c r="AG125" s="56">
        <f t="shared" si="74"/>
        <v>14799.648</v>
      </c>
      <c r="AH125" s="58">
        <v>5</v>
      </c>
      <c r="AI125" s="56">
        <f t="shared" si="75"/>
        <v>-166.64799999999923</v>
      </c>
      <c r="AJ125" s="58">
        <v>14638</v>
      </c>
      <c r="AK125" s="56">
        <f t="shared" si="76"/>
        <v>-2864</v>
      </c>
      <c r="AL125" s="58">
        <v>11774</v>
      </c>
      <c r="AM125" s="20"/>
      <c r="AN125" s="10">
        <f t="shared" si="63"/>
        <v>-2864</v>
      </c>
      <c r="AO125" s="10">
        <f t="shared" si="64"/>
      </c>
      <c r="AP125" s="20"/>
      <c r="AQ125" s="20"/>
      <c r="AR125" s="21"/>
      <c r="AS125" s="21"/>
      <c r="AT125" s="21"/>
      <c r="AU125" s="21"/>
      <c r="AV125" s="21"/>
      <c r="AW125" s="21"/>
      <c r="AX125" s="21"/>
      <c r="AY125" s="21"/>
      <c r="AZ125" s="21"/>
    </row>
    <row r="126" spans="2:52" ht="15">
      <c r="B126" s="34" t="s">
        <v>50</v>
      </c>
      <c r="C126" s="87"/>
      <c r="D126" s="87"/>
      <c r="E126" s="56"/>
      <c r="F126" s="56">
        <v>36000</v>
      </c>
      <c r="G126" s="57">
        <f t="shared" si="66"/>
        <v>-1300</v>
      </c>
      <c r="H126" s="57">
        <v>34700</v>
      </c>
      <c r="I126" s="57">
        <v>-167</v>
      </c>
      <c r="J126" s="57">
        <f t="shared" si="67"/>
        <v>35833</v>
      </c>
      <c r="K126" s="57">
        <v>-211</v>
      </c>
      <c r="L126" s="56">
        <v>35621</v>
      </c>
      <c r="M126" s="58">
        <f t="shared" si="68"/>
        <v>77</v>
      </c>
      <c r="N126" s="58">
        <v>2599</v>
      </c>
      <c r="O126" s="58">
        <v>38297</v>
      </c>
      <c r="P126" s="57">
        <f t="shared" si="69"/>
        <v>-1640</v>
      </c>
      <c r="Q126" s="78">
        <v>36657</v>
      </c>
      <c r="R126" s="57">
        <v>36657</v>
      </c>
      <c r="S126" s="57">
        <f t="shared" si="70"/>
        <v>0</v>
      </c>
      <c r="T126" s="57">
        <v>1905</v>
      </c>
      <c r="U126" s="57"/>
      <c r="V126" s="57">
        <v>1905</v>
      </c>
      <c r="W126" s="57">
        <f t="shared" si="65"/>
        <v>36657</v>
      </c>
      <c r="X126" s="57"/>
      <c r="Y126" s="57">
        <v>2000</v>
      </c>
      <c r="Z126" s="56">
        <f t="shared" si="71"/>
        <v>360</v>
      </c>
      <c r="AA126" s="56">
        <v>38657</v>
      </c>
      <c r="AB126" s="20">
        <f t="shared" si="72"/>
        <v>2657</v>
      </c>
      <c r="AC126" s="56">
        <v>41000</v>
      </c>
      <c r="AD126" s="56">
        <v>42400</v>
      </c>
      <c r="AE126" s="56">
        <v>46900</v>
      </c>
      <c r="AF126" s="58">
        <f t="shared" si="73"/>
        <v>46646.740000000005</v>
      </c>
      <c r="AG126" s="56">
        <f t="shared" si="74"/>
        <v>46273.566080000004</v>
      </c>
      <c r="AH126" s="56">
        <v>32</v>
      </c>
      <c r="AI126" s="56">
        <f t="shared" si="75"/>
        <v>3288.433919999996</v>
      </c>
      <c r="AJ126" s="56">
        <v>49594</v>
      </c>
      <c r="AK126" s="56">
        <f t="shared" si="76"/>
        <v>-10782</v>
      </c>
      <c r="AL126" s="56">
        <v>38812</v>
      </c>
      <c r="AM126" s="20"/>
      <c r="AN126" s="10">
        <f t="shared" si="63"/>
        <v>-10782</v>
      </c>
      <c r="AO126" s="10">
        <f t="shared" si="64"/>
      </c>
      <c r="AP126" s="20"/>
      <c r="AQ126" s="20"/>
      <c r="AR126" s="21"/>
      <c r="AS126" s="21"/>
      <c r="AT126" s="21"/>
      <c r="AU126" s="21"/>
      <c r="AV126" s="21"/>
      <c r="AW126" s="21"/>
      <c r="AX126" s="21"/>
      <c r="AY126" s="21"/>
      <c r="AZ126" s="21"/>
    </row>
    <row r="127" spans="2:52" ht="15">
      <c r="B127" s="34" t="s">
        <v>51</v>
      </c>
      <c r="C127" s="87"/>
      <c r="D127" s="87"/>
      <c r="E127" s="56"/>
      <c r="F127" s="91">
        <v>2000</v>
      </c>
      <c r="G127" s="90">
        <f t="shared" si="66"/>
        <v>-9</v>
      </c>
      <c r="H127" s="90">
        <v>1991</v>
      </c>
      <c r="I127" s="90">
        <v>-9</v>
      </c>
      <c r="J127" s="90">
        <f t="shared" si="67"/>
        <v>1991</v>
      </c>
      <c r="K127" s="90">
        <v>-12</v>
      </c>
      <c r="L127" s="91">
        <v>1979</v>
      </c>
      <c r="M127" s="58">
        <f t="shared" si="68"/>
        <v>0</v>
      </c>
      <c r="N127" s="98">
        <v>-83</v>
      </c>
      <c r="O127" s="98">
        <v>1896</v>
      </c>
      <c r="P127" s="90">
        <f t="shared" si="69"/>
        <v>-1896</v>
      </c>
      <c r="Q127" s="90">
        <v>0</v>
      </c>
      <c r="R127" s="90">
        <v>0</v>
      </c>
      <c r="S127" s="90">
        <f t="shared" si="70"/>
        <v>0</v>
      </c>
      <c r="T127" s="90"/>
      <c r="U127" s="90"/>
      <c r="V127" s="90">
        <v>0</v>
      </c>
      <c r="W127" s="90">
        <f t="shared" si="65"/>
        <v>0</v>
      </c>
      <c r="X127" s="90"/>
      <c r="Y127" s="90"/>
      <c r="Z127" s="91">
        <f t="shared" si="71"/>
        <v>-1896</v>
      </c>
      <c r="AA127" s="91">
        <v>0</v>
      </c>
      <c r="AB127" s="20">
        <f t="shared" si="72"/>
        <v>-2000</v>
      </c>
      <c r="AC127" s="91">
        <v>1979</v>
      </c>
      <c r="AD127" s="91">
        <v>2000</v>
      </c>
      <c r="AE127" s="91">
        <v>2000</v>
      </c>
      <c r="AF127" s="98">
        <f t="shared" si="73"/>
        <v>1989.2</v>
      </c>
      <c r="AG127" s="91">
        <f t="shared" si="74"/>
        <v>1973.2864</v>
      </c>
      <c r="AH127" s="98">
        <v>0</v>
      </c>
      <c r="AI127" s="91">
        <f t="shared" si="75"/>
        <v>-97.28639999999996</v>
      </c>
      <c r="AJ127" s="98">
        <v>1876</v>
      </c>
      <c r="AK127" s="91">
        <f t="shared" si="76"/>
        <v>-1876</v>
      </c>
      <c r="AL127" s="98">
        <v>0</v>
      </c>
      <c r="AM127" s="20"/>
      <c r="AN127" s="10">
        <f t="shared" si="63"/>
        <v>-1876</v>
      </c>
      <c r="AO127" s="10">
        <f t="shared" si="64"/>
      </c>
      <c r="AP127" s="20"/>
      <c r="AQ127" s="20"/>
      <c r="AR127" s="21"/>
      <c r="AS127" s="21"/>
      <c r="AT127" s="21"/>
      <c r="AU127" s="21"/>
      <c r="AV127" s="21"/>
      <c r="AW127" s="21"/>
      <c r="AX127" s="21"/>
      <c r="AY127" s="21"/>
      <c r="AZ127" s="21"/>
    </row>
    <row r="128" spans="2:52" ht="15">
      <c r="B128" s="81"/>
      <c r="C128" s="136"/>
      <c r="D128" s="136"/>
      <c r="E128" s="86" t="s">
        <v>89</v>
      </c>
      <c r="F128" s="52">
        <f>SUM(F108:F127)</f>
        <v>79070</v>
      </c>
      <c r="G128" s="53">
        <f>SUM(G122:G127)</f>
        <v>-927</v>
      </c>
      <c r="H128" s="53">
        <f>SUM(H122:H127)</f>
        <v>65143</v>
      </c>
      <c r="I128" s="53">
        <f aca="true" t="shared" si="77" ref="I128:AC128">SUM(I108:I127)</f>
        <v>-363</v>
      </c>
      <c r="J128" s="53">
        <f t="shared" si="77"/>
        <v>78707</v>
      </c>
      <c r="K128" s="53">
        <f t="shared" si="77"/>
        <v>-460</v>
      </c>
      <c r="L128" s="52">
        <f t="shared" si="77"/>
        <v>78238</v>
      </c>
      <c r="M128" s="54">
        <f t="shared" si="77"/>
        <v>405</v>
      </c>
      <c r="N128" s="54">
        <f t="shared" si="77"/>
        <v>12913</v>
      </c>
      <c r="O128" s="54">
        <f t="shared" si="77"/>
        <v>91556</v>
      </c>
      <c r="P128" s="53">
        <f t="shared" si="77"/>
        <v>-12470</v>
      </c>
      <c r="Q128" s="53">
        <f t="shared" si="77"/>
        <v>79086</v>
      </c>
      <c r="R128" s="53">
        <f t="shared" si="77"/>
        <v>89947</v>
      </c>
      <c r="S128" s="53">
        <f t="shared" si="77"/>
        <v>-10861</v>
      </c>
      <c r="T128" s="53">
        <f t="shared" si="77"/>
        <v>13247</v>
      </c>
      <c r="U128" s="53">
        <f t="shared" si="77"/>
        <v>2442</v>
      </c>
      <c r="V128" s="53">
        <f t="shared" si="77"/>
        <v>3879</v>
      </c>
      <c r="W128" s="53">
        <f t="shared" si="77"/>
        <v>81528</v>
      </c>
      <c r="X128" s="53">
        <f t="shared" si="77"/>
        <v>0</v>
      </c>
      <c r="Y128" s="53">
        <f t="shared" si="77"/>
        <v>2000</v>
      </c>
      <c r="Z128" s="52">
        <f t="shared" si="77"/>
        <v>-8028</v>
      </c>
      <c r="AA128" s="52">
        <f t="shared" si="77"/>
        <v>83528</v>
      </c>
      <c r="AB128" s="13">
        <f t="shared" si="77"/>
        <v>4458</v>
      </c>
      <c r="AC128" s="52">
        <f t="shared" si="77"/>
        <v>87681</v>
      </c>
      <c r="AD128" s="52">
        <f aca="true" t="shared" si="78" ref="AD128:AL128">SUM(AD108:AD127)</f>
        <v>80838</v>
      </c>
      <c r="AE128" s="52">
        <f t="shared" si="78"/>
        <v>103015</v>
      </c>
      <c r="AF128" s="52">
        <f t="shared" si="78"/>
        <v>102458.719</v>
      </c>
      <c r="AG128" s="52">
        <f t="shared" si="78"/>
        <v>101639.049248</v>
      </c>
      <c r="AH128" s="54">
        <f t="shared" si="78"/>
        <v>166</v>
      </c>
      <c r="AI128" s="54">
        <f t="shared" si="78"/>
        <v>15870.950751999993</v>
      </c>
      <c r="AJ128" s="54">
        <f t="shared" si="78"/>
        <v>117676</v>
      </c>
      <c r="AK128" s="54">
        <f t="shared" si="78"/>
        <v>-33458</v>
      </c>
      <c r="AL128" s="54">
        <f t="shared" si="78"/>
        <v>84218</v>
      </c>
      <c r="AM128" s="20"/>
      <c r="AN128" s="10"/>
      <c r="AO128" s="10">
        <f t="shared" si="64"/>
      </c>
      <c r="AP128" s="20"/>
      <c r="AQ128" s="20"/>
      <c r="AR128" s="21"/>
      <c r="AS128" s="21"/>
      <c r="AT128" s="21"/>
      <c r="AU128" s="21"/>
      <c r="AV128" s="21"/>
      <c r="AW128" s="21"/>
      <c r="AX128" s="21"/>
      <c r="AY128" s="21"/>
      <c r="AZ128" s="21"/>
    </row>
    <row r="129" spans="2:52" ht="15">
      <c r="B129" s="34"/>
      <c r="C129" s="87"/>
      <c r="D129" s="87"/>
      <c r="E129" s="86"/>
      <c r="F129" s="56"/>
      <c r="G129" s="57"/>
      <c r="H129" s="57"/>
      <c r="I129" s="57"/>
      <c r="J129" s="57"/>
      <c r="K129" s="57"/>
      <c r="L129" s="56"/>
      <c r="M129" s="58"/>
      <c r="N129" s="58"/>
      <c r="O129" s="58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6"/>
      <c r="AA129" s="56"/>
      <c r="AB129" s="20"/>
      <c r="AC129" s="56"/>
      <c r="AD129" s="56"/>
      <c r="AE129" s="56"/>
      <c r="AF129" s="56"/>
      <c r="AG129" s="56"/>
      <c r="AH129" s="58"/>
      <c r="AI129" s="58"/>
      <c r="AJ129" s="58"/>
      <c r="AK129" s="58"/>
      <c r="AL129" s="58"/>
      <c r="AM129" s="20"/>
      <c r="AN129" s="10">
        <f t="shared" si="63"/>
      </c>
      <c r="AO129" s="10">
        <f t="shared" si="64"/>
      </c>
      <c r="AP129" s="20"/>
      <c r="AQ129" s="20"/>
      <c r="AR129" s="21"/>
      <c r="AS129" s="21"/>
      <c r="AT129" s="21"/>
      <c r="AU129" s="21"/>
      <c r="AV129" s="21"/>
      <c r="AW129" s="21"/>
      <c r="AX129" s="21"/>
      <c r="AY129" s="21"/>
      <c r="AZ129" s="21"/>
    </row>
    <row r="130" spans="2:52" ht="15">
      <c r="B130" s="35" t="s">
        <v>74</v>
      </c>
      <c r="C130" s="133"/>
      <c r="D130" s="133"/>
      <c r="E130" s="86"/>
      <c r="F130" s="52">
        <f>SUM(F9,F13,F56,F63,F74,F98,F105,,F128)</f>
        <v>1452387</v>
      </c>
      <c r="G130" s="53" t="e">
        <f>SUM(G9,G13,G56,G63,G74,G98,G105,#REF!,G128)</f>
        <v>#REF!</v>
      </c>
      <c r="H130" s="53" t="e">
        <f>SUM(H9,H13,H56,H63,H74,H98,H105,#REF!,H128)</f>
        <v>#REF!</v>
      </c>
      <c r="I130" s="53">
        <f>SUM(I9,I13,I56,I63,I74,I98,I105,,I128)</f>
        <v>-6627</v>
      </c>
      <c r="J130" s="53">
        <f>SUM(J9,J13,J56,J63,J74,J98,J105,,J128)</f>
        <v>1445760</v>
      </c>
      <c r="K130" s="53">
        <f>SUM(K9,K13,K56,K63,K74,K98,K105,,K128)</f>
        <v>-8372</v>
      </c>
      <c r="L130" s="52">
        <f>SUM(L9,L13,L56,L63,L74,L98,L105,,L128)</f>
        <v>1437104</v>
      </c>
      <c r="M130" s="54">
        <f>SUM(M9,M13,M56,M63,M74,M98,M105,M128)</f>
        <v>2764</v>
      </c>
      <c r="N130" s="54">
        <f>SUM(N9,N13,N56,N63,N74,N98,N105,N128)</f>
        <v>20914</v>
      </c>
      <c r="O130" s="54">
        <f>SUM(O9,O13,O56,O63,O74,O98,O105,O128)</f>
        <v>1460782</v>
      </c>
      <c r="P130" s="53">
        <f aca="true" t="shared" si="79" ref="P130:Z130">SUM(P9,P13,P56,P63,P74,P98,P105,,P128)</f>
        <v>295596</v>
      </c>
      <c r="Q130" s="53">
        <f t="shared" si="79"/>
        <v>1756378</v>
      </c>
      <c r="R130" s="53">
        <f t="shared" si="79"/>
        <v>1856094</v>
      </c>
      <c r="S130" s="53">
        <f t="shared" si="79"/>
        <v>-99716</v>
      </c>
      <c r="T130" s="53">
        <f t="shared" si="79"/>
        <v>987003</v>
      </c>
      <c r="U130" s="53">
        <f t="shared" si="79"/>
        <v>22471</v>
      </c>
      <c r="V130" s="53">
        <f t="shared" si="79"/>
        <v>451256</v>
      </c>
      <c r="W130" s="53">
        <f t="shared" si="79"/>
        <v>1778849</v>
      </c>
      <c r="X130" s="53">
        <f t="shared" si="79"/>
        <v>0</v>
      </c>
      <c r="Y130" s="53">
        <f t="shared" si="79"/>
        <v>-88000</v>
      </c>
      <c r="Z130" s="52" t="e">
        <f t="shared" si="79"/>
        <v>#REF!</v>
      </c>
      <c r="AA130" s="52">
        <f>SUM(AA13,AA56,AA63,AA74,AA98,AA105,AA128)</f>
        <v>1690849</v>
      </c>
      <c r="AB130" s="13" t="e">
        <f>SUM(AB9,AB13,AB56,AB63,AB74,AB98,AB105,,AB128)</f>
        <v>#REF!</v>
      </c>
      <c r="AC130" s="52">
        <f aca="true" t="shared" si="80" ref="AC130:AL130">SUM(AC9,AC13,AC56,AC63,AC74,AC98,AC105,AC128)</f>
        <v>2245511</v>
      </c>
      <c r="AD130" s="52">
        <f t="shared" si="80"/>
        <v>1312314</v>
      </c>
      <c r="AE130" s="52">
        <f t="shared" si="80"/>
        <v>2226617</v>
      </c>
      <c r="AF130" s="52" t="e">
        <f t="shared" si="80"/>
        <v>#VALUE!</v>
      </c>
      <c r="AG130" s="52">
        <f t="shared" si="80"/>
        <v>2196876.5220544003</v>
      </c>
      <c r="AH130" s="54">
        <f t="shared" si="80"/>
        <v>12749</v>
      </c>
      <c r="AI130" s="54">
        <f t="shared" si="80"/>
        <v>0.47794560001420905</v>
      </c>
      <c r="AJ130" s="54">
        <f t="shared" si="80"/>
        <v>2209626</v>
      </c>
      <c r="AK130" s="54">
        <f t="shared" si="80"/>
        <v>-974649</v>
      </c>
      <c r="AL130" s="54">
        <f t="shared" si="80"/>
        <v>1234977</v>
      </c>
      <c r="AM130" s="20"/>
      <c r="AN130" s="53">
        <f>SUM(AN9:AN129)</f>
        <v>-1399814</v>
      </c>
      <c r="AO130" s="53">
        <f>SUM(AO9:AO129)</f>
        <v>405165</v>
      </c>
      <c r="AP130" s="20"/>
      <c r="AQ130" s="20"/>
      <c r="AR130" s="21"/>
      <c r="AS130" s="21"/>
      <c r="AT130" s="21"/>
      <c r="AU130" s="21"/>
      <c r="AV130" s="21"/>
      <c r="AW130" s="21"/>
      <c r="AX130" s="21"/>
      <c r="AY130" s="21"/>
      <c r="AZ130" s="21"/>
    </row>
    <row r="131" spans="2:52" ht="15">
      <c r="B131" s="34"/>
      <c r="C131" s="87"/>
      <c r="D131" s="87"/>
      <c r="E131" s="86"/>
      <c r="F131" s="52"/>
      <c r="G131" s="59"/>
      <c r="H131" s="53"/>
      <c r="I131" s="53"/>
      <c r="J131" s="53"/>
      <c r="K131" s="53"/>
      <c r="L131" s="52"/>
      <c r="M131" s="58"/>
      <c r="N131" s="58"/>
      <c r="O131" s="60"/>
      <c r="P131" s="59"/>
      <c r="Q131" s="53"/>
      <c r="R131" s="53"/>
      <c r="S131" s="59"/>
      <c r="T131" s="59"/>
      <c r="U131" s="57"/>
      <c r="V131" s="57"/>
      <c r="W131" s="59"/>
      <c r="X131" s="59"/>
      <c r="Y131" s="59"/>
      <c r="Z131" s="61"/>
      <c r="AA131" s="61"/>
      <c r="AB131" s="21"/>
      <c r="AC131" s="61"/>
      <c r="AD131" s="52"/>
      <c r="AE131" s="52"/>
      <c r="AF131" s="52"/>
      <c r="AG131" s="52"/>
      <c r="AH131" s="54"/>
      <c r="AI131" s="54"/>
      <c r="AJ131" s="54"/>
      <c r="AK131" s="54"/>
      <c r="AL131" s="54"/>
      <c r="AM131" s="20"/>
      <c r="AN131" s="10">
        <f t="shared" si="63"/>
      </c>
      <c r="AO131" s="10">
        <f t="shared" si="64"/>
      </c>
      <c r="AP131" s="20"/>
      <c r="AQ131" s="20"/>
      <c r="AR131" s="21"/>
      <c r="AS131" s="21"/>
      <c r="AT131" s="21"/>
      <c r="AU131" s="21"/>
      <c r="AV131" s="21"/>
      <c r="AW131" s="21"/>
      <c r="AX131" s="21"/>
      <c r="AY131" s="21"/>
      <c r="AZ131" s="21"/>
    </row>
    <row r="132" spans="2:52" ht="15">
      <c r="B132" s="34" t="s">
        <v>57</v>
      </c>
      <c r="C132" s="87"/>
      <c r="D132" s="87"/>
      <c r="E132" s="56"/>
      <c r="F132" s="55">
        <v>49054</v>
      </c>
      <c r="G132" s="57">
        <f>SUM(H132-F132)</f>
        <v>0</v>
      </c>
      <c r="H132" s="78">
        <v>49054</v>
      </c>
      <c r="I132" s="78">
        <v>0</v>
      </c>
      <c r="J132" s="57">
        <f>SUM(F132,I132)</f>
        <v>49054</v>
      </c>
      <c r="K132" s="78">
        <v>0</v>
      </c>
      <c r="L132" s="56">
        <v>49054</v>
      </c>
      <c r="M132" s="58">
        <f>SUM(O132-N132-L132)</f>
        <v>0</v>
      </c>
      <c r="N132" s="58">
        <v>0</v>
      </c>
      <c r="O132" s="58">
        <v>49054</v>
      </c>
      <c r="P132" s="57">
        <f>SUM(Q132-O132)</f>
        <v>0</v>
      </c>
      <c r="Q132" s="78">
        <v>49054</v>
      </c>
      <c r="R132" s="78">
        <v>49054</v>
      </c>
      <c r="S132" s="57">
        <f>SUM(Q132-R132)</f>
        <v>0</v>
      </c>
      <c r="T132" s="59"/>
      <c r="U132" s="57">
        <v>0</v>
      </c>
      <c r="V132" s="57">
        <v>0</v>
      </c>
      <c r="W132" s="57">
        <f>SUM(Q132,U132)</f>
        <v>49054</v>
      </c>
      <c r="X132" s="57"/>
      <c r="Y132" s="57">
        <v>0</v>
      </c>
      <c r="Z132" s="56">
        <f>SUM(AA132-O132)</f>
        <v>0</v>
      </c>
      <c r="AA132" s="56">
        <v>49054</v>
      </c>
      <c r="AB132" s="20">
        <f>SUM(AA132-F132)</f>
        <v>0</v>
      </c>
      <c r="AC132" s="56">
        <v>63054</v>
      </c>
      <c r="AD132" s="56">
        <v>62205</v>
      </c>
      <c r="AE132" s="56">
        <v>63054</v>
      </c>
      <c r="AF132" s="56">
        <v>63054</v>
      </c>
      <c r="AG132" s="56">
        <v>63054</v>
      </c>
      <c r="AH132" s="58">
        <v>-13320</v>
      </c>
      <c r="AI132" s="58">
        <v>0</v>
      </c>
      <c r="AJ132" s="58">
        <v>63054</v>
      </c>
      <c r="AK132" s="56">
        <v>0</v>
      </c>
      <c r="AL132" s="58">
        <v>49734</v>
      </c>
      <c r="AM132" s="20"/>
      <c r="AN132" s="10">
        <f t="shared" si="63"/>
      </c>
      <c r="AO132" s="10">
        <f t="shared" si="64"/>
      </c>
      <c r="AP132" s="20"/>
      <c r="AQ132" s="20"/>
      <c r="AR132" s="21"/>
      <c r="AS132" s="21"/>
      <c r="AT132" s="21"/>
      <c r="AU132" s="21"/>
      <c r="AV132" s="21"/>
      <c r="AW132" s="21"/>
      <c r="AX132" s="21"/>
      <c r="AY132" s="21"/>
      <c r="AZ132" s="21"/>
    </row>
    <row r="133" spans="2:52" ht="15">
      <c r="B133" s="34"/>
      <c r="C133" s="87"/>
      <c r="D133" s="87"/>
      <c r="E133" s="56"/>
      <c r="F133" s="55"/>
      <c r="G133" s="59"/>
      <c r="H133" s="78"/>
      <c r="I133" s="78"/>
      <c r="J133" s="78"/>
      <c r="K133" s="78"/>
      <c r="L133" s="55"/>
      <c r="M133" s="58"/>
      <c r="N133" s="58"/>
      <c r="O133" s="60"/>
      <c r="P133" s="59"/>
      <c r="Q133" s="78"/>
      <c r="R133" s="78"/>
      <c r="S133" s="59"/>
      <c r="T133" s="59"/>
      <c r="U133" s="57"/>
      <c r="V133" s="57"/>
      <c r="W133" s="59"/>
      <c r="X133" s="59"/>
      <c r="Y133" s="59"/>
      <c r="Z133" s="61"/>
      <c r="AA133" s="61"/>
      <c r="AB133" s="21"/>
      <c r="AC133" s="61"/>
      <c r="AD133" s="55"/>
      <c r="AE133" s="55"/>
      <c r="AF133" s="55"/>
      <c r="AG133" s="55"/>
      <c r="AH133" s="79"/>
      <c r="AI133" s="79"/>
      <c r="AJ133" s="79"/>
      <c r="AK133" s="79"/>
      <c r="AL133" s="79"/>
      <c r="AM133" s="20"/>
      <c r="AN133" s="10">
        <f t="shared" si="63"/>
      </c>
      <c r="AO133" s="10">
        <f t="shared" si="64"/>
      </c>
      <c r="AP133" s="20"/>
      <c r="AQ133" s="20"/>
      <c r="AR133" s="21"/>
      <c r="AS133" s="21"/>
      <c r="AT133" s="21"/>
      <c r="AU133" s="21"/>
      <c r="AV133" s="21"/>
      <c r="AW133" s="21"/>
      <c r="AX133" s="21"/>
      <c r="AY133" s="21"/>
      <c r="AZ133" s="21"/>
    </row>
    <row r="134" spans="2:52" ht="15">
      <c r="B134" s="34"/>
      <c r="C134" s="87"/>
      <c r="D134" s="87"/>
      <c r="E134" s="114" t="s">
        <v>75</v>
      </c>
      <c r="F134" s="52">
        <f aca="true" t="shared" si="81" ref="F134:S134">SUM(F130:F133)</f>
        <v>1501441</v>
      </c>
      <c r="G134" s="53" t="e">
        <f t="shared" si="81"/>
        <v>#REF!</v>
      </c>
      <c r="H134" s="53" t="e">
        <f t="shared" si="81"/>
        <v>#REF!</v>
      </c>
      <c r="I134" s="53">
        <f t="shared" si="81"/>
        <v>-6627</v>
      </c>
      <c r="J134" s="53">
        <f t="shared" si="81"/>
        <v>1494814</v>
      </c>
      <c r="K134" s="53">
        <f t="shared" si="81"/>
        <v>-8372</v>
      </c>
      <c r="L134" s="52">
        <f t="shared" si="81"/>
        <v>1486158</v>
      </c>
      <c r="M134" s="54">
        <f t="shared" si="81"/>
        <v>2764</v>
      </c>
      <c r="N134" s="54">
        <f t="shared" si="81"/>
        <v>20914</v>
      </c>
      <c r="O134" s="54">
        <f t="shared" si="81"/>
        <v>1509836</v>
      </c>
      <c r="P134" s="53">
        <f t="shared" si="81"/>
        <v>295596</v>
      </c>
      <c r="Q134" s="53">
        <f t="shared" si="81"/>
        <v>1805432</v>
      </c>
      <c r="R134" s="53">
        <f t="shared" si="81"/>
        <v>1905148</v>
      </c>
      <c r="S134" s="53">
        <f t="shared" si="81"/>
        <v>-99716</v>
      </c>
      <c r="T134" s="59"/>
      <c r="U134" s="53">
        <f>SUM(U130:U133)</f>
        <v>22471</v>
      </c>
      <c r="V134" s="57">
        <v>-420722</v>
      </c>
      <c r="W134" s="53">
        <f>SUM(W130:W133)</f>
        <v>1827903</v>
      </c>
      <c r="X134" s="53"/>
      <c r="Y134" s="53">
        <f aca="true" t="shared" si="82" ref="Y134:AE134">SUM(Y130:Y133)</f>
        <v>-88000</v>
      </c>
      <c r="Z134" s="52" t="e">
        <f t="shared" si="82"/>
        <v>#REF!</v>
      </c>
      <c r="AA134" s="52">
        <f t="shared" si="82"/>
        <v>1739903</v>
      </c>
      <c r="AB134" s="13" t="e">
        <f t="shared" si="82"/>
        <v>#REF!</v>
      </c>
      <c r="AC134" s="52">
        <f t="shared" si="82"/>
        <v>2308565</v>
      </c>
      <c r="AD134" s="52">
        <f t="shared" si="82"/>
        <v>1374519</v>
      </c>
      <c r="AE134" s="52">
        <f t="shared" si="82"/>
        <v>2289671</v>
      </c>
      <c r="AF134" s="52" t="e">
        <f aca="true" t="shared" si="83" ref="AF134:AL134">SUM(AF130:AF133)</f>
        <v>#VALUE!</v>
      </c>
      <c r="AG134" s="52">
        <f t="shared" si="83"/>
        <v>2259930.5220544003</v>
      </c>
      <c r="AH134" s="54">
        <f t="shared" si="83"/>
        <v>-571</v>
      </c>
      <c r="AI134" s="54">
        <f t="shared" si="83"/>
        <v>0.47794560001420905</v>
      </c>
      <c r="AJ134" s="54">
        <f t="shared" si="83"/>
        <v>2272680</v>
      </c>
      <c r="AK134" s="54">
        <f t="shared" si="83"/>
        <v>-974649</v>
      </c>
      <c r="AL134" s="54">
        <f t="shared" si="83"/>
        <v>1284711</v>
      </c>
      <c r="AM134" s="20"/>
      <c r="AN134" s="10">
        <f>SUM(AN130:AN132)</f>
        <v>-1399814</v>
      </c>
      <c r="AO134" s="10">
        <f>SUM(AO130:AO132)</f>
        <v>405165</v>
      </c>
      <c r="AP134" s="20"/>
      <c r="AQ134" s="20"/>
      <c r="AR134" s="21"/>
      <c r="AS134" s="21"/>
      <c r="AT134" s="21"/>
      <c r="AU134" s="21"/>
      <c r="AV134" s="21"/>
      <c r="AW134" s="21"/>
      <c r="AX134" s="21"/>
      <c r="AY134" s="21"/>
      <c r="AZ134" s="21"/>
    </row>
    <row r="135" spans="2:52" ht="15">
      <c r="B135" s="34"/>
      <c r="C135" s="87"/>
      <c r="D135" s="87"/>
      <c r="E135" s="86"/>
      <c r="F135" s="52"/>
      <c r="G135" s="53"/>
      <c r="H135" s="53"/>
      <c r="I135" s="53"/>
      <c r="J135" s="53"/>
      <c r="K135" s="53"/>
      <c r="L135" s="52"/>
      <c r="M135" s="54"/>
      <c r="N135" s="54"/>
      <c r="O135" s="54"/>
      <c r="P135" s="53"/>
      <c r="Q135" s="53"/>
      <c r="R135" s="53"/>
      <c r="S135" s="59"/>
      <c r="T135" s="59"/>
      <c r="U135" s="57"/>
      <c r="V135" s="57"/>
      <c r="W135" s="59"/>
      <c r="X135" s="59"/>
      <c r="Y135" s="59"/>
      <c r="Z135" s="61"/>
      <c r="AA135" s="61"/>
      <c r="AB135" s="21"/>
      <c r="AC135" s="52"/>
      <c r="AD135" s="52"/>
      <c r="AE135" s="52"/>
      <c r="AF135" s="52"/>
      <c r="AG135" s="52"/>
      <c r="AH135" s="54"/>
      <c r="AI135" s="54"/>
      <c r="AJ135" s="54"/>
      <c r="AK135" s="54"/>
      <c r="AL135" s="54"/>
      <c r="AM135" s="20"/>
      <c r="AN135" s="10">
        <f t="shared" si="63"/>
      </c>
      <c r="AO135" s="10">
        <f t="shared" si="64"/>
      </c>
      <c r="AP135" s="20"/>
      <c r="AQ135" s="20"/>
      <c r="AR135" s="21"/>
      <c r="AS135" s="21"/>
      <c r="AT135" s="21"/>
      <c r="AU135" s="21"/>
      <c r="AV135" s="21"/>
      <c r="AW135" s="21"/>
      <c r="AX135" s="21"/>
      <c r="AY135" s="21"/>
      <c r="AZ135" s="21"/>
    </row>
    <row r="136" spans="2:52" ht="15">
      <c r="B136" s="34"/>
      <c r="C136" s="87"/>
      <c r="D136" s="87"/>
      <c r="E136" s="86" t="s">
        <v>70</v>
      </c>
      <c r="F136" s="55">
        <v>625000</v>
      </c>
      <c r="G136" s="57">
        <f>SUM(H136-F136)</f>
        <v>50000</v>
      </c>
      <c r="H136" s="78">
        <v>675000</v>
      </c>
      <c r="I136" s="78">
        <v>0</v>
      </c>
      <c r="J136" s="57">
        <f>SUM(F136,I136)</f>
        <v>625000</v>
      </c>
      <c r="K136" s="78">
        <v>-3688</v>
      </c>
      <c r="L136" s="56">
        <v>671313</v>
      </c>
      <c r="M136" s="79">
        <v>53688</v>
      </c>
      <c r="N136" s="79">
        <v>0</v>
      </c>
      <c r="O136" s="58">
        <v>675000</v>
      </c>
      <c r="P136" s="57">
        <f>SUM(Q136-O136)</f>
        <v>0</v>
      </c>
      <c r="Q136" s="78">
        <v>675000</v>
      </c>
      <c r="R136" s="78">
        <v>650000</v>
      </c>
      <c r="S136" s="57">
        <f>SUM(Q136-R136)</f>
        <v>25000</v>
      </c>
      <c r="T136" s="59"/>
      <c r="U136" s="57">
        <v>0</v>
      </c>
      <c r="V136" s="57">
        <v>0</v>
      </c>
      <c r="W136" s="57">
        <f>SUM(Q136,U136)</f>
        <v>675000</v>
      </c>
      <c r="X136" s="57"/>
      <c r="Y136" s="57">
        <v>0</v>
      </c>
      <c r="Z136" s="56">
        <f>SUM(AA136-O136)</f>
        <v>0</v>
      </c>
      <c r="AA136" s="56">
        <v>675000</v>
      </c>
      <c r="AB136" s="20">
        <f>SUM(AA136-F136)</f>
        <v>50000</v>
      </c>
      <c r="AC136" s="56">
        <v>650000</v>
      </c>
      <c r="AD136" s="56">
        <v>625000</v>
      </c>
      <c r="AE136" s="56">
        <v>675000</v>
      </c>
      <c r="AF136" s="58">
        <v>675000</v>
      </c>
      <c r="AG136" s="56">
        <v>620000</v>
      </c>
      <c r="AH136" s="58">
        <v>30000</v>
      </c>
      <c r="AI136" s="56">
        <f>SUM(AJ136-SUM(AG136:AH136))</f>
        <v>0</v>
      </c>
      <c r="AJ136" s="58">
        <v>650000</v>
      </c>
      <c r="AK136" s="56">
        <f>SUM(AL136-AJ136)</f>
        <v>0</v>
      </c>
      <c r="AL136" s="58">
        <v>650000</v>
      </c>
      <c r="AM136" s="20"/>
      <c r="AN136" s="10">
        <f t="shared" si="63"/>
      </c>
      <c r="AO136" s="10">
        <f t="shared" si="64"/>
      </c>
      <c r="AP136" s="20"/>
      <c r="AQ136" s="20"/>
      <c r="AR136" s="21"/>
      <c r="AS136" s="21"/>
      <c r="AT136" s="21"/>
      <c r="AU136" s="21"/>
      <c r="AV136" s="21"/>
      <c r="AW136" s="21"/>
      <c r="AX136" s="21"/>
      <c r="AY136" s="21"/>
      <c r="AZ136" s="21"/>
    </row>
    <row r="137" spans="2:52" ht="15">
      <c r="B137" s="34"/>
      <c r="C137" s="87"/>
      <c r="D137" s="87"/>
      <c r="E137" s="86"/>
      <c r="F137" s="56"/>
      <c r="G137" s="57"/>
      <c r="H137" s="57"/>
      <c r="I137" s="57"/>
      <c r="J137" s="57"/>
      <c r="K137" s="57"/>
      <c r="L137" s="56"/>
      <c r="M137" s="58"/>
      <c r="N137" s="58"/>
      <c r="O137" s="58"/>
      <c r="P137" s="57"/>
      <c r="Q137" s="53"/>
      <c r="R137" s="53"/>
      <c r="S137" s="59"/>
      <c r="T137" s="59"/>
      <c r="U137" s="57"/>
      <c r="V137" s="57"/>
      <c r="W137" s="59"/>
      <c r="X137" s="59"/>
      <c r="Y137" s="59"/>
      <c r="Z137" s="61"/>
      <c r="AA137" s="61"/>
      <c r="AB137" s="21"/>
      <c r="AC137" s="56"/>
      <c r="AD137" s="56"/>
      <c r="AE137" s="56"/>
      <c r="AF137" s="56"/>
      <c r="AG137" s="56"/>
      <c r="AH137" s="58"/>
      <c r="AI137" s="58"/>
      <c r="AJ137" s="58"/>
      <c r="AK137" s="58"/>
      <c r="AL137" s="58"/>
      <c r="AM137" s="20"/>
      <c r="AN137" s="10">
        <f t="shared" si="63"/>
      </c>
      <c r="AO137" s="10">
        <f t="shared" si="64"/>
      </c>
      <c r="AP137" s="20"/>
      <c r="AQ137" s="20"/>
      <c r="AR137" s="21"/>
      <c r="AS137" s="21"/>
      <c r="AT137" s="21"/>
      <c r="AU137" s="21"/>
      <c r="AV137" s="21"/>
      <c r="AW137" s="21"/>
      <c r="AX137" s="21"/>
      <c r="AY137" s="21"/>
      <c r="AZ137" s="21"/>
    </row>
    <row r="138" spans="2:108" ht="15">
      <c r="B138" s="34" t="s">
        <v>58</v>
      </c>
      <c r="C138" s="87"/>
      <c r="D138" s="87"/>
      <c r="E138" s="114" t="s">
        <v>71</v>
      </c>
      <c r="F138" s="52">
        <f aca="true" t="shared" si="84" ref="F138:S138">SUM(F134:F136)</f>
        <v>2126441</v>
      </c>
      <c r="G138" s="53" t="e">
        <f t="shared" si="84"/>
        <v>#REF!</v>
      </c>
      <c r="H138" s="53" t="e">
        <f t="shared" si="84"/>
        <v>#REF!</v>
      </c>
      <c r="I138" s="53">
        <f t="shared" si="84"/>
        <v>-6627</v>
      </c>
      <c r="J138" s="53">
        <f t="shared" si="84"/>
        <v>2119814</v>
      </c>
      <c r="K138" s="53">
        <f t="shared" si="84"/>
        <v>-12060</v>
      </c>
      <c r="L138" s="52">
        <f t="shared" si="84"/>
        <v>2157471</v>
      </c>
      <c r="M138" s="54">
        <f t="shared" si="84"/>
        <v>56452</v>
      </c>
      <c r="N138" s="54">
        <f t="shared" si="84"/>
        <v>20914</v>
      </c>
      <c r="O138" s="54">
        <f t="shared" si="84"/>
        <v>2184836</v>
      </c>
      <c r="P138" s="53">
        <f t="shared" si="84"/>
        <v>295596</v>
      </c>
      <c r="Q138" s="53">
        <f t="shared" si="84"/>
        <v>2480432</v>
      </c>
      <c r="R138" s="53">
        <f t="shared" si="84"/>
        <v>2555148</v>
      </c>
      <c r="S138" s="53">
        <f t="shared" si="84"/>
        <v>-74716</v>
      </c>
      <c r="T138" s="59"/>
      <c r="U138" s="53">
        <f>SUM(U134:U136)</f>
        <v>22471</v>
      </c>
      <c r="V138" s="57">
        <v>-420722</v>
      </c>
      <c r="W138" s="53">
        <f>SUM(W134:W136)</f>
        <v>2502903</v>
      </c>
      <c r="X138" s="53"/>
      <c r="Y138" s="53">
        <f aca="true" t="shared" si="85" ref="Y138:AD138">SUM(Y134:Y136)</f>
        <v>-88000</v>
      </c>
      <c r="Z138" s="52" t="e">
        <f t="shared" si="85"/>
        <v>#REF!</v>
      </c>
      <c r="AA138" s="52">
        <f t="shared" si="85"/>
        <v>2414903</v>
      </c>
      <c r="AB138" s="13" t="e">
        <f t="shared" si="85"/>
        <v>#REF!</v>
      </c>
      <c r="AC138" s="52">
        <f t="shared" si="85"/>
        <v>2958565</v>
      </c>
      <c r="AD138" s="52">
        <f t="shared" si="85"/>
        <v>1999519</v>
      </c>
      <c r="AE138" s="52">
        <f aca="true" t="shared" si="86" ref="AE138:AL138">SUM(AE134:AE136)</f>
        <v>2964671</v>
      </c>
      <c r="AF138" s="52" t="e">
        <f t="shared" si="86"/>
        <v>#VALUE!</v>
      </c>
      <c r="AG138" s="52">
        <f t="shared" si="86"/>
        <v>2879930.5220544003</v>
      </c>
      <c r="AH138" s="54">
        <f t="shared" si="86"/>
        <v>29429</v>
      </c>
      <c r="AI138" s="54">
        <f t="shared" si="86"/>
        <v>0.47794560001420905</v>
      </c>
      <c r="AJ138" s="54">
        <f t="shared" si="86"/>
        <v>2922680</v>
      </c>
      <c r="AK138" s="54">
        <f t="shared" si="86"/>
        <v>-974649</v>
      </c>
      <c r="AL138" s="54">
        <f t="shared" si="86"/>
        <v>1934711</v>
      </c>
      <c r="AM138" s="20"/>
      <c r="AN138" s="10">
        <f>SUM(AN132:AN134)</f>
        <v>-1399814</v>
      </c>
      <c r="AO138" s="10">
        <f>SUM(AO132:AO134)</f>
        <v>405165</v>
      </c>
      <c r="AP138" s="20"/>
      <c r="AQ138" s="20"/>
      <c r="AR138" s="21"/>
      <c r="AS138" s="21"/>
      <c r="AT138" s="21"/>
      <c r="AU138" s="21"/>
      <c r="AV138" s="21"/>
      <c r="AW138" s="21"/>
      <c r="AX138" s="21"/>
      <c r="AY138" s="21"/>
      <c r="AZ138" s="21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</row>
    <row r="139" spans="2:108" ht="15">
      <c r="B139" s="34"/>
      <c r="C139" s="87"/>
      <c r="D139" s="87"/>
      <c r="E139" s="114"/>
      <c r="F139" s="52"/>
      <c r="G139" s="53"/>
      <c r="H139" s="53"/>
      <c r="I139" s="53"/>
      <c r="J139" s="53"/>
      <c r="K139" s="53"/>
      <c r="L139" s="52"/>
      <c r="M139" s="54"/>
      <c r="N139" s="54"/>
      <c r="O139" s="54"/>
      <c r="P139" s="53"/>
      <c r="Q139" s="53"/>
      <c r="R139" s="53"/>
      <c r="S139" s="53"/>
      <c r="T139" s="59"/>
      <c r="U139" s="53"/>
      <c r="V139" s="57"/>
      <c r="W139" s="53"/>
      <c r="X139" s="53"/>
      <c r="Y139" s="53"/>
      <c r="Z139" s="52"/>
      <c r="AA139" s="52"/>
      <c r="AB139" s="13"/>
      <c r="AC139" s="56"/>
      <c r="AD139" s="52"/>
      <c r="AE139" s="52"/>
      <c r="AF139" s="52"/>
      <c r="AG139" s="52"/>
      <c r="AH139" s="54"/>
      <c r="AI139" s="54"/>
      <c r="AJ139" s="54"/>
      <c r="AK139" s="54"/>
      <c r="AL139" s="54"/>
      <c r="AM139" s="20"/>
      <c r="AN139" s="10">
        <f t="shared" si="63"/>
      </c>
      <c r="AO139" s="10">
        <f t="shared" si="64"/>
      </c>
      <c r="AP139" s="20"/>
      <c r="AQ139" s="20"/>
      <c r="AR139" s="21"/>
      <c r="AS139" s="21"/>
      <c r="AT139" s="21"/>
      <c r="AU139" s="21"/>
      <c r="AV139" s="21"/>
      <c r="AW139" s="21"/>
      <c r="AX139" s="21"/>
      <c r="AY139" s="21"/>
      <c r="AZ139" s="21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</row>
    <row r="140" spans="2:108" ht="15">
      <c r="B140" s="35"/>
      <c r="C140" s="133"/>
      <c r="D140" s="133"/>
      <c r="E140" s="114"/>
      <c r="F140" s="56"/>
      <c r="G140" s="59"/>
      <c r="H140" s="57"/>
      <c r="I140" s="57"/>
      <c r="J140" s="57"/>
      <c r="K140" s="57"/>
      <c r="L140" s="56"/>
      <c r="M140" s="58"/>
      <c r="N140" s="58"/>
      <c r="O140" s="60"/>
      <c r="P140" s="59"/>
      <c r="Q140" s="57"/>
      <c r="R140" s="59"/>
      <c r="S140" s="59"/>
      <c r="T140" s="59"/>
      <c r="U140" s="57"/>
      <c r="V140" s="57"/>
      <c r="W140" s="59"/>
      <c r="X140" s="59"/>
      <c r="Y140" s="57"/>
      <c r="Z140" s="56"/>
      <c r="AA140" s="61"/>
      <c r="AB140" s="21"/>
      <c r="AC140" s="56"/>
      <c r="AD140" s="56"/>
      <c r="AE140" s="56"/>
      <c r="AF140" s="56"/>
      <c r="AG140" s="56"/>
      <c r="AH140" s="58"/>
      <c r="AI140" s="58"/>
      <c r="AJ140" s="58"/>
      <c r="AK140" s="58"/>
      <c r="AL140" s="58"/>
      <c r="AM140" s="20"/>
      <c r="AN140" s="10">
        <f t="shared" si="63"/>
      </c>
      <c r="AO140" s="10">
        <f t="shared" si="64"/>
      </c>
      <c r="AP140" s="20"/>
      <c r="AQ140" s="20"/>
      <c r="AR140" s="21"/>
      <c r="AS140" s="21"/>
      <c r="AT140" s="21"/>
      <c r="AU140" s="21"/>
      <c r="AV140" s="21"/>
      <c r="AW140" s="21"/>
      <c r="AX140" s="21"/>
      <c r="AY140" s="21"/>
      <c r="AZ140" s="21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</row>
    <row r="141" spans="2:108" ht="15">
      <c r="B141" s="34" t="s">
        <v>88</v>
      </c>
      <c r="C141" s="87"/>
      <c r="D141" s="87"/>
      <c r="E141" s="61"/>
      <c r="F141" s="56"/>
      <c r="G141" s="59"/>
      <c r="H141" s="57"/>
      <c r="I141" s="57"/>
      <c r="J141" s="57"/>
      <c r="K141" s="57"/>
      <c r="L141" s="56"/>
      <c r="M141" s="58"/>
      <c r="N141" s="58"/>
      <c r="O141" s="60"/>
      <c r="P141" s="59"/>
      <c r="Q141" s="57"/>
      <c r="R141" s="59"/>
      <c r="S141" s="59"/>
      <c r="T141" s="59"/>
      <c r="U141" s="57"/>
      <c r="V141" s="57"/>
      <c r="W141" s="59"/>
      <c r="X141" s="59"/>
      <c r="Y141" s="57"/>
      <c r="Z141" s="56"/>
      <c r="AA141" s="61"/>
      <c r="AB141" s="21"/>
      <c r="AC141" s="56"/>
      <c r="AD141" s="56"/>
      <c r="AE141" s="56"/>
      <c r="AF141" s="56"/>
      <c r="AG141" s="56"/>
      <c r="AH141" s="58"/>
      <c r="AI141" s="58"/>
      <c r="AJ141" s="58"/>
      <c r="AK141" s="58"/>
      <c r="AL141" s="58"/>
      <c r="AM141" s="20"/>
      <c r="AN141" s="10">
        <f t="shared" si="63"/>
      </c>
      <c r="AO141" s="10">
        <f t="shared" si="64"/>
      </c>
      <c r="AP141" s="20"/>
      <c r="AQ141" s="20"/>
      <c r="AR141" s="21"/>
      <c r="AS141" s="21"/>
      <c r="AT141" s="21"/>
      <c r="AU141" s="21"/>
      <c r="AV141" s="21"/>
      <c r="AW141" s="21"/>
      <c r="AX141" s="21"/>
      <c r="AY141" s="21"/>
      <c r="AZ141" s="21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</row>
    <row r="142" spans="2:108" ht="15">
      <c r="B142" s="34"/>
      <c r="C142" s="87"/>
      <c r="D142" s="87"/>
      <c r="E142" s="86"/>
      <c r="F142" s="56"/>
      <c r="G142" s="59"/>
      <c r="H142" s="57"/>
      <c r="I142" s="57"/>
      <c r="J142" s="57"/>
      <c r="K142" s="57"/>
      <c r="L142" s="56"/>
      <c r="M142" s="58"/>
      <c r="N142" s="58"/>
      <c r="O142" s="60"/>
      <c r="P142" s="59"/>
      <c r="Q142" s="57"/>
      <c r="R142" s="57"/>
      <c r="S142" s="59"/>
      <c r="T142" s="59"/>
      <c r="U142" s="57"/>
      <c r="V142" s="57"/>
      <c r="W142" s="59"/>
      <c r="X142" s="59"/>
      <c r="Y142" s="57"/>
      <c r="Z142" s="56"/>
      <c r="AA142" s="61"/>
      <c r="AB142" s="21"/>
      <c r="AC142" s="56"/>
      <c r="AD142" s="56"/>
      <c r="AE142" s="56"/>
      <c r="AF142" s="56"/>
      <c r="AG142" s="56"/>
      <c r="AH142" s="58"/>
      <c r="AI142" s="58"/>
      <c r="AJ142" s="58"/>
      <c r="AK142" s="58"/>
      <c r="AL142" s="58"/>
      <c r="AM142" s="20"/>
      <c r="AN142" s="10">
        <f t="shared" si="63"/>
      </c>
      <c r="AO142" s="10">
        <f t="shared" si="64"/>
      </c>
      <c r="AP142" s="20"/>
      <c r="AQ142" s="20"/>
      <c r="AR142" s="21"/>
      <c r="AS142" s="21"/>
      <c r="AT142" s="21"/>
      <c r="AU142" s="21"/>
      <c r="AV142" s="21"/>
      <c r="AW142" s="21"/>
      <c r="AX142" s="21"/>
      <c r="AY142" s="21"/>
      <c r="AZ142" s="21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</row>
    <row r="143" spans="2:108" ht="15">
      <c r="B143" s="34" t="s">
        <v>15</v>
      </c>
      <c r="C143" s="87"/>
      <c r="D143" s="87"/>
      <c r="E143" s="86"/>
      <c r="F143" s="56">
        <v>168334</v>
      </c>
      <c r="G143" s="57">
        <f aca="true" t="shared" si="87" ref="G143:G154">SUM(H143-F143)</f>
        <v>15833</v>
      </c>
      <c r="H143" s="57">
        <v>184167</v>
      </c>
      <c r="I143" s="57">
        <v>-783</v>
      </c>
      <c r="J143" s="57">
        <f aca="true" t="shared" si="88" ref="J143:J154">SUM(F143,I143)</f>
        <v>167551</v>
      </c>
      <c r="K143" s="57">
        <v>-989</v>
      </c>
      <c r="L143" s="56">
        <v>166563</v>
      </c>
      <c r="M143" s="58">
        <f>SUM(O143-L143)</f>
        <v>143</v>
      </c>
      <c r="N143" s="58"/>
      <c r="O143" s="58">
        <v>166706</v>
      </c>
      <c r="P143" s="57">
        <f aca="true" t="shared" si="89" ref="P143:P154">SUM(Q143-O143)</f>
        <v>13441</v>
      </c>
      <c r="Q143" s="57">
        <v>180147</v>
      </c>
      <c r="R143" s="57">
        <v>182414</v>
      </c>
      <c r="S143" s="57">
        <f aca="true" t="shared" si="90" ref="S143:S154">SUM(Q143-R143)</f>
        <v>-2267</v>
      </c>
      <c r="T143" s="59"/>
      <c r="U143" s="57">
        <v>0</v>
      </c>
      <c r="V143" s="57">
        <v>-4163</v>
      </c>
      <c r="W143" s="57">
        <f aca="true" t="shared" si="91" ref="W143:W154">SUM(Q143,U143)</f>
        <v>180147</v>
      </c>
      <c r="X143" s="57"/>
      <c r="Y143" s="57"/>
      <c r="Z143" s="56">
        <f aca="true" t="shared" si="92" ref="Z143:Z154">SUM(AA143-O143)</f>
        <v>13441</v>
      </c>
      <c r="AA143" s="56">
        <v>180147</v>
      </c>
      <c r="AB143" s="20">
        <f aca="true" t="shared" si="93" ref="AB143:AB154">SUM(AA143-F143)</f>
        <v>11813</v>
      </c>
      <c r="AC143" s="56">
        <v>176747</v>
      </c>
      <c r="AD143" s="56">
        <v>175705</v>
      </c>
      <c r="AE143" s="56">
        <v>187086</v>
      </c>
      <c r="AF143" s="58">
        <f aca="true" t="shared" si="94" ref="AF143:AF155">SUM(AE143*0.9946)</f>
        <v>186075.7356</v>
      </c>
      <c r="AG143" s="56">
        <f aca="true" t="shared" si="95" ref="AG143:AG155">SUM(AF143*0.992)</f>
        <v>184587.12971520002</v>
      </c>
      <c r="AH143" s="58">
        <v>51</v>
      </c>
      <c r="AI143" s="56">
        <f aca="true" t="shared" si="96" ref="AI143:AI153">SUM(AJ143-SUM(AG143:AH143))</f>
        <v>-0.12971520001883619</v>
      </c>
      <c r="AJ143" s="58">
        <v>184638</v>
      </c>
      <c r="AK143" s="56">
        <f aca="true" t="shared" si="97" ref="AK143:AK153">SUM(AL143-AJ143)</f>
        <v>2670</v>
      </c>
      <c r="AL143" s="58">
        <v>187308</v>
      </c>
      <c r="AM143" s="20"/>
      <c r="AN143" s="10">
        <f t="shared" si="63"/>
      </c>
      <c r="AO143" s="10">
        <f t="shared" si="64"/>
        <v>2670</v>
      </c>
      <c r="AP143" s="20"/>
      <c r="AQ143" s="20"/>
      <c r="AR143" s="21"/>
      <c r="AS143" s="21"/>
      <c r="AT143" s="21"/>
      <c r="AU143" s="21"/>
      <c r="AV143" s="21"/>
      <c r="AW143" s="21"/>
      <c r="AX143" s="21"/>
      <c r="AY143" s="21"/>
      <c r="AZ143" s="21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</row>
    <row r="144" spans="2:108" ht="15">
      <c r="B144" s="34"/>
      <c r="C144" s="87"/>
      <c r="D144" s="87"/>
      <c r="E144" s="86" t="s">
        <v>62</v>
      </c>
      <c r="F144" s="56"/>
      <c r="G144" s="57"/>
      <c r="H144" s="57"/>
      <c r="I144" s="57">
        <v>0</v>
      </c>
      <c r="J144" s="57">
        <f t="shared" si="88"/>
        <v>0</v>
      </c>
      <c r="K144" s="57">
        <v>0</v>
      </c>
      <c r="L144" s="121">
        <v>0</v>
      </c>
      <c r="M144" s="58">
        <f aca="true" t="shared" si="98" ref="M144:M154">SUM(O144-L144)</f>
        <v>0</v>
      </c>
      <c r="N144" s="58"/>
      <c r="O144" s="58">
        <v>0</v>
      </c>
      <c r="P144" s="57"/>
      <c r="Q144" s="63" t="s">
        <v>78</v>
      </c>
      <c r="R144" s="57">
        <v>0</v>
      </c>
      <c r="S144" s="57">
        <v>0</v>
      </c>
      <c r="T144" s="59"/>
      <c r="U144" s="57">
        <v>0</v>
      </c>
      <c r="V144" s="57"/>
      <c r="W144" s="57">
        <f t="shared" si="91"/>
        <v>0</v>
      </c>
      <c r="X144" s="57"/>
      <c r="Y144" s="57"/>
      <c r="Z144" s="56">
        <f t="shared" si="92"/>
        <v>0</v>
      </c>
      <c r="AA144" s="56">
        <v>0</v>
      </c>
      <c r="AB144" s="20">
        <f t="shared" si="93"/>
        <v>0</v>
      </c>
      <c r="AC144" s="62" t="s">
        <v>78</v>
      </c>
      <c r="AD144" s="62" t="s">
        <v>78</v>
      </c>
      <c r="AE144" s="62" t="s">
        <v>78</v>
      </c>
      <c r="AF144" s="58"/>
      <c r="AG144" s="62" t="s">
        <v>196</v>
      </c>
      <c r="AH144" s="130" t="s">
        <v>195</v>
      </c>
      <c r="AI144" s="56">
        <v>0</v>
      </c>
      <c r="AJ144" s="130" t="s">
        <v>78</v>
      </c>
      <c r="AK144" s="56">
        <v>0</v>
      </c>
      <c r="AL144" s="130" t="s">
        <v>78</v>
      </c>
      <c r="AM144" s="20"/>
      <c r="AN144" s="10">
        <f t="shared" si="63"/>
      </c>
      <c r="AO144" s="10">
        <f t="shared" si="64"/>
      </c>
      <c r="AP144" s="20"/>
      <c r="AQ144" s="20"/>
      <c r="AR144" s="21"/>
      <c r="AS144" s="21"/>
      <c r="AT144" s="21"/>
      <c r="AU144" s="21"/>
      <c r="AV144" s="21"/>
      <c r="AW144" s="21"/>
      <c r="AX144" s="21"/>
      <c r="AY144" s="21"/>
      <c r="AZ144" s="21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</row>
    <row r="145" spans="2:108" ht="15">
      <c r="B145" s="34"/>
      <c r="C145" s="87"/>
      <c r="D145" s="87"/>
      <c r="E145" s="86" t="s">
        <v>63</v>
      </c>
      <c r="F145" s="56"/>
      <c r="G145" s="57"/>
      <c r="H145" s="57"/>
      <c r="I145" s="57">
        <v>0</v>
      </c>
      <c r="J145" s="57">
        <f t="shared" si="88"/>
        <v>0</v>
      </c>
      <c r="K145" s="57">
        <v>0</v>
      </c>
      <c r="L145" s="121">
        <v>0</v>
      </c>
      <c r="M145" s="58">
        <f t="shared" si="98"/>
        <v>0</v>
      </c>
      <c r="N145" s="58"/>
      <c r="O145" s="58">
        <v>0</v>
      </c>
      <c r="P145" s="57"/>
      <c r="Q145" s="63" t="s">
        <v>76</v>
      </c>
      <c r="R145" s="57">
        <v>0</v>
      </c>
      <c r="S145" s="57">
        <v>0</v>
      </c>
      <c r="T145" s="59"/>
      <c r="U145" s="57">
        <v>0</v>
      </c>
      <c r="V145" s="57"/>
      <c r="W145" s="57">
        <f t="shared" si="91"/>
        <v>0</v>
      </c>
      <c r="X145" s="57"/>
      <c r="Y145" s="57"/>
      <c r="Z145" s="56">
        <f t="shared" si="92"/>
        <v>0</v>
      </c>
      <c r="AA145" s="56">
        <v>0</v>
      </c>
      <c r="AB145" s="20">
        <f t="shared" si="93"/>
        <v>0</v>
      </c>
      <c r="AC145" s="62" t="s">
        <v>76</v>
      </c>
      <c r="AD145" s="62" t="s">
        <v>76</v>
      </c>
      <c r="AE145" s="62" t="s">
        <v>76</v>
      </c>
      <c r="AF145" s="58"/>
      <c r="AG145" s="62" t="s">
        <v>179</v>
      </c>
      <c r="AH145" s="130" t="s">
        <v>198</v>
      </c>
      <c r="AI145" s="56">
        <v>0</v>
      </c>
      <c r="AJ145" s="130" t="s">
        <v>76</v>
      </c>
      <c r="AK145" s="1">
        <v>0</v>
      </c>
      <c r="AL145" s="130" t="s">
        <v>76</v>
      </c>
      <c r="AM145" s="20"/>
      <c r="AN145" s="10">
        <f>IF(AJ145&lt;0,AJ145,"")</f>
      </c>
      <c r="AO145" s="10" t="str">
        <f>IF(AJ145&gt;0,AJ145,"")</f>
        <v>[10,000]</v>
      </c>
      <c r="AP145" s="20"/>
      <c r="AQ145" s="20"/>
      <c r="AR145" s="21"/>
      <c r="AS145" s="21"/>
      <c r="AT145" s="21"/>
      <c r="AU145" s="21"/>
      <c r="AV145" s="21"/>
      <c r="AW145" s="21"/>
      <c r="AX145" s="21"/>
      <c r="AY145" s="21"/>
      <c r="AZ145" s="21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</row>
    <row r="146" spans="2:108" ht="15">
      <c r="B146" s="34" t="s">
        <v>194</v>
      </c>
      <c r="C146" s="87"/>
      <c r="D146" s="87"/>
      <c r="E146" s="86"/>
      <c r="F146" s="56">
        <v>15000</v>
      </c>
      <c r="G146" s="57">
        <f t="shared" si="87"/>
        <v>-15000</v>
      </c>
      <c r="H146" s="57"/>
      <c r="I146" s="57">
        <v>-70</v>
      </c>
      <c r="J146" s="57">
        <f t="shared" si="88"/>
        <v>14930</v>
      </c>
      <c r="K146" s="57">
        <v>-88</v>
      </c>
      <c r="L146" s="56">
        <v>14842</v>
      </c>
      <c r="M146" s="58">
        <f t="shared" si="98"/>
        <v>0</v>
      </c>
      <c r="N146" s="58"/>
      <c r="O146" s="58">
        <v>14842</v>
      </c>
      <c r="P146" s="57">
        <f t="shared" si="89"/>
        <v>-14842</v>
      </c>
      <c r="Q146" s="63"/>
      <c r="R146" s="57"/>
      <c r="S146" s="57"/>
      <c r="T146" s="59"/>
      <c r="U146" s="57">
        <v>0</v>
      </c>
      <c r="V146" s="57">
        <v>-3016</v>
      </c>
      <c r="W146" s="57">
        <f t="shared" si="91"/>
        <v>0</v>
      </c>
      <c r="X146" s="57"/>
      <c r="Y146" s="57"/>
      <c r="Z146" s="56">
        <f t="shared" si="92"/>
        <v>-14842</v>
      </c>
      <c r="AA146" s="56">
        <v>0</v>
      </c>
      <c r="AB146" s="20">
        <f t="shared" si="93"/>
        <v>-15000</v>
      </c>
      <c r="AC146" s="62" t="s">
        <v>153</v>
      </c>
      <c r="AD146" s="62" t="s">
        <v>76</v>
      </c>
      <c r="AE146" s="62" t="s">
        <v>113</v>
      </c>
      <c r="AF146" s="58"/>
      <c r="AG146" s="62" t="s">
        <v>197</v>
      </c>
      <c r="AH146" s="130" t="s">
        <v>199</v>
      </c>
      <c r="AI146" s="56">
        <v>0</v>
      </c>
      <c r="AJ146" s="130" t="s">
        <v>153</v>
      </c>
      <c r="AK146" s="56">
        <v>0</v>
      </c>
      <c r="AL146" s="130" t="s">
        <v>153</v>
      </c>
      <c r="AM146" s="20"/>
      <c r="AN146" s="10">
        <f t="shared" si="63"/>
      </c>
      <c r="AO146" s="10">
        <f t="shared" si="64"/>
      </c>
      <c r="AP146" s="20"/>
      <c r="AQ146" s="20"/>
      <c r="AR146" s="21"/>
      <c r="AS146" s="21"/>
      <c r="AT146" s="21"/>
      <c r="AU146" s="21"/>
      <c r="AV146" s="21"/>
      <c r="AW146" s="21"/>
      <c r="AX146" s="21"/>
      <c r="AY146" s="21"/>
      <c r="AZ146" s="21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</row>
    <row r="147" spans="2:108" ht="15">
      <c r="B147" s="34" t="s">
        <v>16</v>
      </c>
      <c r="C147" s="87"/>
      <c r="D147" s="87"/>
      <c r="E147" s="86"/>
      <c r="F147" s="56">
        <v>64503</v>
      </c>
      <c r="G147" s="57">
        <f t="shared" si="87"/>
        <v>2628</v>
      </c>
      <c r="H147" s="57">
        <v>67131</v>
      </c>
      <c r="I147" s="57">
        <v>-300</v>
      </c>
      <c r="J147" s="57">
        <f t="shared" si="88"/>
        <v>64203</v>
      </c>
      <c r="K147" s="57">
        <v>-379</v>
      </c>
      <c r="L147" s="56">
        <v>63824</v>
      </c>
      <c r="M147" s="58">
        <f t="shared" si="98"/>
        <v>71</v>
      </c>
      <c r="N147" s="58"/>
      <c r="O147" s="58">
        <v>63895</v>
      </c>
      <c r="P147" s="57">
        <f t="shared" si="89"/>
        <v>291</v>
      </c>
      <c r="Q147" s="57">
        <v>64186</v>
      </c>
      <c r="R147" s="57">
        <v>64200</v>
      </c>
      <c r="S147" s="57">
        <f t="shared" si="90"/>
        <v>-14</v>
      </c>
      <c r="T147" s="59"/>
      <c r="U147" s="57">
        <v>0</v>
      </c>
      <c r="V147" s="57">
        <v>-1864</v>
      </c>
      <c r="W147" s="57">
        <f t="shared" si="91"/>
        <v>64186</v>
      </c>
      <c r="X147" s="57"/>
      <c r="Y147" s="57"/>
      <c r="Z147" s="56">
        <f t="shared" si="92"/>
        <v>291</v>
      </c>
      <c r="AA147" s="56">
        <v>64186</v>
      </c>
      <c r="AB147" s="20">
        <f t="shared" si="93"/>
        <v>-317</v>
      </c>
      <c r="AC147" s="56">
        <v>62479</v>
      </c>
      <c r="AD147" s="56">
        <v>64503</v>
      </c>
      <c r="AE147" s="56">
        <v>63491</v>
      </c>
      <c r="AF147" s="58">
        <f t="shared" si="94"/>
        <v>63148.1486</v>
      </c>
      <c r="AG147" s="56">
        <f t="shared" si="95"/>
        <v>62642.9634112</v>
      </c>
      <c r="AH147" s="58">
        <v>17</v>
      </c>
      <c r="AI147" s="56">
        <f t="shared" si="96"/>
        <v>0.036588800001482014</v>
      </c>
      <c r="AJ147" s="58">
        <v>62660</v>
      </c>
      <c r="AK147" s="56">
        <f t="shared" si="97"/>
        <v>0</v>
      </c>
      <c r="AL147" s="58">
        <v>62660</v>
      </c>
      <c r="AM147" s="20"/>
      <c r="AN147" s="10">
        <f t="shared" si="63"/>
      </c>
      <c r="AO147" s="10">
        <f t="shared" si="64"/>
      </c>
      <c r="AP147" s="20"/>
      <c r="AQ147" s="20"/>
      <c r="AR147" s="21"/>
      <c r="AS147" s="21"/>
      <c r="AT147" s="21"/>
      <c r="AU147" s="21"/>
      <c r="AV147" s="21"/>
      <c r="AW147" s="21"/>
      <c r="AX147" s="21"/>
      <c r="AY147" s="21"/>
      <c r="AZ147" s="21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</row>
    <row r="148" spans="2:108" ht="15">
      <c r="B148" s="34" t="s">
        <v>17</v>
      </c>
      <c r="C148" s="87"/>
      <c r="D148" s="87"/>
      <c r="E148" s="86"/>
      <c r="F148" s="56">
        <v>39685</v>
      </c>
      <c r="G148" s="57">
        <f t="shared" si="87"/>
        <v>1621</v>
      </c>
      <c r="H148" s="57">
        <v>41306</v>
      </c>
      <c r="I148" s="57">
        <v>-184</v>
      </c>
      <c r="J148" s="57">
        <f t="shared" si="88"/>
        <v>39501</v>
      </c>
      <c r="K148" s="57">
        <v>-233</v>
      </c>
      <c r="L148" s="56">
        <v>39267</v>
      </c>
      <c r="M148" s="58">
        <f t="shared" si="98"/>
        <v>51</v>
      </c>
      <c r="N148" s="58"/>
      <c r="O148" s="58">
        <v>39318</v>
      </c>
      <c r="P148" s="57">
        <f t="shared" si="89"/>
        <v>175</v>
      </c>
      <c r="Q148" s="57">
        <v>39493</v>
      </c>
      <c r="R148" s="57">
        <v>39503</v>
      </c>
      <c r="S148" s="57">
        <f t="shared" si="90"/>
        <v>-10</v>
      </c>
      <c r="T148" s="59"/>
      <c r="U148" s="57">
        <v>0</v>
      </c>
      <c r="V148" s="57">
        <v>144</v>
      </c>
      <c r="W148" s="57">
        <f t="shared" si="91"/>
        <v>39493</v>
      </c>
      <c r="X148" s="57"/>
      <c r="Y148" s="57"/>
      <c r="Z148" s="56">
        <f t="shared" si="92"/>
        <v>175</v>
      </c>
      <c r="AA148" s="56">
        <v>39493</v>
      </c>
      <c r="AB148" s="20">
        <f t="shared" si="93"/>
        <v>-192</v>
      </c>
      <c r="AC148" s="56">
        <v>38274</v>
      </c>
      <c r="AD148" s="56">
        <v>39685</v>
      </c>
      <c r="AE148" s="56">
        <v>39685</v>
      </c>
      <c r="AF148" s="58">
        <f t="shared" si="94"/>
        <v>39470.701</v>
      </c>
      <c r="AG148" s="56">
        <f t="shared" si="95"/>
        <v>39154.935392</v>
      </c>
      <c r="AH148" s="58">
        <v>11</v>
      </c>
      <c r="AI148" s="56">
        <f t="shared" si="96"/>
        <v>0.06460800000058953</v>
      </c>
      <c r="AJ148" s="58">
        <v>39166</v>
      </c>
      <c r="AK148" s="56">
        <f t="shared" si="97"/>
        <v>0</v>
      </c>
      <c r="AL148" s="58">
        <v>39166</v>
      </c>
      <c r="AM148" s="20"/>
      <c r="AN148" s="10">
        <f t="shared" si="63"/>
      </c>
      <c r="AO148" s="10">
        <f t="shared" si="64"/>
      </c>
      <c r="AP148" s="20"/>
      <c r="AQ148" s="20"/>
      <c r="AR148" s="21"/>
      <c r="AS148" s="21"/>
      <c r="AT148" s="21"/>
      <c r="AU148" s="21"/>
      <c r="AV148" s="21"/>
      <c r="AW148" s="21"/>
      <c r="AX148" s="21"/>
      <c r="AY148" s="21"/>
      <c r="AZ148" s="21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</row>
    <row r="149" spans="2:108" ht="15">
      <c r="B149" s="34" t="s">
        <v>45</v>
      </c>
      <c r="C149" s="87"/>
      <c r="D149" s="87"/>
      <c r="E149" s="56"/>
      <c r="F149" s="56">
        <v>39740</v>
      </c>
      <c r="G149" s="57">
        <f t="shared" si="87"/>
        <v>1623</v>
      </c>
      <c r="H149" s="57">
        <v>41363</v>
      </c>
      <c r="I149" s="57">
        <v>-185</v>
      </c>
      <c r="J149" s="57">
        <f t="shared" si="88"/>
        <v>39555</v>
      </c>
      <c r="K149" s="57">
        <v>-233</v>
      </c>
      <c r="L149" s="56">
        <v>39322</v>
      </c>
      <c r="M149" s="58">
        <f t="shared" si="98"/>
        <v>71</v>
      </c>
      <c r="N149" s="58"/>
      <c r="O149" s="58">
        <v>39393</v>
      </c>
      <c r="P149" s="57">
        <f t="shared" si="89"/>
        <v>2185</v>
      </c>
      <c r="Q149" s="57">
        <v>41578</v>
      </c>
      <c r="R149" s="57">
        <v>41592</v>
      </c>
      <c r="S149" s="57">
        <f t="shared" si="90"/>
        <v>-14</v>
      </c>
      <c r="T149" s="59"/>
      <c r="U149" s="57">
        <v>0</v>
      </c>
      <c r="V149" s="57">
        <v>-732</v>
      </c>
      <c r="W149" s="57">
        <f t="shared" si="91"/>
        <v>41578</v>
      </c>
      <c r="X149" s="57"/>
      <c r="Y149" s="57"/>
      <c r="Z149" s="56">
        <f t="shared" si="92"/>
        <v>2185</v>
      </c>
      <c r="AA149" s="56">
        <v>41578</v>
      </c>
      <c r="AB149" s="20">
        <f t="shared" si="93"/>
        <v>1838</v>
      </c>
      <c r="AC149" s="56">
        <v>39322</v>
      </c>
      <c r="AD149" s="56">
        <v>39740</v>
      </c>
      <c r="AE149" s="56">
        <v>39740</v>
      </c>
      <c r="AF149" s="58">
        <f t="shared" si="94"/>
        <v>39525.404</v>
      </c>
      <c r="AG149" s="56">
        <f t="shared" si="95"/>
        <v>39209.200768</v>
      </c>
      <c r="AH149" s="58">
        <v>11</v>
      </c>
      <c r="AI149" s="56">
        <f t="shared" si="96"/>
        <v>-0.20076800000242656</v>
      </c>
      <c r="AJ149" s="58">
        <v>39220</v>
      </c>
      <c r="AK149" s="56">
        <f t="shared" si="97"/>
        <v>0</v>
      </c>
      <c r="AL149" s="58">
        <v>39220</v>
      </c>
      <c r="AM149" s="20"/>
      <c r="AN149" s="10">
        <f t="shared" si="63"/>
      </c>
      <c r="AO149" s="10">
        <f t="shared" si="64"/>
      </c>
      <c r="AP149" s="20"/>
      <c r="AQ149" s="20"/>
      <c r="AR149" s="21"/>
      <c r="AS149" s="21"/>
      <c r="AT149" s="21"/>
      <c r="AU149" s="21"/>
      <c r="AV149" s="21"/>
      <c r="AW149" s="21"/>
      <c r="AX149" s="21"/>
      <c r="AY149" s="21"/>
      <c r="AZ149" s="21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</row>
    <row r="150" spans="2:108" ht="15">
      <c r="B150" s="34" t="s">
        <v>46</v>
      </c>
      <c r="C150" s="87"/>
      <c r="D150" s="87"/>
      <c r="E150" s="56"/>
      <c r="F150" s="56">
        <v>14903</v>
      </c>
      <c r="G150" s="57">
        <f t="shared" si="87"/>
        <v>608</v>
      </c>
      <c r="H150" s="57">
        <v>15511</v>
      </c>
      <c r="I150" s="57">
        <v>-69</v>
      </c>
      <c r="J150" s="57">
        <f t="shared" si="88"/>
        <v>14834</v>
      </c>
      <c r="K150" s="57">
        <v>-88</v>
      </c>
      <c r="L150" s="56">
        <v>14746</v>
      </c>
      <c r="M150" s="58">
        <f t="shared" si="98"/>
        <v>31</v>
      </c>
      <c r="N150" s="58"/>
      <c r="O150" s="58">
        <v>14777</v>
      </c>
      <c r="P150" s="57">
        <f t="shared" si="89"/>
        <v>33</v>
      </c>
      <c r="Q150" s="57">
        <v>14810</v>
      </c>
      <c r="R150" s="57">
        <v>14816</v>
      </c>
      <c r="S150" s="57">
        <f t="shared" si="90"/>
        <v>-6</v>
      </c>
      <c r="T150" s="59"/>
      <c r="U150" s="57">
        <v>0</v>
      </c>
      <c r="V150" s="57">
        <v>-469</v>
      </c>
      <c r="W150" s="57">
        <f t="shared" si="91"/>
        <v>14810</v>
      </c>
      <c r="X150" s="57"/>
      <c r="Y150" s="57"/>
      <c r="Z150" s="56">
        <f t="shared" si="92"/>
        <v>33</v>
      </c>
      <c r="AA150" s="56">
        <v>14810</v>
      </c>
      <c r="AB150" s="20">
        <f t="shared" si="93"/>
        <v>-93</v>
      </c>
      <c r="AC150" s="56">
        <v>14078</v>
      </c>
      <c r="AD150" s="56">
        <v>14903</v>
      </c>
      <c r="AE150" s="56">
        <v>14078</v>
      </c>
      <c r="AF150" s="58">
        <f t="shared" si="94"/>
        <v>14001.9788</v>
      </c>
      <c r="AG150" s="56">
        <f t="shared" si="95"/>
        <v>13889.962969600001</v>
      </c>
      <c r="AH150" s="58">
        <v>4</v>
      </c>
      <c r="AI150" s="56">
        <f t="shared" si="96"/>
        <v>0.03703039999891189</v>
      </c>
      <c r="AJ150" s="58">
        <v>13894</v>
      </c>
      <c r="AK150" s="56">
        <f t="shared" si="97"/>
        <v>0</v>
      </c>
      <c r="AL150" s="58">
        <v>13894</v>
      </c>
      <c r="AM150" s="20"/>
      <c r="AN150" s="10">
        <f t="shared" si="63"/>
      </c>
      <c r="AO150" s="10">
        <f t="shared" si="64"/>
      </c>
      <c r="AP150" s="20"/>
      <c r="AQ150" s="20"/>
      <c r="AR150" s="21"/>
      <c r="AS150" s="21"/>
      <c r="AT150" s="21"/>
      <c r="AU150" s="21"/>
      <c r="AV150" s="21"/>
      <c r="AW150" s="21"/>
      <c r="AX150" s="21"/>
      <c r="AY150" s="21"/>
      <c r="AZ150" s="21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</row>
    <row r="151" spans="2:108" ht="15">
      <c r="B151" s="34" t="s">
        <v>52</v>
      </c>
      <c r="C151" s="87"/>
      <c r="D151" s="87"/>
      <c r="E151" s="56"/>
      <c r="F151" s="56">
        <v>9935</v>
      </c>
      <c r="G151" s="57">
        <f t="shared" si="87"/>
        <v>410</v>
      </c>
      <c r="H151" s="57">
        <v>10345</v>
      </c>
      <c r="I151" s="57">
        <v>-46</v>
      </c>
      <c r="J151" s="57">
        <f t="shared" si="88"/>
        <v>9889</v>
      </c>
      <c r="K151" s="57">
        <v>-58</v>
      </c>
      <c r="L151" s="56">
        <v>9830</v>
      </c>
      <c r="M151" s="58">
        <f t="shared" si="98"/>
        <v>31</v>
      </c>
      <c r="N151" s="58"/>
      <c r="O151" s="58">
        <v>9861</v>
      </c>
      <c r="P151" s="57">
        <f t="shared" si="89"/>
        <v>46</v>
      </c>
      <c r="Q151" s="57">
        <v>9907</v>
      </c>
      <c r="R151" s="57">
        <v>9913</v>
      </c>
      <c r="S151" s="57">
        <f t="shared" si="90"/>
        <v>-6</v>
      </c>
      <c r="T151" s="59"/>
      <c r="U151" s="57">
        <v>0</v>
      </c>
      <c r="V151" s="57">
        <v>0</v>
      </c>
      <c r="W151" s="57">
        <f t="shared" si="91"/>
        <v>9907</v>
      </c>
      <c r="X151" s="57"/>
      <c r="Y151" s="57"/>
      <c r="Z151" s="56">
        <f t="shared" si="92"/>
        <v>46</v>
      </c>
      <c r="AA151" s="56">
        <v>9907</v>
      </c>
      <c r="AB151" s="20">
        <f t="shared" si="93"/>
        <v>-28</v>
      </c>
      <c r="AC151" s="56">
        <v>9175</v>
      </c>
      <c r="AD151" s="56">
        <v>9935</v>
      </c>
      <c r="AE151" s="56">
        <v>9175</v>
      </c>
      <c r="AF151" s="58">
        <f t="shared" si="94"/>
        <v>9125.455</v>
      </c>
      <c r="AG151" s="56">
        <f t="shared" si="95"/>
        <v>9052.45136</v>
      </c>
      <c r="AH151" s="58">
        <v>2</v>
      </c>
      <c r="AI151" s="56">
        <f t="shared" si="96"/>
        <v>-0.4513599999991129</v>
      </c>
      <c r="AJ151" s="58">
        <v>9054</v>
      </c>
      <c r="AK151" s="56">
        <f t="shared" si="97"/>
        <v>0</v>
      </c>
      <c r="AL151" s="58">
        <v>9054</v>
      </c>
      <c r="AM151" s="20"/>
      <c r="AN151" s="10">
        <f t="shared" si="63"/>
      </c>
      <c r="AO151" s="10">
        <f t="shared" si="64"/>
      </c>
      <c r="AP151" s="20"/>
      <c r="AQ151" s="20"/>
      <c r="AR151" s="21"/>
      <c r="AS151" s="21"/>
      <c r="AT151" s="21"/>
      <c r="AU151" s="21"/>
      <c r="AV151" s="21"/>
      <c r="AW151" s="21"/>
      <c r="AX151" s="21"/>
      <c r="AY151" s="21"/>
      <c r="AZ151" s="21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</row>
    <row r="152" spans="2:108" ht="15">
      <c r="B152" s="34" t="s">
        <v>53</v>
      </c>
      <c r="C152" s="87"/>
      <c r="D152" s="87"/>
      <c r="E152" s="56"/>
      <c r="F152" s="56"/>
      <c r="G152" s="57">
        <f t="shared" si="87"/>
        <v>0</v>
      </c>
      <c r="H152" s="57"/>
      <c r="I152" s="57">
        <v>0</v>
      </c>
      <c r="J152" s="57">
        <f t="shared" si="88"/>
        <v>0</v>
      </c>
      <c r="K152" s="57">
        <v>0</v>
      </c>
      <c r="L152" s="56"/>
      <c r="M152" s="58">
        <f t="shared" si="98"/>
        <v>0</v>
      </c>
      <c r="N152" s="58"/>
      <c r="O152" s="58">
        <v>0</v>
      </c>
      <c r="P152" s="57">
        <f t="shared" si="89"/>
        <v>0</v>
      </c>
      <c r="Q152" s="57"/>
      <c r="R152" s="57">
        <v>0</v>
      </c>
      <c r="S152" s="57">
        <f t="shared" si="90"/>
        <v>0</v>
      </c>
      <c r="T152" s="59"/>
      <c r="U152" s="57">
        <v>0</v>
      </c>
      <c r="V152" s="57">
        <v>-248</v>
      </c>
      <c r="W152" s="57">
        <f t="shared" si="91"/>
        <v>0</v>
      </c>
      <c r="X152" s="57"/>
      <c r="Y152" s="57"/>
      <c r="Z152" s="56">
        <f t="shared" si="92"/>
        <v>0</v>
      </c>
      <c r="AA152" s="56">
        <v>0</v>
      </c>
      <c r="AB152" s="20">
        <f t="shared" si="93"/>
        <v>0</v>
      </c>
      <c r="AC152" s="56">
        <v>0</v>
      </c>
      <c r="AD152" s="56">
        <v>0</v>
      </c>
      <c r="AE152" s="56"/>
      <c r="AF152" s="58">
        <f t="shared" si="94"/>
        <v>0</v>
      </c>
      <c r="AG152" s="56"/>
      <c r="AH152" s="58"/>
      <c r="AI152" s="56"/>
      <c r="AJ152" s="58"/>
      <c r="AK152" s="56"/>
      <c r="AL152" s="58"/>
      <c r="AM152" s="20"/>
      <c r="AN152" s="10">
        <f t="shared" si="63"/>
      </c>
      <c r="AO152" s="10">
        <f t="shared" si="64"/>
      </c>
      <c r="AP152" s="20"/>
      <c r="AQ152" s="20"/>
      <c r="AR152" s="21"/>
      <c r="AS152" s="21"/>
      <c r="AT152" s="21"/>
      <c r="AU152" s="21"/>
      <c r="AV152" s="21"/>
      <c r="AW152" s="21"/>
      <c r="AX152" s="21"/>
      <c r="AY152" s="21"/>
      <c r="AZ152" s="21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</row>
    <row r="153" spans="2:108" ht="15">
      <c r="B153" s="34" t="s">
        <v>54</v>
      </c>
      <c r="C153" s="87"/>
      <c r="D153" s="87"/>
      <c r="E153" s="56"/>
      <c r="F153" s="56">
        <v>4968</v>
      </c>
      <c r="G153" s="57">
        <f t="shared" si="87"/>
        <v>205</v>
      </c>
      <c r="H153" s="57">
        <v>5173</v>
      </c>
      <c r="I153" s="57">
        <v>-23</v>
      </c>
      <c r="J153" s="57">
        <f t="shared" si="88"/>
        <v>4945</v>
      </c>
      <c r="K153" s="57">
        <v>-29</v>
      </c>
      <c r="L153" s="56">
        <v>4916</v>
      </c>
      <c r="M153" s="58">
        <f t="shared" si="98"/>
        <v>21</v>
      </c>
      <c r="N153" s="58"/>
      <c r="O153" s="58">
        <v>4937</v>
      </c>
      <c r="P153" s="57">
        <f t="shared" si="89"/>
        <v>9</v>
      </c>
      <c r="Q153" s="57">
        <v>4946</v>
      </c>
      <c r="R153" s="57">
        <v>4950</v>
      </c>
      <c r="S153" s="57">
        <f t="shared" si="90"/>
        <v>-4</v>
      </c>
      <c r="T153" s="59"/>
      <c r="U153" s="57">
        <v>0</v>
      </c>
      <c r="V153" s="57">
        <v>0</v>
      </c>
      <c r="W153" s="57">
        <f t="shared" si="91"/>
        <v>4946</v>
      </c>
      <c r="X153" s="57"/>
      <c r="Y153" s="57"/>
      <c r="Z153" s="56">
        <f t="shared" si="92"/>
        <v>9</v>
      </c>
      <c r="AA153" s="56">
        <v>4946</v>
      </c>
      <c r="AB153" s="20">
        <f t="shared" si="93"/>
        <v>-22</v>
      </c>
      <c r="AC153" s="56">
        <v>4458</v>
      </c>
      <c r="AD153" s="56">
        <v>4968</v>
      </c>
      <c r="AE153" s="56">
        <v>4600</v>
      </c>
      <c r="AF153" s="58">
        <f t="shared" si="94"/>
        <v>4575.16</v>
      </c>
      <c r="AG153" s="56">
        <f t="shared" si="95"/>
        <v>4538.55872</v>
      </c>
      <c r="AH153" s="58">
        <v>1</v>
      </c>
      <c r="AI153" s="56">
        <f t="shared" si="96"/>
        <v>0.4412800000000061</v>
      </c>
      <c r="AJ153" s="58">
        <v>4540</v>
      </c>
      <c r="AK153" s="56">
        <f t="shared" si="97"/>
        <v>0</v>
      </c>
      <c r="AL153" s="58">
        <v>4540</v>
      </c>
      <c r="AM153" s="20"/>
      <c r="AN153" s="10">
        <f t="shared" si="63"/>
      </c>
      <c r="AO153" s="10">
        <f t="shared" si="64"/>
      </c>
      <c r="AP153" s="20"/>
      <c r="AQ153" s="20"/>
      <c r="AR153" s="21"/>
      <c r="AS153" s="21"/>
      <c r="AT153" s="21"/>
      <c r="AU153" s="21"/>
      <c r="AV153" s="21"/>
      <c r="AW153" s="21"/>
      <c r="AX153" s="21"/>
      <c r="AY153" s="21"/>
      <c r="AZ153" s="21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</row>
    <row r="154" spans="2:108" ht="15">
      <c r="B154" s="34" t="s">
        <v>55</v>
      </c>
      <c r="C154" s="87"/>
      <c r="D154" s="87"/>
      <c r="E154" s="56"/>
      <c r="F154" s="56"/>
      <c r="G154" s="57">
        <f t="shared" si="87"/>
        <v>0</v>
      </c>
      <c r="H154" s="57"/>
      <c r="I154" s="57">
        <v>0</v>
      </c>
      <c r="J154" s="57">
        <f t="shared" si="88"/>
        <v>0</v>
      </c>
      <c r="K154" s="57">
        <v>0</v>
      </c>
      <c r="L154" s="56"/>
      <c r="M154" s="58">
        <f t="shared" si="98"/>
        <v>0</v>
      </c>
      <c r="N154" s="58"/>
      <c r="O154" s="58">
        <v>0</v>
      </c>
      <c r="P154" s="57">
        <f t="shared" si="89"/>
        <v>0</v>
      </c>
      <c r="Q154" s="57"/>
      <c r="R154" s="57">
        <v>0</v>
      </c>
      <c r="S154" s="57">
        <f t="shared" si="90"/>
        <v>0</v>
      </c>
      <c r="T154" s="59"/>
      <c r="U154" s="57">
        <v>0</v>
      </c>
      <c r="V154" s="57">
        <v>-368</v>
      </c>
      <c r="W154" s="57">
        <f t="shared" si="91"/>
        <v>0</v>
      </c>
      <c r="X154" s="57"/>
      <c r="Y154" s="57"/>
      <c r="Z154" s="56">
        <f t="shared" si="92"/>
        <v>0</v>
      </c>
      <c r="AA154" s="56">
        <v>0</v>
      </c>
      <c r="AB154" s="20">
        <f t="shared" si="93"/>
        <v>0</v>
      </c>
      <c r="AC154" s="56">
        <v>0</v>
      </c>
      <c r="AD154" s="56">
        <v>0</v>
      </c>
      <c r="AE154" s="56"/>
      <c r="AF154" s="58"/>
      <c r="AG154" s="56"/>
      <c r="AH154" s="58"/>
      <c r="AI154" s="56"/>
      <c r="AJ154" s="58"/>
      <c r="AK154" s="56"/>
      <c r="AL154" s="58"/>
      <c r="AM154" s="20"/>
      <c r="AN154" s="10">
        <f t="shared" si="63"/>
      </c>
      <c r="AO154" s="10">
        <f t="shared" si="64"/>
      </c>
      <c r="AP154" s="20"/>
      <c r="AQ154" s="20"/>
      <c r="AR154" s="21"/>
      <c r="AS154" s="21"/>
      <c r="AT154" s="21"/>
      <c r="AU154" s="21"/>
      <c r="AV154" s="21"/>
      <c r="AW154" s="21"/>
      <c r="AX154" s="21"/>
      <c r="AY154" s="21"/>
      <c r="AZ154" s="21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</row>
    <row r="155" spans="2:108" ht="15">
      <c r="B155" s="92" t="s">
        <v>56</v>
      </c>
      <c r="C155" s="93"/>
      <c r="D155" s="93"/>
      <c r="E155" s="91"/>
      <c r="F155" s="91">
        <v>7451</v>
      </c>
      <c r="G155" s="90">
        <f>SUM(H155-F155)</f>
        <v>306</v>
      </c>
      <c r="H155" s="90">
        <v>7757</v>
      </c>
      <c r="I155" s="90">
        <v>-35</v>
      </c>
      <c r="J155" s="90">
        <f>SUM(F155,I155)</f>
        <v>7416</v>
      </c>
      <c r="K155" s="90">
        <v>-44</v>
      </c>
      <c r="L155" s="91">
        <v>7373</v>
      </c>
      <c r="M155" s="98">
        <f>SUM(O155-L155)</f>
        <v>21</v>
      </c>
      <c r="N155" s="98"/>
      <c r="O155" s="98">
        <v>7394</v>
      </c>
      <c r="P155" s="90">
        <f>SUM(Q155-O155)</f>
        <v>16</v>
      </c>
      <c r="Q155" s="90">
        <v>7410</v>
      </c>
      <c r="R155" s="90">
        <v>7414</v>
      </c>
      <c r="S155" s="90">
        <f>SUM(Q155-R155)</f>
        <v>-4</v>
      </c>
      <c r="T155" s="97"/>
      <c r="U155" s="102">
        <f>SUM(U143:U154)</f>
        <v>0</v>
      </c>
      <c r="V155" s="90">
        <v>-10716</v>
      </c>
      <c r="W155" s="90">
        <f>SUM(Q155,U155)</f>
        <v>7410</v>
      </c>
      <c r="X155" s="90"/>
      <c r="Y155" s="97"/>
      <c r="Z155" s="91">
        <f>SUM(AA155-O155)</f>
        <v>16</v>
      </c>
      <c r="AA155" s="91">
        <v>7410</v>
      </c>
      <c r="AB155" s="139">
        <f>SUM(AA155-F155)</f>
        <v>-41</v>
      </c>
      <c r="AC155" s="91">
        <v>6922</v>
      </c>
      <c r="AD155" s="91">
        <v>7451</v>
      </c>
      <c r="AE155" s="91">
        <v>7250</v>
      </c>
      <c r="AF155" s="98">
        <f t="shared" si="94"/>
        <v>7210.85</v>
      </c>
      <c r="AG155" s="91">
        <f t="shared" si="95"/>
        <v>7153.1632</v>
      </c>
      <c r="AH155" s="98">
        <v>2</v>
      </c>
      <c r="AI155" s="91">
        <f>SUM(AJ155-SUM(AG155:AH155))</f>
        <v>-0.1631999999999607</v>
      </c>
      <c r="AJ155" s="98">
        <v>7155</v>
      </c>
      <c r="AK155" s="91">
        <f>SUM(AL155-AJ155)</f>
        <v>0</v>
      </c>
      <c r="AL155" s="98">
        <v>7155</v>
      </c>
      <c r="AM155" s="20"/>
      <c r="AN155" s="10">
        <f t="shared" si="63"/>
      </c>
      <c r="AO155" s="10">
        <f t="shared" si="64"/>
      </c>
      <c r="AP155" s="20"/>
      <c r="AQ155" s="20"/>
      <c r="AR155" s="21"/>
      <c r="AS155" s="21"/>
      <c r="AT155" s="21"/>
      <c r="AU155" s="21"/>
      <c r="AV155" s="21"/>
      <c r="AW155" s="21"/>
      <c r="AX155" s="21"/>
      <c r="AY155" s="21"/>
      <c r="AZ155" s="21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</row>
    <row r="156" spans="2:108" ht="15">
      <c r="B156" s="34"/>
      <c r="C156" s="87"/>
      <c r="D156" s="87"/>
      <c r="E156" s="56"/>
      <c r="F156" s="56"/>
      <c r="G156" s="57"/>
      <c r="H156" s="57"/>
      <c r="I156" s="57"/>
      <c r="J156" s="57"/>
      <c r="K156" s="57"/>
      <c r="L156" s="56"/>
      <c r="M156" s="58"/>
      <c r="N156" s="58"/>
      <c r="O156" s="58"/>
      <c r="P156" s="57"/>
      <c r="Q156" s="57"/>
      <c r="R156" s="57"/>
      <c r="S156" s="57"/>
      <c r="T156" s="59"/>
      <c r="U156" s="53"/>
      <c r="V156" s="57"/>
      <c r="W156" s="57"/>
      <c r="X156" s="57"/>
      <c r="Y156" s="59"/>
      <c r="Z156" s="56"/>
      <c r="AA156" s="56"/>
      <c r="AB156" s="20"/>
      <c r="AC156" s="56"/>
      <c r="AD156" s="56"/>
      <c r="AE156" s="56"/>
      <c r="AF156" s="56"/>
      <c r="AG156" s="56"/>
      <c r="AH156" s="58"/>
      <c r="AI156" s="58"/>
      <c r="AJ156" s="58"/>
      <c r="AK156" s="58"/>
      <c r="AL156" s="58"/>
      <c r="AM156" s="20"/>
      <c r="AN156" s="10">
        <f t="shared" si="63"/>
      </c>
      <c r="AO156" s="10">
        <f t="shared" si="64"/>
      </c>
      <c r="AP156" s="20"/>
      <c r="AQ156" s="20"/>
      <c r="AR156" s="21"/>
      <c r="AS156" s="21"/>
      <c r="AT156" s="21"/>
      <c r="AU156" s="21"/>
      <c r="AV156" s="21"/>
      <c r="AW156" s="21"/>
      <c r="AX156" s="21"/>
      <c r="AY156" s="21"/>
      <c r="AZ156" s="21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</row>
    <row r="157" spans="2:108" ht="15">
      <c r="B157" s="127"/>
      <c r="C157" s="97"/>
      <c r="D157" s="97"/>
      <c r="E157" s="128" t="s">
        <v>145</v>
      </c>
      <c r="F157" s="101">
        <f aca="true" t="shared" si="99" ref="F157:L157">SUM(F143:F155)</f>
        <v>364519</v>
      </c>
      <c r="G157" s="102">
        <f t="shared" si="99"/>
        <v>8234</v>
      </c>
      <c r="H157" s="102">
        <f t="shared" si="99"/>
        <v>372753</v>
      </c>
      <c r="I157" s="102">
        <f t="shared" si="99"/>
        <v>-1695</v>
      </c>
      <c r="J157" s="102">
        <f t="shared" si="99"/>
        <v>362824</v>
      </c>
      <c r="K157" s="102">
        <f t="shared" si="99"/>
        <v>-2141</v>
      </c>
      <c r="L157" s="101">
        <f t="shared" si="99"/>
        <v>360683</v>
      </c>
      <c r="M157" s="104">
        <v>81</v>
      </c>
      <c r="N157" s="104">
        <v>359</v>
      </c>
      <c r="O157" s="104">
        <v>361123</v>
      </c>
      <c r="P157" s="102">
        <f>SUM(P143:P155)</f>
        <v>1354</v>
      </c>
      <c r="Q157" s="102">
        <f>SUM(Q143:Q155)</f>
        <v>362477</v>
      </c>
      <c r="R157" s="102">
        <f>SUM(R143:R155)</f>
        <v>364802</v>
      </c>
      <c r="S157" s="102">
        <f>SUM(S143:S155)</f>
        <v>-2325</v>
      </c>
      <c r="T157" s="97"/>
      <c r="U157" s="102">
        <f>SUM(U143:U155)</f>
        <v>0</v>
      </c>
      <c r="V157" s="90"/>
      <c r="W157" s="102">
        <f>SUM(W143:W155)</f>
        <v>362477</v>
      </c>
      <c r="X157" s="102"/>
      <c r="Y157" s="102">
        <f aca="true" t="shared" si="100" ref="Y157:AL157">SUM(Y143:Y155)</f>
        <v>0</v>
      </c>
      <c r="Z157" s="101">
        <f t="shared" si="100"/>
        <v>1354</v>
      </c>
      <c r="AA157" s="101">
        <f t="shared" si="100"/>
        <v>362477</v>
      </c>
      <c r="AB157" s="129">
        <f t="shared" si="100"/>
        <v>-2042</v>
      </c>
      <c r="AC157" s="101">
        <f t="shared" si="100"/>
        <v>351455</v>
      </c>
      <c r="AD157" s="101">
        <f t="shared" si="100"/>
        <v>356890</v>
      </c>
      <c r="AE157" s="101">
        <f t="shared" si="100"/>
        <v>365105</v>
      </c>
      <c r="AF157" s="101">
        <f t="shared" si="100"/>
        <v>363133.43299999996</v>
      </c>
      <c r="AG157" s="104">
        <f t="shared" si="100"/>
        <v>360228.365536</v>
      </c>
      <c r="AH157" s="104">
        <f t="shared" si="100"/>
        <v>99</v>
      </c>
      <c r="AI157" s="104">
        <f t="shared" si="100"/>
        <v>-0.36553600001934683</v>
      </c>
      <c r="AJ157" s="104">
        <f t="shared" si="100"/>
        <v>360327</v>
      </c>
      <c r="AK157" s="104">
        <f t="shared" si="100"/>
        <v>2670</v>
      </c>
      <c r="AL157" s="104">
        <f t="shared" si="100"/>
        <v>362997</v>
      </c>
      <c r="AM157" s="20"/>
      <c r="AN157" s="104">
        <f>SUM(AN143:AN155)</f>
        <v>0</v>
      </c>
      <c r="AO157" s="10">
        <f t="shared" si="64"/>
        <v>2670</v>
      </c>
      <c r="AP157" s="20"/>
      <c r="AQ157" s="20"/>
      <c r="AR157" s="21"/>
      <c r="AS157" s="21"/>
      <c r="AT157" s="21"/>
      <c r="AU157" s="21"/>
      <c r="AV157" s="21"/>
      <c r="AW157" s="21"/>
      <c r="AX157" s="21"/>
      <c r="AY157" s="21"/>
      <c r="AZ157" s="21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</row>
    <row r="158" spans="12:108" ht="15.75">
      <c r="L158" s="117" t="s">
        <v>134</v>
      </c>
      <c r="AB158" s="21"/>
      <c r="AC158" s="10"/>
      <c r="AG158" s="32"/>
      <c r="AH158" s="32"/>
      <c r="AI158" s="32"/>
      <c r="AJ158" s="32"/>
      <c r="AK158" s="32"/>
      <c r="AL158" s="32"/>
      <c r="AM158" s="20"/>
      <c r="AN158" s="10">
        <f t="shared" si="63"/>
      </c>
      <c r="AO158" s="10">
        <f t="shared" si="64"/>
      </c>
      <c r="AP158" s="20"/>
      <c r="AQ158" s="20"/>
      <c r="AR158" s="21"/>
      <c r="AS158" s="21"/>
      <c r="AT158" s="21"/>
      <c r="AU158" s="21"/>
      <c r="AV158" s="21"/>
      <c r="AW158" s="21"/>
      <c r="AX158" s="21"/>
      <c r="AY158" s="21"/>
      <c r="AZ158" s="21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</row>
    <row r="159" spans="28:108" ht="15">
      <c r="AB159" s="21"/>
      <c r="AC159" s="10"/>
      <c r="AG159" s="138"/>
      <c r="AH159" s="138"/>
      <c r="AI159" s="138"/>
      <c r="AJ159" s="138"/>
      <c r="AK159" s="138"/>
      <c r="AL159" s="138"/>
      <c r="AM159" s="20"/>
      <c r="AN159" s="10">
        <f t="shared" si="63"/>
      </c>
      <c r="AO159" s="10">
        <f t="shared" si="64"/>
      </c>
      <c r="AP159" s="20"/>
      <c r="AQ159" s="20"/>
      <c r="AR159" s="21"/>
      <c r="AS159" s="21"/>
      <c r="AT159" s="21"/>
      <c r="AU159" s="21"/>
      <c r="AV159" s="21"/>
      <c r="AW159" s="21"/>
      <c r="AX159" s="21"/>
      <c r="AY159" s="21"/>
      <c r="AZ159" s="21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</row>
    <row r="160" spans="2:108" ht="15">
      <c r="B160" s="89"/>
      <c r="C160" s="131"/>
      <c r="D160" s="131"/>
      <c r="E160" s="109"/>
      <c r="F160" s="36"/>
      <c r="G160" s="37"/>
      <c r="H160" s="37"/>
      <c r="I160" s="37"/>
      <c r="J160" s="37"/>
      <c r="K160" s="37"/>
      <c r="L160" s="119" t="s">
        <v>136</v>
      </c>
      <c r="M160" s="37"/>
      <c r="N160" s="37"/>
      <c r="O160" s="118" t="s">
        <v>135</v>
      </c>
      <c r="P160" s="37"/>
      <c r="Q160" s="37"/>
      <c r="R160" s="37"/>
      <c r="S160" s="37"/>
      <c r="T160" s="37"/>
      <c r="U160" s="37"/>
      <c r="V160" s="37"/>
      <c r="W160" s="37"/>
      <c r="X160" s="37"/>
      <c r="Y160" s="38" t="s">
        <v>105</v>
      </c>
      <c r="Z160" s="38"/>
      <c r="AA160" s="37"/>
      <c r="AC160" s="124"/>
      <c r="AD160" s="125"/>
      <c r="AE160" s="157"/>
      <c r="AF160" s="157"/>
      <c r="AG160" s="150" t="s">
        <v>135</v>
      </c>
      <c r="AH160" s="163" t="s">
        <v>148</v>
      </c>
      <c r="AI160" s="164"/>
      <c r="AJ160" s="164"/>
      <c r="AK160" s="164"/>
      <c r="AL160" s="165"/>
      <c r="AM160" s="20"/>
      <c r="AN160" s="10">
        <f t="shared" si="63"/>
      </c>
      <c r="AO160" s="10">
        <f t="shared" si="64"/>
      </c>
      <c r="AP160" s="20"/>
      <c r="AQ160" s="20"/>
      <c r="AR160" s="21"/>
      <c r="AS160" s="21"/>
      <c r="AT160" s="21"/>
      <c r="AU160" s="21"/>
      <c r="AV160" s="21"/>
      <c r="AW160" s="21"/>
      <c r="AX160" s="21"/>
      <c r="AY160" s="21"/>
      <c r="AZ160" s="21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</row>
    <row r="161" spans="2:108" ht="15">
      <c r="B161" s="158" t="s">
        <v>133</v>
      </c>
      <c r="C161" s="159"/>
      <c r="D161" s="159"/>
      <c r="E161" s="160"/>
      <c r="F161" s="82" t="s">
        <v>136</v>
      </c>
      <c r="G161" s="40"/>
      <c r="H161" s="41" t="s">
        <v>91</v>
      </c>
      <c r="I161" s="41"/>
      <c r="J161" s="41"/>
      <c r="K161" s="41"/>
      <c r="L161" s="42" t="s">
        <v>129</v>
      </c>
      <c r="M161" s="43"/>
      <c r="N161" s="44"/>
      <c r="O161" s="45"/>
      <c r="P161" s="46"/>
      <c r="Q161" s="46"/>
      <c r="R161" s="38"/>
      <c r="S161" s="38"/>
      <c r="T161" s="38"/>
      <c r="U161" s="38" t="s">
        <v>103</v>
      </c>
      <c r="V161" s="38"/>
      <c r="W161" s="38"/>
      <c r="X161" s="38"/>
      <c r="Y161" s="47" t="s">
        <v>106</v>
      </c>
      <c r="Z161" s="47"/>
      <c r="AA161" s="40"/>
      <c r="AB161" s="1" t="s">
        <v>84</v>
      </c>
      <c r="AC161" s="58"/>
      <c r="AD161" s="58"/>
      <c r="AE161" s="148" t="s">
        <v>135</v>
      </c>
      <c r="AF161" s="153"/>
      <c r="AG161" s="151" t="s">
        <v>168</v>
      </c>
      <c r="AH161" s="123"/>
      <c r="AI161" s="141"/>
      <c r="AJ161" s="125"/>
      <c r="AK161" s="141"/>
      <c r="AL161" s="58"/>
      <c r="AM161" s="20"/>
      <c r="AN161" s="10">
        <f t="shared" si="63"/>
      </c>
      <c r="AO161" s="10">
        <f t="shared" si="64"/>
      </c>
      <c r="AP161" s="20"/>
      <c r="AQ161" s="20"/>
      <c r="AR161" s="21"/>
      <c r="AS161" s="21"/>
      <c r="AT161" s="21"/>
      <c r="AU161" s="21"/>
      <c r="AV161" s="21"/>
      <c r="AW161" s="21"/>
      <c r="AX161" s="21"/>
      <c r="AY161" s="21"/>
      <c r="AZ161" s="21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</row>
    <row r="162" spans="2:108" ht="15">
      <c r="B162" s="48"/>
      <c r="C162" s="57"/>
      <c r="D162" s="57"/>
      <c r="E162" s="56"/>
      <c r="F162" s="39" t="s">
        <v>129</v>
      </c>
      <c r="G162" s="49"/>
      <c r="H162" s="50" t="s">
        <v>94</v>
      </c>
      <c r="I162" s="50" t="s">
        <v>114</v>
      </c>
      <c r="J162" s="50" t="s">
        <v>116</v>
      </c>
      <c r="K162" s="50" t="s">
        <v>115</v>
      </c>
      <c r="L162" s="42" t="s">
        <v>143</v>
      </c>
      <c r="M162" s="51" t="s">
        <v>130</v>
      </c>
      <c r="N162" s="51" t="s">
        <v>124</v>
      </c>
      <c r="O162" s="51" t="s">
        <v>132</v>
      </c>
      <c r="P162" s="50"/>
      <c r="Q162" s="50"/>
      <c r="R162" s="49" t="s">
        <v>86</v>
      </c>
      <c r="S162" s="40"/>
      <c r="T162" s="40"/>
      <c r="U162" s="40" t="s">
        <v>99</v>
      </c>
      <c r="V162" s="40"/>
      <c r="W162" s="40" t="s">
        <v>104</v>
      </c>
      <c r="X162" s="40"/>
      <c r="Y162" s="40" t="s">
        <v>111</v>
      </c>
      <c r="Z162" s="52" t="s">
        <v>124</v>
      </c>
      <c r="AA162" s="61"/>
      <c r="AB162" s="30" t="s">
        <v>107</v>
      </c>
      <c r="AC162" s="130" t="s">
        <v>135</v>
      </c>
      <c r="AD162" s="130" t="s">
        <v>135</v>
      </c>
      <c r="AE162" s="153" t="s">
        <v>168</v>
      </c>
      <c r="AF162" s="153" t="s">
        <v>166</v>
      </c>
      <c r="AG162" s="151" t="s">
        <v>169</v>
      </c>
      <c r="AH162" s="153" t="s">
        <v>130</v>
      </c>
      <c r="AI162" s="151" t="s">
        <v>172</v>
      </c>
      <c r="AJ162" s="151" t="s">
        <v>132</v>
      </c>
      <c r="AK162" s="151" t="s">
        <v>172</v>
      </c>
      <c r="AL162" s="156" t="s">
        <v>148</v>
      </c>
      <c r="AM162" s="20"/>
      <c r="AN162" s="10" t="s">
        <v>175</v>
      </c>
      <c r="AO162" s="10" t="s">
        <v>172</v>
      </c>
      <c r="AP162" s="20"/>
      <c r="AQ162" s="20"/>
      <c r="AR162" s="21"/>
      <c r="AS162" s="21"/>
      <c r="AT162" s="21"/>
      <c r="AU162" s="21"/>
      <c r="AV162" s="21"/>
      <c r="AW162" s="21"/>
      <c r="AX162" s="21"/>
      <c r="AY162" s="21"/>
      <c r="AZ162" s="21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</row>
    <row r="163" spans="2:108" ht="15">
      <c r="B163" s="100"/>
      <c r="C163" s="132"/>
      <c r="D163" s="132"/>
      <c r="E163" s="110"/>
      <c r="F163" s="101" t="s">
        <v>77</v>
      </c>
      <c r="G163" s="102" t="s">
        <v>84</v>
      </c>
      <c r="H163" s="102" t="s">
        <v>77</v>
      </c>
      <c r="I163" s="102"/>
      <c r="J163" s="103" t="s">
        <v>117</v>
      </c>
      <c r="K163" s="102"/>
      <c r="L163" s="101" t="s">
        <v>93</v>
      </c>
      <c r="M163" s="104" t="s">
        <v>131</v>
      </c>
      <c r="N163" s="105" t="s">
        <v>125</v>
      </c>
      <c r="O163" s="104" t="s">
        <v>85</v>
      </c>
      <c r="P163" s="102" t="s">
        <v>87</v>
      </c>
      <c r="Q163" s="102" t="s">
        <v>90</v>
      </c>
      <c r="R163" s="102" t="s">
        <v>96</v>
      </c>
      <c r="S163" s="102" t="s">
        <v>84</v>
      </c>
      <c r="T163" s="102" t="s">
        <v>100</v>
      </c>
      <c r="U163" s="102" t="s">
        <v>98</v>
      </c>
      <c r="V163" s="106"/>
      <c r="W163" s="102" t="s">
        <v>98</v>
      </c>
      <c r="X163" s="102"/>
      <c r="Y163" s="102" t="s">
        <v>112</v>
      </c>
      <c r="Z163" s="95" t="s">
        <v>87</v>
      </c>
      <c r="AA163" s="137" t="s">
        <v>147</v>
      </c>
      <c r="AB163" s="27" t="s">
        <v>108</v>
      </c>
      <c r="AC163" s="79" t="s">
        <v>149</v>
      </c>
      <c r="AD163" s="96" t="s">
        <v>150</v>
      </c>
      <c r="AE163" s="149" t="s">
        <v>77</v>
      </c>
      <c r="AF163" s="149" t="s">
        <v>93</v>
      </c>
      <c r="AG163" s="152" t="s">
        <v>170</v>
      </c>
      <c r="AH163" s="149" t="s">
        <v>171</v>
      </c>
      <c r="AI163" s="152" t="s">
        <v>125</v>
      </c>
      <c r="AJ163" s="152" t="s">
        <v>85</v>
      </c>
      <c r="AK163" s="152" t="s">
        <v>87</v>
      </c>
      <c r="AL163" s="152" t="s">
        <v>174</v>
      </c>
      <c r="AM163" s="20"/>
      <c r="AN163" s="10" t="s">
        <v>176</v>
      </c>
      <c r="AO163" s="10" t="s">
        <v>177</v>
      </c>
      <c r="AP163" s="20"/>
      <c r="AQ163" s="20"/>
      <c r="AR163" s="21"/>
      <c r="AS163" s="21"/>
      <c r="AT163" s="21"/>
      <c r="AU163" s="21"/>
      <c r="AV163" s="21"/>
      <c r="AW163" s="21"/>
      <c r="AX163" s="21"/>
      <c r="AY163" s="21"/>
      <c r="AZ163" s="21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</row>
    <row r="164" spans="2:108" ht="15">
      <c r="B164" s="34"/>
      <c r="C164" s="87"/>
      <c r="D164" s="87"/>
      <c r="E164" s="86"/>
      <c r="F164" s="56"/>
      <c r="G164" s="59"/>
      <c r="H164" s="57"/>
      <c r="I164" s="57"/>
      <c r="J164" s="57"/>
      <c r="K164" s="57"/>
      <c r="L164" s="56"/>
      <c r="M164" s="58"/>
      <c r="N164" s="58"/>
      <c r="O164" s="60"/>
      <c r="P164" s="59"/>
      <c r="Q164" s="57"/>
      <c r="R164" s="57"/>
      <c r="S164" s="59"/>
      <c r="T164" s="59"/>
      <c r="U164" s="57"/>
      <c r="V164" s="83"/>
      <c r="W164" s="57"/>
      <c r="X164" s="57"/>
      <c r="Y164" s="83"/>
      <c r="Z164" s="56"/>
      <c r="AA164" s="56"/>
      <c r="AB164" s="21"/>
      <c r="AC164" s="56"/>
      <c r="AD164" s="56"/>
      <c r="AE164" s="56"/>
      <c r="AF164" s="56"/>
      <c r="AG164" s="56"/>
      <c r="AH164" s="58"/>
      <c r="AI164" s="58"/>
      <c r="AJ164" s="58"/>
      <c r="AK164" s="58"/>
      <c r="AL164" s="58"/>
      <c r="AM164" s="20"/>
      <c r="AN164" s="10">
        <f t="shared" si="63"/>
      </c>
      <c r="AO164" s="10">
        <f t="shared" si="64"/>
      </c>
      <c r="AP164" s="20"/>
      <c r="AQ164" s="20"/>
      <c r="AR164" s="21"/>
      <c r="AS164" s="21"/>
      <c r="AT164" s="21"/>
      <c r="AU164" s="21"/>
      <c r="AV164" s="21"/>
      <c r="AW164" s="21"/>
      <c r="AX164" s="21"/>
      <c r="AY164" s="21"/>
      <c r="AZ164" s="21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</row>
    <row r="165" spans="2:108" ht="15.75">
      <c r="B165" s="34"/>
      <c r="C165" s="87"/>
      <c r="D165" s="87"/>
      <c r="E165" s="86" t="s">
        <v>79</v>
      </c>
      <c r="F165" s="56">
        <v>25000</v>
      </c>
      <c r="G165" s="57">
        <f aca="true" t="shared" si="101" ref="G165:G173">SUM(H165-F165)</f>
        <v>0</v>
      </c>
      <c r="H165" s="57">
        <v>25000</v>
      </c>
      <c r="I165" s="57">
        <v>-115</v>
      </c>
      <c r="J165" s="57">
        <f aca="true" t="shared" si="102" ref="J165:J173">SUM(F165,I165)</f>
        <v>24885</v>
      </c>
      <c r="K165" s="57">
        <v>-146</v>
      </c>
      <c r="L165" s="56">
        <v>24737</v>
      </c>
      <c r="M165" s="58">
        <f>SUM(O165-L165)</f>
        <v>2</v>
      </c>
      <c r="N165" s="58"/>
      <c r="O165" s="58">
        <v>24739</v>
      </c>
      <c r="P165" s="57">
        <f aca="true" t="shared" si="103" ref="P165:P174">SUM(Q165-O165)</f>
        <v>-4739</v>
      </c>
      <c r="Q165" s="57">
        <v>20000</v>
      </c>
      <c r="R165" s="57">
        <v>25000</v>
      </c>
      <c r="S165" s="57">
        <f aca="true" t="shared" si="104" ref="S165:S173">SUM(Q165-R165)</f>
        <v>-5000</v>
      </c>
      <c r="T165" s="84"/>
      <c r="U165" s="57"/>
      <c r="V165" s="57">
        <v>-100000</v>
      </c>
      <c r="W165" s="57">
        <f aca="true" t="shared" si="105" ref="W165:W173">SUM(Q165,U165)</f>
        <v>20000</v>
      </c>
      <c r="X165" s="57"/>
      <c r="Y165" s="83"/>
      <c r="Z165" s="56">
        <f>SUM(AA165-O165)</f>
        <v>-4739</v>
      </c>
      <c r="AA165" s="56">
        <v>20000</v>
      </c>
      <c r="AB165" s="20">
        <f aca="true" t="shared" si="106" ref="AB165:AB174">SUM(AA165-F165)</f>
        <v>-5000</v>
      </c>
      <c r="AC165" s="56">
        <v>0</v>
      </c>
      <c r="AD165" s="56">
        <v>20000</v>
      </c>
      <c r="AE165" s="56">
        <v>20000</v>
      </c>
      <c r="AF165" s="58">
        <f aca="true" t="shared" si="107" ref="AF165:AF173">SUM(AE165*0.9946)</f>
        <v>19892</v>
      </c>
      <c r="AG165" s="56">
        <f aca="true" t="shared" si="108" ref="AG165:AG173">SUM(AF165*0.992)</f>
        <v>19732.864</v>
      </c>
      <c r="AH165" s="58">
        <v>0</v>
      </c>
      <c r="AI165" s="56">
        <f aca="true" t="shared" si="109" ref="AI165:AI173">SUM(AJ165-SUM(AG165:AH165))</f>
        <v>0.13599999999860302</v>
      </c>
      <c r="AJ165" s="58">
        <v>19733</v>
      </c>
      <c r="AK165" s="56">
        <f aca="true" t="shared" si="110" ref="AK165:AK173">SUM(AL165-AJ165)</f>
        <v>31867</v>
      </c>
      <c r="AL165" s="58">
        <v>51600</v>
      </c>
      <c r="AM165" s="147"/>
      <c r="AN165" s="10">
        <f t="shared" si="63"/>
      </c>
      <c r="AO165" s="10">
        <f t="shared" si="64"/>
        <v>31867</v>
      </c>
      <c r="AP165" s="147"/>
      <c r="AQ165" s="147"/>
      <c r="AR165" s="26"/>
      <c r="AS165" s="26"/>
      <c r="AT165" s="26"/>
      <c r="AU165" s="26"/>
      <c r="AV165" s="26"/>
      <c r="AW165" s="26"/>
      <c r="AX165" s="26"/>
      <c r="AY165" s="26"/>
      <c r="AZ165" s="26"/>
      <c r="BA165" s="12"/>
      <c r="BB165" s="12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</row>
    <row r="166" spans="2:108" ht="15.75">
      <c r="B166" s="34"/>
      <c r="C166" s="87"/>
      <c r="D166" s="87"/>
      <c r="E166" s="86" t="s">
        <v>83</v>
      </c>
      <c r="F166" s="56">
        <v>115000</v>
      </c>
      <c r="G166" s="57">
        <f t="shared" si="101"/>
        <v>-25000</v>
      </c>
      <c r="H166" s="57">
        <f>100000-10000</f>
        <v>90000</v>
      </c>
      <c r="I166" s="57">
        <v>-554</v>
      </c>
      <c r="J166" s="57">
        <f t="shared" si="102"/>
        <v>114446</v>
      </c>
      <c r="K166" s="57">
        <v>-698</v>
      </c>
      <c r="L166" s="56">
        <f>113790+4947</f>
        <v>118737</v>
      </c>
      <c r="M166" s="58">
        <f aca="true" t="shared" si="111" ref="M166:M173">SUM(O166-L166)</f>
        <v>11</v>
      </c>
      <c r="N166" s="58"/>
      <c r="O166" s="58">
        <v>118748</v>
      </c>
      <c r="P166" s="57">
        <f t="shared" si="103"/>
        <v>-118748</v>
      </c>
      <c r="Q166" s="57">
        <v>0</v>
      </c>
      <c r="R166" s="57">
        <v>0</v>
      </c>
      <c r="S166" s="57">
        <f t="shared" si="104"/>
        <v>0</v>
      </c>
      <c r="T166" s="84"/>
      <c r="U166" s="59"/>
      <c r="V166" s="57">
        <v>-91980</v>
      </c>
      <c r="W166" s="57">
        <f t="shared" si="105"/>
        <v>0</v>
      </c>
      <c r="X166" s="57"/>
      <c r="Y166" s="83"/>
      <c r="Z166" s="56">
        <f aca="true" t="shared" si="112" ref="Z166:Z173">SUM(AA166-O166)</f>
        <v>-118748</v>
      </c>
      <c r="AA166" s="56">
        <v>0</v>
      </c>
      <c r="AB166" s="20">
        <f t="shared" si="106"/>
        <v>-115000</v>
      </c>
      <c r="AC166" s="56">
        <v>0</v>
      </c>
      <c r="AD166" s="56">
        <f>90000+90000</f>
        <v>180000</v>
      </c>
      <c r="AE166" s="56">
        <v>10000</v>
      </c>
      <c r="AF166" s="58">
        <f t="shared" si="107"/>
        <v>9946</v>
      </c>
      <c r="AG166" s="56">
        <f t="shared" si="108"/>
        <v>9866.432</v>
      </c>
      <c r="AH166" s="58">
        <v>0</v>
      </c>
      <c r="AI166" s="56">
        <f t="shared" si="109"/>
        <v>-0.4320000000006985</v>
      </c>
      <c r="AJ166" s="58">
        <v>9866</v>
      </c>
      <c r="AK166" s="56">
        <f t="shared" si="110"/>
        <v>-9866</v>
      </c>
      <c r="AL166" s="58">
        <v>0</v>
      </c>
      <c r="AM166" s="147"/>
      <c r="AN166" s="10">
        <f t="shared" si="63"/>
        <v>-9866</v>
      </c>
      <c r="AO166" s="10">
        <f t="shared" si="64"/>
      </c>
      <c r="AP166" s="147"/>
      <c r="AQ166" s="147"/>
      <c r="AR166" s="26"/>
      <c r="AS166" s="26"/>
      <c r="AT166" s="26"/>
      <c r="AU166" s="26"/>
      <c r="AV166" s="26"/>
      <c r="AW166" s="26"/>
      <c r="AX166" s="26"/>
      <c r="AY166" s="26"/>
      <c r="AZ166" s="26"/>
      <c r="BA166" s="12"/>
      <c r="BB166" s="12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</row>
    <row r="167" spans="2:108" ht="15.75">
      <c r="B167" s="34"/>
      <c r="C167" s="87"/>
      <c r="D167" s="87"/>
      <c r="E167" s="86" t="s">
        <v>80</v>
      </c>
      <c r="F167" s="56">
        <v>158407</v>
      </c>
      <c r="G167" s="57">
        <f t="shared" si="101"/>
        <v>-66427</v>
      </c>
      <c r="H167" s="57">
        <v>91980</v>
      </c>
      <c r="I167" s="57">
        <v>-731</v>
      </c>
      <c r="J167" s="57">
        <f t="shared" si="102"/>
        <v>157676</v>
      </c>
      <c r="K167" s="57">
        <v>-922</v>
      </c>
      <c r="L167" s="56">
        <v>156740</v>
      </c>
      <c r="M167" s="58">
        <f t="shared" si="111"/>
        <v>14</v>
      </c>
      <c r="N167" s="58"/>
      <c r="O167" s="58">
        <v>156754</v>
      </c>
      <c r="P167" s="57">
        <f t="shared" si="103"/>
        <v>-156754</v>
      </c>
      <c r="Q167" s="57">
        <v>0</v>
      </c>
      <c r="R167" s="57">
        <v>50000</v>
      </c>
      <c r="S167" s="57">
        <f t="shared" si="104"/>
        <v>-50000</v>
      </c>
      <c r="T167" s="84"/>
      <c r="U167" s="57"/>
      <c r="V167" s="57"/>
      <c r="W167" s="57">
        <f t="shared" si="105"/>
        <v>0</v>
      </c>
      <c r="X167" s="57"/>
      <c r="Y167" s="83"/>
      <c r="Z167" s="56">
        <f t="shared" si="112"/>
        <v>-156754</v>
      </c>
      <c r="AA167" s="56">
        <v>0</v>
      </c>
      <c r="AB167" s="20">
        <f t="shared" si="106"/>
        <v>-158407</v>
      </c>
      <c r="AC167" s="56">
        <v>130000</v>
      </c>
      <c r="AD167" s="56">
        <v>110969</v>
      </c>
      <c r="AE167" s="56">
        <v>138615</v>
      </c>
      <c r="AF167" s="58">
        <f t="shared" si="107"/>
        <v>137866.479</v>
      </c>
      <c r="AG167" s="56">
        <f t="shared" si="108"/>
        <v>136763.547168</v>
      </c>
      <c r="AH167" s="58">
        <v>0</v>
      </c>
      <c r="AI167" s="56">
        <f t="shared" si="109"/>
        <v>0.4528320000099484</v>
      </c>
      <c r="AJ167" s="58">
        <v>136764</v>
      </c>
      <c r="AK167" s="56">
        <f t="shared" si="110"/>
        <v>-136764</v>
      </c>
      <c r="AL167" s="58">
        <v>0</v>
      </c>
      <c r="AM167" s="147"/>
      <c r="AN167" s="10">
        <f t="shared" si="63"/>
        <v>-136764</v>
      </c>
      <c r="AO167" s="10">
        <f t="shared" si="64"/>
      </c>
      <c r="AP167" s="147"/>
      <c r="AQ167" s="147"/>
      <c r="AR167" s="26"/>
      <c r="AS167" s="26"/>
      <c r="AT167" s="26"/>
      <c r="AU167" s="26"/>
      <c r="AV167" s="26"/>
      <c r="AW167" s="26"/>
      <c r="AX167" s="26"/>
      <c r="AY167" s="26"/>
      <c r="AZ167" s="26"/>
      <c r="BA167" s="12"/>
      <c r="BB167" s="12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</row>
    <row r="168" spans="2:108" ht="15.75">
      <c r="B168" s="34"/>
      <c r="C168" s="87"/>
      <c r="D168" s="87"/>
      <c r="E168" s="86" t="s">
        <v>157</v>
      </c>
      <c r="F168" s="56">
        <v>4600</v>
      </c>
      <c r="G168" s="57">
        <f>SUM(H168-F168)</f>
        <v>8900</v>
      </c>
      <c r="H168" s="57">
        <v>13500</v>
      </c>
      <c r="I168" s="57">
        <v>-21</v>
      </c>
      <c r="J168" s="57">
        <f t="shared" si="102"/>
        <v>4579</v>
      </c>
      <c r="K168" s="57">
        <v>-27</v>
      </c>
      <c r="L168" s="56">
        <v>4552</v>
      </c>
      <c r="M168" s="58">
        <f t="shared" si="111"/>
        <v>0</v>
      </c>
      <c r="N168" s="58"/>
      <c r="O168" s="58">
        <v>4552</v>
      </c>
      <c r="P168" s="57">
        <f t="shared" si="103"/>
        <v>-4552</v>
      </c>
      <c r="Q168" s="57">
        <v>0</v>
      </c>
      <c r="R168" s="57">
        <v>0</v>
      </c>
      <c r="S168" s="57">
        <f t="shared" si="104"/>
        <v>0</v>
      </c>
      <c r="T168" s="84"/>
      <c r="U168" s="57"/>
      <c r="V168" s="57">
        <v>-68480</v>
      </c>
      <c r="W168" s="57">
        <f t="shared" si="105"/>
        <v>0</v>
      </c>
      <c r="X168" s="57"/>
      <c r="Y168" s="83"/>
      <c r="Z168" s="56">
        <f t="shared" si="112"/>
        <v>-4552</v>
      </c>
      <c r="AA168" s="56">
        <v>0</v>
      </c>
      <c r="AB168" s="20">
        <f t="shared" si="106"/>
        <v>-4600</v>
      </c>
      <c r="AC168" s="56">
        <v>0</v>
      </c>
      <c r="AD168" s="56">
        <v>5000</v>
      </c>
      <c r="AE168" s="56">
        <v>4325</v>
      </c>
      <c r="AF168" s="58">
        <f t="shared" si="107"/>
        <v>4301.645</v>
      </c>
      <c r="AG168" s="56">
        <f t="shared" si="108"/>
        <v>4267.23184</v>
      </c>
      <c r="AH168" s="58">
        <v>0</v>
      </c>
      <c r="AI168" s="56">
        <f t="shared" si="109"/>
        <v>-0.23184000000037486</v>
      </c>
      <c r="AJ168" s="58">
        <v>4267</v>
      </c>
      <c r="AK168" s="56">
        <f t="shared" si="110"/>
        <v>-4267</v>
      </c>
      <c r="AL168" s="58">
        <v>0</v>
      </c>
      <c r="AM168" s="147"/>
      <c r="AN168" s="10">
        <f t="shared" si="63"/>
        <v>-4267</v>
      </c>
      <c r="AO168" s="10">
        <f t="shared" si="64"/>
      </c>
      <c r="AP168" s="147"/>
      <c r="AQ168" s="147"/>
      <c r="AR168" s="26"/>
      <c r="AS168" s="26"/>
      <c r="AT168" s="26"/>
      <c r="AU168" s="26"/>
      <c r="AV168" s="26"/>
      <c r="AW168" s="26"/>
      <c r="AX168" s="26"/>
      <c r="AY168" s="26"/>
      <c r="AZ168" s="26"/>
      <c r="BA168" s="12"/>
      <c r="BB168" s="12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</row>
    <row r="169" spans="2:108" ht="15.75">
      <c r="B169" s="34"/>
      <c r="C169" s="87"/>
      <c r="D169" s="87"/>
      <c r="E169" s="86" t="s">
        <v>152</v>
      </c>
      <c r="F169" s="56">
        <v>85000</v>
      </c>
      <c r="G169" s="57">
        <f t="shared" si="101"/>
        <v>-15000</v>
      </c>
      <c r="H169" s="57">
        <v>70000</v>
      </c>
      <c r="I169" s="57">
        <v>-392</v>
      </c>
      <c r="J169" s="57">
        <f t="shared" si="102"/>
        <v>84608</v>
      </c>
      <c r="K169" s="57">
        <v>-495</v>
      </c>
      <c r="L169" s="56">
        <v>84106</v>
      </c>
      <c r="M169" s="58">
        <f t="shared" si="111"/>
        <v>7</v>
      </c>
      <c r="N169" s="58"/>
      <c r="O169" s="58">
        <v>84113</v>
      </c>
      <c r="P169" s="57">
        <f t="shared" si="103"/>
        <v>-82593</v>
      </c>
      <c r="Q169" s="57">
        <v>1520</v>
      </c>
      <c r="R169" s="57">
        <v>1520</v>
      </c>
      <c r="S169" s="57">
        <f t="shared" si="104"/>
        <v>0</v>
      </c>
      <c r="T169" s="84"/>
      <c r="U169" s="57">
        <v>30</v>
      </c>
      <c r="V169" s="57">
        <v>-10000</v>
      </c>
      <c r="W169" s="57">
        <f t="shared" si="105"/>
        <v>1550</v>
      </c>
      <c r="X169" s="57"/>
      <c r="Y169" s="83"/>
      <c r="Z169" s="56">
        <f t="shared" si="112"/>
        <v>-82563</v>
      </c>
      <c r="AA169" s="56">
        <v>1550</v>
      </c>
      <c r="AB169" s="20">
        <f t="shared" si="106"/>
        <v>-83450</v>
      </c>
      <c r="AC169" s="56">
        <v>0</v>
      </c>
      <c r="AD169" s="56">
        <v>100000</v>
      </c>
      <c r="AE169" s="56">
        <v>100000</v>
      </c>
      <c r="AF169" s="58">
        <f t="shared" si="107"/>
        <v>99460</v>
      </c>
      <c r="AG169" s="56">
        <f t="shared" si="108"/>
        <v>98664.31999999999</v>
      </c>
      <c r="AH169" s="58">
        <v>0</v>
      </c>
      <c r="AI169" s="56">
        <f t="shared" si="109"/>
        <v>-0.319999999992433</v>
      </c>
      <c r="AJ169" s="58">
        <v>98664</v>
      </c>
      <c r="AK169" s="56">
        <f t="shared" si="110"/>
        <v>-98664</v>
      </c>
      <c r="AL169" s="58">
        <v>0</v>
      </c>
      <c r="AM169" s="147"/>
      <c r="AN169" s="10">
        <f t="shared" si="63"/>
        <v>-98664</v>
      </c>
      <c r="AO169" s="10">
        <f t="shared" si="64"/>
      </c>
      <c r="AP169" s="147"/>
      <c r="AQ169" s="147"/>
      <c r="AR169" s="26"/>
      <c r="AS169" s="26"/>
      <c r="AT169" s="26"/>
      <c r="AU169" s="26"/>
      <c r="AV169" s="26"/>
      <c r="AW169" s="26"/>
      <c r="AX169" s="26"/>
      <c r="AY169" s="26"/>
      <c r="AZ169" s="26"/>
      <c r="BA169" s="12"/>
      <c r="BB169" s="12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</row>
    <row r="170" spans="2:108" ht="15.75">
      <c r="B170" s="34"/>
      <c r="C170" s="87"/>
      <c r="D170" s="87"/>
      <c r="E170" s="86" t="s">
        <v>160</v>
      </c>
      <c r="F170" s="56">
        <v>54050</v>
      </c>
      <c r="G170" s="57">
        <f t="shared" si="101"/>
        <v>-24050</v>
      </c>
      <c r="H170" s="57">
        <v>30000</v>
      </c>
      <c r="I170" s="57">
        <v>-249</v>
      </c>
      <c r="J170" s="57">
        <f t="shared" si="102"/>
        <v>53801</v>
      </c>
      <c r="K170" s="57">
        <v>-315</v>
      </c>
      <c r="L170" s="56">
        <v>53481</v>
      </c>
      <c r="M170" s="58">
        <f t="shared" si="111"/>
        <v>5</v>
      </c>
      <c r="N170" s="58"/>
      <c r="O170" s="58">
        <v>53486</v>
      </c>
      <c r="P170" s="57">
        <f t="shared" si="103"/>
        <v>-33486</v>
      </c>
      <c r="Q170" s="57">
        <v>20000</v>
      </c>
      <c r="R170" s="57">
        <v>20000</v>
      </c>
      <c r="S170" s="57">
        <f t="shared" si="104"/>
        <v>0</v>
      </c>
      <c r="T170" s="84"/>
      <c r="U170" s="59"/>
      <c r="V170" s="59"/>
      <c r="W170" s="57">
        <f t="shared" si="105"/>
        <v>20000</v>
      </c>
      <c r="X170" s="57"/>
      <c r="Y170" s="83"/>
      <c r="Z170" s="56">
        <f t="shared" si="112"/>
        <v>-33486</v>
      </c>
      <c r="AA170" s="56">
        <v>20000</v>
      </c>
      <c r="AB170" s="20">
        <f t="shared" si="106"/>
        <v>-34050</v>
      </c>
      <c r="AC170" s="56">
        <v>60000</v>
      </c>
      <c r="AD170" s="56">
        <v>55000</v>
      </c>
      <c r="AE170" s="56">
        <v>52556</v>
      </c>
      <c r="AF170" s="58">
        <f t="shared" si="107"/>
        <v>52272.1976</v>
      </c>
      <c r="AG170" s="56">
        <f t="shared" si="108"/>
        <v>51854.0200192</v>
      </c>
      <c r="AH170" s="58">
        <v>0</v>
      </c>
      <c r="AI170" s="56">
        <f t="shared" si="109"/>
        <v>-0.0200191999974777</v>
      </c>
      <c r="AJ170" s="58">
        <v>51854</v>
      </c>
      <c r="AK170" s="56">
        <f t="shared" si="110"/>
        <v>-31854</v>
      </c>
      <c r="AL170" s="58">
        <v>20000</v>
      </c>
      <c r="AM170" s="147"/>
      <c r="AN170" s="10">
        <f t="shared" si="63"/>
        <v>-31854</v>
      </c>
      <c r="AO170" s="10">
        <f t="shared" si="64"/>
      </c>
      <c r="AP170" s="147"/>
      <c r="AQ170" s="147"/>
      <c r="AR170" s="26"/>
      <c r="AS170" s="26"/>
      <c r="AT170" s="26"/>
      <c r="AU170" s="26"/>
      <c r="AV170" s="26"/>
      <c r="AW170" s="26"/>
      <c r="AX170" s="26"/>
      <c r="AY170" s="26"/>
      <c r="AZ170" s="26"/>
      <c r="BA170" s="12"/>
      <c r="BB170" s="12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</row>
    <row r="171" spans="2:108" ht="15.75">
      <c r="B171" s="34"/>
      <c r="C171" s="87"/>
      <c r="D171" s="87"/>
      <c r="E171" s="86" t="s">
        <v>81</v>
      </c>
      <c r="F171" s="56">
        <v>5000</v>
      </c>
      <c r="G171" s="57">
        <f t="shared" si="101"/>
        <v>15331</v>
      </c>
      <c r="H171" s="57">
        <v>20331</v>
      </c>
      <c r="I171" s="57">
        <v>0</v>
      </c>
      <c r="J171" s="57">
        <f t="shared" si="102"/>
        <v>5000</v>
      </c>
      <c r="K171" s="57">
        <v>0</v>
      </c>
      <c r="L171" s="56">
        <v>0</v>
      </c>
      <c r="M171" s="58">
        <f t="shared" si="111"/>
        <v>0</v>
      </c>
      <c r="N171" s="58"/>
      <c r="O171" s="58">
        <v>0</v>
      </c>
      <c r="P171" s="57">
        <f t="shared" si="103"/>
        <v>0</v>
      </c>
      <c r="Q171" s="57">
        <v>0</v>
      </c>
      <c r="R171" s="57">
        <v>20662</v>
      </c>
      <c r="S171" s="57">
        <f t="shared" si="104"/>
        <v>-20662</v>
      </c>
      <c r="T171" s="84"/>
      <c r="U171" s="57">
        <v>20662</v>
      </c>
      <c r="V171" s="57">
        <v>-20331</v>
      </c>
      <c r="W171" s="57">
        <f t="shared" si="105"/>
        <v>20662</v>
      </c>
      <c r="X171" s="57"/>
      <c r="Y171" s="57">
        <f>-3037</f>
        <v>-3037</v>
      </c>
      <c r="Z171" s="56">
        <f t="shared" si="112"/>
        <v>17625</v>
      </c>
      <c r="AA171" s="56">
        <v>17625</v>
      </c>
      <c r="AB171" s="20">
        <f t="shared" si="106"/>
        <v>12625</v>
      </c>
      <c r="AC171" s="56">
        <v>0</v>
      </c>
      <c r="AD171" s="56">
        <v>20000</v>
      </c>
      <c r="AE171" s="56">
        <v>15000</v>
      </c>
      <c r="AF171" s="58">
        <f t="shared" si="107"/>
        <v>14919</v>
      </c>
      <c r="AG171" s="56">
        <f t="shared" si="108"/>
        <v>14799.648</v>
      </c>
      <c r="AH171" s="58">
        <v>0</v>
      </c>
      <c r="AI171" s="56">
        <f t="shared" si="109"/>
        <v>0.35200000000077125</v>
      </c>
      <c r="AJ171" s="58">
        <v>14800</v>
      </c>
      <c r="AK171" s="56">
        <f t="shared" si="110"/>
        <v>-7800</v>
      </c>
      <c r="AL171" s="58">
        <v>7000</v>
      </c>
      <c r="AM171" s="147"/>
      <c r="AN171" s="10">
        <f t="shared" si="63"/>
        <v>-7800</v>
      </c>
      <c r="AO171" s="10">
        <f t="shared" si="64"/>
      </c>
      <c r="AP171" s="147"/>
      <c r="AQ171" s="147"/>
      <c r="AR171" s="26"/>
      <c r="AS171" s="26"/>
      <c r="AT171" s="26"/>
      <c r="AU171" s="26"/>
      <c r="AV171" s="26"/>
      <c r="AW171" s="26"/>
      <c r="AX171" s="26"/>
      <c r="AY171" s="26"/>
      <c r="AZ171" s="26"/>
      <c r="BA171" s="12"/>
      <c r="BB171" s="12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</row>
    <row r="172" spans="2:108" ht="15.75">
      <c r="B172" s="34"/>
      <c r="C172" s="87"/>
      <c r="D172" s="87"/>
      <c r="E172" s="86" t="s">
        <v>82</v>
      </c>
      <c r="F172" s="56">
        <v>10000</v>
      </c>
      <c r="G172" s="57">
        <f t="shared" si="101"/>
        <v>1000</v>
      </c>
      <c r="H172" s="57">
        <v>11000</v>
      </c>
      <c r="I172" s="57">
        <v>-46</v>
      </c>
      <c r="J172" s="57">
        <f t="shared" si="102"/>
        <v>9954</v>
      </c>
      <c r="K172" s="57">
        <v>-58</v>
      </c>
      <c r="L172" s="56">
        <v>9895</v>
      </c>
      <c r="M172" s="58">
        <f t="shared" si="111"/>
        <v>1</v>
      </c>
      <c r="N172" s="58"/>
      <c r="O172" s="58">
        <v>9896</v>
      </c>
      <c r="P172" s="57">
        <f t="shared" si="103"/>
        <v>7067</v>
      </c>
      <c r="Q172" s="57">
        <v>16963</v>
      </c>
      <c r="R172" s="57">
        <v>16963</v>
      </c>
      <c r="S172" s="57">
        <f t="shared" si="104"/>
        <v>0</v>
      </c>
      <c r="T172" s="84"/>
      <c r="U172" s="57"/>
      <c r="V172" s="57">
        <v>5963</v>
      </c>
      <c r="W172" s="57">
        <f t="shared" si="105"/>
        <v>16963</v>
      </c>
      <c r="X172" s="57"/>
      <c r="Y172" s="57">
        <v>-6963</v>
      </c>
      <c r="Z172" s="56">
        <f t="shared" si="112"/>
        <v>104</v>
      </c>
      <c r="AA172" s="56">
        <v>10000</v>
      </c>
      <c r="AB172" s="20">
        <f t="shared" si="106"/>
        <v>0</v>
      </c>
      <c r="AC172" s="56">
        <v>0</v>
      </c>
      <c r="AD172" s="56">
        <v>15000</v>
      </c>
      <c r="AE172" s="56">
        <v>7500</v>
      </c>
      <c r="AF172" s="58">
        <f t="shared" si="107"/>
        <v>7459.5</v>
      </c>
      <c r="AG172" s="56">
        <f t="shared" si="108"/>
        <v>7399.824</v>
      </c>
      <c r="AH172" s="58">
        <v>0</v>
      </c>
      <c r="AI172" s="56">
        <f t="shared" si="109"/>
        <v>0.17600000000038563</v>
      </c>
      <c r="AJ172" s="58">
        <v>7400</v>
      </c>
      <c r="AK172" s="56">
        <f t="shared" si="110"/>
        <v>2600</v>
      </c>
      <c r="AL172" s="58">
        <v>10000</v>
      </c>
      <c r="AM172" s="147"/>
      <c r="AN172" s="10">
        <f aca="true" t="shared" si="113" ref="AN172:AN197">IF(AK172&lt;0,AK172,"")</f>
      </c>
      <c r="AO172" s="10">
        <f aca="true" t="shared" si="114" ref="AO172:AO196">IF(AK172&gt;0,AK172,"")</f>
        <v>2600</v>
      </c>
      <c r="AP172" s="147"/>
      <c r="AQ172" s="147"/>
      <c r="AR172" s="26"/>
      <c r="AS172" s="26"/>
      <c r="AT172" s="26"/>
      <c r="AU172" s="26"/>
      <c r="AV172" s="26"/>
      <c r="AW172" s="26"/>
      <c r="AX172" s="26"/>
      <c r="AY172" s="26"/>
      <c r="AZ172" s="26"/>
      <c r="BA172" s="12"/>
      <c r="BB172" s="12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</row>
    <row r="173" spans="2:108" ht="15.75">
      <c r="B173" s="34"/>
      <c r="C173" s="87"/>
      <c r="D173" s="87"/>
      <c r="E173" s="86" t="s">
        <v>0</v>
      </c>
      <c r="F173" s="91">
        <v>30000</v>
      </c>
      <c r="G173" s="90">
        <f t="shared" si="101"/>
        <v>565</v>
      </c>
      <c r="H173" s="90">
        <v>30565</v>
      </c>
      <c r="I173" s="90">
        <v>-138</v>
      </c>
      <c r="J173" s="90">
        <f t="shared" si="102"/>
        <v>29862</v>
      </c>
      <c r="K173" s="90">
        <v>-175</v>
      </c>
      <c r="L173" s="91">
        <v>29684</v>
      </c>
      <c r="M173" s="98">
        <f t="shared" si="111"/>
        <v>1348</v>
      </c>
      <c r="N173" s="98"/>
      <c r="O173" s="98">
        <v>31032</v>
      </c>
      <c r="P173" s="90">
        <f t="shared" si="103"/>
        <v>-8118</v>
      </c>
      <c r="Q173" s="90">
        <v>22914</v>
      </c>
      <c r="R173" s="90">
        <v>27914</v>
      </c>
      <c r="S173" s="90">
        <f t="shared" si="104"/>
        <v>-5000</v>
      </c>
      <c r="T173" s="140"/>
      <c r="U173" s="90">
        <v>5000</v>
      </c>
      <c r="V173" s="90">
        <v>-8892</v>
      </c>
      <c r="W173" s="90">
        <f t="shared" si="105"/>
        <v>27914</v>
      </c>
      <c r="X173" s="90"/>
      <c r="Y173" s="90"/>
      <c r="Z173" s="91">
        <f t="shared" si="112"/>
        <v>-3118</v>
      </c>
      <c r="AA173" s="91">
        <v>27914</v>
      </c>
      <c r="AB173" s="139">
        <f t="shared" si="106"/>
        <v>-2086</v>
      </c>
      <c r="AC173" s="91">
        <v>27914</v>
      </c>
      <c r="AD173" s="91">
        <v>35000</v>
      </c>
      <c r="AE173" s="91">
        <v>30000</v>
      </c>
      <c r="AF173" s="98">
        <f t="shared" si="107"/>
        <v>29838</v>
      </c>
      <c r="AG173" s="91">
        <f t="shared" si="108"/>
        <v>29599.296</v>
      </c>
      <c r="AH173" s="98">
        <f>407-825</f>
        <v>-418</v>
      </c>
      <c r="AI173" s="98">
        <f t="shared" si="109"/>
        <v>-0.2959999999984575</v>
      </c>
      <c r="AJ173" s="98">
        <f>29599-418</f>
        <v>29181</v>
      </c>
      <c r="AK173" s="98">
        <f t="shared" si="110"/>
        <v>0</v>
      </c>
      <c r="AL173" s="98">
        <f>29599-418</f>
        <v>29181</v>
      </c>
      <c r="AM173" s="147"/>
      <c r="AN173" s="10">
        <f t="shared" si="113"/>
      </c>
      <c r="AO173" s="10">
        <f t="shared" si="114"/>
      </c>
      <c r="AP173" s="147"/>
      <c r="AQ173" s="147"/>
      <c r="AR173" s="26"/>
      <c r="AS173" s="26"/>
      <c r="AT173" s="26"/>
      <c r="AU173" s="26"/>
      <c r="AV173" s="26"/>
      <c r="AW173" s="26"/>
      <c r="AX173" s="26"/>
      <c r="AY173" s="26"/>
      <c r="AZ173" s="26"/>
      <c r="BA173" s="12"/>
      <c r="BB173" s="12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</row>
    <row r="174" spans="2:108" ht="15.75">
      <c r="B174" s="34"/>
      <c r="C174" s="87"/>
      <c r="D174" s="87"/>
      <c r="E174" s="86"/>
      <c r="F174" s="56"/>
      <c r="G174" s="59"/>
      <c r="H174" s="57"/>
      <c r="I174" s="57"/>
      <c r="J174" s="57"/>
      <c r="K174" s="57"/>
      <c r="L174" s="56"/>
      <c r="M174" s="58"/>
      <c r="N174" s="58"/>
      <c r="O174" s="58"/>
      <c r="P174" s="57">
        <f t="shared" si="103"/>
        <v>0</v>
      </c>
      <c r="Q174" s="57"/>
      <c r="R174" s="59"/>
      <c r="S174" s="84"/>
      <c r="T174" s="84"/>
      <c r="U174" s="57"/>
      <c r="V174" s="57"/>
      <c r="W174" s="84"/>
      <c r="X174" s="84"/>
      <c r="Y174" s="83"/>
      <c r="Z174" s="56"/>
      <c r="AA174" s="56">
        <v>0</v>
      </c>
      <c r="AB174" s="20">
        <f t="shared" si="106"/>
        <v>0</v>
      </c>
      <c r="AC174" s="56"/>
      <c r="AD174" s="56"/>
      <c r="AE174" s="56"/>
      <c r="AF174" s="56"/>
      <c r="AG174" s="56"/>
      <c r="AH174" s="58"/>
      <c r="AI174" s="58"/>
      <c r="AJ174" s="58"/>
      <c r="AK174" s="58"/>
      <c r="AL174" s="58"/>
      <c r="AM174" s="147"/>
      <c r="AN174" s="10">
        <f t="shared" si="113"/>
      </c>
      <c r="AO174" s="10">
        <f t="shared" si="114"/>
      </c>
      <c r="AP174" s="147"/>
      <c r="AQ174" s="147"/>
      <c r="AR174" s="26"/>
      <c r="AS174" s="26"/>
      <c r="AT174" s="26"/>
      <c r="AU174" s="26"/>
      <c r="AV174" s="26"/>
      <c r="AW174" s="26"/>
      <c r="AX174" s="26"/>
      <c r="AY174" s="26"/>
      <c r="AZ174" s="26"/>
      <c r="BA174" s="12"/>
      <c r="BB174" s="12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</row>
    <row r="175" spans="2:108" ht="15.75">
      <c r="B175" s="34"/>
      <c r="C175" s="87"/>
      <c r="D175" s="87"/>
      <c r="E175" s="114" t="s">
        <v>146</v>
      </c>
      <c r="F175" s="52">
        <f aca="true" t="shared" si="115" ref="F175:S175">SUM(F165:F174)</f>
        <v>487057</v>
      </c>
      <c r="G175" s="53">
        <f t="shared" si="115"/>
        <v>-104681</v>
      </c>
      <c r="H175" s="53">
        <f t="shared" si="115"/>
        <v>382376</v>
      </c>
      <c r="I175" s="53">
        <f t="shared" si="115"/>
        <v>-2246</v>
      </c>
      <c r="J175" s="53">
        <f t="shared" si="115"/>
        <v>484811</v>
      </c>
      <c r="K175" s="53">
        <f t="shared" si="115"/>
        <v>-2836</v>
      </c>
      <c r="L175" s="52">
        <f t="shared" si="115"/>
        <v>481932</v>
      </c>
      <c r="M175" s="54">
        <f t="shared" si="115"/>
        <v>1388</v>
      </c>
      <c r="N175" s="54">
        <f t="shared" si="115"/>
        <v>0</v>
      </c>
      <c r="O175" s="54">
        <f t="shared" si="115"/>
        <v>483320</v>
      </c>
      <c r="P175" s="53">
        <f t="shared" si="115"/>
        <v>-401923</v>
      </c>
      <c r="Q175" s="53">
        <f t="shared" si="115"/>
        <v>81397</v>
      </c>
      <c r="R175" s="53">
        <f t="shared" si="115"/>
        <v>162059</v>
      </c>
      <c r="S175" s="53">
        <f t="shared" si="115"/>
        <v>-80662</v>
      </c>
      <c r="T175" s="84"/>
      <c r="U175" s="53">
        <f>SUM(U158:U174)</f>
        <v>25692</v>
      </c>
      <c r="V175" s="57"/>
      <c r="W175" s="53">
        <f>SUM(W158:W174)</f>
        <v>107089</v>
      </c>
      <c r="X175" s="53"/>
      <c r="Y175" s="53">
        <f>SUM(Y158:Y174)</f>
        <v>-10000</v>
      </c>
      <c r="Z175" s="52">
        <f>SUM(Z158:Z174)</f>
        <v>-386231</v>
      </c>
      <c r="AA175" s="52">
        <f>SUM(AA158:AA174)</f>
        <v>97089</v>
      </c>
      <c r="AB175" s="13">
        <f>SUM(AB158:AB174)</f>
        <v>-389968</v>
      </c>
      <c r="AC175" s="52">
        <f>SUM(AC158:AC174)</f>
        <v>217914</v>
      </c>
      <c r="AD175" s="52">
        <f aca="true" t="shared" si="116" ref="AD175:AL175">SUM(AD165:AD174)</f>
        <v>540969</v>
      </c>
      <c r="AE175" s="52">
        <f t="shared" si="116"/>
        <v>377996</v>
      </c>
      <c r="AF175" s="52">
        <f t="shared" si="116"/>
        <v>375954.82159999997</v>
      </c>
      <c r="AG175" s="52">
        <f t="shared" si="116"/>
        <v>372947.18302719994</v>
      </c>
      <c r="AH175" s="54">
        <f t="shared" si="116"/>
        <v>-418</v>
      </c>
      <c r="AI175" s="54">
        <f t="shared" si="116"/>
        <v>-0.18302719997973327</v>
      </c>
      <c r="AJ175" s="54">
        <f t="shared" si="116"/>
        <v>372529</v>
      </c>
      <c r="AK175" s="54">
        <f t="shared" si="116"/>
        <v>-254748</v>
      </c>
      <c r="AL175" s="54">
        <f t="shared" si="116"/>
        <v>117781</v>
      </c>
      <c r="AM175" s="147"/>
      <c r="AN175" s="54">
        <f>SUM(AN165:AN174)</f>
        <v>-289215</v>
      </c>
      <c r="AO175" s="54">
        <f>SUM(AO165:AO174)</f>
        <v>34467</v>
      </c>
      <c r="AP175" s="147"/>
      <c r="AQ175" s="147"/>
      <c r="AR175" s="26"/>
      <c r="AS175" s="26"/>
      <c r="AT175" s="26"/>
      <c r="AU175" s="26"/>
      <c r="AV175" s="26"/>
      <c r="AW175" s="26"/>
      <c r="AX175" s="26"/>
      <c r="AY175" s="26"/>
      <c r="AZ175" s="26"/>
      <c r="BA175" s="12"/>
      <c r="BB175" s="12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</row>
    <row r="176" spans="2:108" ht="15.75">
      <c r="B176" s="34"/>
      <c r="C176" s="87"/>
      <c r="D176" s="87"/>
      <c r="E176" s="114"/>
      <c r="F176" s="52"/>
      <c r="G176" s="53"/>
      <c r="H176" s="53"/>
      <c r="I176" s="53"/>
      <c r="J176" s="53"/>
      <c r="K176" s="53"/>
      <c r="L176" s="52"/>
      <c r="M176" s="54"/>
      <c r="N176" s="54"/>
      <c r="O176" s="54"/>
      <c r="P176" s="53"/>
      <c r="Q176" s="53"/>
      <c r="R176" s="57"/>
      <c r="S176" s="84"/>
      <c r="T176" s="84"/>
      <c r="U176" s="83"/>
      <c r="V176" s="83"/>
      <c r="W176" s="84"/>
      <c r="X176" s="84"/>
      <c r="Y176" s="83"/>
      <c r="Z176" s="85"/>
      <c r="AA176" s="52"/>
      <c r="AB176" s="26"/>
      <c r="AC176" s="56"/>
      <c r="AD176" s="52"/>
      <c r="AE176" s="52"/>
      <c r="AF176" s="52"/>
      <c r="AG176" s="52"/>
      <c r="AH176" s="54"/>
      <c r="AI176" s="54"/>
      <c r="AJ176" s="54"/>
      <c r="AK176" s="54"/>
      <c r="AL176" s="54"/>
      <c r="AM176" s="147"/>
      <c r="AN176" s="10">
        <f t="shared" si="113"/>
      </c>
      <c r="AO176" s="10">
        <f t="shared" si="114"/>
      </c>
      <c r="AP176" s="147"/>
      <c r="AQ176" s="147"/>
      <c r="AR176" s="26"/>
      <c r="AS176" s="26"/>
      <c r="AT176" s="26"/>
      <c r="AU176" s="26"/>
      <c r="AV176" s="26"/>
      <c r="AW176" s="26"/>
      <c r="AX176" s="26"/>
      <c r="AY176" s="26"/>
      <c r="AZ176" s="26"/>
      <c r="BA176" s="12"/>
      <c r="BB176" s="12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</row>
    <row r="177" spans="2:108" ht="15.75">
      <c r="B177" s="34"/>
      <c r="C177" s="87"/>
      <c r="D177" s="87"/>
      <c r="E177" s="114" t="s">
        <v>128</v>
      </c>
      <c r="F177" s="52"/>
      <c r="G177" s="53"/>
      <c r="H177" s="53"/>
      <c r="I177" s="53"/>
      <c r="J177" s="53"/>
      <c r="K177" s="53"/>
      <c r="L177" s="52"/>
      <c r="M177" s="54"/>
      <c r="N177" s="54"/>
      <c r="O177" s="54"/>
      <c r="P177" s="53"/>
      <c r="Q177" s="53"/>
      <c r="R177" s="57"/>
      <c r="S177" s="84"/>
      <c r="T177" s="84"/>
      <c r="U177" s="59"/>
      <c r="V177" s="59"/>
      <c r="W177" s="84"/>
      <c r="X177" s="84"/>
      <c r="Y177" s="83"/>
      <c r="Z177" s="85"/>
      <c r="AA177" s="52"/>
      <c r="AB177" s="26"/>
      <c r="AC177" s="56"/>
      <c r="AD177" s="52"/>
      <c r="AE177" s="52"/>
      <c r="AF177" s="52"/>
      <c r="AG177" s="52"/>
      <c r="AH177" s="54"/>
      <c r="AI177" s="54"/>
      <c r="AJ177" s="54"/>
      <c r="AK177" s="54"/>
      <c r="AL177" s="54"/>
      <c r="AM177" s="147"/>
      <c r="AN177" s="10">
        <f t="shared" si="113"/>
      </c>
      <c r="AO177" s="10">
        <f t="shared" si="114"/>
      </c>
      <c r="AP177" s="147"/>
      <c r="AQ177" s="147"/>
      <c r="AR177" s="26"/>
      <c r="AS177" s="26"/>
      <c r="AT177" s="26"/>
      <c r="AU177" s="26"/>
      <c r="AV177" s="26"/>
      <c r="AW177" s="26"/>
      <c r="AX177" s="26"/>
      <c r="AY177" s="26"/>
      <c r="AZ177" s="26"/>
      <c r="BA177" s="12"/>
      <c r="BB177" s="12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</row>
    <row r="178" spans="2:108" ht="15.75">
      <c r="B178" s="34"/>
      <c r="C178" s="87"/>
      <c r="D178" s="87"/>
      <c r="E178" s="86" t="s">
        <v>72</v>
      </c>
      <c r="F178" s="52"/>
      <c r="G178" s="53"/>
      <c r="H178" s="53"/>
      <c r="I178" s="53">
        <v>0</v>
      </c>
      <c r="J178" s="57">
        <f>SUM(F178,I178)</f>
        <v>0</v>
      </c>
      <c r="K178" s="53">
        <v>0</v>
      </c>
      <c r="L178" s="55">
        <v>-6378</v>
      </c>
      <c r="M178" s="54">
        <v>6378</v>
      </c>
      <c r="N178" s="54"/>
      <c r="O178" s="58">
        <v>0</v>
      </c>
      <c r="P178" s="53"/>
      <c r="Q178" s="53">
        <v>0</v>
      </c>
      <c r="R178" s="57"/>
      <c r="S178" s="84"/>
      <c r="T178" s="84"/>
      <c r="U178" s="57">
        <v>-4848</v>
      </c>
      <c r="V178" s="83"/>
      <c r="W178" s="57">
        <f>SUM(Q178,U178)</f>
        <v>-4848</v>
      </c>
      <c r="X178" s="57"/>
      <c r="Y178" s="57">
        <v>-48623</v>
      </c>
      <c r="Z178" s="85"/>
      <c r="AA178" s="56">
        <v>-53471</v>
      </c>
      <c r="AB178" s="20">
        <f>SUM(AA178-F178)</f>
        <v>-53471</v>
      </c>
      <c r="AC178" s="56">
        <v>-61000</v>
      </c>
      <c r="AD178" s="56">
        <v>0</v>
      </c>
      <c r="AE178" s="56">
        <v>-99000</v>
      </c>
      <c r="AF178" s="56">
        <v>-99000</v>
      </c>
      <c r="AG178" s="56">
        <v>-99000</v>
      </c>
      <c r="AH178" s="58">
        <v>0</v>
      </c>
      <c r="AI178" s="58">
        <v>0</v>
      </c>
      <c r="AJ178" s="58">
        <v>0</v>
      </c>
      <c r="AK178" s="58">
        <v>0</v>
      </c>
      <c r="AL178" s="58">
        <f>-95500-20000</f>
        <v>-115500</v>
      </c>
      <c r="AM178" s="147"/>
      <c r="AN178" s="10">
        <f t="shared" si="113"/>
      </c>
      <c r="AO178" s="10">
        <f t="shared" si="114"/>
      </c>
      <c r="AP178" s="147"/>
      <c r="AQ178" s="147"/>
      <c r="AR178" s="26"/>
      <c r="AS178" s="26"/>
      <c r="AT178" s="26"/>
      <c r="AU178" s="26"/>
      <c r="AV178" s="26"/>
      <c r="AW178" s="26"/>
      <c r="AX178" s="26"/>
      <c r="AY178" s="26"/>
      <c r="AZ178" s="26"/>
      <c r="BA178" s="12"/>
      <c r="BB178" s="12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</row>
    <row r="179" spans="2:108" ht="15.75">
      <c r="B179" s="34"/>
      <c r="C179" s="87"/>
      <c r="D179" s="87"/>
      <c r="E179" s="86" t="s">
        <v>127</v>
      </c>
      <c r="F179" s="52"/>
      <c r="G179" s="53"/>
      <c r="H179" s="53"/>
      <c r="I179" s="53">
        <v>0</v>
      </c>
      <c r="J179" s="57">
        <f>SUM(F179,I179)</f>
        <v>0</v>
      </c>
      <c r="K179" s="53">
        <v>0</v>
      </c>
      <c r="L179" s="62">
        <f>-15900-21600</f>
        <v>-37500</v>
      </c>
      <c r="M179" s="54">
        <v>37500</v>
      </c>
      <c r="N179" s="54"/>
      <c r="O179" s="58">
        <v>0</v>
      </c>
      <c r="P179" s="53"/>
      <c r="Q179" s="53">
        <v>-32323</v>
      </c>
      <c r="R179" s="57"/>
      <c r="S179" s="84"/>
      <c r="T179" s="84"/>
      <c r="U179" s="53">
        <v>4848</v>
      </c>
      <c r="V179" s="83">
        <v>-12323</v>
      </c>
      <c r="W179" s="57">
        <f>SUM(Q179,U179)</f>
        <v>-27475</v>
      </c>
      <c r="X179" s="57"/>
      <c r="Y179" s="57">
        <v>-25996</v>
      </c>
      <c r="Z179" s="85"/>
      <c r="AA179" s="56">
        <v>-53471</v>
      </c>
      <c r="AB179" s="20">
        <f>SUM(AA179-F179)</f>
        <v>-53471</v>
      </c>
      <c r="AC179" s="56">
        <v>-20000</v>
      </c>
      <c r="AD179" s="56">
        <v>0</v>
      </c>
      <c r="AE179" s="56">
        <f>-1619-29380-3500</f>
        <v>-34499</v>
      </c>
      <c r="AF179" s="56">
        <f>-1619-29380-3500</f>
        <v>-34499</v>
      </c>
      <c r="AG179" s="56">
        <f>-1619-29380-3500</f>
        <v>-34499</v>
      </c>
      <c r="AH179" s="58">
        <v>0</v>
      </c>
      <c r="AI179" s="58">
        <v>0</v>
      </c>
      <c r="AJ179" s="58">
        <v>0</v>
      </c>
      <c r="AK179" s="58">
        <v>0</v>
      </c>
      <c r="AL179" s="58">
        <v>-95500</v>
      </c>
      <c r="AM179" s="147"/>
      <c r="AN179" s="10">
        <f t="shared" si="113"/>
      </c>
      <c r="AO179" s="10">
        <f t="shared" si="114"/>
      </c>
      <c r="AP179" s="147"/>
      <c r="AQ179" s="147"/>
      <c r="AR179" s="26"/>
      <c r="AS179" s="26"/>
      <c r="AT179" s="26"/>
      <c r="AU179" s="26"/>
      <c r="AV179" s="26"/>
      <c r="AW179" s="26"/>
      <c r="AX179" s="26"/>
      <c r="AY179" s="26"/>
      <c r="AZ179" s="26"/>
      <c r="BA179" s="12"/>
      <c r="BB179" s="12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</row>
    <row r="180" spans="2:108" ht="15.75">
      <c r="B180" s="34"/>
      <c r="C180" s="87"/>
      <c r="D180" s="87"/>
      <c r="E180" s="114" t="s">
        <v>102</v>
      </c>
      <c r="F180" s="56">
        <f>SUM(F178:F179)</f>
        <v>0</v>
      </c>
      <c r="G180" s="57">
        <f>SUM(H180-F180)</f>
        <v>-20000</v>
      </c>
      <c r="H180" s="53">
        <v>-20000</v>
      </c>
      <c r="I180" s="57">
        <f aca="true" t="shared" si="117" ref="I180:AE180">SUM(I178:I179)</f>
        <v>0</v>
      </c>
      <c r="J180" s="57">
        <f t="shared" si="117"/>
        <v>0</v>
      </c>
      <c r="K180" s="57">
        <f t="shared" si="117"/>
        <v>0</v>
      </c>
      <c r="L180" s="58">
        <f t="shared" si="117"/>
        <v>-43878</v>
      </c>
      <c r="M180" s="58">
        <f t="shared" si="117"/>
        <v>43878</v>
      </c>
      <c r="N180" s="58"/>
      <c r="O180" s="58">
        <v>0</v>
      </c>
      <c r="P180" s="57">
        <f t="shared" si="117"/>
        <v>0</v>
      </c>
      <c r="Q180" s="57">
        <f t="shared" si="117"/>
        <v>-32323</v>
      </c>
      <c r="R180" s="57">
        <f t="shared" si="117"/>
        <v>0</v>
      </c>
      <c r="S180" s="57">
        <f t="shared" si="117"/>
        <v>0</v>
      </c>
      <c r="T180" s="57">
        <f t="shared" si="117"/>
        <v>0</v>
      </c>
      <c r="U180" s="57">
        <f t="shared" si="117"/>
        <v>0</v>
      </c>
      <c r="V180" s="57">
        <f t="shared" si="117"/>
        <v>-12323</v>
      </c>
      <c r="W180" s="57">
        <f t="shared" si="117"/>
        <v>-32323</v>
      </c>
      <c r="X180" s="57">
        <f t="shared" si="117"/>
        <v>0</v>
      </c>
      <c r="Y180" s="57">
        <f t="shared" si="117"/>
        <v>-74619</v>
      </c>
      <c r="Z180" s="56">
        <f t="shared" si="117"/>
        <v>0</v>
      </c>
      <c r="AA180" s="56">
        <f t="shared" si="117"/>
        <v>-106942</v>
      </c>
      <c r="AB180" s="20">
        <f t="shared" si="117"/>
        <v>-106942</v>
      </c>
      <c r="AC180" s="58">
        <f t="shared" si="117"/>
        <v>-81000</v>
      </c>
      <c r="AD180" s="56">
        <v>0</v>
      </c>
      <c r="AE180" s="58">
        <f t="shared" si="117"/>
        <v>-133499</v>
      </c>
      <c r="AF180" s="58">
        <f aca="true" t="shared" si="118" ref="AF180:AL180">SUM(AF178:AF179)</f>
        <v>-133499</v>
      </c>
      <c r="AG180" s="58">
        <f t="shared" si="118"/>
        <v>-133499</v>
      </c>
      <c r="AH180" s="58">
        <f t="shared" si="118"/>
        <v>0</v>
      </c>
      <c r="AI180" s="58">
        <f t="shared" si="118"/>
        <v>0</v>
      </c>
      <c r="AJ180" s="58">
        <f t="shared" si="118"/>
        <v>0</v>
      </c>
      <c r="AK180" s="58">
        <f t="shared" si="118"/>
        <v>0</v>
      </c>
      <c r="AL180" s="58">
        <f t="shared" si="118"/>
        <v>-211000</v>
      </c>
      <c r="AM180" s="147"/>
      <c r="AN180" s="10">
        <f t="shared" si="113"/>
      </c>
      <c r="AO180" s="10">
        <f t="shared" si="114"/>
      </c>
      <c r="AP180" s="147"/>
      <c r="AQ180" s="147"/>
      <c r="AR180" s="26"/>
      <c r="AS180" s="26"/>
      <c r="AT180" s="26"/>
      <c r="AU180" s="26"/>
      <c r="AV180" s="26"/>
      <c r="AW180" s="26"/>
      <c r="AX180" s="26"/>
      <c r="AY180" s="26"/>
      <c r="AZ180" s="26"/>
      <c r="BA180" s="12"/>
      <c r="BB180" s="12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</row>
    <row r="181" spans="2:108" ht="15.75">
      <c r="B181" s="34"/>
      <c r="C181" s="87"/>
      <c r="D181" s="87"/>
      <c r="E181" s="114"/>
      <c r="F181" s="52"/>
      <c r="G181" s="57"/>
      <c r="H181" s="53"/>
      <c r="I181" s="53"/>
      <c r="J181" s="53"/>
      <c r="K181" s="53"/>
      <c r="L181" s="52"/>
      <c r="M181" s="54"/>
      <c r="N181" s="54"/>
      <c r="O181" s="58"/>
      <c r="P181" s="57"/>
      <c r="Q181" s="53"/>
      <c r="R181" s="57"/>
      <c r="S181" s="57"/>
      <c r="T181" s="84"/>
      <c r="U181" s="59"/>
      <c r="V181" s="59"/>
      <c r="W181" s="59"/>
      <c r="X181" s="59"/>
      <c r="Y181" s="59"/>
      <c r="Z181" s="61"/>
      <c r="AA181" s="61"/>
      <c r="AB181" s="26"/>
      <c r="AC181" s="56"/>
      <c r="AD181" s="52"/>
      <c r="AE181" s="52"/>
      <c r="AF181" s="52"/>
      <c r="AG181" s="52"/>
      <c r="AH181" s="54"/>
      <c r="AI181" s="54"/>
      <c r="AJ181" s="54"/>
      <c r="AK181" s="54"/>
      <c r="AL181" s="54"/>
      <c r="AM181" s="147"/>
      <c r="AN181" s="10">
        <f t="shared" si="113"/>
      </c>
      <c r="AO181" s="10">
        <f t="shared" si="114"/>
      </c>
      <c r="AP181" s="147"/>
      <c r="AQ181" s="147"/>
      <c r="AR181" s="26"/>
      <c r="AS181" s="26"/>
      <c r="AT181" s="26"/>
      <c r="AU181" s="26"/>
      <c r="AV181" s="26"/>
      <c r="AW181" s="26"/>
      <c r="AX181" s="26"/>
      <c r="AY181" s="26"/>
      <c r="AZ181" s="26"/>
      <c r="BA181" s="12"/>
      <c r="BB181" s="12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</row>
    <row r="182" spans="2:108" ht="15.75">
      <c r="B182" s="34"/>
      <c r="C182" s="87"/>
      <c r="D182" s="87"/>
      <c r="E182" s="114" t="s">
        <v>162</v>
      </c>
      <c r="F182" s="52"/>
      <c r="G182" s="57"/>
      <c r="H182" s="53"/>
      <c r="I182" s="53"/>
      <c r="J182" s="53"/>
      <c r="K182" s="53"/>
      <c r="L182" s="52"/>
      <c r="M182" s="54"/>
      <c r="N182" s="54"/>
      <c r="O182" s="58"/>
      <c r="P182" s="57"/>
      <c r="Q182" s="53"/>
      <c r="R182" s="57"/>
      <c r="S182" s="57"/>
      <c r="T182" s="84"/>
      <c r="U182" s="57"/>
      <c r="V182" s="83"/>
      <c r="W182" s="84"/>
      <c r="X182" s="84"/>
      <c r="Y182" s="83"/>
      <c r="Z182" s="85"/>
      <c r="AA182" s="56"/>
      <c r="AB182" s="26"/>
      <c r="AC182" s="56"/>
      <c r="AD182" s="52"/>
      <c r="AE182" s="52"/>
      <c r="AF182" s="52"/>
      <c r="AG182" s="52"/>
      <c r="AH182" s="54"/>
      <c r="AI182" s="54"/>
      <c r="AJ182" s="54"/>
      <c r="AK182" s="54"/>
      <c r="AL182" s="54"/>
      <c r="AM182" s="147"/>
      <c r="AN182" s="10">
        <f t="shared" si="113"/>
      </c>
      <c r="AO182" s="10">
        <f t="shared" si="114"/>
      </c>
      <c r="AP182" s="147"/>
      <c r="AQ182" s="147"/>
      <c r="AR182" s="26"/>
      <c r="AS182" s="26"/>
      <c r="AT182" s="26"/>
      <c r="AU182" s="26"/>
      <c r="AV182" s="26"/>
      <c r="AW182" s="26"/>
      <c r="AX182" s="26"/>
      <c r="AY182" s="26"/>
      <c r="AZ182" s="26"/>
      <c r="BA182" s="12"/>
      <c r="BB182" s="12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</row>
    <row r="183" spans="2:108" ht="15.75">
      <c r="B183" s="34"/>
      <c r="C183" s="87"/>
      <c r="D183" s="87"/>
      <c r="E183" s="114"/>
      <c r="F183" s="52"/>
      <c r="G183" s="57"/>
      <c r="H183" s="53"/>
      <c r="I183" s="53"/>
      <c r="J183" s="53"/>
      <c r="K183" s="53"/>
      <c r="L183" s="52"/>
      <c r="M183" s="54"/>
      <c r="N183" s="54"/>
      <c r="O183" s="58"/>
      <c r="P183" s="57"/>
      <c r="Q183" s="53"/>
      <c r="R183" s="57"/>
      <c r="S183" s="57"/>
      <c r="T183" s="84"/>
      <c r="U183" s="57"/>
      <c r="V183" s="83"/>
      <c r="W183" s="84"/>
      <c r="X183" s="84"/>
      <c r="Y183" s="83"/>
      <c r="Z183" s="85"/>
      <c r="AA183" s="56"/>
      <c r="AB183" s="26"/>
      <c r="AC183" s="56"/>
      <c r="AD183" s="52"/>
      <c r="AE183" s="52"/>
      <c r="AF183" s="52"/>
      <c r="AG183" s="52"/>
      <c r="AH183" s="54"/>
      <c r="AI183" s="54"/>
      <c r="AJ183" s="54"/>
      <c r="AK183" s="54"/>
      <c r="AL183" s="54"/>
      <c r="AM183" s="147"/>
      <c r="AN183" s="10">
        <f t="shared" si="113"/>
      </c>
      <c r="AO183" s="10">
        <f t="shared" si="114"/>
      </c>
      <c r="AP183" s="147"/>
      <c r="AQ183" s="147"/>
      <c r="AR183" s="26"/>
      <c r="AS183" s="26"/>
      <c r="AT183" s="26"/>
      <c r="AU183" s="26"/>
      <c r="AV183" s="26"/>
      <c r="AW183" s="26"/>
      <c r="AX183" s="26"/>
      <c r="AY183" s="26"/>
      <c r="AZ183" s="26"/>
      <c r="BA183" s="12"/>
      <c r="BB183" s="12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</row>
    <row r="184" spans="2:108" ht="15">
      <c r="B184" s="34"/>
      <c r="C184" s="87"/>
      <c r="D184" s="87"/>
      <c r="E184" s="114" t="s">
        <v>109</v>
      </c>
      <c r="F184" s="56">
        <f aca="true" t="shared" si="119" ref="F184:W184">SUM(F185-F132-F136)</f>
        <v>2303963</v>
      </c>
      <c r="G184" s="57" t="e">
        <f t="shared" si="119"/>
        <v>#REF!</v>
      </c>
      <c r="H184" s="57" t="e">
        <f t="shared" si="119"/>
        <v>#REF!</v>
      </c>
      <c r="I184" s="57">
        <f t="shared" si="119"/>
        <v>-10568</v>
      </c>
      <c r="J184" s="57">
        <f t="shared" si="119"/>
        <v>2293395</v>
      </c>
      <c r="K184" s="57">
        <f t="shared" si="119"/>
        <v>-13349</v>
      </c>
      <c r="L184" s="56">
        <f t="shared" si="119"/>
        <v>2235841</v>
      </c>
      <c r="M184" s="58">
        <f t="shared" si="119"/>
        <v>48111</v>
      </c>
      <c r="N184" s="58">
        <f t="shared" si="119"/>
        <v>21273</v>
      </c>
      <c r="O184" s="58">
        <f t="shared" si="119"/>
        <v>2305225</v>
      </c>
      <c r="P184" s="57">
        <f t="shared" si="119"/>
        <v>-104973</v>
      </c>
      <c r="Q184" s="57">
        <f t="shared" si="119"/>
        <v>2167929</v>
      </c>
      <c r="R184" s="57">
        <f t="shared" si="119"/>
        <v>2382955</v>
      </c>
      <c r="S184" s="57">
        <f t="shared" si="119"/>
        <v>-182703</v>
      </c>
      <c r="T184" s="57">
        <f t="shared" si="119"/>
        <v>0</v>
      </c>
      <c r="U184" s="57">
        <f t="shared" si="119"/>
        <v>48163</v>
      </c>
      <c r="V184" s="57">
        <f t="shared" si="119"/>
        <v>-433045</v>
      </c>
      <c r="W184" s="57">
        <f t="shared" si="119"/>
        <v>2216092</v>
      </c>
      <c r="X184" s="57"/>
      <c r="Y184" s="57">
        <f>SUM(Y185-Y132-Y136)</f>
        <v>-172619</v>
      </c>
      <c r="Z184" s="56" t="e">
        <f>SUM(Z185-Z132-Z136)</f>
        <v>#REF!</v>
      </c>
      <c r="AA184" s="56">
        <f>SUM(AA185-AA132-AA136)</f>
        <v>2043473</v>
      </c>
      <c r="AB184" s="20" t="e">
        <f>SUM(AB185-AB132--AB136)</f>
        <v>#REF!</v>
      </c>
      <c r="AC184" s="56">
        <f aca="true" t="shared" si="120" ref="AC184:AL184">SUM(AC185-AC132-AC136)</f>
        <v>2733880</v>
      </c>
      <c r="AD184" s="56">
        <f t="shared" si="120"/>
        <v>2210173</v>
      </c>
      <c r="AE184" s="56">
        <f t="shared" si="120"/>
        <v>2836219</v>
      </c>
      <c r="AF184" s="56" t="e">
        <f t="shared" si="120"/>
        <v>#VALUE!</v>
      </c>
      <c r="AG184" s="56">
        <f t="shared" si="120"/>
        <v>2796553.0706176003</v>
      </c>
      <c r="AH184" s="58">
        <f t="shared" si="120"/>
        <v>12430</v>
      </c>
      <c r="AI184" s="58">
        <f t="shared" si="120"/>
        <v>-0.07061759998487105</v>
      </c>
      <c r="AJ184" s="58">
        <f t="shared" si="120"/>
        <v>2942482</v>
      </c>
      <c r="AK184" s="58">
        <f t="shared" si="120"/>
        <v>-1226727</v>
      </c>
      <c r="AL184" s="58">
        <f t="shared" si="120"/>
        <v>1504755</v>
      </c>
      <c r="AM184" s="20"/>
      <c r="AN184" s="58"/>
      <c r="AO184" s="10">
        <f t="shared" si="114"/>
      </c>
      <c r="AP184" s="20"/>
      <c r="AQ184" s="20"/>
      <c r="AR184" s="21"/>
      <c r="AS184" s="21"/>
      <c r="AT184" s="21"/>
      <c r="AU184" s="21"/>
      <c r="AV184" s="21"/>
      <c r="AW184" s="21"/>
      <c r="AX184" s="21"/>
      <c r="AY184" s="21"/>
      <c r="AZ184" s="21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</row>
    <row r="185" spans="2:108" ht="15">
      <c r="B185" s="34"/>
      <c r="C185" s="87"/>
      <c r="D185" s="87"/>
      <c r="E185" s="114" t="s">
        <v>110</v>
      </c>
      <c r="F185" s="86">
        <f aca="true" t="shared" si="121" ref="F185:AL185">SUM(F138,F157,F175,F180,F182)</f>
        <v>2978017</v>
      </c>
      <c r="G185" s="86" t="e">
        <f t="shared" si="121"/>
        <v>#REF!</v>
      </c>
      <c r="H185" s="86" t="e">
        <f t="shared" si="121"/>
        <v>#REF!</v>
      </c>
      <c r="I185" s="86">
        <f t="shared" si="121"/>
        <v>-10568</v>
      </c>
      <c r="J185" s="86">
        <f t="shared" si="121"/>
        <v>2967449</v>
      </c>
      <c r="K185" s="86">
        <f t="shared" si="121"/>
        <v>-17037</v>
      </c>
      <c r="L185" s="86">
        <f t="shared" si="121"/>
        <v>2956208</v>
      </c>
      <c r="M185" s="86">
        <f t="shared" si="121"/>
        <v>101799</v>
      </c>
      <c r="N185" s="86">
        <f t="shared" si="121"/>
        <v>21273</v>
      </c>
      <c r="O185" s="86">
        <f t="shared" si="121"/>
        <v>3029279</v>
      </c>
      <c r="P185" s="86">
        <f t="shared" si="121"/>
        <v>-104973</v>
      </c>
      <c r="Q185" s="86">
        <f t="shared" si="121"/>
        <v>2891983</v>
      </c>
      <c r="R185" s="86">
        <f t="shared" si="121"/>
        <v>3082009</v>
      </c>
      <c r="S185" s="86">
        <f t="shared" si="121"/>
        <v>-157703</v>
      </c>
      <c r="T185" s="86">
        <f t="shared" si="121"/>
        <v>0</v>
      </c>
      <c r="U185" s="86">
        <f t="shared" si="121"/>
        <v>48163</v>
      </c>
      <c r="V185" s="86">
        <f t="shared" si="121"/>
        <v>-433045</v>
      </c>
      <c r="W185" s="86">
        <f t="shared" si="121"/>
        <v>2940146</v>
      </c>
      <c r="X185" s="86">
        <f t="shared" si="121"/>
        <v>0</v>
      </c>
      <c r="Y185" s="86">
        <f t="shared" si="121"/>
        <v>-172619</v>
      </c>
      <c r="Z185" s="86" t="e">
        <f t="shared" si="121"/>
        <v>#REF!</v>
      </c>
      <c r="AA185" s="86">
        <f t="shared" si="121"/>
        <v>2767527</v>
      </c>
      <c r="AB185" s="86" t="e">
        <f t="shared" si="121"/>
        <v>#REF!</v>
      </c>
      <c r="AC185" s="86">
        <f t="shared" si="121"/>
        <v>3446934</v>
      </c>
      <c r="AD185" s="86">
        <f t="shared" si="121"/>
        <v>2897378</v>
      </c>
      <c r="AE185" s="86">
        <f t="shared" si="121"/>
        <v>3574273</v>
      </c>
      <c r="AF185" s="86" t="e">
        <f t="shared" si="121"/>
        <v>#VALUE!</v>
      </c>
      <c r="AG185" s="86">
        <f t="shared" si="121"/>
        <v>3479607.0706176003</v>
      </c>
      <c r="AH185" s="143">
        <f t="shared" si="121"/>
        <v>29110</v>
      </c>
      <c r="AI185" s="143">
        <f t="shared" si="121"/>
        <v>-0.07061759998487105</v>
      </c>
      <c r="AJ185" s="143">
        <f t="shared" si="121"/>
        <v>3655536</v>
      </c>
      <c r="AK185" s="143">
        <f t="shared" si="121"/>
        <v>-1226727</v>
      </c>
      <c r="AL185" s="143">
        <f t="shared" si="121"/>
        <v>2204489</v>
      </c>
      <c r="AM185" s="20"/>
      <c r="AN185" s="10"/>
      <c r="AO185" s="10">
        <f t="shared" si="114"/>
      </c>
      <c r="AP185" s="20"/>
      <c r="AQ185" s="20"/>
      <c r="AR185" s="21"/>
      <c r="AS185" s="21"/>
      <c r="AT185" s="21"/>
      <c r="AU185" s="21"/>
      <c r="AV185" s="21"/>
      <c r="AW185" s="21"/>
      <c r="AX185" s="21"/>
      <c r="AY185" s="21"/>
      <c r="AZ185" s="21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</row>
    <row r="186" spans="2:108" ht="15">
      <c r="B186" s="34"/>
      <c r="C186" s="87"/>
      <c r="D186" s="87"/>
      <c r="E186" s="86"/>
      <c r="F186" s="56"/>
      <c r="G186" s="57"/>
      <c r="H186" s="57"/>
      <c r="I186" s="57"/>
      <c r="J186" s="57"/>
      <c r="K186" s="57"/>
      <c r="L186" s="56"/>
      <c r="M186" s="58"/>
      <c r="N186" s="58"/>
      <c r="O186" s="58"/>
      <c r="P186" s="57"/>
      <c r="Q186" s="57"/>
      <c r="R186" s="57"/>
      <c r="S186" s="59"/>
      <c r="T186" s="59"/>
      <c r="U186" s="87"/>
      <c r="V186" s="57">
        <v>-787725</v>
      </c>
      <c r="W186" s="87"/>
      <c r="X186" s="87"/>
      <c r="Y186" s="87"/>
      <c r="Z186" s="86"/>
      <c r="AA186" s="86"/>
      <c r="AB186" s="21"/>
      <c r="AC186" s="86"/>
      <c r="AD186" s="56"/>
      <c r="AE186" s="56"/>
      <c r="AF186" s="56"/>
      <c r="AG186" s="56"/>
      <c r="AH186" s="58"/>
      <c r="AI186" s="58"/>
      <c r="AJ186" s="58"/>
      <c r="AK186" s="58"/>
      <c r="AL186" s="58"/>
      <c r="AM186" s="20"/>
      <c r="AN186" s="10">
        <f t="shared" si="113"/>
      </c>
      <c r="AO186" s="10">
        <f t="shared" si="114"/>
      </c>
      <c r="AP186" s="20"/>
      <c r="AQ186" s="20"/>
      <c r="AR186" s="21"/>
      <c r="AS186" s="21"/>
      <c r="AT186" s="21"/>
      <c r="AU186" s="21"/>
      <c r="AV186" s="21"/>
      <c r="AW186" s="21"/>
      <c r="AX186" s="21"/>
      <c r="AY186" s="21"/>
      <c r="AZ186" s="21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</row>
    <row r="187" spans="2:108" ht="15" hidden="1">
      <c r="B187" s="34"/>
      <c r="C187" s="87"/>
      <c r="D187" s="87"/>
      <c r="E187" s="86" t="s">
        <v>126</v>
      </c>
      <c r="F187" s="56">
        <f>SUM(F188:F190)</f>
        <v>0</v>
      </c>
      <c r="G187" s="57"/>
      <c r="H187" s="57"/>
      <c r="I187" s="57">
        <f aca="true" t="shared" si="122" ref="I187:O187">SUM(I188:I190)</f>
        <v>-3</v>
      </c>
      <c r="J187" s="57">
        <f t="shared" si="122"/>
        <v>-3</v>
      </c>
      <c r="K187" s="57">
        <f t="shared" si="122"/>
        <v>-311</v>
      </c>
      <c r="L187" s="56">
        <f t="shared" si="122"/>
        <v>0</v>
      </c>
      <c r="M187" s="58">
        <f t="shared" si="122"/>
        <v>0</v>
      </c>
      <c r="N187" s="58">
        <f t="shared" si="122"/>
        <v>0</v>
      </c>
      <c r="O187" s="58">
        <f t="shared" si="122"/>
        <v>0</v>
      </c>
      <c r="P187" s="57"/>
      <c r="Q187" s="57"/>
      <c r="R187" s="57"/>
      <c r="S187" s="59"/>
      <c r="T187" s="59"/>
      <c r="U187" s="57"/>
      <c r="V187" s="59"/>
      <c r="W187" s="59"/>
      <c r="X187" s="59"/>
      <c r="Y187" s="59"/>
      <c r="Z187" s="56">
        <f aca="true" t="shared" si="123" ref="Z187:AL187">SUM(Z188:Z190)</f>
        <v>0</v>
      </c>
      <c r="AA187" s="56">
        <f t="shared" si="123"/>
        <v>0</v>
      </c>
      <c r="AB187" s="20">
        <f t="shared" si="123"/>
        <v>0</v>
      </c>
      <c r="AC187" s="56">
        <f t="shared" si="123"/>
        <v>0</v>
      </c>
      <c r="AD187" s="56">
        <f t="shared" si="123"/>
        <v>0</v>
      </c>
      <c r="AE187" s="56">
        <f t="shared" si="123"/>
        <v>0</v>
      </c>
      <c r="AF187" s="56">
        <f t="shared" si="123"/>
        <v>0</v>
      </c>
      <c r="AG187" s="56">
        <f t="shared" si="123"/>
        <v>0</v>
      </c>
      <c r="AH187" s="58">
        <f t="shared" si="123"/>
        <v>0</v>
      </c>
      <c r="AI187" s="58">
        <f t="shared" si="123"/>
        <v>0</v>
      </c>
      <c r="AJ187" s="58">
        <f t="shared" si="123"/>
        <v>0</v>
      </c>
      <c r="AK187" s="58">
        <f t="shared" si="123"/>
        <v>0</v>
      </c>
      <c r="AL187" s="58">
        <f t="shared" si="123"/>
        <v>0</v>
      </c>
      <c r="AM187" s="20"/>
      <c r="AN187" s="10">
        <f t="shared" si="113"/>
      </c>
      <c r="AO187" s="10">
        <f t="shared" si="114"/>
      </c>
      <c r="AP187" s="20"/>
      <c r="AQ187" s="20"/>
      <c r="AR187" s="21"/>
      <c r="AS187" s="21"/>
      <c r="AT187" s="21"/>
      <c r="AU187" s="21"/>
      <c r="AV187" s="21"/>
      <c r="AW187" s="21"/>
      <c r="AX187" s="21"/>
      <c r="AY187" s="21"/>
      <c r="AZ187" s="21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</row>
    <row r="188" spans="2:108" ht="15" hidden="1">
      <c r="B188" s="34"/>
      <c r="C188" s="87"/>
      <c r="D188" s="87"/>
      <c r="E188" s="86"/>
      <c r="F188" s="56">
        <v>0</v>
      </c>
      <c r="G188" s="57"/>
      <c r="H188" s="57"/>
      <c r="I188" s="57">
        <v>-3</v>
      </c>
      <c r="J188" s="57">
        <f>SUM(F188,I188)</f>
        <v>-3</v>
      </c>
      <c r="K188" s="57">
        <v>-3</v>
      </c>
      <c r="L188" s="56">
        <v>0</v>
      </c>
      <c r="M188" s="58">
        <v>0</v>
      </c>
      <c r="N188" s="58">
        <v>0</v>
      </c>
      <c r="O188" s="58">
        <v>0</v>
      </c>
      <c r="P188" s="57"/>
      <c r="Q188" s="57"/>
      <c r="R188" s="57"/>
      <c r="S188" s="59"/>
      <c r="T188" s="59"/>
      <c r="U188" s="57"/>
      <c r="V188" s="59"/>
      <c r="W188" s="59"/>
      <c r="X188" s="59"/>
      <c r="Y188" s="59"/>
      <c r="Z188" s="61">
        <v>0</v>
      </c>
      <c r="AA188" s="61">
        <v>0</v>
      </c>
      <c r="AB188" s="20">
        <f>SUM(AA188-F188)</f>
        <v>0</v>
      </c>
      <c r="AC188" s="56">
        <f>SUM(Y188:AA188)</f>
        <v>0</v>
      </c>
      <c r="AD188" s="56">
        <v>0</v>
      </c>
      <c r="AE188" s="56">
        <v>0</v>
      </c>
      <c r="AF188" s="56">
        <v>0</v>
      </c>
      <c r="AG188" s="56">
        <v>0</v>
      </c>
      <c r="AH188" s="58">
        <v>0</v>
      </c>
      <c r="AI188" s="58">
        <v>0</v>
      </c>
      <c r="AJ188" s="58">
        <v>0</v>
      </c>
      <c r="AK188" s="58">
        <v>0</v>
      </c>
      <c r="AL188" s="58">
        <v>0</v>
      </c>
      <c r="AM188" s="20"/>
      <c r="AN188" s="10">
        <f t="shared" si="113"/>
      </c>
      <c r="AO188" s="10">
        <f t="shared" si="114"/>
      </c>
      <c r="AP188" s="20"/>
      <c r="AQ188" s="20"/>
      <c r="AR188" s="21"/>
      <c r="AS188" s="21"/>
      <c r="AT188" s="21"/>
      <c r="AU188" s="21"/>
      <c r="AV188" s="21"/>
      <c r="AW188" s="21"/>
      <c r="AX188" s="21"/>
      <c r="AY188" s="21"/>
      <c r="AZ188" s="21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</row>
    <row r="189" spans="2:108" ht="15" hidden="1">
      <c r="B189" s="34"/>
      <c r="C189" s="87"/>
      <c r="D189" s="87"/>
      <c r="E189" s="86"/>
      <c r="F189" s="56">
        <v>0</v>
      </c>
      <c r="G189" s="57"/>
      <c r="H189" s="57"/>
      <c r="I189" s="57">
        <v>0</v>
      </c>
      <c r="J189" s="57">
        <f>SUM(F189,I189)</f>
        <v>0</v>
      </c>
      <c r="K189" s="57">
        <v>-295</v>
      </c>
      <c r="L189" s="56">
        <v>0</v>
      </c>
      <c r="M189" s="58">
        <v>0</v>
      </c>
      <c r="N189" s="58">
        <v>0</v>
      </c>
      <c r="O189" s="58">
        <v>0</v>
      </c>
      <c r="P189" s="57"/>
      <c r="Q189" s="57"/>
      <c r="R189" s="57"/>
      <c r="S189" s="59"/>
      <c r="T189" s="59"/>
      <c r="U189" s="57"/>
      <c r="V189" s="59"/>
      <c r="W189" s="59"/>
      <c r="X189" s="59"/>
      <c r="Y189" s="59"/>
      <c r="Z189" s="61">
        <v>0</v>
      </c>
      <c r="AA189" s="61">
        <v>0</v>
      </c>
      <c r="AB189" s="20">
        <f>SUM(AA189-F189)</f>
        <v>0</v>
      </c>
      <c r="AC189" s="56">
        <f>SUM(Y189:AA189)</f>
        <v>0</v>
      </c>
      <c r="AD189" s="56">
        <v>0</v>
      </c>
      <c r="AE189" s="56">
        <v>0</v>
      </c>
      <c r="AF189" s="56">
        <v>0</v>
      </c>
      <c r="AG189" s="56">
        <v>0</v>
      </c>
      <c r="AH189" s="58">
        <v>0</v>
      </c>
      <c r="AI189" s="58">
        <v>0</v>
      </c>
      <c r="AJ189" s="58">
        <v>0</v>
      </c>
      <c r="AK189" s="58">
        <v>0</v>
      </c>
      <c r="AL189" s="58">
        <v>0</v>
      </c>
      <c r="AM189" s="20"/>
      <c r="AN189" s="10">
        <f t="shared" si="113"/>
      </c>
      <c r="AO189" s="10">
        <f t="shared" si="114"/>
      </c>
      <c r="AP189" s="20"/>
      <c r="AQ189" s="20"/>
      <c r="AR189" s="21"/>
      <c r="AS189" s="21"/>
      <c r="AT189" s="21"/>
      <c r="AU189" s="21"/>
      <c r="AV189" s="21"/>
      <c r="AW189" s="21"/>
      <c r="AX189" s="21"/>
      <c r="AY189" s="21"/>
      <c r="AZ189" s="21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</row>
    <row r="190" spans="2:108" ht="15" hidden="1">
      <c r="B190" s="34"/>
      <c r="C190" s="87"/>
      <c r="D190" s="87"/>
      <c r="E190" s="86"/>
      <c r="F190" s="56">
        <v>0</v>
      </c>
      <c r="G190" s="57"/>
      <c r="H190" s="57"/>
      <c r="I190" s="57">
        <v>0</v>
      </c>
      <c r="J190" s="57">
        <f>SUM(F190,I190)</f>
        <v>0</v>
      </c>
      <c r="K190" s="57">
        <v>-13</v>
      </c>
      <c r="L190" s="56">
        <v>0</v>
      </c>
      <c r="M190" s="58">
        <v>0</v>
      </c>
      <c r="N190" s="58">
        <v>0</v>
      </c>
      <c r="O190" s="58">
        <v>0</v>
      </c>
      <c r="P190" s="57"/>
      <c r="Q190" s="57"/>
      <c r="R190" s="57"/>
      <c r="S190" s="59"/>
      <c r="T190" s="59"/>
      <c r="U190" s="57"/>
      <c r="V190" s="59"/>
      <c r="W190" s="59"/>
      <c r="X190" s="59"/>
      <c r="Y190" s="59"/>
      <c r="Z190" s="61">
        <v>0</v>
      </c>
      <c r="AA190" s="61">
        <v>0</v>
      </c>
      <c r="AB190" s="20">
        <f>SUM(AA190-F190)</f>
        <v>0</v>
      </c>
      <c r="AC190" s="56">
        <f>SUM(Y190:AA190)</f>
        <v>0</v>
      </c>
      <c r="AD190" s="56">
        <v>0</v>
      </c>
      <c r="AE190" s="56">
        <v>0</v>
      </c>
      <c r="AF190" s="56">
        <v>0</v>
      </c>
      <c r="AG190" s="56">
        <v>0</v>
      </c>
      <c r="AH190" s="58">
        <v>0</v>
      </c>
      <c r="AI190" s="58">
        <v>0</v>
      </c>
      <c r="AJ190" s="58">
        <v>0</v>
      </c>
      <c r="AK190" s="58">
        <v>0</v>
      </c>
      <c r="AL190" s="58">
        <v>0</v>
      </c>
      <c r="AM190" s="20"/>
      <c r="AN190" s="10">
        <f t="shared" si="113"/>
      </c>
      <c r="AO190" s="10">
        <f t="shared" si="114"/>
      </c>
      <c r="AP190" s="20"/>
      <c r="AQ190" s="20"/>
      <c r="AR190" s="21"/>
      <c r="AS190" s="21"/>
      <c r="AT190" s="21"/>
      <c r="AU190" s="21"/>
      <c r="AV190" s="21"/>
      <c r="AW190" s="21"/>
      <c r="AX190" s="21"/>
      <c r="AY190" s="21"/>
      <c r="AZ190" s="21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</row>
    <row r="191" spans="2:108" ht="15" hidden="1">
      <c r="B191" s="34"/>
      <c r="C191" s="87"/>
      <c r="D191" s="87"/>
      <c r="E191" s="86"/>
      <c r="F191" s="56"/>
      <c r="G191" s="57"/>
      <c r="H191" s="57"/>
      <c r="I191" s="57"/>
      <c r="J191" s="57"/>
      <c r="K191" s="57"/>
      <c r="L191" s="56"/>
      <c r="M191" s="58"/>
      <c r="N191" s="58"/>
      <c r="O191" s="58"/>
      <c r="P191" s="57"/>
      <c r="Q191" s="57"/>
      <c r="R191" s="57"/>
      <c r="S191" s="59"/>
      <c r="T191" s="59"/>
      <c r="U191" s="57"/>
      <c r="V191" s="59"/>
      <c r="W191" s="59"/>
      <c r="X191" s="59"/>
      <c r="Y191" s="59"/>
      <c r="Z191" s="61"/>
      <c r="AA191" s="61"/>
      <c r="AB191" s="21"/>
      <c r="AC191" s="61"/>
      <c r="AD191" s="56"/>
      <c r="AE191" s="56"/>
      <c r="AF191" s="56"/>
      <c r="AG191" s="56"/>
      <c r="AH191" s="58"/>
      <c r="AI191" s="58"/>
      <c r="AJ191" s="58"/>
      <c r="AK191" s="58"/>
      <c r="AL191" s="58"/>
      <c r="AM191" s="20"/>
      <c r="AN191" s="10">
        <f t="shared" si="113"/>
      </c>
      <c r="AO191" s="10">
        <f t="shared" si="114"/>
      </c>
      <c r="AP191" s="20"/>
      <c r="AQ191" s="20"/>
      <c r="AR191" s="21"/>
      <c r="AS191" s="21"/>
      <c r="AT191" s="21"/>
      <c r="AU191" s="21"/>
      <c r="AV191" s="21"/>
      <c r="AW191" s="21"/>
      <c r="AX191" s="21"/>
      <c r="AY191" s="21"/>
      <c r="AZ191" s="21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</row>
    <row r="192" spans="2:108" ht="15" hidden="1">
      <c r="B192" s="34"/>
      <c r="C192" s="87"/>
      <c r="D192" s="87"/>
      <c r="E192" s="86" t="s">
        <v>109</v>
      </c>
      <c r="F192" s="56">
        <f>SUM(F184,F187)</f>
        <v>2303963</v>
      </c>
      <c r="G192" s="57"/>
      <c r="H192" s="57"/>
      <c r="I192" s="57">
        <f aca="true" t="shared" si="124" ref="I192:N192">SUM(I184,I187)</f>
        <v>-10571</v>
      </c>
      <c r="J192" s="57">
        <f t="shared" si="124"/>
        <v>2293392</v>
      </c>
      <c r="K192" s="57">
        <f t="shared" si="124"/>
        <v>-13660</v>
      </c>
      <c r="L192" s="56">
        <f t="shared" si="124"/>
        <v>2235841</v>
      </c>
      <c r="M192" s="58">
        <f t="shared" si="124"/>
        <v>48111</v>
      </c>
      <c r="N192" s="58">
        <f t="shared" si="124"/>
        <v>21273</v>
      </c>
      <c r="O192" s="58">
        <f>SUM(O184,O187)</f>
        <v>2305225</v>
      </c>
      <c r="P192" s="57"/>
      <c r="Q192" s="57"/>
      <c r="R192" s="57"/>
      <c r="S192" s="59"/>
      <c r="T192" s="59"/>
      <c r="U192" s="57"/>
      <c r="V192" s="59"/>
      <c r="W192" s="59"/>
      <c r="X192" s="59"/>
      <c r="Y192" s="59"/>
      <c r="Z192" s="56" t="e">
        <f aca="true" t="shared" si="125" ref="Z192:AL192">SUM(Z184,Z187)</f>
        <v>#REF!</v>
      </c>
      <c r="AA192" s="56">
        <f t="shared" si="125"/>
        <v>2043473</v>
      </c>
      <c r="AB192" s="20" t="e">
        <f t="shared" si="125"/>
        <v>#REF!</v>
      </c>
      <c r="AC192" s="56">
        <f t="shared" si="125"/>
        <v>2733880</v>
      </c>
      <c r="AD192" s="56">
        <f t="shared" si="125"/>
        <v>2210173</v>
      </c>
      <c r="AE192" s="56">
        <f t="shared" si="125"/>
        <v>2836219</v>
      </c>
      <c r="AF192" s="56" t="e">
        <f t="shared" si="125"/>
        <v>#VALUE!</v>
      </c>
      <c r="AG192" s="56">
        <f t="shared" si="125"/>
        <v>2796553.0706176003</v>
      </c>
      <c r="AH192" s="58">
        <f t="shared" si="125"/>
        <v>12430</v>
      </c>
      <c r="AI192" s="58">
        <f t="shared" si="125"/>
        <v>-0.07061759998487105</v>
      </c>
      <c r="AJ192" s="58">
        <f t="shared" si="125"/>
        <v>2942482</v>
      </c>
      <c r="AK192" s="58">
        <f t="shared" si="125"/>
        <v>-1226727</v>
      </c>
      <c r="AL192" s="58">
        <f t="shared" si="125"/>
        <v>1504755</v>
      </c>
      <c r="AM192" s="20"/>
      <c r="AN192" s="10">
        <f t="shared" si="113"/>
        <v>-1226727</v>
      </c>
      <c r="AO192" s="10">
        <f t="shared" si="114"/>
      </c>
      <c r="AP192" s="20"/>
      <c r="AQ192" s="20"/>
      <c r="AR192" s="21"/>
      <c r="AS192" s="21"/>
      <c r="AT192" s="21"/>
      <c r="AU192" s="21"/>
      <c r="AV192" s="21"/>
      <c r="AW192" s="21"/>
      <c r="AX192" s="21"/>
      <c r="AY192" s="21"/>
      <c r="AZ192" s="21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</row>
    <row r="193" spans="2:108" ht="15" hidden="1">
      <c r="B193" s="34"/>
      <c r="C193" s="87"/>
      <c r="D193" s="87"/>
      <c r="E193" s="86" t="s">
        <v>110</v>
      </c>
      <c r="F193" s="56">
        <f>SUM(F185,F187)</f>
        <v>2978017</v>
      </c>
      <c r="G193" s="57"/>
      <c r="H193" s="57"/>
      <c r="I193" s="57">
        <f aca="true" t="shared" si="126" ref="I193:N193">SUM(I185,I187)</f>
        <v>-10571</v>
      </c>
      <c r="J193" s="57">
        <f t="shared" si="126"/>
        <v>2967446</v>
      </c>
      <c r="K193" s="57">
        <f t="shared" si="126"/>
        <v>-17348</v>
      </c>
      <c r="L193" s="56">
        <f t="shared" si="126"/>
        <v>2956208</v>
      </c>
      <c r="M193" s="58">
        <f t="shared" si="126"/>
        <v>101799</v>
      </c>
      <c r="N193" s="58">
        <f t="shared" si="126"/>
        <v>21273</v>
      </c>
      <c r="O193" s="58">
        <f>SUM(O185,O187)</f>
        <v>3029279</v>
      </c>
      <c r="P193" s="57"/>
      <c r="Q193" s="57"/>
      <c r="R193" s="57"/>
      <c r="S193" s="59"/>
      <c r="T193" s="59"/>
      <c r="U193" s="57"/>
      <c r="V193" s="59"/>
      <c r="W193" s="59"/>
      <c r="X193" s="59"/>
      <c r="Y193" s="59"/>
      <c r="Z193" s="56" t="e">
        <f aca="true" t="shared" si="127" ref="Z193:AL193">SUM(Z185,Z187)</f>
        <v>#REF!</v>
      </c>
      <c r="AA193" s="56">
        <f t="shared" si="127"/>
        <v>2767527</v>
      </c>
      <c r="AB193" s="20" t="e">
        <f t="shared" si="127"/>
        <v>#REF!</v>
      </c>
      <c r="AC193" s="56">
        <f t="shared" si="127"/>
        <v>3446934</v>
      </c>
      <c r="AD193" s="56">
        <f t="shared" si="127"/>
        <v>2897378</v>
      </c>
      <c r="AE193" s="56">
        <f t="shared" si="127"/>
        <v>3574273</v>
      </c>
      <c r="AF193" s="56" t="e">
        <f t="shared" si="127"/>
        <v>#VALUE!</v>
      </c>
      <c r="AG193" s="56">
        <f t="shared" si="127"/>
        <v>3479607.0706176003</v>
      </c>
      <c r="AH193" s="58">
        <f t="shared" si="127"/>
        <v>29110</v>
      </c>
      <c r="AI193" s="58">
        <f t="shared" si="127"/>
        <v>-0.07061759998487105</v>
      </c>
      <c r="AJ193" s="58">
        <f t="shared" si="127"/>
        <v>3655536</v>
      </c>
      <c r="AK193" s="58">
        <f t="shared" si="127"/>
        <v>-1226727</v>
      </c>
      <c r="AL193" s="58">
        <f t="shared" si="127"/>
        <v>2204489</v>
      </c>
      <c r="AM193" s="20"/>
      <c r="AN193" s="10">
        <f t="shared" si="113"/>
        <v>-1226727</v>
      </c>
      <c r="AO193" s="10">
        <f t="shared" si="114"/>
      </c>
      <c r="AP193" s="20"/>
      <c r="AQ193" s="20"/>
      <c r="AR193" s="21"/>
      <c r="AS193" s="21"/>
      <c r="AT193" s="21"/>
      <c r="AU193" s="21"/>
      <c r="AV193" s="21"/>
      <c r="AW193" s="21"/>
      <c r="AX193" s="21"/>
      <c r="AY193" s="21"/>
      <c r="AZ193" s="21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</row>
    <row r="194" spans="2:108" ht="15">
      <c r="B194" s="34"/>
      <c r="C194" s="87"/>
      <c r="D194" s="87"/>
      <c r="E194" s="114" t="s">
        <v>200</v>
      </c>
      <c r="F194" s="56"/>
      <c r="G194" s="57"/>
      <c r="H194" s="57"/>
      <c r="I194" s="57"/>
      <c r="J194" s="57"/>
      <c r="K194" s="57"/>
      <c r="L194" s="56"/>
      <c r="M194" s="58"/>
      <c r="N194" s="58"/>
      <c r="O194" s="58"/>
      <c r="P194" s="57"/>
      <c r="Q194" s="57"/>
      <c r="R194" s="57"/>
      <c r="S194" s="59"/>
      <c r="T194" s="59"/>
      <c r="U194" s="57"/>
      <c r="V194" s="59"/>
      <c r="W194" s="59"/>
      <c r="X194" s="59"/>
      <c r="Y194" s="59"/>
      <c r="Z194" s="56"/>
      <c r="AA194" s="56"/>
      <c r="AB194" s="21"/>
      <c r="AC194" s="61"/>
      <c r="AD194" s="56"/>
      <c r="AE194" s="56"/>
      <c r="AF194" s="56"/>
      <c r="AG194" s="56"/>
      <c r="AH194" s="58"/>
      <c r="AI194" s="58"/>
      <c r="AJ194" s="58"/>
      <c r="AK194" s="58"/>
      <c r="AL194" s="58"/>
      <c r="AM194" s="20"/>
      <c r="AN194" s="10">
        <f t="shared" si="113"/>
      </c>
      <c r="AO194" s="10">
        <f t="shared" si="114"/>
      </c>
      <c r="AP194" s="20"/>
      <c r="AQ194" s="20"/>
      <c r="AR194" s="21"/>
      <c r="AS194" s="21"/>
      <c r="AT194" s="21"/>
      <c r="AU194" s="21"/>
      <c r="AV194" s="21"/>
      <c r="AW194" s="21"/>
      <c r="AX194" s="21"/>
      <c r="AY194" s="21"/>
      <c r="AZ194" s="21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</row>
    <row r="195" spans="2:108" ht="15">
      <c r="B195" s="34"/>
      <c r="C195" s="87"/>
      <c r="D195" s="87"/>
      <c r="E195" s="114" t="s">
        <v>109</v>
      </c>
      <c r="F195" s="56">
        <f>SUM(F192-F180)</f>
        <v>2303963</v>
      </c>
      <c r="G195" s="57"/>
      <c r="H195" s="57"/>
      <c r="I195" s="57">
        <f aca="true" t="shared" si="128" ref="I195:N195">SUM(I192-I180)</f>
        <v>-10571</v>
      </c>
      <c r="J195" s="57">
        <f t="shared" si="128"/>
        <v>2293392</v>
      </c>
      <c r="K195" s="57">
        <f t="shared" si="128"/>
        <v>-13660</v>
      </c>
      <c r="L195" s="56">
        <f t="shared" si="128"/>
        <v>2279719</v>
      </c>
      <c r="M195" s="58">
        <f t="shared" si="128"/>
        <v>4233</v>
      </c>
      <c r="N195" s="58">
        <f t="shared" si="128"/>
        <v>21273</v>
      </c>
      <c r="O195" s="58">
        <f>SUM(O192-O180)</f>
        <v>2305225</v>
      </c>
      <c r="P195" s="57"/>
      <c r="Q195" s="57"/>
      <c r="R195" s="57"/>
      <c r="S195" s="59"/>
      <c r="T195" s="59"/>
      <c r="U195" s="57"/>
      <c r="V195" s="59"/>
      <c r="W195" s="59"/>
      <c r="X195" s="59"/>
      <c r="Y195" s="59"/>
      <c r="Z195" s="56" t="e">
        <f aca="true" t="shared" si="129" ref="Z195:AL195">SUM(Z192-Z180)</f>
        <v>#REF!</v>
      </c>
      <c r="AA195" s="56">
        <f t="shared" si="129"/>
        <v>2150415</v>
      </c>
      <c r="AB195" s="20" t="e">
        <f t="shared" si="129"/>
        <v>#REF!</v>
      </c>
      <c r="AC195" s="56">
        <f t="shared" si="129"/>
        <v>2814880</v>
      </c>
      <c r="AD195" s="56">
        <f t="shared" si="129"/>
        <v>2210173</v>
      </c>
      <c r="AE195" s="56">
        <f t="shared" si="129"/>
        <v>2969718</v>
      </c>
      <c r="AF195" s="56" t="e">
        <f t="shared" si="129"/>
        <v>#VALUE!</v>
      </c>
      <c r="AG195" s="56">
        <f t="shared" si="129"/>
        <v>2930052.0706176003</v>
      </c>
      <c r="AH195" s="58">
        <f t="shared" si="129"/>
        <v>12430</v>
      </c>
      <c r="AI195" s="58">
        <f t="shared" si="129"/>
        <v>-0.07061759998487105</v>
      </c>
      <c r="AJ195" s="58">
        <f t="shared" si="129"/>
        <v>2942482</v>
      </c>
      <c r="AK195" s="58">
        <f t="shared" si="129"/>
        <v>-1226727</v>
      </c>
      <c r="AL195" s="58">
        <f t="shared" si="129"/>
        <v>1715755</v>
      </c>
      <c r="AM195" s="20"/>
      <c r="AN195" s="10"/>
      <c r="AO195" s="10">
        <f t="shared" si="114"/>
      </c>
      <c r="AP195" s="20"/>
      <c r="AQ195" s="20"/>
      <c r="AR195" s="21"/>
      <c r="AS195" s="21"/>
      <c r="AT195" s="21"/>
      <c r="AU195" s="21"/>
      <c r="AV195" s="21"/>
      <c r="AW195" s="21"/>
      <c r="AX195" s="21"/>
      <c r="AY195" s="21"/>
      <c r="AZ195" s="21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</row>
    <row r="196" spans="2:108" ht="15">
      <c r="B196" s="34"/>
      <c r="C196" s="87"/>
      <c r="D196" s="87"/>
      <c r="E196" s="114" t="s">
        <v>110</v>
      </c>
      <c r="F196" s="56">
        <f>SUM(F193-F180)</f>
        <v>2978017</v>
      </c>
      <c r="G196" s="57"/>
      <c r="H196" s="57"/>
      <c r="I196" s="57">
        <f aca="true" t="shared" si="130" ref="I196:N196">SUM(I193-I180)</f>
        <v>-10571</v>
      </c>
      <c r="J196" s="57">
        <f t="shared" si="130"/>
        <v>2967446</v>
      </c>
      <c r="K196" s="57">
        <f t="shared" si="130"/>
        <v>-17348</v>
      </c>
      <c r="L196" s="56">
        <f t="shared" si="130"/>
        <v>3000086</v>
      </c>
      <c r="M196" s="58">
        <f t="shared" si="130"/>
        <v>57921</v>
      </c>
      <c r="N196" s="58">
        <f t="shared" si="130"/>
        <v>21273</v>
      </c>
      <c r="O196" s="58">
        <f>SUM(O193-O180)</f>
        <v>3029279</v>
      </c>
      <c r="P196" s="57"/>
      <c r="Q196" s="57"/>
      <c r="R196" s="57"/>
      <c r="S196" s="59"/>
      <c r="T196" s="59"/>
      <c r="U196" s="57"/>
      <c r="V196" s="59"/>
      <c r="W196" s="59"/>
      <c r="X196" s="59"/>
      <c r="Y196" s="59"/>
      <c r="Z196" s="56" t="e">
        <f aca="true" t="shared" si="131" ref="Z196:AL196">SUM(Z193-Z180)</f>
        <v>#REF!</v>
      </c>
      <c r="AA196" s="56">
        <f t="shared" si="131"/>
        <v>2874469</v>
      </c>
      <c r="AB196" s="20" t="e">
        <f t="shared" si="131"/>
        <v>#REF!</v>
      </c>
      <c r="AC196" s="56">
        <f t="shared" si="131"/>
        <v>3527934</v>
      </c>
      <c r="AD196" s="56">
        <f t="shared" si="131"/>
        <v>2897378</v>
      </c>
      <c r="AE196" s="56">
        <f t="shared" si="131"/>
        <v>3707772</v>
      </c>
      <c r="AF196" s="56" t="e">
        <f t="shared" si="131"/>
        <v>#VALUE!</v>
      </c>
      <c r="AG196" s="56">
        <f t="shared" si="131"/>
        <v>3613106.0706176003</v>
      </c>
      <c r="AH196" s="58">
        <f t="shared" si="131"/>
        <v>29110</v>
      </c>
      <c r="AI196" s="58">
        <f t="shared" si="131"/>
        <v>-0.07061759998487105</v>
      </c>
      <c r="AJ196" s="58">
        <f t="shared" si="131"/>
        <v>3655536</v>
      </c>
      <c r="AK196" s="58">
        <f t="shared" si="131"/>
        <v>-1226727</v>
      </c>
      <c r="AL196" s="58">
        <f t="shared" si="131"/>
        <v>2415489</v>
      </c>
      <c r="AM196" s="20"/>
      <c r="AN196" s="10"/>
      <c r="AO196" s="10">
        <f t="shared" si="114"/>
      </c>
      <c r="AP196" s="20"/>
      <c r="AQ196" s="20"/>
      <c r="AR196" s="21"/>
      <c r="AS196" s="21"/>
      <c r="AT196" s="21"/>
      <c r="AU196" s="21"/>
      <c r="AV196" s="21"/>
      <c r="AW196" s="21"/>
      <c r="AX196" s="21"/>
      <c r="AY196" s="21"/>
      <c r="AZ196" s="21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</row>
    <row r="197" spans="2:108" ht="15">
      <c r="B197" s="92"/>
      <c r="C197" s="93"/>
      <c r="D197" s="93"/>
      <c r="E197" s="113"/>
      <c r="F197" s="91"/>
      <c r="G197" s="90"/>
      <c r="H197" s="90"/>
      <c r="I197" s="90"/>
      <c r="J197" s="90"/>
      <c r="K197" s="90"/>
      <c r="L197" s="91"/>
      <c r="M197" s="98"/>
      <c r="N197" s="98"/>
      <c r="O197" s="98"/>
      <c r="P197" s="90"/>
      <c r="Q197" s="90"/>
      <c r="R197" s="90"/>
      <c r="S197" s="97"/>
      <c r="T197" s="97"/>
      <c r="U197" s="90"/>
      <c r="V197" s="97"/>
      <c r="W197" s="97"/>
      <c r="X197" s="97"/>
      <c r="Y197" s="97"/>
      <c r="Z197" s="99"/>
      <c r="AA197" s="99"/>
      <c r="AB197" s="21"/>
      <c r="AC197" s="91"/>
      <c r="AD197" s="91"/>
      <c r="AE197" s="91"/>
      <c r="AF197" s="91"/>
      <c r="AG197" s="91"/>
      <c r="AH197" s="98"/>
      <c r="AI197" s="98"/>
      <c r="AJ197" s="98"/>
      <c r="AK197" s="98"/>
      <c r="AL197" s="98"/>
      <c r="AM197" s="20"/>
      <c r="AN197" s="10">
        <f t="shared" si="113"/>
      </c>
      <c r="AO197" s="10"/>
      <c r="AP197" s="20"/>
      <c r="AQ197" s="20"/>
      <c r="AR197" s="21"/>
      <c r="AS197" s="21"/>
      <c r="AT197" s="21"/>
      <c r="AU197" s="21"/>
      <c r="AV197" s="21"/>
      <c r="AW197" s="21"/>
      <c r="AX197" s="21"/>
      <c r="AY197" s="21"/>
      <c r="AZ197" s="21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</row>
    <row r="198" spans="2:108" ht="15">
      <c r="B198" s="28"/>
      <c r="C198" s="28"/>
      <c r="D198" s="28"/>
      <c r="E198" s="28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6"/>
      <c r="T198" s="16"/>
      <c r="U198" s="10"/>
      <c r="V198" s="16"/>
      <c r="W198" s="16"/>
      <c r="X198" s="16"/>
      <c r="Y198" s="16"/>
      <c r="Z198" s="16"/>
      <c r="AA198" s="16"/>
      <c r="AB198" s="21"/>
      <c r="AC198" s="10"/>
      <c r="AD198" s="10"/>
      <c r="AE198" s="10"/>
      <c r="AF198" s="10"/>
      <c r="AG198" s="10"/>
      <c r="AH198" s="10"/>
      <c r="AI198" s="10"/>
      <c r="AJ198" s="10"/>
      <c r="AK198" s="10"/>
      <c r="AL198" s="21"/>
      <c r="AM198" s="20"/>
      <c r="AN198" s="10"/>
      <c r="AO198" s="10"/>
      <c r="AP198" s="20"/>
      <c r="AQ198" s="20"/>
      <c r="AR198" s="21"/>
      <c r="AS198" s="21"/>
      <c r="AT198" s="21"/>
      <c r="AU198" s="21"/>
      <c r="AV198" s="21"/>
      <c r="AW198" s="21"/>
      <c r="AX198" s="21"/>
      <c r="AY198" s="21"/>
      <c r="AZ198" s="21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</row>
    <row r="199" spans="2:108" ht="58.5" customHeight="1">
      <c r="B199" s="161" t="s">
        <v>144</v>
      </c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21"/>
      <c r="AC199" s="10"/>
      <c r="AD199" s="10"/>
      <c r="AE199" s="10"/>
      <c r="AF199" s="10"/>
      <c r="AG199" s="10"/>
      <c r="AH199" s="10"/>
      <c r="AI199" s="10"/>
      <c r="AJ199" s="10"/>
      <c r="AK199" s="10"/>
      <c r="AL199" s="21"/>
      <c r="AM199" s="20"/>
      <c r="AN199" s="10"/>
      <c r="AO199" s="10"/>
      <c r="AP199" s="20"/>
      <c r="AQ199" s="20"/>
      <c r="AR199" s="21"/>
      <c r="AS199" s="21"/>
      <c r="AT199" s="21"/>
      <c r="AU199" s="21"/>
      <c r="AV199" s="21"/>
      <c r="AW199" s="21"/>
      <c r="AX199" s="21"/>
      <c r="AY199" s="21"/>
      <c r="AZ199" s="21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</row>
    <row r="200" spans="2:108" ht="15">
      <c r="B200" s="28"/>
      <c r="C200" s="28"/>
      <c r="D200" s="28"/>
      <c r="E200" s="28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>
        <v>3110020</v>
      </c>
      <c r="S200" s="16"/>
      <c r="T200" s="16"/>
      <c r="U200" s="10"/>
      <c r="V200" s="16"/>
      <c r="W200" s="16"/>
      <c r="X200" s="16"/>
      <c r="Y200" s="16"/>
      <c r="Z200" s="16"/>
      <c r="AA200" s="16"/>
      <c r="AB200" s="21"/>
      <c r="AC200" s="10"/>
      <c r="AD200" s="10"/>
      <c r="AE200" s="10"/>
      <c r="AF200" s="10"/>
      <c r="AG200" s="10"/>
      <c r="AH200" s="10"/>
      <c r="AI200" s="10"/>
      <c r="AJ200" s="10"/>
      <c r="AK200" s="10"/>
      <c r="AL200" s="21"/>
      <c r="AM200" s="20"/>
      <c r="AN200" s="10"/>
      <c r="AO200" s="10"/>
      <c r="AP200" s="20"/>
      <c r="AQ200" s="20"/>
      <c r="AR200" s="21"/>
      <c r="AS200" s="21"/>
      <c r="AT200" s="21"/>
      <c r="AU200" s="21"/>
      <c r="AV200" s="21"/>
      <c r="AW200" s="21"/>
      <c r="AX200" s="21"/>
      <c r="AY200" s="21"/>
      <c r="AZ200" s="21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</row>
    <row r="201" spans="2:108" ht="15">
      <c r="B201" s="28"/>
      <c r="C201" s="28"/>
      <c r="D201" s="28"/>
      <c r="E201" s="28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6"/>
      <c r="T201" s="16"/>
      <c r="U201" s="10"/>
      <c r="V201" s="16"/>
      <c r="W201" s="16"/>
      <c r="X201" s="16"/>
      <c r="Y201" s="16"/>
      <c r="Z201" s="16"/>
      <c r="AA201" s="16"/>
      <c r="AB201" s="21"/>
      <c r="AC201" s="10"/>
      <c r="AD201" s="10"/>
      <c r="AE201" s="10"/>
      <c r="AF201" s="10"/>
      <c r="AG201" s="10"/>
      <c r="AH201" s="10"/>
      <c r="AI201" s="10"/>
      <c r="AJ201" s="10"/>
      <c r="AK201" s="10"/>
      <c r="AL201" s="21"/>
      <c r="AM201" s="20"/>
      <c r="AN201" s="10"/>
      <c r="AO201" s="10"/>
      <c r="AP201" s="20"/>
      <c r="AQ201" s="20"/>
      <c r="AR201" s="21"/>
      <c r="AS201" s="21"/>
      <c r="AT201" s="21"/>
      <c r="AU201" s="21"/>
      <c r="AV201" s="21"/>
      <c r="AW201" s="21"/>
      <c r="AX201" s="21"/>
      <c r="AY201" s="21"/>
      <c r="AZ201" s="21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</row>
    <row r="202" spans="2:108" ht="15">
      <c r="B202" s="28"/>
      <c r="C202" s="28"/>
      <c r="D202" s="28"/>
      <c r="E202" s="28"/>
      <c r="F202" s="10"/>
      <c r="G202" s="10"/>
      <c r="H202" s="10">
        <v>48000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6"/>
      <c r="T202" s="16"/>
      <c r="U202" s="10"/>
      <c r="V202" s="16"/>
      <c r="W202" s="16"/>
      <c r="X202" s="16"/>
      <c r="Y202" s="16"/>
      <c r="Z202" s="16"/>
      <c r="AA202" s="16"/>
      <c r="AB202" s="21"/>
      <c r="AC202" s="10"/>
      <c r="AD202" s="10"/>
      <c r="AE202" s="10"/>
      <c r="AF202" s="10"/>
      <c r="AG202" s="10"/>
      <c r="AH202" s="10"/>
      <c r="AI202" s="10"/>
      <c r="AJ202" s="10"/>
      <c r="AK202" s="10"/>
      <c r="AL202" s="21"/>
      <c r="AM202" s="20"/>
      <c r="AN202" s="10"/>
      <c r="AO202" s="10"/>
      <c r="AP202" s="20"/>
      <c r="AQ202" s="20"/>
      <c r="AR202" s="21"/>
      <c r="AS202" s="21"/>
      <c r="AT202" s="21"/>
      <c r="AU202" s="21"/>
      <c r="AV202" s="21"/>
      <c r="AW202" s="21"/>
      <c r="AX202" s="21"/>
      <c r="AY202" s="21"/>
      <c r="AZ202" s="21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</row>
    <row r="203" spans="2:108" ht="15">
      <c r="B203" s="28"/>
      <c r="C203" s="28"/>
      <c r="D203" s="28"/>
      <c r="E203" s="28"/>
      <c r="F203" s="10"/>
      <c r="G203" s="10"/>
      <c r="H203" s="10">
        <v>32125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6"/>
      <c r="S203" s="16"/>
      <c r="T203" s="16"/>
      <c r="U203" s="10"/>
      <c r="V203" s="16"/>
      <c r="W203" s="16"/>
      <c r="X203" s="16"/>
      <c r="Y203" s="16"/>
      <c r="Z203" s="16"/>
      <c r="AA203" s="16"/>
      <c r="AB203" s="21"/>
      <c r="AC203" s="10"/>
      <c r="AD203" s="10"/>
      <c r="AE203" s="10"/>
      <c r="AF203" s="10"/>
      <c r="AG203" s="10"/>
      <c r="AH203" s="10"/>
      <c r="AI203" s="10"/>
      <c r="AJ203" s="10"/>
      <c r="AK203" s="10"/>
      <c r="AL203" s="21"/>
      <c r="AM203" s="20"/>
      <c r="AN203" s="10"/>
      <c r="AO203" s="10"/>
      <c r="AP203" s="20"/>
      <c r="AQ203" s="20"/>
      <c r="AR203" s="21"/>
      <c r="AS203" s="21"/>
      <c r="AT203" s="21"/>
      <c r="AU203" s="21"/>
      <c r="AV203" s="21"/>
      <c r="AW203" s="21"/>
      <c r="AX203" s="21"/>
      <c r="AY203" s="21"/>
      <c r="AZ203" s="21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</row>
    <row r="204" spans="2:108" ht="15">
      <c r="B204" s="28"/>
      <c r="C204" s="28"/>
      <c r="D204" s="28"/>
      <c r="E204" s="28"/>
      <c r="F204" s="10"/>
      <c r="G204" s="10"/>
      <c r="H204" s="10">
        <v>36000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6"/>
      <c r="S204" s="16"/>
      <c r="T204" s="16"/>
      <c r="U204" s="10"/>
      <c r="V204" s="16"/>
      <c r="W204" s="16"/>
      <c r="X204" s="16"/>
      <c r="Y204" s="16"/>
      <c r="Z204" s="16"/>
      <c r="AA204" s="16"/>
      <c r="AB204" s="21"/>
      <c r="AC204" s="10"/>
      <c r="AD204" s="10"/>
      <c r="AE204" s="10"/>
      <c r="AF204" s="10"/>
      <c r="AG204" s="10"/>
      <c r="AH204" s="10"/>
      <c r="AI204" s="10"/>
      <c r="AJ204" s="10"/>
      <c r="AK204" s="10"/>
      <c r="AL204" s="21"/>
      <c r="AM204" s="20"/>
      <c r="AN204" s="10"/>
      <c r="AO204" s="10"/>
      <c r="AP204" s="20"/>
      <c r="AQ204" s="20"/>
      <c r="AR204" s="21"/>
      <c r="AS204" s="21"/>
      <c r="AT204" s="21"/>
      <c r="AU204" s="21"/>
      <c r="AV204" s="21"/>
      <c r="AW204" s="21"/>
      <c r="AX204" s="21"/>
      <c r="AY204" s="21"/>
      <c r="AZ204" s="21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</row>
    <row r="205" spans="2:108" ht="15">
      <c r="B205" s="28"/>
      <c r="C205" s="28"/>
      <c r="D205" s="28"/>
      <c r="E205" s="28"/>
      <c r="F205" s="10"/>
      <c r="G205" s="10"/>
      <c r="H205" s="10">
        <v>30000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6"/>
      <c r="S205" s="16"/>
      <c r="T205" s="16"/>
      <c r="U205" s="10"/>
      <c r="V205" s="16"/>
      <c r="W205" s="16"/>
      <c r="X205" s="16"/>
      <c r="Y205" s="16"/>
      <c r="Z205" s="16"/>
      <c r="AA205" s="16"/>
      <c r="AB205" s="21"/>
      <c r="AC205" s="10"/>
      <c r="AD205" s="10"/>
      <c r="AE205" s="10"/>
      <c r="AF205" s="10"/>
      <c r="AG205" s="10"/>
      <c r="AH205" s="10"/>
      <c r="AI205" s="10"/>
      <c r="AJ205" s="10"/>
      <c r="AK205" s="10"/>
      <c r="AL205" s="21"/>
      <c r="AM205" s="20"/>
      <c r="AN205" s="10"/>
      <c r="AO205" s="10"/>
      <c r="AP205" s="20"/>
      <c r="AQ205" s="20"/>
      <c r="AR205" s="21"/>
      <c r="AS205" s="21"/>
      <c r="AT205" s="21"/>
      <c r="AU205" s="21"/>
      <c r="AV205" s="21"/>
      <c r="AW205" s="21"/>
      <c r="AX205" s="21"/>
      <c r="AY205" s="21"/>
      <c r="AZ205" s="21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</row>
    <row r="206" spans="2:108" ht="15">
      <c r="B206" s="28"/>
      <c r="C206" s="28"/>
      <c r="D206" s="28"/>
      <c r="E206" s="28"/>
      <c r="F206" s="10"/>
      <c r="G206" s="10"/>
      <c r="H206" s="10">
        <v>9000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6"/>
      <c r="S206" s="16"/>
      <c r="T206" s="16"/>
      <c r="U206" s="10"/>
      <c r="V206" s="16"/>
      <c r="W206" s="16"/>
      <c r="X206" s="16"/>
      <c r="Y206" s="16"/>
      <c r="Z206" s="16"/>
      <c r="AA206" s="16"/>
      <c r="AB206" s="21"/>
      <c r="AC206" s="10"/>
      <c r="AD206" s="10"/>
      <c r="AE206" s="10"/>
      <c r="AF206" s="10"/>
      <c r="AG206" s="10"/>
      <c r="AH206" s="10"/>
      <c r="AI206" s="10"/>
      <c r="AJ206" s="10"/>
      <c r="AK206" s="10"/>
      <c r="AL206" s="21"/>
      <c r="AM206" s="20"/>
      <c r="AN206" s="10"/>
      <c r="AO206" s="10"/>
      <c r="AP206" s="20"/>
      <c r="AQ206" s="20"/>
      <c r="AR206" s="21"/>
      <c r="AS206" s="21"/>
      <c r="AT206" s="21"/>
      <c r="AU206" s="21"/>
      <c r="AV206" s="21"/>
      <c r="AW206" s="21"/>
      <c r="AX206" s="21"/>
      <c r="AY206" s="21"/>
      <c r="AZ206" s="21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</row>
    <row r="207" spans="2:108" ht="15">
      <c r="B207" s="16"/>
      <c r="C207" s="16"/>
      <c r="D207" s="16"/>
      <c r="E207" s="28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6"/>
      <c r="S207" s="16"/>
      <c r="T207" s="16"/>
      <c r="U207" s="10"/>
      <c r="V207" s="16"/>
      <c r="W207" s="16"/>
      <c r="X207" s="16"/>
      <c r="Y207" s="16"/>
      <c r="Z207" s="16"/>
      <c r="AA207" s="16"/>
      <c r="AB207" s="21"/>
      <c r="AC207" s="10"/>
      <c r="AD207" s="10"/>
      <c r="AE207" s="10"/>
      <c r="AF207" s="10"/>
      <c r="AG207" s="10"/>
      <c r="AH207" s="10"/>
      <c r="AI207" s="10"/>
      <c r="AJ207" s="10"/>
      <c r="AK207" s="10"/>
      <c r="AL207" s="21"/>
      <c r="AM207" s="20"/>
      <c r="AN207" s="10"/>
      <c r="AO207" s="10"/>
      <c r="AP207" s="20"/>
      <c r="AQ207" s="20"/>
      <c r="AR207" s="21"/>
      <c r="AS207" s="21"/>
      <c r="AT207" s="21"/>
      <c r="AU207" s="21"/>
      <c r="AV207" s="21"/>
      <c r="AW207" s="21"/>
      <c r="AX207" s="21"/>
      <c r="AY207" s="21"/>
      <c r="AZ207" s="21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</row>
    <row r="208" spans="2:108" ht="15">
      <c r="B208" s="28"/>
      <c r="C208" s="28"/>
      <c r="D208" s="28"/>
      <c r="E208" s="28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6"/>
      <c r="S208" s="16"/>
      <c r="T208" s="16"/>
      <c r="U208" s="10"/>
      <c r="V208" s="16"/>
      <c r="W208" s="16"/>
      <c r="X208" s="16"/>
      <c r="Y208" s="16"/>
      <c r="Z208" s="16"/>
      <c r="AA208" s="16"/>
      <c r="AB208" s="21"/>
      <c r="AC208" s="10"/>
      <c r="AD208" s="10"/>
      <c r="AE208" s="10"/>
      <c r="AF208" s="10"/>
      <c r="AG208" s="10"/>
      <c r="AH208" s="10"/>
      <c r="AI208" s="10"/>
      <c r="AJ208" s="10"/>
      <c r="AK208" s="10"/>
      <c r="AL208" s="21"/>
      <c r="AM208" s="20"/>
      <c r="AN208" s="10"/>
      <c r="AO208" s="10"/>
      <c r="AP208" s="20"/>
      <c r="AQ208" s="20"/>
      <c r="AR208" s="21"/>
      <c r="AS208" s="21"/>
      <c r="AT208" s="21"/>
      <c r="AU208" s="21"/>
      <c r="AV208" s="21"/>
      <c r="AW208" s="21"/>
      <c r="AX208" s="21"/>
      <c r="AY208" s="21"/>
      <c r="AZ208" s="21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</row>
    <row r="209" spans="2:108" ht="15">
      <c r="B209" s="28"/>
      <c r="C209" s="28"/>
      <c r="D209" s="28"/>
      <c r="E209" s="28"/>
      <c r="F209" s="10"/>
      <c r="G209" s="10"/>
      <c r="H209" s="10">
        <v>35000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6"/>
      <c r="S209" s="16"/>
      <c r="T209" s="16"/>
      <c r="U209" s="10"/>
      <c r="V209" s="16"/>
      <c r="W209" s="16"/>
      <c r="X209" s="16"/>
      <c r="Y209" s="16"/>
      <c r="Z209" s="16"/>
      <c r="AA209" s="16"/>
      <c r="AB209" s="21"/>
      <c r="AC209" s="10"/>
      <c r="AD209" s="10"/>
      <c r="AE209" s="10"/>
      <c r="AF209" s="10"/>
      <c r="AG209" s="10"/>
      <c r="AH209" s="10"/>
      <c r="AI209" s="10"/>
      <c r="AJ209" s="10"/>
      <c r="AK209" s="10"/>
      <c r="AL209" s="21"/>
      <c r="AM209" s="20"/>
      <c r="AN209" s="10"/>
      <c r="AO209" s="10"/>
      <c r="AP209" s="20"/>
      <c r="AQ209" s="20"/>
      <c r="AR209" s="21"/>
      <c r="AS209" s="21"/>
      <c r="AT209" s="21"/>
      <c r="AU209" s="21"/>
      <c r="AV209" s="21"/>
      <c r="AW209" s="21"/>
      <c r="AX209" s="21"/>
      <c r="AY209" s="21"/>
      <c r="AZ209" s="21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</row>
    <row r="210" spans="2:108" ht="15">
      <c r="B210" s="28"/>
      <c r="C210" s="28"/>
      <c r="D210" s="28"/>
      <c r="E210" s="28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6"/>
      <c r="S210" s="16"/>
      <c r="T210" s="16"/>
      <c r="U210" s="10"/>
      <c r="V210" s="16"/>
      <c r="W210" s="16"/>
      <c r="X210" s="16"/>
      <c r="Y210" s="16"/>
      <c r="Z210" s="16"/>
      <c r="AA210" s="16"/>
      <c r="AB210" s="21"/>
      <c r="AC210" s="20"/>
      <c r="AD210" s="20"/>
      <c r="AE210" s="20"/>
      <c r="AF210" s="20"/>
      <c r="AG210" s="20"/>
      <c r="AH210" s="20"/>
      <c r="AI210" s="20"/>
      <c r="AJ210" s="20"/>
      <c r="AK210" s="20"/>
      <c r="AL210" s="21"/>
      <c r="AM210" s="20"/>
      <c r="AN210" s="10"/>
      <c r="AO210" s="10"/>
      <c r="AP210" s="20"/>
      <c r="AQ210" s="20"/>
      <c r="AR210" s="21"/>
      <c r="AS210" s="21"/>
      <c r="AT210" s="21"/>
      <c r="AU210" s="21"/>
      <c r="AV210" s="21"/>
      <c r="AW210" s="21"/>
      <c r="AX210" s="21"/>
      <c r="AY210" s="21"/>
      <c r="AZ210" s="21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</row>
    <row r="211" spans="2:108" ht="15">
      <c r="B211" s="16"/>
      <c r="C211" s="16"/>
      <c r="D211" s="16"/>
      <c r="E211" s="28"/>
      <c r="F211" s="11"/>
      <c r="G211" s="11"/>
      <c r="H211" s="11">
        <f>SUM(H202:H209)</f>
        <v>190125</v>
      </c>
      <c r="I211" s="11"/>
      <c r="J211" s="11"/>
      <c r="K211" s="11"/>
      <c r="L211" s="11"/>
      <c r="M211" s="11"/>
      <c r="N211" s="11"/>
      <c r="O211" s="11"/>
      <c r="P211" s="11"/>
      <c r="Q211" s="11"/>
      <c r="R211" s="16"/>
      <c r="S211" s="16"/>
      <c r="T211" s="16"/>
      <c r="U211" s="10"/>
      <c r="V211" s="16"/>
      <c r="W211" s="16"/>
      <c r="X211" s="16"/>
      <c r="Y211" s="16"/>
      <c r="Z211" s="16"/>
      <c r="AA211" s="16"/>
      <c r="AB211" s="21"/>
      <c r="AC211" s="20"/>
      <c r="AD211" s="20"/>
      <c r="AE211" s="20"/>
      <c r="AF211" s="20"/>
      <c r="AG211" s="20"/>
      <c r="AH211" s="20"/>
      <c r="AI211" s="20"/>
      <c r="AJ211" s="20"/>
      <c r="AK211" s="20"/>
      <c r="AL211" s="21"/>
      <c r="AM211" s="20"/>
      <c r="AN211" s="10"/>
      <c r="AO211" s="10"/>
      <c r="AP211" s="20"/>
      <c r="AQ211" s="20"/>
      <c r="AR211" s="21"/>
      <c r="AS211" s="21"/>
      <c r="AT211" s="21"/>
      <c r="AU211" s="21"/>
      <c r="AV211" s="21"/>
      <c r="AW211" s="21"/>
      <c r="AX211" s="21"/>
      <c r="AY211" s="21"/>
      <c r="AZ211" s="21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</row>
    <row r="212" spans="2:108" ht="15">
      <c r="B212" s="28"/>
      <c r="C212" s="28"/>
      <c r="D212" s="28"/>
      <c r="E212" s="28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6"/>
      <c r="S212" s="16"/>
      <c r="T212" s="16"/>
      <c r="U212" s="10"/>
      <c r="V212" s="16"/>
      <c r="W212" s="16"/>
      <c r="X212" s="16"/>
      <c r="Y212" s="16"/>
      <c r="Z212" s="16"/>
      <c r="AA212" s="16"/>
      <c r="AB212" s="21"/>
      <c r="AC212" s="20"/>
      <c r="AD212" s="20"/>
      <c r="AE212" s="20"/>
      <c r="AF212" s="20"/>
      <c r="AG212" s="20"/>
      <c r="AH212" s="20"/>
      <c r="AI212" s="20"/>
      <c r="AJ212" s="20"/>
      <c r="AK212" s="20"/>
      <c r="AL212" s="21"/>
      <c r="AM212" s="20"/>
      <c r="AN212" s="10"/>
      <c r="AO212" s="10"/>
      <c r="AP212" s="20"/>
      <c r="AQ212" s="20"/>
      <c r="AR212" s="21"/>
      <c r="AS212" s="21"/>
      <c r="AT212" s="21"/>
      <c r="AU212" s="21"/>
      <c r="AV212" s="21"/>
      <c r="AW212" s="21"/>
      <c r="AX212" s="21"/>
      <c r="AY212" s="21"/>
      <c r="AZ212" s="21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</row>
    <row r="213" spans="2:108" ht="15">
      <c r="B213" s="28"/>
      <c r="C213" s="28"/>
      <c r="D213" s="28"/>
      <c r="E213" s="28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6"/>
      <c r="S213" s="16"/>
      <c r="T213" s="16"/>
      <c r="U213" s="10"/>
      <c r="V213" s="16"/>
      <c r="W213" s="16"/>
      <c r="X213" s="16"/>
      <c r="Y213" s="16"/>
      <c r="Z213" s="16"/>
      <c r="AA213" s="16"/>
      <c r="AB213" s="21"/>
      <c r="AC213" s="20"/>
      <c r="AD213" s="20"/>
      <c r="AE213" s="20"/>
      <c r="AF213" s="20"/>
      <c r="AG213" s="20"/>
      <c r="AH213" s="20"/>
      <c r="AI213" s="20"/>
      <c r="AJ213" s="20"/>
      <c r="AK213" s="20"/>
      <c r="AL213" s="21"/>
      <c r="AM213" s="20"/>
      <c r="AN213" s="10"/>
      <c r="AO213" s="10"/>
      <c r="AP213" s="20"/>
      <c r="AQ213" s="20"/>
      <c r="AR213" s="21"/>
      <c r="AS213" s="21"/>
      <c r="AT213" s="21"/>
      <c r="AU213" s="21"/>
      <c r="AV213" s="21"/>
      <c r="AW213" s="21"/>
      <c r="AX213" s="21"/>
      <c r="AY213" s="21"/>
      <c r="AZ213" s="21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</row>
    <row r="214" spans="2:108" ht="15">
      <c r="B214" s="28"/>
      <c r="C214" s="28"/>
      <c r="D214" s="28"/>
      <c r="E214" s="28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6"/>
      <c r="S214" s="16"/>
      <c r="T214" s="16"/>
      <c r="U214" s="10"/>
      <c r="V214" s="16"/>
      <c r="W214" s="16"/>
      <c r="X214" s="16"/>
      <c r="Y214" s="16"/>
      <c r="Z214" s="16"/>
      <c r="AA214" s="16"/>
      <c r="AB214" s="21"/>
      <c r="AC214" s="20"/>
      <c r="AD214" s="20"/>
      <c r="AE214" s="20"/>
      <c r="AF214" s="20"/>
      <c r="AG214" s="20"/>
      <c r="AH214" s="20"/>
      <c r="AI214" s="20"/>
      <c r="AJ214" s="20"/>
      <c r="AK214" s="20"/>
      <c r="AL214" s="21"/>
      <c r="AM214" s="20"/>
      <c r="AN214" s="10"/>
      <c r="AO214" s="10"/>
      <c r="AP214" s="20"/>
      <c r="AQ214" s="20"/>
      <c r="AR214" s="21"/>
      <c r="AS214" s="21"/>
      <c r="AT214" s="21"/>
      <c r="AU214" s="21"/>
      <c r="AV214" s="21"/>
      <c r="AW214" s="21"/>
      <c r="AX214" s="21"/>
      <c r="AY214" s="21"/>
      <c r="AZ214" s="21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</row>
    <row r="215" spans="2:108" ht="15">
      <c r="B215" s="88"/>
      <c r="C215" s="88"/>
      <c r="D215" s="88"/>
      <c r="E215" s="28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6"/>
      <c r="S215" s="16"/>
      <c r="T215" s="16"/>
      <c r="U215" s="10"/>
      <c r="V215" s="16"/>
      <c r="W215" s="16"/>
      <c r="X215" s="16"/>
      <c r="Y215" s="16"/>
      <c r="Z215" s="16"/>
      <c r="AA215" s="16"/>
      <c r="AB215" s="21"/>
      <c r="AC215" s="20"/>
      <c r="AD215" s="20"/>
      <c r="AE215" s="20"/>
      <c r="AF215" s="20"/>
      <c r="AG215" s="20"/>
      <c r="AH215" s="20"/>
      <c r="AI215" s="20"/>
      <c r="AJ215" s="20"/>
      <c r="AK215" s="20"/>
      <c r="AL215" s="21"/>
      <c r="AM215" s="20"/>
      <c r="AN215" s="10"/>
      <c r="AO215" s="10"/>
      <c r="AP215" s="20"/>
      <c r="AQ215" s="20"/>
      <c r="AR215" s="21"/>
      <c r="AS215" s="21"/>
      <c r="AT215" s="21"/>
      <c r="AU215" s="21"/>
      <c r="AV215" s="21"/>
      <c r="AW215" s="21"/>
      <c r="AX215" s="21"/>
      <c r="AY215" s="21"/>
      <c r="AZ215" s="21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</row>
    <row r="216" spans="2:108" ht="15">
      <c r="B216" s="88"/>
      <c r="C216" s="88"/>
      <c r="D216" s="88"/>
      <c r="E216" s="28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6"/>
      <c r="S216" s="16"/>
      <c r="T216" s="16"/>
      <c r="U216" s="10"/>
      <c r="V216" s="16"/>
      <c r="W216" s="16"/>
      <c r="X216" s="16"/>
      <c r="Y216" s="16"/>
      <c r="Z216" s="16"/>
      <c r="AA216" s="16"/>
      <c r="AB216" s="21"/>
      <c r="AC216" s="20"/>
      <c r="AD216" s="20"/>
      <c r="AE216" s="20"/>
      <c r="AF216" s="20"/>
      <c r="AG216" s="20"/>
      <c r="AH216" s="20"/>
      <c r="AI216" s="20"/>
      <c r="AJ216" s="20"/>
      <c r="AK216" s="20"/>
      <c r="AL216" s="21"/>
      <c r="AM216" s="20"/>
      <c r="AN216" s="10"/>
      <c r="AO216" s="10"/>
      <c r="AP216" s="20"/>
      <c r="AQ216" s="20"/>
      <c r="AR216" s="21"/>
      <c r="AS216" s="21"/>
      <c r="AT216" s="21"/>
      <c r="AU216" s="21"/>
      <c r="AV216" s="21"/>
      <c r="AW216" s="21"/>
      <c r="AX216" s="21"/>
      <c r="AY216" s="21"/>
      <c r="AZ216" s="21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</row>
    <row r="217" spans="2:108" ht="15">
      <c r="B217" s="88"/>
      <c r="C217" s="88"/>
      <c r="D217" s="88"/>
      <c r="E217" s="28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6"/>
      <c r="S217" s="16"/>
      <c r="T217" s="16"/>
      <c r="U217" s="10"/>
      <c r="V217" s="16"/>
      <c r="W217" s="16"/>
      <c r="X217" s="16"/>
      <c r="Y217" s="16"/>
      <c r="Z217" s="16"/>
      <c r="AA217" s="16"/>
      <c r="AB217" s="21"/>
      <c r="AC217" s="20"/>
      <c r="AD217" s="20"/>
      <c r="AE217" s="20"/>
      <c r="AF217" s="20"/>
      <c r="AG217" s="20"/>
      <c r="AH217" s="20"/>
      <c r="AI217" s="20"/>
      <c r="AJ217" s="20"/>
      <c r="AK217" s="20"/>
      <c r="AL217" s="21"/>
      <c r="AM217" s="20"/>
      <c r="AN217" s="10"/>
      <c r="AO217" s="10"/>
      <c r="AP217" s="20"/>
      <c r="AQ217" s="20"/>
      <c r="AR217" s="21"/>
      <c r="AS217" s="21"/>
      <c r="AT217" s="21"/>
      <c r="AU217" s="21"/>
      <c r="AV217" s="21"/>
      <c r="AW217" s="21"/>
      <c r="AX217" s="21"/>
      <c r="AY217" s="21"/>
      <c r="AZ217" s="21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</row>
    <row r="218" spans="2:108" ht="15">
      <c r="B218" s="88"/>
      <c r="C218" s="88"/>
      <c r="D218" s="88"/>
      <c r="E218" s="28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6"/>
      <c r="S218" s="16"/>
      <c r="T218" s="16"/>
      <c r="U218" s="10"/>
      <c r="V218" s="16"/>
      <c r="W218" s="16"/>
      <c r="X218" s="16"/>
      <c r="Y218" s="16"/>
      <c r="Z218" s="16"/>
      <c r="AA218" s="16"/>
      <c r="AB218" s="21"/>
      <c r="AC218" s="20"/>
      <c r="AD218" s="20"/>
      <c r="AE218" s="20"/>
      <c r="AF218" s="20"/>
      <c r="AG218" s="20"/>
      <c r="AH218" s="20"/>
      <c r="AI218" s="20"/>
      <c r="AJ218" s="20"/>
      <c r="AK218" s="20"/>
      <c r="AL218" s="21"/>
      <c r="AM218" s="20"/>
      <c r="AN218" s="10"/>
      <c r="AO218" s="10"/>
      <c r="AP218" s="20"/>
      <c r="AQ218" s="20"/>
      <c r="AR218" s="21"/>
      <c r="AS218" s="21"/>
      <c r="AT218" s="21"/>
      <c r="AU218" s="21"/>
      <c r="AV218" s="21"/>
      <c r="AW218" s="21"/>
      <c r="AX218" s="21"/>
      <c r="AY218" s="21"/>
      <c r="AZ218" s="21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</row>
    <row r="219" spans="2:108" ht="15">
      <c r="B219" s="88"/>
      <c r="C219" s="88"/>
      <c r="D219" s="88"/>
      <c r="E219" s="28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6"/>
      <c r="S219" s="16"/>
      <c r="T219" s="16"/>
      <c r="U219" s="10"/>
      <c r="V219" s="16"/>
      <c r="W219" s="16"/>
      <c r="X219" s="16"/>
      <c r="Y219" s="16"/>
      <c r="Z219" s="16"/>
      <c r="AA219" s="16"/>
      <c r="AB219" s="21"/>
      <c r="AC219" s="20"/>
      <c r="AD219" s="20"/>
      <c r="AE219" s="20"/>
      <c r="AF219" s="20"/>
      <c r="AG219" s="20"/>
      <c r="AH219" s="20"/>
      <c r="AI219" s="20"/>
      <c r="AJ219" s="20"/>
      <c r="AK219" s="20"/>
      <c r="AL219" s="21"/>
      <c r="AM219" s="20"/>
      <c r="AN219" s="10"/>
      <c r="AO219" s="10"/>
      <c r="AP219" s="20"/>
      <c r="AQ219" s="20"/>
      <c r="AR219" s="21"/>
      <c r="AS219" s="21"/>
      <c r="AT219" s="21"/>
      <c r="AU219" s="21"/>
      <c r="AV219" s="21"/>
      <c r="AW219" s="21"/>
      <c r="AX219" s="21"/>
      <c r="AY219" s="21"/>
      <c r="AZ219" s="21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</row>
    <row r="220" spans="2:108" ht="15">
      <c r="B220" s="88"/>
      <c r="C220" s="88"/>
      <c r="D220" s="88"/>
      <c r="E220" s="28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6"/>
      <c r="S220" s="16"/>
      <c r="T220" s="16"/>
      <c r="U220" s="10"/>
      <c r="V220" s="16"/>
      <c r="W220" s="16"/>
      <c r="X220" s="16"/>
      <c r="Y220" s="16"/>
      <c r="Z220" s="16"/>
      <c r="AA220" s="16"/>
      <c r="AB220" s="21"/>
      <c r="AC220" s="20"/>
      <c r="AD220" s="20"/>
      <c r="AE220" s="20"/>
      <c r="AF220" s="20"/>
      <c r="AG220" s="20"/>
      <c r="AH220" s="20"/>
      <c r="AI220" s="20"/>
      <c r="AJ220" s="20"/>
      <c r="AK220" s="20"/>
      <c r="AL220" s="21"/>
      <c r="AM220" s="20"/>
      <c r="AN220" s="10"/>
      <c r="AO220" s="10"/>
      <c r="AP220" s="20"/>
      <c r="AQ220" s="20"/>
      <c r="AR220" s="21"/>
      <c r="AS220" s="21"/>
      <c r="AT220" s="21"/>
      <c r="AU220" s="21"/>
      <c r="AV220" s="21"/>
      <c r="AW220" s="21"/>
      <c r="AX220" s="21"/>
      <c r="AY220" s="21"/>
      <c r="AZ220" s="21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</row>
    <row r="221" spans="2:108" ht="15">
      <c r="B221" s="88"/>
      <c r="C221" s="88"/>
      <c r="D221" s="88"/>
      <c r="E221" s="28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6"/>
      <c r="S221" s="16"/>
      <c r="T221" s="16"/>
      <c r="U221" s="10"/>
      <c r="V221" s="16"/>
      <c r="W221" s="16"/>
      <c r="X221" s="16"/>
      <c r="Y221" s="16"/>
      <c r="Z221" s="16"/>
      <c r="AA221" s="16"/>
      <c r="AB221" s="21"/>
      <c r="AC221" s="20"/>
      <c r="AD221" s="20"/>
      <c r="AE221" s="20"/>
      <c r="AF221" s="20"/>
      <c r="AG221" s="20"/>
      <c r="AH221" s="20"/>
      <c r="AI221" s="20"/>
      <c r="AJ221" s="20"/>
      <c r="AK221" s="20"/>
      <c r="AL221" s="21"/>
      <c r="AM221" s="20"/>
      <c r="AN221" s="10"/>
      <c r="AO221" s="10"/>
      <c r="AP221" s="20"/>
      <c r="AQ221" s="20"/>
      <c r="AR221" s="21"/>
      <c r="AS221" s="21"/>
      <c r="AT221" s="21"/>
      <c r="AU221" s="21"/>
      <c r="AV221" s="21"/>
      <c r="AW221" s="21"/>
      <c r="AX221" s="21"/>
      <c r="AY221" s="21"/>
      <c r="AZ221" s="21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</row>
    <row r="222" spans="2:108" ht="15">
      <c r="B222" s="88"/>
      <c r="C222" s="88"/>
      <c r="D222" s="88"/>
      <c r="E222" s="28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6"/>
      <c r="S222" s="16"/>
      <c r="T222" s="16"/>
      <c r="U222" s="10"/>
      <c r="V222" s="16"/>
      <c r="W222" s="16"/>
      <c r="X222" s="16"/>
      <c r="Y222" s="16"/>
      <c r="Z222" s="16"/>
      <c r="AA222" s="16"/>
      <c r="AB222" s="21"/>
      <c r="AC222" s="20"/>
      <c r="AD222" s="20"/>
      <c r="AE222" s="20"/>
      <c r="AF222" s="20"/>
      <c r="AG222" s="20"/>
      <c r="AH222" s="20"/>
      <c r="AI222" s="20"/>
      <c r="AJ222" s="20"/>
      <c r="AK222" s="20"/>
      <c r="AL222" s="21"/>
      <c r="AM222" s="20"/>
      <c r="AN222" s="10"/>
      <c r="AO222" s="10"/>
      <c r="AP222" s="20"/>
      <c r="AQ222" s="20"/>
      <c r="AR222" s="21"/>
      <c r="AS222" s="21"/>
      <c r="AT222" s="21"/>
      <c r="AU222" s="21"/>
      <c r="AV222" s="21"/>
      <c r="AW222" s="21"/>
      <c r="AX222" s="21"/>
      <c r="AY222" s="21"/>
      <c r="AZ222" s="21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</row>
    <row r="223" spans="2:108" ht="15">
      <c r="B223" s="88"/>
      <c r="C223" s="88"/>
      <c r="D223" s="88"/>
      <c r="E223" s="28"/>
      <c r="F223" s="10" t="s">
        <v>58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6"/>
      <c r="S223" s="16"/>
      <c r="T223" s="16"/>
      <c r="U223" s="10"/>
      <c r="V223" s="16"/>
      <c r="W223" s="16"/>
      <c r="X223" s="16"/>
      <c r="Y223" s="16"/>
      <c r="Z223" s="16"/>
      <c r="AA223" s="16"/>
      <c r="AB223" s="21"/>
      <c r="AC223" s="20"/>
      <c r="AD223" s="20"/>
      <c r="AE223" s="20"/>
      <c r="AF223" s="20"/>
      <c r="AG223" s="20"/>
      <c r="AH223" s="20"/>
      <c r="AI223" s="20"/>
      <c r="AJ223" s="20"/>
      <c r="AK223" s="20"/>
      <c r="AL223" s="21"/>
      <c r="AM223" s="20"/>
      <c r="AN223" s="10"/>
      <c r="AO223" s="10"/>
      <c r="AP223" s="20"/>
      <c r="AQ223" s="20"/>
      <c r="AR223" s="21"/>
      <c r="AS223" s="21"/>
      <c r="AT223" s="21"/>
      <c r="AU223" s="21"/>
      <c r="AV223" s="21"/>
      <c r="AW223" s="21"/>
      <c r="AX223" s="21"/>
      <c r="AY223" s="21"/>
      <c r="AZ223" s="21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</row>
    <row r="224" spans="2:108" ht="15">
      <c r="B224" s="88"/>
      <c r="C224" s="88"/>
      <c r="D224" s="88"/>
      <c r="E224" s="28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6"/>
      <c r="S224" s="16"/>
      <c r="T224" s="16"/>
      <c r="U224" s="10"/>
      <c r="V224" s="16"/>
      <c r="W224" s="16"/>
      <c r="X224" s="16"/>
      <c r="Y224" s="16"/>
      <c r="Z224" s="16"/>
      <c r="AA224" s="16"/>
      <c r="AB224" s="21"/>
      <c r="AC224" s="20"/>
      <c r="AD224" s="20"/>
      <c r="AE224" s="20"/>
      <c r="AF224" s="20"/>
      <c r="AG224" s="20"/>
      <c r="AH224" s="20"/>
      <c r="AI224" s="20"/>
      <c r="AJ224" s="20"/>
      <c r="AK224" s="20"/>
      <c r="AL224" s="21"/>
      <c r="AM224" s="20"/>
      <c r="AN224" s="10"/>
      <c r="AO224" s="10"/>
      <c r="AP224" s="20"/>
      <c r="AQ224" s="20"/>
      <c r="AR224" s="21"/>
      <c r="AS224" s="21"/>
      <c r="AT224" s="21"/>
      <c r="AU224" s="21"/>
      <c r="AV224" s="21"/>
      <c r="AW224" s="21"/>
      <c r="AX224" s="21"/>
      <c r="AY224" s="21"/>
      <c r="AZ224" s="21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</row>
    <row r="225" spans="2:108" ht="15">
      <c r="B225" s="88"/>
      <c r="C225" s="88"/>
      <c r="D225" s="88"/>
      <c r="E225" s="28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6"/>
      <c r="S225" s="16"/>
      <c r="T225" s="16"/>
      <c r="U225" s="10"/>
      <c r="V225" s="16"/>
      <c r="W225" s="16"/>
      <c r="X225" s="16"/>
      <c r="Y225" s="16"/>
      <c r="Z225" s="16"/>
      <c r="AA225" s="16"/>
      <c r="AB225" s="21"/>
      <c r="AC225" s="20"/>
      <c r="AD225" s="20"/>
      <c r="AE225" s="20"/>
      <c r="AF225" s="20"/>
      <c r="AG225" s="20"/>
      <c r="AH225" s="20"/>
      <c r="AI225" s="20"/>
      <c r="AJ225" s="20"/>
      <c r="AK225" s="20"/>
      <c r="AL225" s="21"/>
      <c r="AM225" s="20"/>
      <c r="AN225" s="10"/>
      <c r="AO225" s="10"/>
      <c r="AP225" s="20"/>
      <c r="AQ225" s="20"/>
      <c r="AR225" s="21"/>
      <c r="AS225" s="21"/>
      <c r="AT225" s="21"/>
      <c r="AU225" s="21"/>
      <c r="AV225" s="21"/>
      <c r="AW225" s="21"/>
      <c r="AX225" s="21"/>
      <c r="AY225" s="21"/>
      <c r="AZ225" s="21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</row>
    <row r="226" spans="2:108" ht="15">
      <c r="B226" s="88"/>
      <c r="C226" s="88"/>
      <c r="D226" s="88"/>
      <c r="E226" s="28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6"/>
      <c r="S226" s="16"/>
      <c r="T226" s="16"/>
      <c r="U226" s="10"/>
      <c r="V226" s="16"/>
      <c r="W226" s="16"/>
      <c r="X226" s="16"/>
      <c r="Y226" s="16"/>
      <c r="Z226" s="16"/>
      <c r="AA226" s="16"/>
      <c r="AB226" s="21"/>
      <c r="AC226" s="20"/>
      <c r="AD226" s="20"/>
      <c r="AE226" s="20"/>
      <c r="AF226" s="20"/>
      <c r="AG226" s="20"/>
      <c r="AH226" s="20"/>
      <c r="AI226" s="20"/>
      <c r="AJ226" s="20"/>
      <c r="AK226" s="20"/>
      <c r="AL226" s="21"/>
      <c r="AM226" s="20"/>
      <c r="AN226" s="10"/>
      <c r="AO226" s="10"/>
      <c r="AP226" s="20"/>
      <c r="AQ226" s="20"/>
      <c r="AR226" s="21"/>
      <c r="AS226" s="21"/>
      <c r="AT226" s="21"/>
      <c r="AU226" s="21"/>
      <c r="AV226" s="21"/>
      <c r="AW226" s="21"/>
      <c r="AX226" s="21"/>
      <c r="AY226" s="21"/>
      <c r="AZ226" s="21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</row>
    <row r="227" spans="2:108" ht="15">
      <c r="B227" s="88"/>
      <c r="C227" s="88"/>
      <c r="D227" s="88"/>
      <c r="E227" s="28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6"/>
      <c r="S227" s="16"/>
      <c r="T227" s="16"/>
      <c r="U227" s="10"/>
      <c r="V227" s="16"/>
      <c r="W227" s="16"/>
      <c r="X227" s="16"/>
      <c r="Y227" s="16"/>
      <c r="Z227" s="16"/>
      <c r="AA227" s="16"/>
      <c r="AB227" s="21"/>
      <c r="AC227" s="20"/>
      <c r="AD227" s="20"/>
      <c r="AE227" s="20"/>
      <c r="AF227" s="20"/>
      <c r="AG227" s="20"/>
      <c r="AH227" s="20"/>
      <c r="AI227" s="20"/>
      <c r="AJ227" s="20"/>
      <c r="AK227" s="20"/>
      <c r="AL227" s="21"/>
      <c r="AM227" s="20"/>
      <c r="AN227" s="10"/>
      <c r="AO227" s="10"/>
      <c r="AP227" s="20"/>
      <c r="AQ227" s="20"/>
      <c r="AR227" s="21"/>
      <c r="AS227" s="21"/>
      <c r="AT227" s="21"/>
      <c r="AU227" s="21"/>
      <c r="AV227" s="21"/>
      <c r="AW227" s="21"/>
      <c r="AX227" s="21"/>
      <c r="AY227" s="21"/>
      <c r="AZ227" s="21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</row>
    <row r="228" spans="2:108" ht="15">
      <c r="B228" s="88"/>
      <c r="C228" s="88"/>
      <c r="D228" s="88"/>
      <c r="E228" s="28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6"/>
      <c r="S228" s="16"/>
      <c r="T228" s="16"/>
      <c r="U228" s="10"/>
      <c r="V228" s="16"/>
      <c r="W228" s="16"/>
      <c r="X228" s="16"/>
      <c r="Y228" s="16"/>
      <c r="Z228" s="16"/>
      <c r="AA228" s="16"/>
      <c r="AB228" s="21"/>
      <c r="AC228" s="20"/>
      <c r="AD228" s="20"/>
      <c r="AE228" s="20"/>
      <c r="AF228" s="20"/>
      <c r="AG228" s="20"/>
      <c r="AH228" s="20"/>
      <c r="AI228" s="20"/>
      <c r="AJ228" s="20"/>
      <c r="AK228" s="20"/>
      <c r="AL228" s="21"/>
      <c r="AM228" s="20"/>
      <c r="AN228" s="10"/>
      <c r="AO228" s="10"/>
      <c r="AP228" s="20"/>
      <c r="AQ228" s="20"/>
      <c r="AR228" s="21"/>
      <c r="AS228" s="21"/>
      <c r="AT228" s="21"/>
      <c r="AU228" s="21"/>
      <c r="AV228" s="21"/>
      <c r="AW228" s="21"/>
      <c r="AX228" s="21"/>
      <c r="AY228" s="21"/>
      <c r="AZ228" s="21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</row>
    <row r="229" spans="2:108" ht="15">
      <c r="B229" s="88"/>
      <c r="C229" s="88"/>
      <c r="D229" s="88"/>
      <c r="E229" s="88"/>
      <c r="F229" s="11"/>
      <c r="G229" s="11"/>
      <c r="H229" s="11">
        <f>SUM(H214:H228)</f>
        <v>0</v>
      </c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3"/>
      <c r="AC229" s="13"/>
      <c r="AD229" s="20"/>
      <c r="AE229" s="20"/>
      <c r="AF229" s="20"/>
      <c r="AG229" s="20"/>
      <c r="AH229" s="20"/>
      <c r="AI229" s="20"/>
      <c r="AJ229" s="20"/>
      <c r="AK229" s="20"/>
      <c r="AL229" s="21"/>
      <c r="AM229" s="20"/>
      <c r="AN229" s="10"/>
      <c r="AO229" s="10"/>
      <c r="AP229" s="20"/>
      <c r="AQ229" s="20"/>
      <c r="AR229" s="21"/>
      <c r="AS229" s="21"/>
      <c r="AT229" s="21"/>
      <c r="AU229" s="21"/>
      <c r="AV229" s="21"/>
      <c r="AW229" s="21"/>
      <c r="AX229" s="21"/>
      <c r="AY229" s="21"/>
      <c r="AZ229" s="21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</row>
    <row r="230" spans="2:108" ht="15">
      <c r="B230" s="88"/>
      <c r="C230" s="88"/>
      <c r="D230" s="88"/>
      <c r="E230" s="88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6"/>
      <c r="S230" s="16"/>
      <c r="T230" s="16"/>
      <c r="U230" s="10"/>
      <c r="V230" s="16"/>
      <c r="W230" s="16"/>
      <c r="X230" s="16"/>
      <c r="Y230" s="16"/>
      <c r="Z230" s="16"/>
      <c r="AA230" s="16"/>
      <c r="AB230" s="21"/>
      <c r="AC230" s="20"/>
      <c r="AD230" s="20"/>
      <c r="AE230" s="20"/>
      <c r="AF230" s="20"/>
      <c r="AG230" s="20"/>
      <c r="AH230" s="20"/>
      <c r="AI230" s="20"/>
      <c r="AJ230" s="20"/>
      <c r="AK230" s="20"/>
      <c r="AL230" s="21"/>
      <c r="AM230" s="20"/>
      <c r="AN230" s="10"/>
      <c r="AO230" s="10"/>
      <c r="AP230" s="20"/>
      <c r="AQ230" s="20"/>
      <c r="AR230" s="21"/>
      <c r="AS230" s="21"/>
      <c r="AT230" s="21"/>
      <c r="AU230" s="21"/>
      <c r="AV230" s="21"/>
      <c r="AW230" s="21"/>
      <c r="AX230" s="21"/>
      <c r="AY230" s="21"/>
      <c r="AZ230" s="21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</row>
    <row r="231" spans="2:108" ht="15">
      <c r="B231" s="88"/>
      <c r="C231" s="88"/>
      <c r="D231" s="88"/>
      <c r="E231" s="88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6"/>
      <c r="S231" s="16"/>
      <c r="T231" s="16"/>
      <c r="U231" s="10"/>
      <c r="V231" s="16"/>
      <c r="W231" s="16"/>
      <c r="X231" s="16"/>
      <c r="Y231" s="16"/>
      <c r="Z231" s="16"/>
      <c r="AA231" s="16"/>
      <c r="AB231" s="21"/>
      <c r="AC231" s="20"/>
      <c r="AD231" s="20"/>
      <c r="AE231" s="20"/>
      <c r="AF231" s="20"/>
      <c r="AG231" s="20"/>
      <c r="AH231" s="20"/>
      <c r="AI231" s="20"/>
      <c r="AJ231" s="20"/>
      <c r="AK231" s="20"/>
      <c r="AL231" s="21"/>
      <c r="AM231" s="20"/>
      <c r="AN231" s="10"/>
      <c r="AO231" s="10"/>
      <c r="AP231" s="20"/>
      <c r="AQ231" s="20"/>
      <c r="AR231" s="21"/>
      <c r="AS231" s="21"/>
      <c r="AT231" s="21"/>
      <c r="AU231" s="21"/>
      <c r="AV231" s="21"/>
      <c r="AW231" s="21"/>
      <c r="AX231" s="21"/>
      <c r="AY231" s="21"/>
      <c r="AZ231" s="21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</row>
    <row r="232" spans="2:108" ht="15">
      <c r="B232" s="88"/>
      <c r="C232" s="88"/>
      <c r="D232" s="88"/>
      <c r="E232" s="16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6"/>
      <c r="S232" s="16"/>
      <c r="T232" s="16"/>
      <c r="U232" s="10"/>
      <c r="V232" s="16"/>
      <c r="W232" s="16"/>
      <c r="X232" s="16"/>
      <c r="Y232" s="16"/>
      <c r="Z232" s="16"/>
      <c r="AA232" s="16"/>
      <c r="AB232" s="21"/>
      <c r="AC232" s="20"/>
      <c r="AD232" s="20"/>
      <c r="AE232" s="20"/>
      <c r="AF232" s="20"/>
      <c r="AG232" s="20"/>
      <c r="AH232" s="20"/>
      <c r="AI232" s="20"/>
      <c r="AJ232" s="20"/>
      <c r="AK232" s="20"/>
      <c r="AL232" s="21"/>
      <c r="AM232" s="20"/>
      <c r="AN232" s="10"/>
      <c r="AO232" s="10"/>
      <c r="AP232" s="20"/>
      <c r="AQ232" s="20"/>
      <c r="AR232" s="21"/>
      <c r="AS232" s="21"/>
      <c r="AT232" s="21"/>
      <c r="AU232" s="21"/>
      <c r="AV232" s="21"/>
      <c r="AW232" s="21"/>
      <c r="AX232" s="21"/>
      <c r="AY232" s="21"/>
      <c r="AZ232" s="21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</row>
    <row r="233" spans="2:108" ht="15">
      <c r="B233" s="88"/>
      <c r="C233" s="88"/>
      <c r="D233" s="88"/>
      <c r="E233" s="88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6"/>
      <c r="S233" s="16"/>
      <c r="T233" s="16"/>
      <c r="U233" s="10"/>
      <c r="V233" s="16"/>
      <c r="W233" s="16"/>
      <c r="X233" s="16"/>
      <c r="Y233" s="16"/>
      <c r="Z233" s="16"/>
      <c r="AA233" s="16"/>
      <c r="AB233" s="21"/>
      <c r="AC233" s="20"/>
      <c r="AD233" s="20"/>
      <c r="AE233" s="20"/>
      <c r="AF233" s="20"/>
      <c r="AG233" s="20"/>
      <c r="AH233" s="20"/>
      <c r="AI233" s="20"/>
      <c r="AJ233" s="20"/>
      <c r="AK233" s="20"/>
      <c r="AL233" s="21"/>
      <c r="AM233" s="20"/>
      <c r="AN233" s="10"/>
      <c r="AO233" s="10"/>
      <c r="AP233" s="20"/>
      <c r="AQ233" s="20"/>
      <c r="AR233" s="21"/>
      <c r="AS233" s="21"/>
      <c r="AT233" s="21"/>
      <c r="AU233" s="21"/>
      <c r="AV233" s="21"/>
      <c r="AW233" s="21"/>
      <c r="AX233" s="21"/>
      <c r="AY233" s="21"/>
      <c r="AZ233" s="21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</row>
    <row r="234" spans="2:108" ht="15">
      <c r="B234" s="88"/>
      <c r="C234" s="88"/>
      <c r="D234" s="88"/>
      <c r="E234" s="16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6"/>
      <c r="S234" s="16"/>
      <c r="T234" s="16"/>
      <c r="U234" s="10"/>
      <c r="V234" s="16"/>
      <c r="W234" s="16"/>
      <c r="X234" s="16"/>
      <c r="Y234" s="16"/>
      <c r="Z234" s="16"/>
      <c r="AA234" s="16"/>
      <c r="AB234" s="21"/>
      <c r="AC234" s="20"/>
      <c r="AD234" s="20"/>
      <c r="AE234" s="20"/>
      <c r="AF234" s="20"/>
      <c r="AG234" s="20"/>
      <c r="AH234" s="20"/>
      <c r="AI234" s="20"/>
      <c r="AJ234" s="20"/>
      <c r="AK234" s="20"/>
      <c r="AL234" s="21"/>
      <c r="AM234" s="20"/>
      <c r="AN234" s="10"/>
      <c r="AO234" s="10"/>
      <c r="AP234" s="20"/>
      <c r="AQ234" s="20"/>
      <c r="AR234" s="21"/>
      <c r="AS234" s="21"/>
      <c r="AT234" s="21"/>
      <c r="AU234" s="21"/>
      <c r="AV234" s="21"/>
      <c r="AW234" s="21"/>
      <c r="AX234" s="21"/>
      <c r="AY234" s="21"/>
      <c r="AZ234" s="21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</row>
    <row r="235" spans="2:108" ht="15">
      <c r="B235" s="14"/>
      <c r="C235" s="14"/>
      <c r="D235" s="14"/>
      <c r="E235" s="88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6"/>
      <c r="S235" s="16"/>
      <c r="T235" s="16"/>
      <c r="U235" s="10"/>
      <c r="V235" s="16"/>
      <c r="W235" s="16"/>
      <c r="X235" s="16"/>
      <c r="Y235" s="16"/>
      <c r="Z235" s="16"/>
      <c r="AA235" s="16"/>
      <c r="AB235" s="21"/>
      <c r="AC235" s="20"/>
      <c r="AD235" s="20"/>
      <c r="AE235" s="20"/>
      <c r="AF235" s="20"/>
      <c r="AG235" s="20"/>
      <c r="AH235" s="20"/>
      <c r="AI235" s="20"/>
      <c r="AJ235" s="20"/>
      <c r="AK235" s="20"/>
      <c r="AL235" s="21"/>
      <c r="AM235" s="20"/>
      <c r="AN235" s="10"/>
      <c r="AO235" s="10"/>
      <c r="AP235" s="20"/>
      <c r="AQ235" s="20"/>
      <c r="AR235" s="21"/>
      <c r="AS235" s="21"/>
      <c r="AT235" s="21"/>
      <c r="AU235" s="21"/>
      <c r="AV235" s="21"/>
      <c r="AW235" s="21"/>
      <c r="AX235" s="21"/>
      <c r="AY235" s="21"/>
      <c r="AZ235" s="21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</row>
    <row r="236" spans="2:108" ht="15">
      <c r="B236" s="28"/>
      <c r="C236" s="28"/>
      <c r="D236" s="28"/>
      <c r="E236" s="28"/>
      <c r="F236" s="10"/>
      <c r="G236" s="10"/>
      <c r="H236" s="10">
        <v>225000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6"/>
      <c r="S236" s="16"/>
      <c r="T236" s="16"/>
      <c r="U236" s="10"/>
      <c r="V236" s="16"/>
      <c r="W236" s="16"/>
      <c r="X236" s="16"/>
      <c r="Y236" s="16"/>
      <c r="Z236" s="16"/>
      <c r="AA236" s="16"/>
      <c r="AB236" s="21"/>
      <c r="AC236" s="20"/>
      <c r="AD236" s="20"/>
      <c r="AE236" s="20"/>
      <c r="AF236" s="20"/>
      <c r="AG236" s="20"/>
      <c r="AH236" s="20"/>
      <c r="AI236" s="20"/>
      <c r="AJ236" s="20"/>
      <c r="AK236" s="20"/>
      <c r="AL236" s="21"/>
      <c r="AM236" s="20"/>
      <c r="AN236" s="10"/>
      <c r="AO236" s="10"/>
      <c r="AP236" s="20"/>
      <c r="AQ236" s="20"/>
      <c r="AR236" s="21"/>
      <c r="AS236" s="21"/>
      <c r="AT236" s="21"/>
      <c r="AU236" s="21"/>
      <c r="AV236" s="21"/>
      <c r="AW236" s="21"/>
      <c r="AX236" s="21"/>
      <c r="AY236" s="21"/>
      <c r="AZ236" s="21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</row>
    <row r="237" spans="2:108" ht="15">
      <c r="B237" s="28"/>
      <c r="C237" s="28"/>
      <c r="D237" s="28"/>
      <c r="E237" s="28"/>
      <c r="F237" s="10"/>
      <c r="G237" s="10"/>
      <c r="H237" s="10">
        <v>300000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6"/>
      <c r="S237" s="16"/>
      <c r="T237" s="16"/>
      <c r="U237" s="10"/>
      <c r="V237" s="16"/>
      <c r="W237" s="16"/>
      <c r="X237" s="16"/>
      <c r="Y237" s="16"/>
      <c r="Z237" s="16"/>
      <c r="AA237" s="16"/>
      <c r="AB237" s="21"/>
      <c r="AC237" s="20"/>
      <c r="AD237" s="20"/>
      <c r="AE237" s="20"/>
      <c r="AF237" s="20"/>
      <c r="AG237" s="20"/>
      <c r="AH237" s="20"/>
      <c r="AI237" s="20"/>
      <c r="AJ237" s="20"/>
      <c r="AK237" s="20"/>
      <c r="AL237" s="21"/>
      <c r="AM237" s="20"/>
      <c r="AN237" s="10"/>
      <c r="AO237" s="10"/>
      <c r="AP237" s="20"/>
      <c r="AQ237" s="20"/>
      <c r="AR237" s="21"/>
      <c r="AS237" s="21"/>
      <c r="AT237" s="21"/>
      <c r="AU237" s="21"/>
      <c r="AV237" s="21"/>
      <c r="AW237" s="21"/>
      <c r="AX237" s="21"/>
      <c r="AY237" s="21"/>
      <c r="AZ237" s="21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</row>
    <row r="238" spans="2:108" ht="15">
      <c r="B238" s="28"/>
      <c r="C238" s="28"/>
      <c r="D238" s="28"/>
      <c r="E238" s="28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6"/>
      <c r="S238" s="16"/>
      <c r="T238" s="16"/>
      <c r="U238" s="10"/>
      <c r="V238" s="16"/>
      <c r="W238" s="16"/>
      <c r="X238" s="16"/>
      <c r="Y238" s="16"/>
      <c r="Z238" s="16"/>
      <c r="AA238" s="16"/>
      <c r="AB238" s="21"/>
      <c r="AC238" s="20"/>
      <c r="AD238" s="20"/>
      <c r="AE238" s="20"/>
      <c r="AF238" s="20"/>
      <c r="AG238" s="20"/>
      <c r="AH238" s="20"/>
      <c r="AI238" s="20"/>
      <c r="AJ238" s="20"/>
      <c r="AK238" s="20"/>
      <c r="AL238" s="21"/>
      <c r="AM238" s="20"/>
      <c r="AN238" s="10"/>
      <c r="AO238" s="10"/>
      <c r="AP238" s="20"/>
      <c r="AQ238" s="20"/>
      <c r="AR238" s="21"/>
      <c r="AS238" s="21"/>
      <c r="AT238" s="21"/>
      <c r="AU238" s="21"/>
      <c r="AV238" s="21"/>
      <c r="AW238" s="21"/>
      <c r="AX238" s="21"/>
      <c r="AY238" s="21"/>
      <c r="AZ238" s="21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</row>
    <row r="239" spans="2:108" ht="15">
      <c r="B239" s="28"/>
      <c r="C239" s="28"/>
      <c r="D239" s="28"/>
      <c r="E239" s="28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6"/>
      <c r="S239" s="16"/>
      <c r="T239" s="16"/>
      <c r="U239" s="10"/>
      <c r="V239" s="16"/>
      <c r="W239" s="16"/>
      <c r="X239" s="16"/>
      <c r="Y239" s="16"/>
      <c r="Z239" s="16"/>
      <c r="AA239" s="16"/>
      <c r="AB239" s="21"/>
      <c r="AC239" s="20"/>
      <c r="AD239" s="20"/>
      <c r="AE239" s="20"/>
      <c r="AF239" s="20"/>
      <c r="AG239" s="20"/>
      <c r="AH239" s="20"/>
      <c r="AI239" s="20"/>
      <c r="AJ239" s="20"/>
      <c r="AK239" s="20"/>
      <c r="AL239" s="21"/>
      <c r="AM239" s="20"/>
      <c r="AN239" s="10"/>
      <c r="AO239" s="10"/>
      <c r="AP239" s="20"/>
      <c r="AQ239" s="20"/>
      <c r="AR239" s="21"/>
      <c r="AS239" s="21"/>
      <c r="AT239" s="21"/>
      <c r="AU239" s="21"/>
      <c r="AV239" s="21"/>
      <c r="AW239" s="21"/>
      <c r="AX239" s="21"/>
      <c r="AY239" s="21"/>
      <c r="AZ239" s="21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</row>
    <row r="240" spans="2:108" ht="15">
      <c r="B240" s="28"/>
      <c r="C240" s="28"/>
      <c r="D240" s="28"/>
      <c r="E240" s="28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6"/>
      <c r="S240" s="16"/>
      <c r="T240" s="16"/>
      <c r="U240" s="10"/>
      <c r="V240" s="16"/>
      <c r="W240" s="16"/>
      <c r="X240" s="16"/>
      <c r="Y240" s="16"/>
      <c r="Z240" s="16"/>
      <c r="AA240" s="16"/>
      <c r="AB240" s="21"/>
      <c r="AC240" s="20"/>
      <c r="AD240" s="20"/>
      <c r="AE240" s="20"/>
      <c r="AF240" s="20"/>
      <c r="AG240" s="20"/>
      <c r="AH240" s="20"/>
      <c r="AI240" s="20"/>
      <c r="AJ240" s="20"/>
      <c r="AK240" s="20"/>
      <c r="AL240" s="21"/>
      <c r="AM240" s="20"/>
      <c r="AN240" s="10"/>
      <c r="AO240" s="10"/>
      <c r="AP240" s="20"/>
      <c r="AQ240" s="20"/>
      <c r="AR240" s="21"/>
      <c r="AS240" s="21"/>
      <c r="AT240" s="21"/>
      <c r="AU240" s="21"/>
      <c r="AV240" s="21"/>
      <c r="AW240" s="21"/>
      <c r="AX240" s="21"/>
      <c r="AY240" s="21"/>
      <c r="AZ240" s="21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</row>
    <row r="241" spans="2:108" ht="15">
      <c r="B241" s="28"/>
      <c r="C241" s="28"/>
      <c r="D241" s="28"/>
      <c r="E241" s="28"/>
      <c r="F241" s="10"/>
      <c r="G241" s="10"/>
      <c r="H241" s="10">
        <v>2000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6"/>
      <c r="S241" s="16"/>
      <c r="T241" s="16"/>
      <c r="U241" s="10"/>
      <c r="V241" s="16"/>
      <c r="W241" s="16"/>
      <c r="X241" s="16"/>
      <c r="Y241" s="16"/>
      <c r="Z241" s="16"/>
      <c r="AA241" s="16"/>
      <c r="AB241" s="21"/>
      <c r="AC241" s="20"/>
      <c r="AD241" s="20"/>
      <c r="AE241" s="20"/>
      <c r="AF241" s="20"/>
      <c r="AG241" s="20"/>
      <c r="AH241" s="20"/>
      <c r="AI241" s="20"/>
      <c r="AJ241" s="20"/>
      <c r="AK241" s="20"/>
      <c r="AL241" s="21"/>
      <c r="AM241" s="20"/>
      <c r="AN241" s="10"/>
      <c r="AO241" s="10"/>
      <c r="AP241" s="20"/>
      <c r="AQ241" s="20"/>
      <c r="AR241" s="21"/>
      <c r="AS241" s="21"/>
      <c r="AT241" s="21"/>
      <c r="AU241" s="21"/>
      <c r="AV241" s="21"/>
      <c r="AW241" s="21"/>
      <c r="AX241" s="21"/>
      <c r="AY241" s="21"/>
      <c r="AZ241" s="21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</row>
    <row r="242" spans="2:108" ht="15">
      <c r="B242" s="28"/>
      <c r="C242" s="28"/>
      <c r="D242" s="28"/>
      <c r="E242" s="28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6"/>
      <c r="S242" s="16"/>
      <c r="T242" s="16"/>
      <c r="U242" s="10"/>
      <c r="V242" s="16"/>
      <c r="W242" s="16"/>
      <c r="X242" s="16"/>
      <c r="Y242" s="16"/>
      <c r="Z242" s="16"/>
      <c r="AA242" s="16"/>
      <c r="AB242" s="21"/>
      <c r="AC242" s="20"/>
      <c r="AD242" s="20"/>
      <c r="AE242" s="20"/>
      <c r="AF242" s="20"/>
      <c r="AG242" s="20"/>
      <c r="AH242" s="20"/>
      <c r="AI242" s="20"/>
      <c r="AJ242" s="20"/>
      <c r="AK242" s="20"/>
      <c r="AL242" s="21"/>
      <c r="AM242" s="20"/>
      <c r="AN242" s="10"/>
      <c r="AO242" s="10"/>
      <c r="AP242" s="20"/>
      <c r="AQ242" s="20"/>
      <c r="AR242" s="21"/>
      <c r="AS242" s="21"/>
      <c r="AT242" s="21"/>
      <c r="AU242" s="21"/>
      <c r="AV242" s="21"/>
      <c r="AW242" s="21"/>
      <c r="AX242" s="21"/>
      <c r="AY242" s="21"/>
      <c r="AZ242" s="21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</row>
    <row r="243" spans="2:108" ht="15">
      <c r="B243" s="28"/>
      <c r="C243" s="28"/>
      <c r="D243" s="28"/>
      <c r="E243" s="28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6"/>
      <c r="S243" s="16"/>
      <c r="T243" s="16"/>
      <c r="U243" s="10"/>
      <c r="V243" s="16"/>
      <c r="W243" s="16"/>
      <c r="X243" s="16"/>
      <c r="Y243" s="16"/>
      <c r="Z243" s="16"/>
      <c r="AA243" s="16"/>
      <c r="AB243" s="21"/>
      <c r="AC243" s="20"/>
      <c r="AD243" s="20"/>
      <c r="AE243" s="20"/>
      <c r="AF243" s="20"/>
      <c r="AG243" s="20"/>
      <c r="AH243" s="20"/>
      <c r="AI243" s="20"/>
      <c r="AJ243" s="20"/>
      <c r="AK243" s="20"/>
      <c r="AL243" s="21"/>
      <c r="AM243" s="20"/>
      <c r="AN243" s="10"/>
      <c r="AO243" s="10"/>
      <c r="AP243" s="20"/>
      <c r="AQ243" s="20"/>
      <c r="AR243" s="21"/>
      <c r="AS243" s="21"/>
      <c r="AT243" s="21"/>
      <c r="AU243" s="21"/>
      <c r="AV243" s="21"/>
      <c r="AW243" s="21"/>
      <c r="AX243" s="21"/>
      <c r="AY243" s="21"/>
      <c r="AZ243" s="21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</row>
    <row r="244" spans="2:108" ht="15">
      <c r="B244" s="28"/>
      <c r="C244" s="28"/>
      <c r="D244" s="28"/>
      <c r="E244" s="28"/>
      <c r="F244" s="10"/>
      <c r="G244" s="10"/>
      <c r="H244" s="10">
        <v>500000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6"/>
      <c r="S244" s="16"/>
      <c r="T244" s="16"/>
      <c r="U244" s="10"/>
      <c r="V244" s="16"/>
      <c r="W244" s="16"/>
      <c r="X244" s="16"/>
      <c r="Y244" s="16"/>
      <c r="Z244" s="16"/>
      <c r="AA244" s="16"/>
      <c r="AB244" s="21"/>
      <c r="AC244" s="20"/>
      <c r="AD244" s="20"/>
      <c r="AE244" s="20"/>
      <c r="AF244" s="20"/>
      <c r="AG244" s="20"/>
      <c r="AH244" s="20"/>
      <c r="AI244" s="20"/>
      <c r="AJ244" s="20"/>
      <c r="AK244" s="20"/>
      <c r="AL244" s="21"/>
      <c r="AM244" s="20"/>
      <c r="AN244" s="10"/>
      <c r="AO244" s="10"/>
      <c r="AP244" s="20"/>
      <c r="AQ244" s="20"/>
      <c r="AR244" s="21"/>
      <c r="AS244" s="21"/>
      <c r="AT244" s="21"/>
      <c r="AU244" s="21"/>
      <c r="AV244" s="21"/>
      <c r="AW244" s="21"/>
      <c r="AX244" s="21"/>
      <c r="AY244" s="21"/>
      <c r="AZ244" s="21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</row>
    <row r="245" spans="2:108" ht="15">
      <c r="B245" s="28"/>
      <c r="C245" s="28"/>
      <c r="D245" s="28"/>
      <c r="E245" s="28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6"/>
      <c r="S245" s="16"/>
      <c r="T245" s="16"/>
      <c r="U245" s="10"/>
      <c r="V245" s="16"/>
      <c r="W245" s="16"/>
      <c r="X245" s="16"/>
      <c r="Y245" s="16"/>
      <c r="Z245" s="16"/>
      <c r="AA245" s="16"/>
      <c r="AB245" s="21"/>
      <c r="AC245" s="20"/>
      <c r="AD245" s="20"/>
      <c r="AE245" s="20"/>
      <c r="AF245" s="20"/>
      <c r="AG245" s="20"/>
      <c r="AH245" s="20"/>
      <c r="AI245" s="20"/>
      <c r="AJ245" s="20"/>
      <c r="AK245" s="20"/>
      <c r="AL245" s="21"/>
      <c r="AM245" s="20"/>
      <c r="AN245" s="10"/>
      <c r="AO245" s="10"/>
      <c r="AP245" s="20"/>
      <c r="AQ245" s="20"/>
      <c r="AR245" s="21"/>
      <c r="AS245" s="21"/>
      <c r="AT245" s="21"/>
      <c r="AU245" s="21"/>
      <c r="AV245" s="21"/>
      <c r="AW245" s="21"/>
      <c r="AX245" s="21"/>
      <c r="AY245" s="21"/>
      <c r="AZ245" s="21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</row>
    <row r="246" spans="2:108" ht="15">
      <c r="B246" s="28"/>
      <c r="C246" s="28"/>
      <c r="D246" s="28"/>
      <c r="E246" s="28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6"/>
      <c r="S246" s="16"/>
      <c r="T246" s="16"/>
      <c r="U246" s="10"/>
      <c r="V246" s="16"/>
      <c r="W246" s="16"/>
      <c r="X246" s="16"/>
      <c r="Y246" s="16"/>
      <c r="Z246" s="16"/>
      <c r="AA246" s="16"/>
      <c r="AB246" s="21"/>
      <c r="AC246" s="20"/>
      <c r="AD246" s="20"/>
      <c r="AE246" s="20"/>
      <c r="AF246" s="20"/>
      <c r="AG246" s="20"/>
      <c r="AH246" s="20"/>
      <c r="AI246" s="20"/>
      <c r="AJ246" s="20"/>
      <c r="AK246" s="20"/>
      <c r="AL246" s="21"/>
      <c r="AM246" s="20"/>
      <c r="AN246" s="10"/>
      <c r="AO246" s="10"/>
      <c r="AP246" s="20"/>
      <c r="AQ246" s="20"/>
      <c r="AR246" s="21"/>
      <c r="AS246" s="21"/>
      <c r="AT246" s="21"/>
      <c r="AU246" s="21"/>
      <c r="AV246" s="21"/>
      <c r="AW246" s="21"/>
      <c r="AX246" s="21"/>
      <c r="AY246" s="21"/>
      <c r="AZ246" s="21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</row>
    <row r="247" spans="2:108" ht="15">
      <c r="B247" s="28"/>
      <c r="C247" s="28"/>
      <c r="D247" s="28"/>
      <c r="E247" s="28"/>
      <c r="F247" s="10"/>
      <c r="G247" s="10"/>
      <c r="H247" s="10">
        <v>159117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6"/>
      <c r="S247" s="16"/>
      <c r="T247" s="16"/>
      <c r="U247" s="10"/>
      <c r="V247" s="16"/>
      <c r="W247" s="16"/>
      <c r="X247" s="16"/>
      <c r="Y247" s="16"/>
      <c r="Z247" s="16"/>
      <c r="AA247" s="16"/>
      <c r="AB247" s="21"/>
      <c r="AC247" s="20"/>
      <c r="AD247" s="20"/>
      <c r="AE247" s="20"/>
      <c r="AF247" s="20"/>
      <c r="AG247" s="20"/>
      <c r="AH247" s="20"/>
      <c r="AI247" s="20"/>
      <c r="AJ247" s="20"/>
      <c r="AK247" s="20"/>
      <c r="AL247" s="21"/>
      <c r="AM247" s="20"/>
      <c r="AN247" s="10"/>
      <c r="AO247" s="10"/>
      <c r="AP247" s="20"/>
      <c r="AQ247" s="20"/>
      <c r="AR247" s="21"/>
      <c r="AS247" s="21"/>
      <c r="AT247" s="21"/>
      <c r="AU247" s="21"/>
      <c r="AV247" s="21"/>
      <c r="AW247" s="21"/>
      <c r="AX247" s="21"/>
      <c r="AY247" s="21"/>
      <c r="AZ247" s="21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</row>
    <row r="248" spans="2:108" ht="15">
      <c r="B248" s="16"/>
      <c r="C248" s="16"/>
      <c r="D248" s="16"/>
      <c r="E248" s="28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6"/>
      <c r="S248" s="16"/>
      <c r="T248" s="16"/>
      <c r="U248" s="10"/>
      <c r="V248" s="16"/>
      <c r="W248" s="16"/>
      <c r="X248" s="16"/>
      <c r="Y248" s="16"/>
      <c r="Z248" s="16"/>
      <c r="AA248" s="16"/>
      <c r="AB248" s="21"/>
      <c r="AC248" s="20"/>
      <c r="AD248" s="20"/>
      <c r="AE248" s="20"/>
      <c r="AF248" s="20"/>
      <c r="AG248" s="20"/>
      <c r="AH248" s="20"/>
      <c r="AI248" s="20"/>
      <c r="AJ248" s="20"/>
      <c r="AK248" s="20"/>
      <c r="AL248" s="21"/>
      <c r="AM248" s="20"/>
      <c r="AN248" s="10"/>
      <c r="AO248" s="10"/>
      <c r="AP248" s="20"/>
      <c r="AQ248" s="20"/>
      <c r="AR248" s="21"/>
      <c r="AS248" s="21"/>
      <c r="AT248" s="21"/>
      <c r="AU248" s="21"/>
      <c r="AV248" s="21"/>
      <c r="AW248" s="21"/>
      <c r="AX248" s="21"/>
      <c r="AY248" s="21"/>
      <c r="AZ248" s="21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</row>
    <row r="249" spans="2:108" ht="15">
      <c r="B249" s="28"/>
      <c r="C249" s="28"/>
      <c r="D249" s="28"/>
      <c r="E249" s="28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6"/>
      <c r="S249" s="16"/>
      <c r="T249" s="16"/>
      <c r="U249" s="10"/>
      <c r="V249" s="16"/>
      <c r="W249" s="16"/>
      <c r="X249" s="16"/>
      <c r="Y249" s="16"/>
      <c r="Z249" s="16"/>
      <c r="AA249" s="16"/>
      <c r="AB249" s="21"/>
      <c r="AC249" s="20"/>
      <c r="AD249" s="20"/>
      <c r="AE249" s="20"/>
      <c r="AF249" s="20"/>
      <c r="AG249" s="20"/>
      <c r="AH249" s="20"/>
      <c r="AI249" s="20"/>
      <c r="AJ249" s="20"/>
      <c r="AK249" s="20"/>
      <c r="AL249" s="21"/>
      <c r="AM249" s="20"/>
      <c r="AN249" s="10"/>
      <c r="AO249" s="10"/>
      <c r="AP249" s="20"/>
      <c r="AQ249" s="20"/>
      <c r="AR249" s="21"/>
      <c r="AS249" s="21"/>
      <c r="AT249" s="21"/>
      <c r="AU249" s="21"/>
      <c r="AV249" s="21"/>
      <c r="AW249" s="21"/>
      <c r="AX249" s="21"/>
      <c r="AY249" s="21"/>
      <c r="AZ249" s="21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</row>
    <row r="250" spans="2:108" ht="15">
      <c r="B250" s="28"/>
      <c r="C250" s="28"/>
      <c r="D250" s="28"/>
      <c r="E250" s="28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6"/>
      <c r="S250" s="16"/>
      <c r="T250" s="16"/>
      <c r="U250" s="10"/>
      <c r="V250" s="16"/>
      <c r="W250" s="16"/>
      <c r="X250" s="16"/>
      <c r="Y250" s="16"/>
      <c r="Z250" s="16"/>
      <c r="AA250" s="16"/>
      <c r="AB250" s="21"/>
      <c r="AC250" s="20"/>
      <c r="AD250" s="20"/>
      <c r="AE250" s="20"/>
      <c r="AF250" s="20"/>
      <c r="AG250" s="20"/>
      <c r="AH250" s="20"/>
      <c r="AI250" s="20"/>
      <c r="AJ250" s="20"/>
      <c r="AK250" s="20"/>
      <c r="AL250" s="21"/>
      <c r="AM250" s="20"/>
      <c r="AN250" s="10"/>
      <c r="AO250" s="10"/>
      <c r="AP250" s="20"/>
      <c r="AQ250" s="20"/>
      <c r="AR250" s="21"/>
      <c r="AS250" s="21"/>
      <c r="AT250" s="21"/>
      <c r="AU250" s="21"/>
      <c r="AV250" s="21"/>
      <c r="AW250" s="21"/>
      <c r="AX250" s="21"/>
      <c r="AY250" s="21"/>
      <c r="AZ250" s="21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</row>
    <row r="251" spans="2:108" ht="15">
      <c r="B251" s="28"/>
      <c r="C251" s="28"/>
      <c r="D251" s="28"/>
      <c r="E251" s="28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6"/>
      <c r="S251" s="16"/>
      <c r="T251" s="16"/>
      <c r="U251" s="10"/>
      <c r="V251" s="16"/>
      <c r="W251" s="16"/>
      <c r="X251" s="16"/>
      <c r="Y251" s="16"/>
      <c r="Z251" s="16"/>
      <c r="AA251" s="16"/>
      <c r="AB251" s="21"/>
      <c r="AC251" s="20"/>
      <c r="AD251" s="20"/>
      <c r="AE251" s="20"/>
      <c r="AF251" s="20"/>
      <c r="AG251" s="20"/>
      <c r="AH251" s="20"/>
      <c r="AI251" s="20"/>
      <c r="AJ251" s="20"/>
      <c r="AK251" s="20"/>
      <c r="AL251" s="21"/>
      <c r="AM251" s="20"/>
      <c r="AN251" s="10"/>
      <c r="AO251" s="10"/>
      <c r="AP251" s="20"/>
      <c r="AQ251" s="20"/>
      <c r="AR251" s="21"/>
      <c r="AS251" s="21"/>
      <c r="AT251" s="21"/>
      <c r="AU251" s="21"/>
      <c r="AV251" s="21"/>
      <c r="AW251" s="21"/>
      <c r="AX251" s="21"/>
      <c r="AY251" s="21"/>
      <c r="AZ251" s="21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</row>
    <row r="252" spans="2:108" ht="15">
      <c r="B252" s="28"/>
      <c r="C252" s="28"/>
      <c r="D252" s="28"/>
      <c r="E252" s="28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6"/>
      <c r="S252" s="16"/>
      <c r="T252" s="16"/>
      <c r="U252" s="10"/>
      <c r="V252" s="16"/>
      <c r="W252" s="16"/>
      <c r="X252" s="16"/>
      <c r="Y252" s="16"/>
      <c r="Z252" s="16"/>
      <c r="AA252" s="16"/>
      <c r="AB252" s="21"/>
      <c r="AC252" s="20"/>
      <c r="AD252" s="20"/>
      <c r="AE252" s="20"/>
      <c r="AF252" s="20"/>
      <c r="AG252" s="20"/>
      <c r="AH252" s="20"/>
      <c r="AI252" s="20"/>
      <c r="AJ252" s="20"/>
      <c r="AK252" s="20"/>
      <c r="AL252" s="21"/>
      <c r="AM252" s="20"/>
      <c r="AN252" s="10"/>
      <c r="AO252" s="10"/>
      <c r="AP252" s="20"/>
      <c r="AQ252" s="20"/>
      <c r="AR252" s="21"/>
      <c r="AS252" s="21"/>
      <c r="AT252" s="21"/>
      <c r="AU252" s="21"/>
      <c r="AV252" s="21"/>
      <c r="AW252" s="21"/>
      <c r="AX252" s="21"/>
      <c r="AY252" s="21"/>
      <c r="AZ252" s="21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</row>
    <row r="253" spans="2:108" ht="15">
      <c r="B253" s="28"/>
      <c r="C253" s="28"/>
      <c r="D253" s="28"/>
      <c r="E253" s="28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6"/>
      <c r="S253" s="16"/>
      <c r="T253" s="16"/>
      <c r="U253" s="10"/>
      <c r="V253" s="16"/>
      <c r="W253" s="16"/>
      <c r="X253" s="16"/>
      <c r="Y253" s="16"/>
      <c r="Z253" s="16"/>
      <c r="AA253" s="16"/>
      <c r="AB253" s="21"/>
      <c r="AC253" s="20"/>
      <c r="AD253" s="20"/>
      <c r="AE253" s="20"/>
      <c r="AF253" s="20"/>
      <c r="AG253" s="20"/>
      <c r="AH253" s="20"/>
      <c r="AI253" s="20"/>
      <c r="AJ253" s="20"/>
      <c r="AK253" s="20"/>
      <c r="AL253" s="21"/>
      <c r="AM253" s="20"/>
      <c r="AN253" s="10"/>
      <c r="AO253" s="10"/>
      <c r="AP253" s="20"/>
      <c r="AQ253" s="20"/>
      <c r="AR253" s="21"/>
      <c r="AS253" s="21"/>
      <c r="AT253" s="21"/>
      <c r="AU253" s="21"/>
      <c r="AV253" s="21"/>
      <c r="AW253" s="21"/>
      <c r="AX253" s="21"/>
      <c r="AY253" s="21"/>
      <c r="AZ253" s="21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</row>
    <row r="254" spans="2:108" ht="15">
      <c r="B254" s="28"/>
      <c r="C254" s="28"/>
      <c r="D254" s="28"/>
      <c r="E254" s="28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6"/>
      <c r="S254" s="16"/>
      <c r="T254" s="16"/>
      <c r="U254" s="10"/>
      <c r="V254" s="16"/>
      <c r="W254" s="16"/>
      <c r="X254" s="16"/>
      <c r="Y254" s="16"/>
      <c r="Z254" s="16"/>
      <c r="AA254" s="16"/>
      <c r="AB254" s="21"/>
      <c r="AC254" s="20"/>
      <c r="AD254" s="20"/>
      <c r="AE254" s="20"/>
      <c r="AF254" s="20"/>
      <c r="AG254" s="20"/>
      <c r="AH254" s="20"/>
      <c r="AI254" s="20"/>
      <c r="AJ254" s="20"/>
      <c r="AK254" s="20"/>
      <c r="AL254" s="21"/>
      <c r="AM254" s="20"/>
      <c r="AN254" s="10"/>
      <c r="AO254" s="10"/>
      <c r="AP254" s="20"/>
      <c r="AQ254" s="20"/>
      <c r="AR254" s="21"/>
      <c r="AS254" s="21"/>
      <c r="AT254" s="21"/>
      <c r="AU254" s="21"/>
      <c r="AV254" s="21"/>
      <c r="AW254" s="21"/>
      <c r="AX254" s="21"/>
      <c r="AY254" s="21"/>
      <c r="AZ254" s="21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</row>
    <row r="255" spans="2:108" ht="15">
      <c r="B255" s="28"/>
      <c r="C255" s="28"/>
      <c r="D255" s="28"/>
      <c r="E255" s="28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6"/>
      <c r="S255" s="16"/>
      <c r="T255" s="16"/>
      <c r="U255" s="10"/>
      <c r="V255" s="16"/>
      <c r="W255" s="16"/>
      <c r="X255" s="16"/>
      <c r="Y255" s="16"/>
      <c r="Z255" s="16"/>
      <c r="AA255" s="16"/>
      <c r="AB255" s="21"/>
      <c r="AC255" s="20"/>
      <c r="AD255" s="20"/>
      <c r="AE255" s="20"/>
      <c r="AF255" s="20"/>
      <c r="AG255" s="20"/>
      <c r="AH255" s="20"/>
      <c r="AI255" s="20"/>
      <c r="AJ255" s="20"/>
      <c r="AK255" s="20"/>
      <c r="AL255" s="21"/>
      <c r="AM255" s="20"/>
      <c r="AN255" s="10"/>
      <c r="AO255" s="10"/>
      <c r="AP255" s="20"/>
      <c r="AQ255" s="20"/>
      <c r="AR255" s="21"/>
      <c r="AS255" s="21"/>
      <c r="AT255" s="21"/>
      <c r="AU255" s="21"/>
      <c r="AV255" s="21"/>
      <c r="AW255" s="21"/>
      <c r="AX255" s="21"/>
      <c r="AY255" s="21"/>
      <c r="AZ255" s="21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</row>
    <row r="256" spans="2:108" ht="15">
      <c r="B256" s="28"/>
      <c r="C256" s="28"/>
      <c r="D256" s="28"/>
      <c r="E256" s="28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6"/>
      <c r="S256" s="16"/>
      <c r="T256" s="16"/>
      <c r="U256" s="10"/>
      <c r="V256" s="16"/>
      <c r="W256" s="16"/>
      <c r="X256" s="16"/>
      <c r="Y256" s="16"/>
      <c r="Z256" s="16"/>
      <c r="AA256" s="16"/>
      <c r="AB256" s="21"/>
      <c r="AC256" s="20"/>
      <c r="AD256" s="20"/>
      <c r="AE256" s="20"/>
      <c r="AF256" s="20"/>
      <c r="AG256" s="20"/>
      <c r="AH256" s="20"/>
      <c r="AI256" s="20"/>
      <c r="AJ256" s="20"/>
      <c r="AK256" s="20"/>
      <c r="AL256" s="21"/>
      <c r="AM256" s="20"/>
      <c r="AN256" s="10"/>
      <c r="AO256" s="10"/>
      <c r="AP256" s="20"/>
      <c r="AQ256" s="20"/>
      <c r="AR256" s="21"/>
      <c r="AS256" s="21"/>
      <c r="AT256" s="21"/>
      <c r="AU256" s="21"/>
      <c r="AV256" s="21"/>
      <c r="AW256" s="21"/>
      <c r="AX256" s="21"/>
      <c r="AY256" s="21"/>
      <c r="AZ256" s="21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</row>
    <row r="257" spans="2:108" ht="15">
      <c r="B257" s="28"/>
      <c r="C257" s="28"/>
      <c r="D257" s="28"/>
      <c r="E257" s="28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6"/>
      <c r="S257" s="16"/>
      <c r="T257" s="16"/>
      <c r="U257" s="10"/>
      <c r="V257" s="16"/>
      <c r="W257" s="16"/>
      <c r="X257" s="16"/>
      <c r="Y257" s="16"/>
      <c r="Z257" s="16"/>
      <c r="AA257" s="16"/>
      <c r="AB257" s="21"/>
      <c r="AC257" s="20"/>
      <c r="AD257" s="20"/>
      <c r="AE257" s="20"/>
      <c r="AF257" s="20"/>
      <c r="AG257" s="20"/>
      <c r="AH257" s="20"/>
      <c r="AI257" s="20"/>
      <c r="AJ257" s="20"/>
      <c r="AK257" s="20"/>
      <c r="AL257" s="21"/>
      <c r="AM257" s="20"/>
      <c r="AN257" s="10"/>
      <c r="AO257" s="10"/>
      <c r="AP257" s="20"/>
      <c r="AQ257" s="20"/>
      <c r="AR257" s="21"/>
      <c r="AS257" s="21"/>
      <c r="AT257" s="21"/>
      <c r="AU257" s="21"/>
      <c r="AV257" s="21"/>
      <c r="AW257" s="21"/>
      <c r="AX257" s="21"/>
      <c r="AY257" s="21"/>
      <c r="AZ257" s="21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</row>
    <row r="258" spans="2:108" ht="15">
      <c r="B258" s="28"/>
      <c r="C258" s="28"/>
      <c r="D258" s="28"/>
      <c r="E258" s="28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6"/>
      <c r="S258" s="16"/>
      <c r="T258" s="16"/>
      <c r="U258" s="10"/>
      <c r="V258" s="16"/>
      <c r="W258" s="16"/>
      <c r="X258" s="16"/>
      <c r="Y258" s="16"/>
      <c r="Z258" s="16"/>
      <c r="AA258" s="16"/>
      <c r="AB258" s="21"/>
      <c r="AC258" s="20"/>
      <c r="AD258" s="20"/>
      <c r="AE258" s="20"/>
      <c r="AF258" s="20"/>
      <c r="AG258" s="20"/>
      <c r="AH258" s="20"/>
      <c r="AI258" s="20"/>
      <c r="AJ258" s="20"/>
      <c r="AK258" s="20"/>
      <c r="AL258" s="21"/>
      <c r="AM258" s="20"/>
      <c r="AN258" s="10"/>
      <c r="AO258" s="10"/>
      <c r="AP258" s="20"/>
      <c r="AQ258" s="20"/>
      <c r="AR258" s="21"/>
      <c r="AS258" s="21"/>
      <c r="AT258" s="21"/>
      <c r="AU258" s="21"/>
      <c r="AV258" s="21"/>
      <c r="AW258" s="21"/>
      <c r="AX258" s="21"/>
      <c r="AY258" s="21"/>
      <c r="AZ258" s="21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</row>
    <row r="259" spans="2:108" ht="15">
      <c r="B259" s="16"/>
      <c r="C259" s="16"/>
      <c r="D259" s="16"/>
      <c r="E259" s="28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6"/>
      <c r="S259" s="16"/>
      <c r="T259" s="16"/>
      <c r="U259" s="10"/>
      <c r="V259" s="16"/>
      <c r="W259" s="16"/>
      <c r="X259" s="16"/>
      <c r="Y259" s="16"/>
      <c r="Z259" s="16"/>
      <c r="AA259" s="16"/>
      <c r="AB259" s="21"/>
      <c r="AC259" s="20"/>
      <c r="AD259" s="20"/>
      <c r="AE259" s="20"/>
      <c r="AF259" s="20"/>
      <c r="AG259" s="20"/>
      <c r="AH259" s="20"/>
      <c r="AI259" s="20"/>
      <c r="AJ259" s="20"/>
      <c r="AK259" s="20"/>
      <c r="AL259" s="21"/>
      <c r="AM259" s="20"/>
      <c r="AN259" s="10"/>
      <c r="AO259" s="10"/>
      <c r="AP259" s="20"/>
      <c r="AQ259" s="20"/>
      <c r="AR259" s="21"/>
      <c r="AS259" s="21"/>
      <c r="AT259" s="21"/>
      <c r="AU259" s="21"/>
      <c r="AV259" s="21"/>
      <c r="AW259" s="21"/>
      <c r="AX259" s="21"/>
      <c r="AY259" s="21"/>
      <c r="AZ259" s="21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</row>
    <row r="260" spans="2:108" ht="15">
      <c r="B260" s="28"/>
      <c r="C260" s="28"/>
      <c r="D260" s="28"/>
      <c r="E260" s="28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6"/>
      <c r="S260" s="16"/>
      <c r="T260" s="16"/>
      <c r="U260" s="10"/>
      <c r="V260" s="16"/>
      <c r="W260" s="16"/>
      <c r="X260" s="16"/>
      <c r="Y260" s="16"/>
      <c r="Z260" s="16"/>
      <c r="AA260" s="16"/>
      <c r="AB260" s="21"/>
      <c r="AC260" s="20"/>
      <c r="AD260" s="20"/>
      <c r="AE260" s="20"/>
      <c r="AF260" s="20"/>
      <c r="AG260" s="20"/>
      <c r="AH260" s="20"/>
      <c r="AI260" s="20"/>
      <c r="AJ260" s="20"/>
      <c r="AK260" s="20"/>
      <c r="AL260" s="21"/>
      <c r="AM260" s="20"/>
      <c r="AN260" s="10"/>
      <c r="AO260" s="10"/>
      <c r="AP260" s="20"/>
      <c r="AQ260" s="20"/>
      <c r="AR260" s="21"/>
      <c r="AS260" s="21"/>
      <c r="AT260" s="21"/>
      <c r="AU260" s="21"/>
      <c r="AV260" s="21"/>
      <c r="AW260" s="21"/>
      <c r="AX260" s="21"/>
      <c r="AY260" s="21"/>
      <c r="AZ260" s="21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</row>
    <row r="261" spans="2:108" ht="15">
      <c r="B261" s="28"/>
      <c r="C261" s="28"/>
      <c r="D261" s="28"/>
      <c r="E261" s="28"/>
      <c r="F261" s="10"/>
      <c r="G261" s="10"/>
      <c r="H261" s="10">
        <v>1000</v>
      </c>
      <c r="I261" s="10"/>
      <c r="J261" s="10"/>
      <c r="K261" s="10"/>
      <c r="L261" s="10"/>
      <c r="M261" s="10"/>
      <c r="N261" s="10"/>
      <c r="O261" s="10"/>
      <c r="P261" s="10"/>
      <c r="Q261" s="10"/>
      <c r="R261" s="16"/>
      <c r="S261" s="16"/>
      <c r="T261" s="16"/>
      <c r="U261" s="10"/>
      <c r="V261" s="16"/>
      <c r="W261" s="16"/>
      <c r="X261" s="16"/>
      <c r="Y261" s="16"/>
      <c r="Z261" s="16"/>
      <c r="AA261" s="16"/>
      <c r="AB261" s="21"/>
      <c r="AC261" s="20"/>
      <c r="AD261" s="20"/>
      <c r="AE261" s="20"/>
      <c r="AF261" s="20"/>
      <c r="AG261" s="20"/>
      <c r="AH261" s="20"/>
      <c r="AI261" s="20"/>
      <c r="AJ261" s="20"/>
      <c r="AK261" s="20"/>
      <c r="AL261" s="21"/>
      <c r="AM261" s="20"/>
      <c r="AN261" s="10"/>
      <c r="AO261" s="10"/>
      <c r="AP261" s="20"/>
      <c r="AQ261" s="20"/>
      <c r="AR261" s="21"/>
      <c r="AS261" s="21"/>
      <c r="AT261" s="21"/>
      <c r="AU261" s="21"/>
      <c r="AV261" s="21"/>
      <c r="AW261" s="21"/>
      <c r="AX261" s="21"/>
      <c r="AY261" s="21"/>
      <c r="AZ261" s="21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</row>
    <row r="262" spans="2:108" ht="15">
      <c r="B262" s="28"/>
      <c r="C262" s="28"/>
      <c r="D262" s="28"/>
      <c r="E262" s="28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6"/>
      <c r="S262" s="16"/>
      <c r="T262" s="16"/>
      <c r="U262" s="10"/>
      <c r="V262" s="16"/>
      <c r="W262" s="16"/>
      <c r="X262" s="16"/>
      <c r="Y262" s="16"/>
      <c r="Z262" s="16"/>
      <c r="AA262" s="16"/>
      <c r="AB262" s="21"/>
      <c r="AC262" s="20"/>
      <c r="AD262" s="20"/>
      <c r="AE262" s="20"/>
      <c r="AF262" s="20"/>
      <c r="AG262" s="20"/>
      <c r="AH262" s="20"/>
      <c r="AI262" s="20"/>
      <c r="AJ262" s="20"/>
      <c r="AK262" s="20"/>
      <c r="AL262" s="21"/>
      <c r="AM262" s="20"/>
      <c r="AN262" s="10"/>
      <c r="AO262" s="10"/>
      <c r="AP262" s="20"/>
      <c r="AQ262" s="20"/>
      <c r="AR262" s="21"/>
      <c r="AS262" s="21"/>
      <c r="AT262" s="21"/>
      <c r="AU262" s="21"/>
      <c r="AV262" s="21"/>
      <c r="AW262" s="21"/>
      <c r="AX262" s="21"/>
      <c r="AY262" s="21"/>
      <c r="AZ262" s="21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</row>
    <row r="263" spans="2:108" ht="15">
      <c r="B263" s="16"/>
      <c r="C263" s="16"/>
      <c r="D263" s="16"/>
      <c r="E263" s="28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6"/>
      <c r="S263" s="16"/>
      <c r="T263" s="16"/>
      <c r="U263" s="10"/>
      <c r="V263" s="16"/>
      <c r="W263" s="16"/>
      <c r="X263" s="16"/>
      <c r="Y263" s="16"/>
      <c r="Z263" s="16"/>
      <c r="AA263" s="16"/>
      <c r="AB263" s="21"/>
      <c r="AC263" s="20"/>
      <c r="AD263" s="20"/>
      <c r="AE263" s="20"/>
      <c r="AF263" s="20"/>
      <c r="AG263" s="20"/>
      <c r="AH263" s="20"/>
      <c r="AI263" s="20"/>
      <c r="AJ263" s="20"/>
      <c r="AK263" s="20"/>
      <c r="AL263" s="21"/>
      <c r="AM263" s="20"/>
      <c r="AN263" s="10"/>
      <c r="AO263" s="10"/>
      <c r="AP263" s="20"/>
      <c r="AQ263" s="20"/>
      <c r="AR263" s="21"/>
      <c r="AS263" s="21"/>
      <c r="AT263" s="21"/>
      <c r="AU263" s="21"/>
      <c r="AV263" s="21"/>
      <c r="AW263" s="21"/>
      <c r="AX263" s="21"/>
      <c r="AY263" s="21"/>
      <c r="AZ263" s="21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</row>
    <row r="264" spans="2:108" ht="15">
      <c r="B264" s="28"/>
      <c r="C264" s="28"/>
      <c r="D264" s="28"/>
      <c r="E264" s="28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6"/>
      <c r="S264" s="16"/>
      <c r="T264" s="16"/>
      <c r="U264" s="10"/>
      <c r="V264" s="16"/>
      <c r="W264" s="16"/>
      <c r="X264" s="16"/>
      <c r="Y264" s="16"/>
      <c r="Z264" s="16"/>
      <c r="AA264" s="16"/>
      <c r="AB264" s="21"/>
      <c r="AC264" s="20"/>
      <c r="AD264" s="20"/>
      <c r="AE264" s="20"/>
      <c r="AF264" s="20"/>
      <c r="AG264" s="20"/>
      <c r="AH264" s="20"/>
      <c r="AI264" s="20"/>
      <c r="AJ264" s="20"/>
      <c r="AK264" s="20"/>
      <c r="AL264" s="21"/>
      <c r="AM264" s="20"/>
      <c r="AN264" s="10"/>
      <c r="AO264" s="10"/>
      <c r="AP264" s="20"/>
      <c r="AQ264" s="20"/>
      <c r="AR264" s="21"/>
      <c r="AS264" s="21"/>
      <c r="AT264" s="21"/>
      <c r="AU264" s="21"/>
      <c r="AV264" s="21"/>
      <c r="AW264" s="21"/>
      <c r="AX264" s="21"/>
      <c r="AY264" s="21"/>
      <c r="AZ264" s="21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</row>
    <row r="265" spans="2:108" ht="15">
      <c r="B265" s="28"/>
      <c r="C265" s="28"/>
      <c r="D265" s="28"/>
      <c r="E265" s="28"/>
      <c r="F265" s="10"/>
      <c r="G265" s="10"/>
      <c r="H265" s="10">
        <v>7000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6"/>
      <c r="S265" s="16"/>
      <c r="T265" s="16"/>
      <c r="U265" s="10"/>
      <c r="V265" s="16"/>
      <c r="W265" s="16"/>
      <c r="X265" s="16"/>
      <c r="Y265" s="16"/>
      <c r="Z265" s="16"/>
      <c r="AA265" s="16"/>
      <c r="AB265" s="21"/>
      <c r="AC265" s="20"/>
      <c r="AD265" s="20"/>
      <c r="AE265" s="20"/>
      <c r="AF265" s="20"/>
      <c r="AG265" s="20"/>
      <c r="AH265" s="20"/>
      <c r="AI265" s="20"/>
      <c r="AJ265" s="20"/>
      <c r="AK265" s="20"/>
      <c r="AL265" s="21"/>
      <c r="AM265" s="20"/>
      <c r="AN265" s="10"/>
      <c r="AO265" s="10"/>
      <c r="AP265" s="20"/>
      <c r="AQ265" s="20"/>
      <c r="AR265" s="21"/>
      <c r="AS265" s="21"/>
      <c r="AT265" s="21"/>
      <c r="AU265" s="21"/>
      <c r="AV265" s="21"/>
      <c r="AW265" s="21"/>
      <c r="AX265" s="21"/>
      <c r="AY265" s="21"/>
      <c r="AZ265" s="21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</row>
    <row r="266" spans="2:108" ht="15">
      <c r="B266" s="28"/>
      <c r="C266" s="28"/>
      <c r="D266" s="28"/>
      <c r="E266" s="28"/>
      <c r="F266" s="10"/>
      <c r="G266" s="10"/>
      <c r="H266" s="10">
        <v>37175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6"/>
      <c r="S266" s="16"/>
      <c r="T266" s="16"/>
      <c r="U266" s="10"/>
      <c r="V266" s="16"/>
      <c r="W266" s="16"/>
      <c r="X266" s="16"/>
      <c r="Y266" s="16"/>
      <c r="Z266" s="16"/>
      <c r="AA266" s="16"/>
      <c r="AB266" s="21"/>
      <c r="AC266" s="20"/>
      <c r="AD266" s="20"/>
      <c r="AE266" s="20"/>
      <c r="AF266" s="20"/>
      <c r="AG266" s="20"/>
      <c r="AH266" s="20"/>
      <c r="AI266" s="20"/>
      <c r="AJ266" s="20"/>
      <c r="AK266" s="20"/>
      <c r="AL266" s="21"/>
      <c r="AM266" s="20"/>
      <c r="AN266" s="10"/>
      <c r="AO266" s="10"/>
      <c r="AP266" s="20"/>
      <c r="AQ266" s="20"/>
      <c r="AR266" s="21"/>
      <c r="AS266" s="21"/>
      <c r="AT266" s="21"/>
      <c r="AU266" s="21"/>
      <c r="AV266" s="21"/>
      <c r="AW266" s="21"/>
      <c r="AX266" s="21"/>
      <c r="AY266" s="21"/>
      <c r="AZ266" s="21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</row>
    <row r="267" spans="2:108" ht="15">
      <c r="B267" s="28"/>
      <c r="C267" s="28"/>
      <c r="D267" s="28"/>
      <c r="E267" s="28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6"/>
      <c r="S267" s="16"/>
      <c r="T267" s="16"/>
      <c r="U267" s="10"/>
      <c r="V267" s="16"/>
      <c r="W267" s="16"/>
      <c r="X267" s="16"/>
      <c r="Y267" s="16"/>
      <c r="Z267" s="16"/>
      <c r="AA267" s="16"/>
      <c r="AB267" s="21"/>
      <c r="AC267" s="20"/>
      <c r="AD267" s="20"/>
      <c r="AE267" s="20"/>
      <c r="AF267" s="20"/>
      <c r="AG267" s="20"/>
      <c r="AH267" s="20"/>
      <c r="AI267" s="20"/>
      <c r="AJ267" s="20"/>
      <c r="AK267" s="20"/>
      <c r="AL267" s="21"/>
      <c r="AM267" s="20"/>
      <c r="AN267" s="10"/>
      <c r="AO267" s="10"/>
      <c r="AP267" s="20"/>
      <c r="AQ267" s="20"/>
      <c r="AR267" s="21"/>
      <c r="AS267" s="21"/>
      <c r="AT267" s="21"/>
      <c r="AU267" s="21"/>
      <c r="AV267" s="21"/>
      <c r="AW267" s="21"/>
      <c r="AX267" s="21"/>
      <c r="AY267" s="21"/>
      <c r="AZ267" s="21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</row>
    <row r="268" spans="2:108" ht="15">
      <c r="B268" s="28"/>
      <c r="C268" s="28"/>
      <c r="D268" s="28"/>
      <c r="E268" s="28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6"/>
      <c r="S268" s="16"/>
      <c r="T268" s="16"/>
      <c r="U268" s="10"/>
      <c r="V268" s="16"/>
      <c r="W268" s="16"/>
      <c r="X268" s="16"/>
      <c r="Y268" s="16"/>
      <c r="Z268" s="16"/>
      <c r="AA268" s="16"/>
      <c r="AB268" s="21"/>
      <c r="AC268" s="20"/>
      <c r="AD268" s="20"/>
      <c r="AE268" s="20"/>
      <c r="AF268" s="20"/>
      <c r="AG268" s="20"/>
      <c r="AH268" s="20"/>
      <c r="AI268" s="20"/>
      <c r="AJ268" s="20"/>
      <c r="AK268" s="20"/>
      <c r="AL268" s="21"/>
      <c r="AM268" s="20"/>
      <c r="AN268" s="10"/>
      <c r="AO268" s="10"/>
      <c r="AP268" s="20"/>
      <c r="AQ268" s="20"/>
      <c r="AR268" s="21"/>
      <c r="AS268" s="21"/>
      <c r="AT268" s="21"/>
      <c r="AU268" s="21"/>
      <c r="AV268" s="21"/>
      <c r="AW268" s="21"/>
      <c r="AX268" s="21"/>
      <c r="AY268" s="21"/>
      <c r="AZ268" s="21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</row>
    <row r="269" spans="2:108" ht="15">
      <c r="B269" s="28"/>
      <c r="C269" s="28"/>
      <c r="D269" s="28"/>
      <c r="E269" s="28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6"/>
      <c r="S269" s="16"/>
      <c r="T269" s="16"/>
      <c r="U269" s="10"/>
      <c r="V269" s="16"/>
      <c r="W269" s="16"/>
      <c r="X269" s="16"/>
      <c r="Y269" s="16"/>
      <c r="Z269" s="16"/>
      <c r="AA269" s="16"/>
      <c r="AB269" s="21"/>
      <c r="AC269" s="20"/>
      <c r="AD269" s="20"/>
      <c r="AE269" s="20"/>
      <c r="AF269" s="20"/>
      <c r="AG269" s="20"/>
      <c r="AH269" s="20"/>
      <c r="AI269" s="20"/>
      <c r="AJ269" s="20"/>
      <c r="AK269" s="20"/>
      <c r="AL269" s="21"/>
      <c r="AM269" s="20"/>
      <c r="AN269" s="10"/>
      <c r="AO269" s="10"/>
      <c r="AP269" s="20"/>
      <c r="AQ269" s="20"/>
      <c r="AR269" s="21"/>
      <c r="AS269" s="21"/>
      <c r="AT269" s="21"/>
      <c r="AU269" s="21"/>
      <c r="AV269" s="21"/>
      <c r="AW269" s="21"/>
      <c r="AX269" s="21"/>
      <c r="AY269" s="21"/>
      <c r="AZ269" s="21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</row>
    <row r="270" spans="2:108" ht="15">
      <c r="B270" s="28"/>
      <c r="C270" s="28"/>
      <c r="D270" s="28"/>
      <c r="E270" s="28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6"/>
      <c r="S270" s="16"/>
      <c r="T270" s="16"/>
      <c r="U270" s="10"/>
      <c r="V270" s="16"/>
      <c r="W270" s="16"/>
      <c r="X270" s="16"/>
      <c r="Y270" s="16"/>
      <c r="Z270" s="16"/>
      <c r="AA270" s="16"/>
      <c r="AB270" s="21"/>
      <c r="AC270" s="20"/>
      <c r="AD270" s="20"/>
      <c r="AE270" s="20"/>
      <c r="AF270" s="20"/>
      <c r="AG270" s="20"/>
      <c r="AH270" s="20"/>
      <c r="AI270" s="20"/>
      <c r="AJ270" s="20"/>
      <c r="AK270" s="20"/>
      <c r="AL270" s="21"/>
      <c r="AM270" s="20"/>
      <c r="AN270" s="10"/>
      <c r="AO270" s="10"/>
      <c r="AP270" s="20"/>
      <c r="AQ270" s="20"/>
      <c r="AR270" s="21"/>
      <c r="AS270" s="21"/>
      <c r="AT270" s="21"/>
      <c r="AU270" s="21"/>
      <c r="AV270" s="21"/>
      <c r="AW270" s="21"/>
      <c r="AX270" s="21"/>
      <c r="AY270" s="21"/>
      <c r="AZ270" s="21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</row>
    <row r="271" spans="2:108" ht="15">
      <c r="B271" s="14"/>
      <c r="C271" s="14"/>
      <c r="D271" s="14"/>
      <c r="E271" s="28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6"/>
      <c r="S271" s="16"/>
      <c r="T271" s="16"/>
      <c r="U271" s="10"/>
      <c r="V271" s="16"/>
      <c r="W271" s="16"/>
      <c r="X271" s="16"/>
      <c r="Y271" s="16"/>
      <c r="Z271" s="16"/>
      <c r="AA271" s="16"/>
      <c r="AB271" s="21"/>
      <c r="AC271" s="20"/>
      <c r="AD271" s="20"/>
      <c r="AE271" s="20"/>
      <c r="AF271" s="20"/>
      <c r="AG271" s="20"/>
      <c r="AH271" s="20"/>
      <c r="AI271" s="20"/>
      <c r="AJ271" s="20"/>
      <c r="AK271" s="20"/>
      <c r="AL271" s="21"/>
      <c r="AM271" s="20"/>
      <c r="AN271" s="10"/>
      <c r="AO271" s="10"/>
      <c r="AP271" s="20"/>
      <c r="AQ271" s="20"/>
      <c r="AR271" s="21"/>
      <c r="AS271" s="21"/>
      <c r="AT271" s="21"/>
      <c r="AU271" s="21"/>
      <c r="AV271" s="21"/>
      <c r="AW271" s="21"/>
      <c r="AX271" s="21"/>
      <c r="AY271" s="21"/>
      <c r="AZ271" s="21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</row>
    <row r="272" spans="2:108" ht="15">
      <c r="B272" s="28"/>
      <c r="C272" s="28"/>
      <c r="D272" s="28"/>
      <c r="E272" s="28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6"/>
      <c r="S272" s="16"/>
      <c r="T272" s="16"/>
      <c r="U272" s="10"/>
      <c r="V272" s="16"/>
      <c r="W272" s="16"/>
      <c r="X272" s="16"/>
      <c r="Y272" s="16"/>
      <c r="Z272" s="16"/>
      <c r="AA272" s="16"/>
      <c r="AB272" s="21"/>
      <c r="AC272" s="20"/>
      <c r="AD272" s="20"/>
      <c r="AE272" s="20"/>
      <c r="AF272" s="20"/>
      <c r="AG272" s="20"/>
      <c r="AH272" s="20"/>
      <c r="AI272" s="20"/>
      <c r="AJ272" s="20"/>
      <c r="AK272" s="20"/>
      <c r="AL272" s="21"/>
      <c r="AM272" s="20"/>
      <c r="AN272" s="10"/>
      <c r="AO272" s="10"/>
      <c r="AP272" s="20"/>
      <c r="AQ272" s="20"/>
      <c r="AR272" s="21"/>
      <c r="AS272" s="21"/>
      <c r="AT272" s="21"/>
      <c r="AU272" s="21"/>
      <c r="AV272" s="21"/>
      <c r="AW272" s="21"/>
      <c r="AX272" s="21"/>
      <c r="AY272" s="21"/>
      <c r="AZ272" s="21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</row>
    <row r="273" spans="2:108" ht="15">
      <c r="B273" s="16"/>
      <c r="C273" s="16"/>
      <c r="D273" s="16"/>
      <c r="E273" s="28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6"/>
      <c r="S273" s="16"/>
      <c r="T273" s="16"/>
      <c r="U273" s="10"/>
      <c r="V273" s="16"/>
      <c r="W273" s="16"/>
      <c r="X273" s="16"/>
      <c r="Y273" s="16"/>
      <c r="Z273" s="16"/>
      <c r="AA273" s="16"/>
      <c r="AB273" s="21"/>
      <c r="AC273" s="20"/>
      <c r="AD273" s="20"/>
      <c r="AE273" s="20"/>
      <c r="AF273" s="20"/>
      <c r="AG273" s="20"/>
      <c r="AH273" s="20"/>
      <c r="AI273" s="20"/>
      <c r="AJ273" s="20"/>
      <c r="AK273" s="20"/>
      <c r="AL273" s="21"/>
      <c r="AM273" s="20"/>
      <c r="AN273" s="10"/>
      <c r="AO273" s="10"/>
      <c r="AP273" s="20"/>
      <c r="AQ273" s="20"/>
      <c r="AR273" s="21"/>
      <c r="AS273" s="21"/>
      <c r="AT273" s="21"/>
      <c r="AU273" s="21"/>
      <c r="AV273" s="21"/>
      <c r="AW273" s="21"/>
      <c r="AX273" s="21"/>
      <c r="AY273" s="21"/>
      <c r="AZ273" s="21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</row>
    <row r="274" spans="2:108" ht="15">
      <c r="B274" s="28"/>
      <c r="C274" s="28"/>
      <c r="D274" s="28"/>
      <c r="E274" s="28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6"/>
      <c r="S274" s="16"/>
      <c r="T274" s="16"/>
      <c r="U274" s="10"/>
      <c r="V274" s="16"/>
      <c r="W274" s="16"/>
      <c r="X274" s="16"/>
      <c r="Y274" s="16"/>
      <c r="Z274" s="16"/>
      <c r="AA274" s="16"/>
      <c r="AB274" s="21"/>
      <c r="AC274" s="20"/>
      <c r="AD274" s="20"/>
      <c r="AE274" s="20"/>
      <c r="AF274" s="20"/>
      <c r="AG274" s="20"/>
      <c r="AH274" s="20"/>
      <c r="AI274" s="20"/>
      <c r="AJ274" s="20"/>
      <c r="AK274" s="20"/>
      <c r="AL274" s="21"/>
      <c r="AM274" s="20"/>
      <c r="AN274" s="10"/>
      <c r="AO274" s="10"/>
      <c r="AP274" s="20"/>
      <c r="AQ274" s="20"/>
      <c r="AR274" s="21"/>
      <c r="AS274" s="21"/>
      <c r="AT274" s="21"/>
      <c r="AU274" s="21"/>
      <c r="AV274" s="21"/>
      <c r="AW274" s="21"/>
      <c r="AX274" s="21"/>
      <c r="AY274" s="21"/>
      <c r="AZ274" s="21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</row>
    <row r="275" spans="2:108" ht="15">
      <c r="B275" s="28"/>
      <c r="C275" s="28"/>
      <c r="D275" s="28"/>
      <c r="E275" s="28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6"/>
      <c r="S275" s="16"/>
      <c r="T275" s="16"/>
      <c r="U275" s="10"/>
      <c r="V275" s="16"/>
      <c r="W275" s="16"/>
      <c r="X275" s="16"/>
      <c r="Y275" s="16"/>
      <c r="Z275" s="16"/>
      <c r="AA275" s="16"/>
      <c r="AB275" s="21"/>
      <c r="AC275" s="20"/>
      <c r="AD275" s="20"/>
      <c r="AE275" s="20"/>
      <c r="AF275" s="20"/>
      <c r="AG275" s="20"/>
      <c r="AH275" s="20"/>
      <c r="AI275" s="20"/>
      <c r="AJ275" s="20"/>
      <c r="AK275" s="20"/>
      <c r="AL275" s="21"/>
      <c r="AM275" s="20"/>
      <c r="AN275" s="10"/>
      <c r="AO275" s="10"/>
      <c r="AP275" s="20"/>
      <c r="AQ275" s="20"/>
      <c r="AR275" s="21"/>
      <c r="AS275" s="21"/>
      <c r="AT275" s="21"/>
      <c r="AU275" s="21"/>
      <c r="AV275" s="21"/>
      <c r="AW275" s="21"/>
      <c r="AX275" s="21"/>
      <c r="AY275" s="21"/>
      <c r="AZ275" s="21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</row>
    <row r="276" spans="2:108" ht="15">
      <c r="B276" s="14"/>
      <c r="C276" s="14"/>
      <c r="D276" s="14"/>
      <c r="E276" s="28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6"/>
      <c r="S276" s="16"/>
      <c r="T276" s="16"/>
      <c r="U276" s="10"/>
      <c r="V276" s="16"/>
      <c r="W276" s="16"/>
      <c r="X276" s="16"/>
      <c r="Y276" s="16"/>
      <c r="Z276" s="16"/>
      <c r="AA276" s="16"/>
      <c r="AB276" s="21"/>
      <c r="AC276" s="20"/>
      <c r="AD276" s="20"/>
      <c r="AE276" s="20"/>
      <c r="AF276" s="20"/>
      <c r="AG276" s="20"/>
      <c r="AH276" s="20"/>
      <c r="AI276" s="20"/>
      <c r="AJ276" s="20"/>
      <c r="AK276" s="20"/>
      <c r="AL276" s="21"/>
      <c r="AM276" s="20"/>
      <c r="AN276" s="10"/>
      <c r="AO276" s="10"/>
      <c r="AP276" s="20"/>
      <c r="AQ276" s="20"/>
      <c r="AR276" s="21"/>
      <c r="AS276" s="21"/>
      <c r="AT276" s="21"/>
      <c r="AU276" s="21"/>
      <c r="AV276" s="21"/>
      <c r="AW276" s="21"/>
      <c r="AX276" s="21"/>
      <c r="AY276" s="21"/>
      <c r="AZ276" s="21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</row>
    <row r="277" spans="2:108" ht="15">
      <c r="B277" s="28"/>
      <c r="C277" s="28"/>
      <c r="D277" s="28"/>
      <c r="E277" s="28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6"/>
      <c r="S277" s="16"/>
      <c r="T277" s="16"/>
      <c r="U277" s="10"/>
      <c r="V277" s="16"/>
      <c r="W277" s="16"/>
      <c r="X277" s="16"/>
      <c r="Y277" s="16"/>
      <c r="Z277" s="16"/>
      <c r="AA277" s="16"/>
      <c r="AB277" s="21"/>
      <c r="AC277" s="20"/>
      <c r="AD277" s="20"/>
      <c r="AE277" s="20"/>
      <c r="AF277" s="20"/>
      <c r="AG277" s="20"/>
      <c r="AH277" s="20"/>
      <c r="AI277" s="20"/>
      <c r="AJ277" s="20"/>
      <c r="AK277" s="20"/>
      <c r="AL277" s="21"/>
      <c r="AM277" s="20"/>
      <c r="AN277" s="10"/>
      <c r="AO277" s="10"/>
      <c r="AP277" s="20"/>
      <c r="AQ277" s="20"/>
      <c r="AR277" s="21"/>
      <c r="AS277" s="21"/>
      <c r="AT277" s="21"/>
      <c r="AU277" s="21"/>
      <c r="AV277" s="21"/>
      <c r="AW277" s="21"/>
      <c r="AX277" s="21"/>
      <c r="AY277" s="21"/>
      <c r="AZ277" s="21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</row>
    <row r="278" spans="2:108" ht="15">
      <c r="B278" s="5"/>
      <c r="C278" s="5"/>
      <c r="D278" s="5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1"/>
      <c r="S278" s="21"/>
      <c r="T278" s="21"/>
      <c r="U278" s="20"/>
      <c r="V278" s="21"/>
      <c r="W278" s="21"/>
      <c r="X278" s="21"/>
      <c r="Y278" s="21"/>
      <c r="Z278" s="21"/>
      <c r="AA278" s="21"/>
      <c r="AB278" s="21"/>
      <c r="AC278" s="20"/>
      <c r="AD278" s="20"/>
      <c r="AE278" s="20"/>
      <c r="AF278" s="20"/>
      <c r="AG278" s="20"/>
      <c r="AH278" s="20"/>
      <c r="AI278" s="20"/>
      <c r="AJ278" s="20"/>
      <c r="AK278" s="20"/>
      <c r="AL278" s="21"/>
      <c r="AM278" s="20"/>
      <c r="AN278" s="10"/>
      <c r="AO278" s="10"/>
      <c r="AP278" s="20"/>
      <c r="AQ278" s="20"/>
      <c r="AR278" s="21"/>
      <c r="AS278" s="21"/>
      <c r="AT278" s="21"/>
      <c r="AU278" s="21"/>
      <c r="AV278" s="21"/>
      <c r="AW278" s="21"/>
      <c r="AX278" s="21"/>
      <c r="AY278" s="21"/>
      <c r="AZ278" s="21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</row>
    <row r="279" spans="2:108" ht="15">
      <c r="B279" s="5"/>
      <c r="C279" s="5"/>
      <c r="D279" s="5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1"/>
      <c r="S279" s="21"/>
      <c r="T279" s="21"/>
      <c r="U279" s="20"/>
      <c r="V279" s="21"/>
      <c r="W279" s="21"/>
      <c r="X279" s="21"/>
      <c r="Y279" s="21"/>
      <c r="Z279" s="21"/>
      <c r="AA279" s="21"/>
      <c r="AB279" s="21"/>
      <c r="AC279" s="20"/>
      <c r="AD279" s="20"/>
      <c r="AE279" s="20"/>
      <c r="AF279" s="20"/>
      <c r="AG279" s="20"/>
      <c r="AH279" s="20"/>
      <c r="AI279" s="20"/>
      <c r="AJ279" s="20"/>
      <c r="AK279" s="20"/>
      <c r="AL279" s="21"/>
      <c r="AM279" s="20"/>
      <c r="AN279" s="10"/>
      <c r="AO279" s="10"/>
      <c r="AP279" s="20"/>
      <c r="AQ279" s="20"/>
      <c r="AR279" s="21"/>
      <c r="AS279" s="21"/>
      <c r="AT279" s="21"/>
      <c r="AU279" s="21"/>
      <c r="AV279" s="21"/>
      <c r="AW279" s="21"/>
      <c r="AX279" s="21"/>
      <c r="AY279" s="21"/>
      <c r="AZ279" s="21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</row>
    <row r="280" spans="2:108" ht="15">
      <c r="B280" s="5"/>
      <c r="C280" s="5"/>
      <c r="D280" s="5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1"/>
      <c r="S280" s="21"/>
      <c r="T280" s="21"/>
      <c r="U280" s="20"/>
      <c r="V280" s="21"/>
      <c r="W280" s="21"/>
      <c r="X280" s="21"/>
      <c r="Y280" s="21"/>
      <c r="Z280" s="21"/>
      <c r="AA280" s="21"/>
      <c r="AB280" s="21"/>
      <c r="AC280" s="20"/>
      <c r="AD280" s="20"/>
      <c r="AE280" s="20"/>
      <c r="AF280" s="20"/>
      <c r="AG280" s="20"/>
      <c r="AH280" s="20"/>
      <c r="AI280" s="20"/>
      <c r="AJ280" s="20"/>
      <c r="AK280" s="20"/>
      <c r="AL280" s="21"/>
      <c r="AM280" s="20"/>
      <c r="AN280" s="10"/>
      <c r="AO280" s="10"/>
      <c r="AP280" s="20"/>
      <c r="AQ280" s="20"/>
      <c r="AR280" s="21"/>
      <c r="AS280" s="21"/>
      <c r="AT280" s="21"/>
      <c r="AU280" s="21"/>
      <c r="AV280" s="21"/>
      <c r="AW280" s="21"/>
      <c r="AX280" s="21"/>
      <c r="AY280" s="21"/>
      <c r="AZ280" s="21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</row>
    <row r="281" spans="2:108" ht="15">
      <c r="B281" s="5"/>
      <c r="C281" s="5"/>
      <c r="D281" s="5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1"/>
      <c r="S281" s="21"/>
      <c r="T281" s="21"/>
      <c r="U281" s="20"/>
      <c r="V281" s="21"/>
      <c r="W281" s="21"/>
      <c r="X281" s="21"/>
      <c r="Y281" s="21"/>
      <c r="Z281" s="21"/>
      <c r="AA281" s="21"/>
      <c r="AB281" s="21"/>
      <c r="AC281" s="20"/>
      <c r="AD281" s="20"/>
      <c r="AE281" s="20"/>
      <c r="AF281" s="20"/>
      <c r="AG281" s="20"/>
      <c r="AH281" s="20"/>
      <c r="AI281" s="20"/>
      <c r="AJ281" s="20"/>
      <c r="AK281" s="20"/>
      <c r="AL281" s="21"/>
      <c r="AM281" s="20"/>
      <c r="AN281" s="10"/>
      <c r="AO281" s="10"/>
      <c r="AP281" s="20"/>
      <c r="AQ281" s="20"/>
      <c r="AR281" s="21"/>
      <c r="AS281" s="21"/>
      <c r="AT281" s="21"/>
      <c r="AU281" s="21"/>
      <c r="AV281" s="21"/>
      <c r="AW281" s="21"/>
      <c r="AX281" s="21"/>
      <c r="AY281" s="21"/>
      <c r="AZ281" s="21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</row>
    <row r="282" spans="2:108" ht="15">
      <c r="B282" s="5"/>
      <c r="C282" s="5"/>
      <c r="D282" s="5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1"/>
      <c r="S282" s="21"/>
      <c r="T282" s="21"/>
      <c r="U282" s="20"/>
      <c r="V282" s="21"/>
      <c r="W282" s="21"/>
      <c r="X282" s="21"/>
      <c r="Y282" s="21"/>
      <c r="Z282" s="21"/>
      <c r="AA282" s="21"/>
      <c r="AB282" s="21"/>
      <c r="AC282" s="20"/>
      <c r="AD282" s="20"/>
      <c r="AE282" s="20"/>
      <c r="AF282" s="20"/>
      <c r="AG282" s="20"/>
      <c r="AH282" s="20"/>
      <c r="AI282" s="20"/>
      <c r="AJ282" s="20"/>
      <c r="AK282" s="20"/>
      <c r="AL282" s="21"/>
      <c r="AM282" s="20"/>
      <c r="AN282" s="10"/>
      <c r="AO282" s="10"/>
      <c r="AP282" s="20"/>
      <c r="AQ282" s="20"/>
      <c r="AR282" s="21"/>
      <c r="AS282" s="21"/>
      <c r="AT282" s="21"/>
      <c r="AU282" s="21"/>
      <c r="AV282" s="21"/>
      <c r="AW282" s="21"/>
      <c r="AX282" s="21"/>
      <c r="AY282" s="21"/>
      <c r="AZ282" s="21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</row>
    <row r="283" spans="2:108" ht="15">
      <c r="B283" s="5"/>
      <c r="C283" s="5"/>
      <c r="D283" s="5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1"/>
      <c r="S283" s="21"/>
      <c r="T283" s="21"/>
      <c r="U283" s="20"/>
      <c r="V283" s="21"/>
      <c r="W283" s="21"/>
      <c r="X283" s="21"/>
      <c r="Y283" s="21"/>
      <c r="Z283" s="21"/>
      <c r="AA283" s="21"/>
      <c r="AB283" s="21"/>
      <c r="AC283" s="20"/>
      <c r="AD283" s="20"/>
      <c r="AE283" s="20"/>
      <c r="AF283" s="20"/>
      <c r="AG283" s="20"/>
      <c r="AH283" s="20"/>
      <c r="AI283" s="20"/>
      <c r="AJ283" s="20"/>
      <c r="AK283" s="20"/>
      <c r="AL283" s="21"/>
      <c r="AM283" s="20"/>
      <c r="AN283" s="10"/>
      <c r="AO283" s="10"/>
      <c r="AP283" s="20"/>
      <c r="AQ283" s="20"/>
      <c r="AR283" s="21"/>
      <c r="AS283" s="21"/>
      <c r="AT283" s="21"/>
      <c r="AU283" s="21"/>
      <c r="AV283" s="21"/>
      <c r="AW283" s="21"/>
      <c r="AX283" s="21"/>
      <c r="AY283" s="21"/>
      <c r="AZ283" s="21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</row>
    <row r="284" spans="2:108" ht="15">
      <c r="B284" s="5"/>
      <c r="C284" s="5"/>
      <c r="D284" s="5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1"/>
      <c r="S284" s="21"/>
      <c r="T284" s="21"/>
      <c r="U284" s="20"/>
      <c r="V284" s="21"/>
      <c r="W284" s="21"/>
      <c r="X284" s="21"/>
      <c r="Y284" s="21"/>
      <c r="Z284" s="21"/>
      <c r="AA284" s="21"/>
      <c r="AB284" s="21"/>
      <c r="AC284" s="20"/>
      <c r="AD284" s="20"/>
      <c r="AE284" s="20"/>
      <c r="AF284" s="20"/>
      <c r="AG284" s="20"/>
      <c r="AH284" s="20"/>
      <c r="AI284" s="20"/>
      <c r="AJ284" s="20"/>
      <c r="AK284" s="20"/>
      <c r="AL284" s="21"/>
      <c r="AM284" s="20"/>
      <c r="AN284" s="10"/>
      <c r="AO284" s="10"/>
      <c r="AP284" s="20"/>
      <c r="AQ284" s="20"/>
      <c r="AR284" s="21"/>
      <c r="AS284" s="21"/>
      <c r="AT284" s="21"/>
      <c r="AU284" s="21"/>
      <c r="AV284" s="21"/>
      <c r="AW284" s="21"/>
      <c r="AX284" s="21"/>
      <c r="AY284" s="21"/>
      <c r="AZ284" s="21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</row>
    <row r="285" spans="2:108" ht="15">
      <c r="B285" s="5"/>
      <c r="C285" s="5"/>
      <c r="D285" s="5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1"/>
      <c r="S285" s="21"/>
      <c r="T285" s="21"/>
      <c r="U285" s="20"/>
      <c r="V285" s="21"/>
      <c r="W285" s="21"/>
      <c r="X285" s="21"/>
      <c r="Y285" s="21"/>
      <c r="Z285" s="21"/>
      <c r="AA285" s="21"/>
      <c r="AB285" s="21"/>
      <c r="AC285" s="20"/>
      <c r="AD285" s="20"/>
      <c r="AE285" s="20"/>
      <c r="AF285" s="20"/>
      <c r="AG285" s="20"/>
      <c r="AH285" s="20"/>
      <c r="AI285" s="20"/>
      <c r="AJ285" s="20"/>
      <c r="AK285" s="20"/>
      <c r="AL285" s="21"/>
      <c r="AM285" s="20"/>
      <c r="AN285" s="10"/>
      <c r="AO285" s="10"/>
      <c r="AP285" s="20"/>
      <c r="AQ285" s="20"/>
      <c r="AR285" s="21"/>
      <c r="AS285" s="21"/>
      <c r="AT285" s="21"/>
      <c r="AU285" s="21"/>
      <c r="AV285" s="21"/>
      <c r="AW285" s="21"/>
      <c r="AX285" s="21"/>
      <c r="AY285" s="21"/>
      <c r="AZ285" s="21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</row>
    <row r="286" spans="2:108" ht="15">
      <c r="B286" s="5"/>
      <c r="C286" s="5"/>
      <c r="D286" s="5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1"/>
      <c r="S286" s="21"/>
      <c r="T286" s="21"/>
      <c r="U286" s="20"/>
      <c r="V286" s="21"/>
      <c r="W286" s="21"/>
      <c r="X286" s="21"/>
      <c r="Y286" s="21"/>
      <c r="Z286" s="21"/>
      <c r="AA286" s="21"/>
      <c r="AB286" s="21"/>
      <c r="AC286" s="20"/>
      <c r="AD286" s="20"/>
      <c r="AE286" s="20"/>
      <c r="AF286" s="20"/>
      <c r="AG286" s="20"/>
      <c r="AH286" s="20"/>
      <c r="AI286" s="20"/>
      <c r="AJ286" s="20"/>
      <c r="AK286" s="20"/>
      <c r="AL286" s="21"/>
      <c r="AM286" s="20"/>
      <c r="AN286" s="10"/>
      <c r="AO286" s="10"/>
      <c r="AP286" s="20"/>
      <c r="AQ286" s="20"/>
      <c r="AR286" s="21"/>
      <c r="AS286" s="21"/>
      <c r="AT286" s="21"/>
      <c r="AU286" s="21"/>
      <c r="AV286" s="21"/>
      <c r="AW286" s="21"/>
      <c r="AX286" s="21"/>
      <c r="AY286" s="21"/>
      <c r="AZ286" s="21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</row>
    <row r="287" spans="2:108" ht="15">
      <c r="B287" s="5"/>
      <c r="C287" s="5"/>
      <c r="D287" s="5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1"/>
      <c r="S287" s="21"/>
      <c r="T287" s="21"/>
      <c r="U287" s="20"/>
      <c r="V287" s="21"/>
      <c r="W287" s="21"/>
      <c r="X287" s="21"/>
      <c r="Y287" s="21"/>
      <c r="Z287" s="21"/>
      <c r="AA287" s="21"/>
      <c r="AB287" s="21"/>
      <c r="AC287" s="20"/>
      <c r="AD287" s="20"/>
      <c r="AE287" s="20"/>
      <c r="AF287" s="20"/>
      <c r="AG287" s="20"/>
      <c r="AH287" s="20"/>
      <c r="AI287" s="20"/>
      <c r="AJ287" s="20"/>
      <c r="AK287" s="20"/>
      <c r="AL287" s="21"/>
      <c r="AM287" s="20"/>
      <c r="AN287" s="10"/>
      <c r="AO287" s="10"/>
      <c r="AP287" s="20"/>
      <c r="AQ287" s="20"/>
      <c r="AR287" s="21"/>
      <c r="AS287" s="21"/>
      <c r="AT287" s="21"/>
      <c r="AU287" s="21"/>
      <c r="AV287" s="21"/>
      <c r="AW287" s="21"/>
      <c r="AX287" s="21"/>
      <c r="AY287" s="21"/>
      <c r="AZ287" s="21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</row>
    <row r="288" spans="2:108" ht="15">
      <c r="B288" s="5"/>
      <c r="C288" s="5"/>
      <c r="D288" s="5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1"/>
      <c r="S288" s="21"/>
      <c r="T288" s="21"/>
      <c r="U288" s="20"/>
      <c r="V288" s="21"/>
      <c r="W288" s="21"/>
      <c r="X288" s="21"/>
      <c r="Y288" s="21"/>
      <c r="Z288" s="21"/>
      <c r="AA288" s="21"/>
      <c r="AB288" s="21"/>
      <c r="AC288" s="20"/>
      <c r="AD288" s="20"/>
      <c r="AE288" s="20"/>
      <c r="AF288" s="20"/>
      <c r="AG288" s="20"/>
      <c r="AH288" s="20"/>
      <c r="AI288" s="20"/>
      <c r="AJ288" s="20"/>
      <c r="AK288" s="20"/>
      <c r="AL288" s="21"/>
      <c r="AM288" s="20"/>
      <c r="AN288" s="10"/>
      <c r="AO288" s="10"/>
      <c r="AP288" s="20"/>
      <c r="AQ288" s="20"/>
      <c r="AR288" s="21"/>
      <c r="AS288" s="21"/>
      <c r="AT288" s="21"/>
      <c r="AU288" s="21"/>
      <c r="AV288" s="21"/>
      <c r="AW288" s="21"/>
      <c r="AX288" s="21"/>
      <c r="AY288" s="21"/>
      <c r="AZ288" s="21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</row>
    <row r="289" spans="2:108" ht="15">
      <c r="B289" s="14"/>
      <c r="C289" s="14"/>
      <c r="D289" s="1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1"/>
      <c r="S289" s="21"/>
      <c r="T289" s="21"/>
      <c r="U289" s="20"/>
      <c r="V289" s="21"/>
      <c r="W289" s="21"/>
      <c r="X289" s="21"/>
      <c r="Y289" s="21"/>
      <c r="Z289" s="21"/>
      <c r="AA289" s="21"/>
      <c r="AB289" s="21"/>
      <c r="AC289" s="20"/>
      <c r="AD289" s="20"/>
      <c r="AE289" s="20"/>
      <c r="AF289" s="20"/>
      <c r="AG289" s="20"/>
      <c r="AH289" s="20"/>
      <c r="AI289" s="20"/>
      <c r="AJ289" s="20"/>
      <c r="AK289" s="20"/>
      <c r="AL289" s="21"/>
      <c r="AM289" s="20"/>
      <c r="AN289" s="10"/>
      <c r="AO289" s="10"/>
      <c r="AP289" s="20"/>
      <c r="AQ289" s="20"/>
      <c r="AR289" s="21"/>
      <c r="AS289" s="21"/>
      <c r="AT289" s="21"/>
      <c r="AU289" s="21"/>
      <c r="AV289" s="21"/>
      <c r="AW289" s="21"/>
      <c r="AX289" s="21"/>
      <c r="AY289" s="21"/>
      <c r="AZ289" s="21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</row>
    <row r="290" spans="2:108" ht="15">
      <c r="B290" s="5"/>
      <c r="C290" s="5"/>
      <c r="D290" s="5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1"/>
      <c r="S290" s="21"/>
      <c r="T290" s="21"/>
      <c r="U290" s="20"/>
      <c r="V290" s="21"/>
      <c r="W290" s="21"/>
      <c r="X290" s="21"/>
      <c r="Y290" s="21"/>
      <c r="Z290" s="21"/>
      <c r="AA290" s="21"/>
      <c r="AB290" s="21"/>
      <c r="AC290" s="20"/>
      <c r="AD290" s="20"/>
      <c r="AE290" s="20"/>
      <c r="AF290" s="20"/>
      <c r="AG290" s="20"/>
      <c r="AH290" s="20"/>
      <c r="AI290" s="20"/>
      <c r="AJ290" s="20"/>
      <c r="AK290" s="20"/>
      <c r="AL290" s="21"/>
      <c r="AM290" s="20"/>
      <c r="AN290" s="10"/>
      <c r="AO290" s="10"/>
      <c r="AP290" s="20"/>
      <c r="AQ290" s="20"/>
      <c r="AR290" s="21"/>
      <c r="AS290" s="21"/>
      <c r="AT290" s="21"/>
      <c r="AU290" s="21"/>
      <c r="AV290" s="21"/>
      <c r="AW290" s="21"/>
      <c r="AX290" s="21"/>
      <c r="AY290" s="21"/>
      <c r="AZ290" s="21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</row>
    <row r="291" spans="2:108" ht="15">
      <c r="B291" s="5"/>
      <c r="C291" s="5"/>
      <c r="D291" s="5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1"/>
      <c r="S291" s="21"/>
      <c r="T291" s="21"/>
      <c r="U291" s="20"/>
      <c r="V291" s="21"/>
      <c r="W291" s="21"/>
      <c r="X291" s="21"/>
      <c r="Y291" s="21"/>
      <c r="Z291" s="21"/>
      <c r="AA291" s="21"/>
      <c r="AB291" s="21"/>
      <c r="AC291" s="20"/>
      <c r="AD291" s="20"/>
      <c r="AE291" s="20"/>
      <c r="AF291" s="20"/>
      <c r="AG291" s="20"/>
      <c r="AH291" s="20"/>
      <c r="AI291" s="20"/>
      <c r="AJ291" s="20"/>
      <c r="AK291" s="20"/>
      <c r="AL291" s="21"/>
      <c r="AM291" s="20"/>
      <c r="AN291" s="10"/>
      <c r="AO291" s="10"/>
      <c r="AP291" s="20"/>
      <c r="AQ291" s="20"/>
      <c r="AR291" s="21"/>
      <c r="AS291" s="21"/>
      <c r="AT291" s="21"/>
      <c r="AU291" s="21"/>
      <c r="AV291" s="21"/>
      <c r="AW291" s="21"/>
      <c r="AX291" s="21"/>
      <c r="AY291" s="21"/>
      <c r="AZ291" s="21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</row>
    <row r="292" spans="2:108" ht="15">
      <c r="B292" s="4"/>
      <c r="C292" s="4"/>
      <c r="D292" s="4"/>
      <c r="E292" s="4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1"/>
      <c r="S292" s="21"/>
      <c r="T292" s="21"/>
      <c r="U292" s="20"/>
      <c r="V292" s="21"/>
      <c r="W292" s="21"/>
      <c r="X292" s="21"/>
      <c r="Y292" s="21"/>
      <c r="Z292" s="21"/>
      <c r="AA292" s="21"/>
      <c r="AB292" s="21"/>
      <c r="AC292" s="20"/>
      <c r="AD292" s="20"/>
      <c r="AE292" s="20"/>
      <c r="AF292" s="20"/>
      <c r="AG292" s="20"/>
      <c r="AH292" s="20"/>
      <c r="AI292" s="20"/>
      <c r="AJ292" s="20"/>
      <c r="AK292" s="20"/>
      <c r="AL292" s="21"/>
      <c r="AM292" s="20"/>
      <c r="AN292" s="10"/>
      <c r="AO292" s="10"/>
      <c r="AP292" s="20"/>
      <c r="AQ292" s="20"/>
      <c r="AR292" s="21"/>
      <c r="AS292" s="21"/>
      <c r="AT292" s="21"/>
      <c r="AU292" s="21"/>
      <c r="AV292" s="21"/>
      <c r="AW292" s="21"/>
      <c r="AX292" s="21"/>
      <c r="AY292" s="21"/>
      <c r="AZ292" s="21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</row>
    <row r="293" spans="2:108" ht="15">
      <c r="B293" s="14"/>
      <c r="C293" s="14"/>
      <c r="D293" s="14"/>
      <c r="E293" s="4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1"/>
      <c r="S293" s="21"/>
      <c r="T293" s="21"/>
      <c r="U293" s="20"/>
      <c r="V293" s="21"/>
      <c r="W293" s="21"/>
      <c r="X293" s="21"/>
      <c r="Y293" s="21"/>
      <c r="Z293" s="21"/>
      <c r="AA293" s="21"/>
      <c r="AB293" s="21"/>
      <c r="AC293" s="20"/>
      <c r="AD293" s="20"/>
      <c r="AE293" s="20"/>
      <c r="AF293" s="20"/>
      <c r="AG293" s="20"/>
      <c r="AH293" s="20"/>
      <c r="AI293" s="20"/>
      <c r="AJ293" s="20"/>
      <c r="AK293" s="20"/>
      <c r="AL293" s="21"/>
      <c r="AM293" s="20"/>
      <c r="AN293" s="10"/>
      <c r="AO293" s="10"/>
      <c r="AP293" s="20"/>
      <c r="AQ293" s="20"/>
      <c r="AR293" s="21"/>
      <c r="AS293" s="21"/>
      <c r="AT293" s="21"/>
      <c r="AU293" s="21"/>
      <c r="AV293" s="21"/>
      <c r="AW293" s="21"/>
      <c r="AX293" s="21"/>
      <c r="AY293" s="21"/>
      <c r="AZ293" s="21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</row>
    <row r="294" spans="2:108" ht="15">
      <c r="B294" s="5"/>
      <c r="C294" s="5"/>
      <c r="D294" s="5"/>
      <c r="E294" s="5"/>
      <c r="F294" s="20"/>
      <c r="G294" s="20"/>
      <c r="H294" s="20">
        <v>38500</v>
      </c>
      <c r="I294" s="20"/>
      <c r="J294" s="20"/>
      <c r="K294" s="20"/>
      <c r="L294" s="20"/>
      <c r="M294" s="20"/>
      <c r="N294" s="20"/>
      <c r="O294" s="20"/>
      <c r="P294" s="20"/>
      <c r="Q294" s="20"/>
      <c r="R294" s="21"/>
      <c r="S294" s="21"/>
      <c r="T294" s="21"/>
      <c r="U294" s="20"/>
      <c r="V294" s="21"/>
      <c r="W294" s="21"/>
      <c r="X294" s="21"/>
      <c r="Y294" s="21"/>
      <c r="Z294" s="21"/>
      <c r="AA294" s="21"/>
      <c r="AB294" s="21"/>
      <c r="AC294" s="20"/>
      <c r="AD294" s="20"/>
      <c r="AE294" s="20"/>
      <c r="AF294" s="20"/>
      <c r="AG294" s="20"/>
      <c r="AH294" s="20"/>
      <c r="AI294" s="20"/>
      <c r="AJ294" s="20"/>
      <c r="AK294" s="20"/>
      <c r="AL294" s="21"/>
      <c r="AM294" s="20"/>
      <c r="AN294" s="10"/>
      <c r="AO294" s="10"/>
      <c r="AP294" s="20"/>
      <c r="AQ294" s="20"/>
      <c r="AR294" s="21"/>
      <c r="AS294" s="21"/>
      <c r="AT294" s="21"/>
      <c r="AU294" s="21"/>
      <c r="AV294" s="21"/>
      <c r="AW294" s="21"/>
      <c r="AX294" s="21"/>
      <c r="AY294" s="21"/>
      <c r="AZ294" s="21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</row>
    <row r="295" spans="2:108" ht="15">
      <c r="B295" s="5"/>
      <c r="C295" s="5"/>
      <c r="D295" s="5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1"/>
      <c r="S295" s="21"/>
      <c r="T295" s="21"/>
      <c r="U295" s="20"/>
      <c r="V295" s="21"/>
      <c r="W295" s="21"/>
      <c r="X295" s="21"/>
      <c r="Y295" s="21"/>
      <c r="Z295" s="21"/>
      <c r="AA295" s="21"/>
      <c r="AB295" s="21"/>
      <c r="AC295" s="20"/>
      <c r="AD295" s="20"/>
      <c r="AE295" s="20"/>
      <c r="AF295" s="20"/>
      <c r="AG295" s="20"/>
      <c r="AH295" s="20"/>
      <c r="AI295" s="20"/>
      <c r="AJ295" s="20"/>
      <c r="AK295" s="20"/>
      <c r="AL295" s="21"/>
      <c r="AM295" s="20"/>
      <c r="AN295" s="10"/>
      <c r="AO295" s="10"/>
      <c r="AP295" s="20"/>
      <c r="AQ295" s="20"/>
      <c r="AR295" s="21"/>
      <c r="AS295" s="21"/>
      <c r="AT295" s="21"/>
      <c r="AU295" s="21"/>
      <c r="AV295" s="21"/>
      <c r="AW295" s="21"/>
      <c r="AX295" s="21"/>
      <c r="AY295" s="21"/>
      <c r="AZ295" s="21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</row>
    <row r="296" spans="2:108" ht="15">
      <c r="B296" s="5"/>
      <c r="C296" s="5"/>
      <c r="D296" s="5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1"/>
      <c r="S296" s="21"/>
      <c r="T296" s="21"/>
      <c r="U296" s="20"/>
      <c r="V296" s="21"/>
      <c r="W296" s="21"/>
      <c r="X296" s="21"/>
      <c r="Y296" s="21"/>
      <c r="Z296" s="21"/>
      <c r="AA296" s="21"/>
      <c r="AB296" s="21"/>
      <c r="AC296" s="20"/>
      <c r="AD296" s="20"/>
      <c r="AE296" s="20"/>
      <c r="AF296" s="20"/>
      <c r="AG296" s="20"/>
      <c r="AH296" s="20"/>
      <c r="AI296" s="20"/>
      <c r="AJ296" s="20"/>
      <c r="AK296" s="20"/>
      <c r="AL296" s="21"/>
      <c r="AM296" s="20"/>
      <c r="AN296" s="10"/>
      <c r="AO296" s="10"/>
      <c r="AP296" s="20"/>
      <c r="AQ296" s="20"/>
      <c r="AR296" s="21"/>
      <c r="AS296" s="21"/>
      <c r="AT296" s="21"/>
      <c r="AU296" s="21"/>
      <c r="AV296" s="21"/>
      <c r="AW296" s="21"/>
      <c r="AX296" s="21"/>
      <c r="AY296" s="21"/>
      <c r="AZ296" s="21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</row>
    <row r="297" spans="2:108" ht="15">
      <c r="B297" s="5"/>
      <c r="C297" s="5"/>
      <c r="D297" s="5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1"/>
      <c r="S297" s="21"/>
      <c r="T297" s="21"/>
      <c r="U297" s="20"/>
      <c r="V297" s="21"/>
      <c r="W297" s="21"/>
      <c r="X297" s="21"/>
      <c r="Y297" s="21"/>
      <c r="Z297" s="21"/>
      <c r="AA297" s="21"/>
      <c r="AB297" s="21"/>
      <c r="AC297" s="20"/>
      <c r="AD297" s="20"/>
      <c r="AE297" s="20"/>
      <c r="AF297" s="20"/>
      <c r="AG297" s="20"/>
      <c r="AH297" s="20"/>
      <c r="AI297" s="20"/>
      <c r="AJ297" s="20"/>
      <c r="AK297" s="20"/>
      <c r="AL297" s="21"/>
      <c r="AM297" s="20"/>
      <c r="AN297" s="10"/>
      <c r="AO297" s="10"/>
      <c r="AP297" s="20"/>
      <c r="AQ297" s="20"/>
      <c r="AR297" s="21"/>
      <c r="AS297" s="21"/>
      <c r="AT297" s="21"/>
      <c r="AU297" s="21"/>
      <c r="AV297" s="21"/>
      <c r="AW297" s="21"/>
      <c r="AX297" s="21"/>
      <c r="AY297" s="21"/>
      <c r="AZ297" s="21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</row>
    <row r="298" spans="2:108" ht="15">
      <c r="B298" s="5"/>
      <c r="C298" s="5"/>
      <c r="D298" s="5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1"/>
      <c r="S298" s="21"/>
      <c r="T298" s="21"/>
      <c r="U298" s="20"/>
      <c r="V298" s="21"/>
      <c r="W298" s="21"/>
      <c r="X298" s="21"/>
      <c r="Y298" s="21"/>
      <c r="Z298" s="21"/>
      <c r="AA298" s="21"/>
      <c r="AB298" s="21"/>
      <c r="AC298" s="20"/>
      <c r="AD298" s="20"/>
      <c r="AE298" s="20"/>
      <c r="AF298" s="20"/>
      <c r="AG298" s="20"/>
      <c r="AH298" s="20"/>
      <c r="AI298" s="20"/>
      <c r="AJ298" s="20"/>
      <c r="AK298" s="20"/>
      <c r="AL298" s="21"/>
      <c r="AM298" s="20"/>
      <c r="AN298" s="10"/>
      <c r="AO298" s="10"/>
      <c r="AP298" s="20"/>
      <c r="AQ298" s="20"/>
      <c r="AR298" s="21"/>
      <c r="AS298" s="21"/>
      <c r="AT298" s="21"/>
      <c r="AU298" s="21"/>
      <c r="AV298" s="21"/>
      <c r="AW298" s="21"/>
      <c r="AX298" s="21"/>
      <c r="AY298" s="21"/>
      <c r="AZ298" s="21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</row>
    <row r="299" spans="2:108" ht="15">
      <c r="B299" s="18"/>
      <c r="C299" s="18"/>
      <c r="D299" s="18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1"/>
      <c r="S299" s="21"/>
      <c r="T299" s="21"/>
      <c r="U299" s="20"/>
      <c r="V299" s="21"/>
      <c r="W299" s="21"/>
      <c r="X299" s="21"/>
      <c r="Y299" s="21"/>
      <c r="Z299" s="21"/>
      <c r="AA299" s="21"/>
      <c r="AB299" s="21"/>
      <c r="AC299" s="20"/>
      <c r="AD299" s="20"/>
      <c r="AE299" s="20"/>
      <c r="AF299" s="20"/>
      <c r="AG299" s="20"/>
      <c r="AH299" s="20"/>
      <c r="AI299" s="20"/>
      <c r="AJ299" s="20"/>
      <c r="AK299" s="20"/>
      <c r="AL299" s="21"/>
      <c r="AM299" s="20"/>
      <c r="AN299" s="10"/>
      <c r="AO299" s="10"/>
      <c r="AP299" s="20"/>
      <c r="AQ299" s="20"/>
      <c r="AR299" s="21"/>
      <c r="AS299" s="21"/>
      <c r="AT299" s="21"/>
      <c r="AU299" s="21"/>
      <c r="AV299" s="21"/>
      <c r="AW299" s="21"/>
      <c r="AX299" s="21"/>
      <c r="AY299" s="21"/>
      <c r="AZ299" s="21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</row>
    <row r="300" spans="2:108" ht="15">
      <c r="B300" s="5"/>
      <c r="C300" s="5"/>
      <c r="D300" s="5"/>
      <c r="E300" s="5"/>
      <c r="F300" s="20"/>
      <c r="G300" s="20"/>
      <c r="H300" s="20">
        <v>10000</v>
      </c>
      <c r="I300" s="20"/>
      <c r="J300" s="20"/>
      <c r="K300" s="20"/>
      <c r="L300" s="20"/>
      <c r="M300" s="20"/>
      <c r="N300" s="20"/>
      <c r="O300" s="20"/>
      <c r="P300" s="20"/>
      <c r="Q300" s="20"/>
      <c r="R300" s="21"/>
      <c r="S300" s="21"/>
      <c r="T300" s="21"/>
      <c r="U300" s="20"/>
      <c r="V300" s="21"/>
      <c r="W300" s="21"/>
      <c r="X300" s="21"/>
      <c r="Y300" s="21"/>
      <c r="Z300" s="21"/>
      <c r="AA300" s="21"/>
      <c r="AB300" s="21"/>
      <c r="AC300" s="20"/>
      <c r="AD300" s="20"/>
      <c r="AE300" s="20"/>
      <c r="AF300" s="20"/>
      <c r="AG300" s="20"/>
      <c r="AH300" s="20"/>
      <c r="AI300" s="20"/>
      <c r="AJ300" s="20"/>
      <c r="AK300" s="20"/>
      <c r="AL300" s="21"/>
      <c r="AM300" s="20"/>
      <c r="AN300" s="10"/>
      <c r="AO300" s="10"/>
      <c r="AP300" s="20"/>
      <c r="AQ300" s="20"/>
      <c r="AR300" s="21"/>
      <c r="AS300" s="21"/>
      <c r="AT300" s="21"/>
      <c r="AU300" s="21"/>
      <c r="AV300" s="21"/>
      <c r="AW300" s="21"/>
      <c r="AX300" s="21"/>
      <c r="AY300" s="21"/>
      <c r="AZ300" s="21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</row>
    <row r="301" spans="2:108" ht="15">
      <c r="B301" s="5"/>
      <c r="C301" s="5"/>
      <c r="D301" s="5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1"/>
      <c r="S301" s="21"/>
      <c r="T301" s="21"/>
      <c r="U301" s="20"/>
      <c r="V301" s="21"/>
      <c r="W301" s="21"/>
      <c r="X301" s="21"/>
      <c r="Y301" s="21"/>
      <c r="Z301" s="21"/>
      <c r="AA301" s="21"/>
      <c r="AB301" s="21"/>
      <c r="AC301" s="20"/>
      <c r="AD301" s="20"/>
      <c r="AE301" s="20"/>
      <c r="AF301" s="20"/>
      <c r="AG301" s="20"/>
      <c r="AH301" s="20"/>
      <c r="AI301" s="20"/>
      <c r="AJ301" s="20"/>
      <c r="AK301" s="20"/>
      <c r="AL301" s="21"/>
      <c r="AM301" s="20"/>
      <c r="AN301" s="10"/>
      <c r="AO301" s="10"/>
      <c r="AP301" s="20"/>
      <c r="AQ301" s="20"/>
      <c r="AR301" s="21"/>
      <c r="AS301" s="21"/>
      <c r="AT301" s="21"/>
      <c r="AU301" s="21"/>
      <c r="AV301" s="21"/>
      <c r="AW301" s="21"/>
      <c r="AX301" s="21"/>
      <c r="AY301" s="21"/>
      <c r="AZ301" s="21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</row>
    <row r="302" spans="2:108" ht="15">
      <c r="B302" s="5"/>
      <c r="C302" s="5"/>
      <c r="D302" s="5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1"/>
      <c r="S302" s="21"/>
      <c r="T302" s="21"/>
      <c r="U302" s="20"/>
      <c r="V302" s="21"/>
      <c r="W302" s="21"/>
      <c r="X302" s="21"/>
      <c r="Y302" s="21"/>
      <c r="Z302" s="21"/>
      <c r="AA302" s="21"/>
      <c r="AB302" s="21"/>
      <c r="AC302" s="20"/>
      <c r="AD302" s="20"/>
      <c r="AE302" s="20"/>
      <c r="AF302" s="20"/>
      <c r="AG302" s="20"/>
      <c r="AH302" s="20"/>
      <c r="AI302" s="20"/>
      <c r="AJ302" s="20"/>
      <c r="AK302" s="20"/>
      <c r="AL302" s="21"/>
      <c r="AM302" s="20"/>
      <c r="AN302" s="10"/>
      <c r="AO302" s="10"/>
      <c r="AP302" s="20"/>
      <c r="AQ302" s="20"/>
      <c r="AR302" s="21"/>
      <c r="AS302" s="21"/>
      <c r="AT302" s="21"/>
      <c r="AU302" s="21"/>
      <c r="AV302" s="21"/>
      <c r="AW302" s="21"/>
      <c r="AX302" s="21"/>
      <c r="AY302" s="21"/>
      <c r="AZ302" s="21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</row>
    <row r="303" spans="2:108" ht="15">
      <c r="B303" s="14"/>
      <c r="C303" s="14"/>
      <c r="D303" s="1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1"/>
      <c r="S303" s="21"/>
      <c r="T303" s="21"/>
      <c r="U303" s="20"/>
      <c r="V303" s="21"/>
      <c r="W303" s="21"/>
      <c r="X303" s="21"/>
      <c r="Y303" s="21"/>
      <c r="Z303" s="21"/>
      <c r="AA303" s="21"/>
      <c r="AB303" s="21"/>
      <c r="AC303" s="20"/>
      <c r="AD303" s="20"/>
      <c r="AE303" s="20"/>
      <c r="AF303" s="20"/>
      <c r="AG303" s="20"/>
      <c r="AH303" s="20"/>
      <c r="AI303" s="20"/>
      <c r="AJ303" s="20"/>
      <c r="AK303" s="20"/>
      <c r="AL303" s="21"/>
      <c r="AM303" s="20"/>
      <c r="AN303" s="10"/>
      <c r="AO303" s="10"/>
      <c r="AP303" s="20"/>
      <c r="AQ303" s="20"/>
      <c r="AR303" s="21"/>
      <c r="AS303" s="21"/>
      <c r="AT303" s="21"/>
      <c r="AU303" s="21"/>
      <c r="AV303" s="21"/>
      <c r="AW303" s="21"/>
      <c r="AX303" s="21"/>
      <c r="AY303" s="21"/>
      <c r="AZ303" s="21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</row>
    <row r="304" spans="2:108" ht="15">
      <c r="B304" s="5"/>
      <c r="C304" s="5"/>
      <c r="D304" s="5"/>
      <c r="E304" s="5"/>
      <c r="F304" s="20"/>
      <c r="G304" s="20"/>
      <c r="H304" s="20">
        <v>892</v>
      </c>
      <c r="I304" s="20"/>
      <c r="J304" s="20"/>
      <c r="K304" s="20"/>
      <c r="L304" s="20"/>
      <c r="M304" s="20"/>
      <c r="N304" s="20"/>
      <c r="O304" s="20"/>
      <c r="P304" s="20"/>
      <c r="Q304" s="20"/>
      <c r="R304" s="21"/>
      <c r="S304" s="21"/>
      <c r="T304" s="21"/>
      <c r="U304" s="20"/>
      <c r="V304" s="21"/>
      <c r="W304" s="21"/>
      <c r="X304" s="21"/>
      <c r="Y304" s="21"/>
      <c r="Z304" s="21"/>
      <c r="AA304" s="21"/>
      <c r="AB304" s="21"/>
      <c r="AC304" s="20"/>
      <c r="AD304" s="20"/>
      <c r="AE304" s="20"/>
      <c r="AF304" s="20"/>
      <c r="AG304" s="20"/>
      <c r="AH304" s="20"/>
      <c r="AI304" s="20"/>
      <c r="AJ304" s="20"/>
      <c r="AK304" s="20"/>
      <c r="AL304" s="21"/>
      <c r="AM304" s="20"/>
      <c r="AN304" s="10"/>
      <c r="AO304" s="10"/>
      <c r="AP304" s="20"/>
      <c r="AQ304" s="20"/>
      <c r="AR304" s="21"/>
      <c r="AS304" s="21"/>
      <c r="AT304" s="21"/>
      <c r="AU304" s="21"/>
      <c r="AV304" s="21"/>
      <c r="AW304" s="21"/>
      <c r="AX304" s="21"/>
      <c r="AY304" s="21"/>
      <c r="AZ304" s="21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</row>
    <row r="305" spans="2:108" ht="15">
      <c r="B305" s="5"/>
      <c r="C305" s="5"/>
      <c r="D305" s="5"/>
      <c r="E305" s="5"/>
      <c r="F305" s="20"/>
      <c r="G305" s="20"/>
      <c r="H305" s="20">
        <v>2000</v>
      </c>
      <c r="I305" s="20"/>
      <c r="J305" s="20"/>
      <c r="K305" s="20"/>
      <c r="L305" s="20"/>
      <c r="M305" s="20"/>
      <c r="N305" s="20"/>
      <c r="O305" s="20"/>
      <c r="P305" s="20"/>
      <c r="Q305" s="20"/>
      <c r="R305" s="21"/>
      <c r="S305" s="21"/>
      <c r="T305" s="21"/>
      <c r="U305" s="20"/>
      <c r="V305" s="21"/>
      <c r="W305" s="21"/>
      <c r="X305" s="21"/>
      <c r="Y305" s="21"/>
      <c r="Z305" s="21"/>
      <c r="AA305" s="21"/>
      <c r="AB305" s="21"/>
      <c r="AC305" s="20"/>
      <c r="AD305" s="20"/>
      <c r="AE305" s="20"/>
      <c r="AF305" s="20"/>
      <c r="AG305" s="20"/>
      <c r="AH305" s="20"/>
      <c r="AI305" s="20"/>
      <c r="AJ305" s="20"/>
      <c r="AK305" s="20"/>
      <c r="AL305" s="21"/>
      <c r="AM305" s="20"/>
      <c r="AN305" s="10"/>
      <c r="AO305" s="10"/>
      <c r="AP305" s="20"/>
      <c r="AQ305" s="20"/>
      <c r="AR305" s="21"/>
      <c r="AS305" s="21"/>
      <c r="AT305" s="21"/>
      <c r="AU305" s="21"/>
      <c r="AV305" s="21"/>
      <c r="AW305" s="21"/>
      <c r="AX305" s="21"/>
      <c r="AY305" s="21"/>
      <c r="AZ305" s="21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</row>
    <row r="306" spans="2:108" ht="15">
      <c r="B306" s="5"/>
      <c r="C306" s="5"/>
      <c r="D306" s="5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1"/>
      <c r="S306" s="21"/>
      <c r="T306" s="21"/>
      <c r="U306" s="20"/>
      <c r="V306" s="21"/>
      <c r="W306" s="21"/>
      <c r="X306" s="21"/>
      <c r="Y306" s="21"/>
      <c r="Z306" s="21"/>
      <c r="AA306" s="21"/>
      <c r="AB306" s="21"/>
      <c r="AC306" s="20"/>
      <c r="AD306" s="20"/>
      <c r="AE306" s="20"/>
      <c r="AF306" s="20"/>
      <c r="AG306" s="20"/>
      <c r="AH306" s="20"/>
      <c r="AI306" s="20"/>
      <c r="AJ306" s="20"/>
      <c r="AK306" s="20"/>
      <c r="AL306" s="21"/>
      <c r="AM306" s="20"/>
      <c r="AN306" s="10"/>
      <c r="AO306" s="10"/>
      <c r="AP306" s="20"/>
      <c r="AQ306" s="20"/>
      <c r="AR306" s="21"/>
      <c r="AS306" s="21"/>
      <c r="AT306" s="21"/>
      <c r="AU306" s="21"/>
      <c r="AV306" s="21"/>
      <c r="AW306" s="21"/>
      <c r="AX306" s="21"/>
      <c r="AY306" s="21"/>
      <c r="AZ306" s="21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</row>
    <row r="307" spans="2:108" ht="15">
      <c r="B307" s="14"/>
      <c r="C307" s="14"/>
      <c r="D307" s="1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1"/>
      <c r="S307" s="21"/>
      <c r="T307" s="21"/>
      <c r="U307" s="20"/>
      <c r="V307" s="21"/>
      <c r="W307" s="21"/>
      <c r="X307" s="21"/>
      <c r="Y307" s="21"/>
      <c r="Z307" s="21"/>
      <c r="AA307" s="21"/>
      <c r="AB307" s="21"/>
      <c r="AC307" s="20"/>
      <c r="AD307" s="20"/>
      <c r="AE307" s="20"/>
      <c r="AF307" s="20"/>
      <c r="AG307" s="20"/>
      <c r="AH307" s="20"/>
      <c r="AI307" s="20"/>
      <c r="AJ307" s="20"/>
      <c r="AK307" s="20"/>
      <c r="AL307" s="21"/>
      <c r="AM307" s="20"/>
      <c r="AN307" s="10"/>
      <c r="AO307" s="10"/>
      <c r="AP307" s="20"/>
      <c r="AQ307" s="20"/>
      <c r="AR307" s="21"/>
      <c r="AS307" s="21"/>
      <c r="AT307" s="21"/>
      <c r="AU307" s="21"/>
      <c r="AV307" s="21"/>
      <c r="AW307" s="21"/>
      <c r="AX307" s="21"/>
      <c r="AY307" s="21"/>
      <c r="AZ307" s="21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</row>
    <row r="308" spans="2:108" ht="15">
      <c r="B308" s="17"/>
      <c r="C308" s="17"/>
      <c r="D308" s="17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1"/>
      <c r="S308" s="21"/>
      <c r="T308" s="21"/>
      <c r="U308" s="20"/>
      <c r="V308" s="21"/>
      <c r="W308" s="21"/>
      <c r="X308" s="21"/>
      <c r="Y308" s="21"/>
      <c r="Z308" s="21"/>
      <c r="AA308" s="21"/>
      <c r="AB308" s="21"/>
      <c r="AC308" s="20"/>
      <c r="AD308" s="20"/>
      <c r="AE308" s="20"/>
      <c r="AF308" s="20"/>
      <c r="AG308" s="20"/>
      <c r="AH308" s="20"/>
      <c r="AI308" s="20"/>
      <c r="AJ308" s="20"/>
      <c r="AK308" s="20"/>
      <c r="AL308" s="21"/>
      <c r="AM308" s="20"/>
      <c r="AN308" s="10"/>
      <c r="AO308" s="10"/>
      <c r="AP308" s="20"/>
      <c r="AQ308" s="20"/>
      <c r="AR308" s="21"/>
      <c r="AS308" s="21"/>
      <c r="AT308" s="21"/>
      <c r="AU308" s="21"/>
      <c r="AV308" s="21"/>
      <c r="AW308" s="21"/>
      <c r="AX308" s="21"/>
      <c r="AY308" s="21"/>
      <c r="AZ308" s="21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</row>
    <row r="309" spans="2:108" ht="15">
      <c r="B309" s="5"/>
      <c r="C309" s="5"/>
      <c r="D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1"/>
      <c r="S309" s="21"/>
      <c r="T309" s="21"/>
      <c r="U309" s="20"/>
      <c r="V309" s="21"/>
      <c r="W309" s="21"/>
      <c r="X309" s="21"/>
      <c r="Y309" s="21"/>
      <c r="Z309" s="21"/>
      <c r="AA309" s="21"/>
      <c r="AB309" s="21"/>
      <c r="AC309" s="20"/>
      <c r="AD309" s="20"/>
      <c r="AE309" s="20"/>
      <c r="AF309" s="20"/>
      <c r="AG309" s="20"/>
      <c r="AH309" s="20"/>
      <c r="AI309" s="20"/>
      <c r="AJ309" s="20"/>
      <c r="AK309" s="20"/>
      <c r="AL309" s="21"/>
      <c r="AM309" s="20"/>
      <c r="AN309" s="10"/>
      <c r="AO309" s="10"/>
      <c r="AP309" s="20"/>
      <c r="AQ309" s="20"/>
      <c r="AR309" s="21"/>
      <c r="AS309" s="21"/>
      <c r="AT309" s="21"/>
      <c r="AU309" s="21"/>
      <c r="AV309" s="21"/>
      <c r="AW309" s="21"/>
      <c r="AX309" s="21"/>
      <c r="AY309" s="21"/>
      <c r="AZ309" s="21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</row>
    <row r="310" spans="2:108" ht="15">
      <c r="B310" s="5"/>
      <c r="C310" s="5"/>
      <c r="D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1"/>
      <c r="S310" s="21"/>
      <c r="T310" s="21"/>
      <c r="U310" s="20"/>
      <c r="V310" s="21"/>
      <c r="W310" s="21"/>
      <c r="X310" s="21"/>
      <c r="Y310" s="21"/>
      <c r="Z310" s="21"/>
      <c r="AA310" s="21"/>
      <c r="AB310" s="21"/>
      <c r="AC310" s="20"/>
      <c r="AD310" s="20"/>
      <c r="AE310" s="20"/>
      <c r="AF310" s="20"/>
      <c r="AG310" s="20"/>
      <c r="AH310" s="20"/>
      <c r="AI310" s="20"/>
      <c r="AJ310" s="20"/>
      <c r="AK310" s="20"/>
      <c r="AL310" s="21"/>
      <c r="AM310" s="20"/>
      <c r="AN310" s="10"/>
      <c r="AO310" s="10"/>
      <c r="AP310" s="20"/>
      <c r="AQ310" s="20"/>
      <c r="AR310" s="21"/>
      <c r="AS310" s="21"/>
      <c r="AT310" s="21"/>
      <c r="AU310" s="21"/>
      <c r="AV310" s="21"/>
      <c r="AW310" s="21"/>
      <c r="AX310" s="21"/>
      <c r="AY310" s="21"/>
      <c r="AZ310" s="21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</row>
    <row r="311" spans="2:108" ht="15">
      <c r="B311" s="5"/>
      <c r="C311" s="5"/>
      <c r="D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1"/>
      <c r="S311" s="21"/>
      <c r="T311" s="21"/>
      <c r="U311" s="20"/>
      <c r="V311" s="21"/>
      <c r="W311" s="21"/>
      <c r="X311" s="21"/>
      <c r="Y311" s="21"/>
      <c r="Z311" s="21"/>
      <c r="AA311" s="21"/>
      <c r="AB311" s="21"/>
      <c r="AC311" s="20"/>
      <c r="AD311" s="20"/>
      <c r="AE311" s="20"/>
      <c r="AF311" s="20"/>
      <c r="AG311" s="20"/>
      <c r="AH311" s="20"/>
      <c r="AI311" s="20"/>
      <c r="AJ311" s="20"/>
      <c r="AK311" s="20"/>
      <c r="AL311" s="21"/>
      <c r="AM311" s="20"/>
      <c r="AN311" s="10"/>
      <c r="AO311" s="10"/>
      <c r="AP311" s="20"/>
      <c r="AQ311" s="20"/>
      <c r="AR311" s="21"/>
      <c r="AS311" s="21"/>
      <c r="AT311" s="21"/>
      <c r="AU311" s="21"/>
      <c r="AV311" s="21"/>
      <c r="AW311" s="21"/>
      <c r="AX311" s="21"/>
      <c r="AY311" s="21"/>
      <c r="AZ311" s="21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</row>
    <row r="312" spans="2:108" ht="15">
      <c r="B312" s="5"/>
      <c r="C312" s="5"/>
      <c r="D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1"/>
      <c r="S312" s="21"/>
      <c r="T312" s="21"/>
      <c r="U312" s="20"/>
      <c r="V312" s="21"/>
      <c r="W312" s="21"/>
      <c r="X312" s="21"/>
      <c r="Y312" s="21"/>
      <c r="Z312" s="21"/>
      <c r="AA312" s="21"/>
      <c r="AB312" s="21"/>
      <c r="AC312" s="20"/>
      <c r="AD312" s="20"/>
      <c r="AE312" s="20"/>
      <c r="AF312" s="20"/>
      <c r="AG312" s="20"/>
      <c r="AH312" s="20"/>
      <c r="AI312" s="20"/>
      <c r="AJ312" s="20"/>
      <c r="AK312" s="20"/>
      <c r="AL312" s="21"/>
      <c r="AM312" s="20"/>
      <c r="AN312" s="10"/>
      <c r="AO312" s="10"/>
      <c r="AP312" s="20"/>
      <c r="AQ312" s="20"/>
      <c r="AR312" s="21"/>
      <c r="AS312" s="21"/>
      <c r="AT312" s="21"/>
      <c r="AU312" s="21"/>
      <c r="AV312" s="21"/>
      <c r="AW312" s="21"/>
      <c r="AX312" s="21"/>
      <c r="AY312" s="21"/>
      <c r="AZ312" s="21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</row>
    <row r="313" spans="2:108" ht="15">
      <c r="B313" s="5"/>
      <c r="C313" s="5"/>
      <c r="D313" s="5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1"/>
      <c r="S313" s="21"/>
      <c r="T313" s="21"/>
      <c r="U313" s="20"/>
      <c r="V313" s="21"/>
      <c r="W313" s="21"/>
      <c r="X313" s="21"/>
      <c r="Y313" s="21"/>
      <c r="Z313" s="21"/>
      <c r="AA313" s="21"/>
      <c r="AB313" s="21"/>
      <c r="AC313" s="20"/>
      <c r="AD313" s="20"/>
      <c r="AE313" s="20"/>
      <c r="AF313" s="20"/>
      <c r="AG313" s="20"/>
      <c r="AH313" s="20"/>
      <c r="AI313" s="20"/>
      <c r="AJ313" s="20"/>
      <c r="AK313" s="20"/>
      <c r="AL313" s="21"/>
      <c r="AM313" s="20"/>
      <c r="AN313" s="10"/>
      <c r="AO313" s="10"/>
      <c r="AP313" s="20"/>
      <c r="AQ313" s="20"/>
      <c r="AR313" s="21"/>
      <c r="AS313" s="21"/>
      <c r="AT313" s="21"/>
      <c r="AU313" s="21"/>
      <c r="AV313" s="21"/>
      <c r="AW313" s="21"/>
      <c r="AX313" s="21"/>
      <c r="AY313" s="21"/>
      <c r="AZ313" s="21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</row>
    <row r="314" spans="2:108" ht="15">
      <c r="B314" s="17"/>
      <c r="C314" s="17"/>
      <c r="D314" s="17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1"/>
      <c r="S314" s="21"/>
      <c r="T314" s="21"/>
      <c r="U314" s="20"/>
      <c r="V314" s="21"/>
      <c r="W314" s="21"/>
      <c r="X314" s="21"/>
      <c r="Y314" s="21"/>
      <c r="Z314" s="21"/>
      <c r="AA314" s="21"/>
      <c r="AB314" s="21"/>
      <c r="AC314" s="20"/>
      <c r="AD314" s="20"/>
      <c r="AE314" s="20"/>
      <c r="AF314" s="20"/>
      <c r="AG314" s="20"/>
      <c r="AH314" s="20"/>
      <c r="AI314" s="20"/>
      <c r="AJ314" s="20"/>
      <c r="AK314" s="20"/>
      <c r="AL314" s="21"/>
      <c r="AM314" s="20"/>
      <c r="AN314" s="10"/>
      <c r="AO314" s="10"/>
      <c r="AP314" s="20"/>
      <c r="AQ314" s="20"/>
      <c r="AR314" s="21"/>
      <c r="AS314" s="21"/>
      <c r="AT314" s="21"/>
      <c r="AU314" s="21"/>
      <c r="AV314" s="21"/>
      <c r="AW314" s="21"/>
      <c r="AX314" s="21"/>
      <c r="AY314" s="21"/>
      <c r="AZ314" s="21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</row>
    <row r="315" spans="2:108" ht="15">
      <c r="B315" s="5"/>
      <c r="C315" s="5"/>
      <c r="D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1"/>
      <c r="S315" s="21"/>
      <c r="T315" s="21"/>
      <c r="U315" s="20"/>
      <c r="V315" s="21"/>
      <c r="W315" s="21"/>
      <c r="X315" s="21"/>
      <c r="Y315" s="21"/>
      <c r="Z315" s="21"/>
      <c r="AA315" s="21"/>
      <c r="AB315" s="21"/>
      <c r="AC315" s="20"/>
      <c r="AD315" s="20"/>
      <c r="AE315" s="20"/>
      <c r="AF315" s="20"/>
      <c r="AG315" s="20"/>
      <c r="AH315" s="20"/>
      <c r="AI315" s="20"/>
      <c r="AJ315" s="20"/>
      <c r="AK315" s="20"/>
      <c r="AL315" s="21"/>
      <c r="AM315" s="20"/>
      <c r="AN315" s="10"/>
      <c r="AO315" s="10"/>
      <c r="AP315" s="20"/>
      <c r="AQ315" s="20"/>
      <c r="AR315" s="21"/>
      <c r="AS315" s="21"/>
      <c r="AT315" s="21"/>
      <c r="AU315" s="21"/>
      <c r="AV315" s="21"/>
      <c r="AW315" s="21"/>
      <c r="AX315" s="21"/>
      <c r="AY315" s="21"/>
      <c r="AZ315" s="21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</row>
    <row r="316" spans="2:108" ht="15">
      <c r="B316" s="17"/>
      <c r="C316" s="17"/>
      <c r="D316" s="17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1"/>
      <c r="S316" s="21"/>
      <c r="T316" s="21"/>
      <c r="U316" s="20"/>
      <c r="V316" s="21"/>
      <c r="W316" s="21"/>
      <c r="X316" s="21"/>
      <c r="Y316" s="21"/>
      <c r="Z316" s="21"/>
      <c r="AA316" s="21"/>
      <c r="AB316" s="21"/>
      <c r="AC316" s="20"/>
      <c r="AD316" s="20"/>
      <c r="AE316" s="20"/>
      <c r="AF316" s="20"/>
      <c r="AG316" s="20"/>
      <c r="AH316" s="20"/>
      <c r="AI316" s="20"/>
      <c r="AJ316" s="20"/>
      <c r="AK316" s="20"/>
      <c r="AL316" s="21"/>
      <c r="AM316" s="20"/>
      <c r="AN316" s="10"/>
      <c r="AO316" s="10"/>
      <c r="AP316" s="20"/>
      <c r="AQ316" s="20"/>
      <c r="AR316" s="21"/>
      <c r="AS316" s="21"/>
      <c r="AT316" s="21"/>
      <c r="AU316" s="21"/>
      <c r="AV316" s="21"/>
      <c r="AW316" s="21"/>
      <c r="AX316" s="21"/>
      <c r="AY316" s="21"/>
      <c r="AZ316" s="21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</row>
    <row r="317" spans="2:108" ht="15">
      <c r="B317" s="5"/>
      <c r="C317" s="5"/>
      <c r="D317" s="5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1"/>
      <c r="S317" s="21"/>
      <c r="T317" s="21"/>
      <c r="U317" s="20"/>
      <c r="V317" s="21"/>
      <c r="W317" s="21"/>
      <c r="X317" s="21"/>
      <c r="Y317" s="21"/>
      <c r="Z317" s="21"/>
      <c r="AA317" s="21"/>
      <c r="AB317" s="21"/>
      <c r="AC317" s="20"/>
      <c r="AD317" s="20"/>
      <c r="AE317" s="20"/>
      <c r="AF317" s="20"/>
      <c r="AG317" s="20"/>
      <c r="AH317" s="20"/>
      <c r="AI317" s="20"/>
      <c r="AJ317" s="20"/>
      <c r="AK317" s="20"/>
      <c r="AL317" s="21"/>
      <c r="AM317" s="20"/>
      <c r="AN317" s="10"/>
      <c r="AO317" s="10"/>
      <c r="AP317" s="20"/>
      <c r="AQ317" s="20"/>
      <c r="AR317" s="21"/>
      <c r="AS317" s="21"/>
      <c r="AT317" s="21"/>
      <c r="AU317" s="21"/>
      <c r="AV317" s="21"/>
      <c r="AW317" s="21"/>
      <c r="AX317" s="21"/>
      <c r="AY317" s="21"/>
      <c r="AZ317" s="21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</row>
    <row r="318" spans="2:108" ht="15">
      <c r="B318" s="5"/>
      <c r="C318" s="5"/>
      <c r="D318" s="5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1"/>
      <c r="S318" s="21"/>
      <c r="T318" s="21"/>
      <c r="U318" s="20"/>
      <c r="V318" s="21"/>
      <c r="W318" s="21"/>
      <c r="X318" s="21"/>
      <c r="Y318" s="21"/>
      <c r="Z318" s="21"/>
      <c r="AA318" s="21"/>
      <c r="AB318" s="21"/>
      <c r="AC318" s="20"/>
      <c r="AD318" s="20"/>
      <c r="AE318" s="20"/>
      <c r="AF318" s="20"/>
      <c r="AG318" s="20"/>
      <c r="AH318" s="20"/>
      <c r="AI318" s="20"/>
      <c r="AJ318" s="20"/>
      <c r="AK318" s="20"/>
      <c r="AL318" s="21"/>
      <c r="AM318" s="20"/>
      <c r="AN318" s="10"/>
      <c r="AO318" s="10"/>
      <c r="AP318" s="20"/>
      <c r="AQ318" s="20"/>
      <c r="AR318" s="21"/>
      <c r="AS318" s="21"/>
      <c r="AT318" s="21"/>
      <c r="AU318" s="21"/>
      <c r="AV318" s="21"/>
      <c r="AW318" s="21"/>
      <c r="AX318" s="21"/>
      <c r="AY318" s="21"/>
      <c r="AZ318" s="21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</row>
    <row r="319" spans="2:108" ht="15">
      <c r="B319" s="5"/>
      <c r="C319" s="5"/>
      <c r="D319" s="5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1"/>
      <c r="S319" s="21"/>
      <c r="T319" s="21"/>
      <c r="U319" s="20"/>
      <c r="V319" s="21"/>
      <c r="W319" s="21"/>
      <c r="X319" s="21"/>
      <c r="Y319" s="21"/>
      <c r="Z319" s="21"/>
      <c r="AA319" s="21"/>
      <c r="AB319" s="21"/>
      <c r="AC319" s="20"/>
      <c r="AD319" s="20"/>
      <c r="AE319" s="20"/>
      <c r="AF319" s="20"/>
      <c r="AG319" s="20"/>
      <c r="AH319" s="20"/>
      <c r="AI319" s="20"/>
      <c r="AJ319" s="20"/>
      <c r="AK319" s="20"/>
      <c r="AL319" s="21"/>
      <c r="AM319" s="20"/>
      <c r="AN319" s="10"/>
      <c r="AO319" s="10"/>
      <c r="AP319" s="20"/>
      <c r="AQ319" s="20"/>
      <c r="AR319" s="21"/>
      <c r="AS319" s="21"/>
      <c r="AT319" s="21"/>
      <c r="AU319" s="21"/>
      <c r="AV319" s="21"/>
      <c r="AW319" s="21"/>
      <c r="AX319" s="21"/>
      <c r="AY319" s="21"/>
      <c r="AZ319" s="21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</row>
    <row r="320" spans="2:108" ht="15">
      <c r="B320" s="5"/>
      <c r="C320" s="5"/>
      <c r="D320" s="5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1"/>
      <c r="S320" s="21"/>
      <c r="T320" s="21"/>
      <c r="U320" s="20"/>
      <c r="V320" s="21"/>
      <c r="W320" s="21"/>
      <c r="X320" s="21"/>
      <c r="Y320" s="21"/>
      <c r="Z320" s="21"/>
      <c r="AA320" s="21"/>
      <c r="AB320" s="21"/>
      <c r="AC320" s="20"/>
      <c r="AD320" s="20"/>
      <c r="AE320" s="20"/>
      <c r="AF320" s="20"/>
      <c r="AG320" s="20"/>
      <c r="AH320" s="20"/>
      <c r="AI320" s="20"/>
      <c r="AJ320" s="20"/>
      <c r="AK320" s="20"/>
      <c r="AL320" s="21"/>
      <c r="AM320" s="20"/>
      <c r="AN320" s="10"/>
      <c r="AO320" s="10"/>
      <c r="AP320" s="20"/>
      <c r="AQ320" s="20"/>
      <c r="AR320" s="21"/>
      <c r="AS320" s="21"/>
      <c r="AT320" s="21"/>
      <c r="AU320" s="21"/>
      <c r="AV320" s="21"/>
      <c r="AW320" s="21"/>
      <c r="AX320" s="21"/>
      <c r="AY320" s="21"/>
      <c r="AZ320" s="21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</row>
    <row r="321" spans="2:108" ht="15">
      <c r="B321" s="5"/>
      <c r="C321" s="5"/>
      <c r="D321" s="5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1"/>
      <c r="S321" s="21"/>
      <c r="T321" s="21"/>
      <c r="U321" s="20"/>
      <c r="V321" s="21"/>
      <c r="W321" s="21"/>
      <c r="X321" s="21"/>
      <c r="Y321" s="21"/>
      <c r="Z321" s="21"/>
      <c r="AA321" s="21"/>
      <c r="AB321" s="21"/>
      <c r="AC321" s="20"/>
      <c r="AD321" s="20"/>
      <c r="AE321" s="20"/>
      <c r="AF321" s="20"/>
      <c r="AG321" s="20"/>
      <c r="AH321" s="20"/>
      <c r="AI321" s="20"/>
      <c r="AJ321" s="20"/>
      <c r="AK321" s="20"/>
      <c r="AL321" s="21"/>
      <c r="AM321" s="20"/>
      <c r="AN321" s="10"/>
      <c r="AO321" s="10"/>
      <c r="AP321" s="20"/>
      <c r="AQ321" s="20"/>
      <c r="AR321" s="21"/>
      <c r="AS321" s="21"/>
      <c r="AT321" s="21"/>
      <c r="AU321" s="21"/>
      <c r="AV321" s="21"/>
      <c r="AW321" s="21"/>
      <c r="AX321" s="21"/>
      <c r="AY321" s="21"/>
      <c r="AZ321" s="21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</row>
    <row r="322" spans="2:108" ht="15">
      <c r="B322" s="5"/>
      <c r="C322" s="5"/>
      <c r="D322" s="5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1"/>
      <c r="S322" s="21"/>
      <c r="T322" s="21"/>
      <c r="U322" s="20"/>
      <c r="V322" s="21"/>
      <c r="W322" s="21"/>
      <c r="X322" s="21"/>
      <c r="Y322" s="21"/>
      <c r="Z322" s="21"/>
      <c r="AA322" s="21"/>
      <c r="AB322" s="21"/>
      <c r="AC322" s="20"/>
      <c r="AD322" s="20"/>
      <c r="AE322" s="20"/>
      <c r="AF322" s="20"/>
      <c r="AG322" s="20"/>
      <c r="AH322" s="20"/>
      <c r="AI322" s="20"/>
      <c r="AJ322" s="20"/>
      <c r="AK322" s="20"/>
      <c r="AL322" s="21"/>
      <c r="AM322" s="20"/>
      <c r="AN322" s="10"/>
      <c r="AO322" s="10"/>
      <c r="AP322" s="20"/>
      <c r="AQ322" s="20"/>
      <c r="AR322" s="21"/>
      <c r="AS322" s="21"/>
      <c r="AT322" s="21"/>
      <c r="AU322" s="21"/>
      <c r="AV322" s="21"/>
      <c r="AW322" s="21"/>
      <c r="AX322" s="21"/>
      <c r="AY322" s="21"/>
      <c r="AZ322" s="21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</row>
    <row r="323" spans="2:108" ht="15">
      <c r="B323" s="5"/>
      <c r="C323" s="5"/>
      <c r="D323" s="5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1"/>
      <c r="S323" s="21"/>
      <c r="T323" s="21"/>
      <c r="U323" s="20"/>
      <c r="V323" s="21"/>
      <c r="W323" s="21"/>
      <c r="X323" s="21"/>
      <c r="Y323" s="21"/>
      <c r="Z323" s="21"/>
      <c r="AA323" s="21"/>
      <c r="AB323" s="21"/>
      <c r="AC323" s="20"/>
      <c r="AD323" s="20"/>
      <c r="AE323" s="20"/>
      <c r="AF323" s="20"/>
      <c r="AG323" s="20"/>
      <c r="AH323" s="20"/>
      <c r="AI323" s="20"/>
      <c r="AJ323" s="20"/>
      <c r="AK323" s="20"/>
      <c r="AL323" s="21"/>
      <c r="AM323" s="20"/>
      <c r="AN323" s="10"/>
      <c r="AO323" s="10"/>
      <c r="AP323" s="20"/>
      <c r="AQ323" s="20"/>
      <c r="AR323" s="21"/>
      <c r="AS323" s="21"/>
      <c r="AT323" s="21"/>
      <c r="AU323" s="21"/>
      <c r="AV323" s="21"/>
      <c r="AW323" s="21"/>
      <c r="AX323" s="21"/>
      <c r="AY323" s="21"/>
      <c r="AZ323" s="21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</row>
    <row r="324" spans="2:108" ht="15">
      <c r="B324" s="5"/>
      <c r="C324" s="5"/>
      <c r="D324" s="5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1"/>
      <c r="S324" s="21"/>
      <c r="T324" s="21"/>
      <c r="U324" s="20"/>
      <c r="V324" s="21"/>
      <c r="W324" s="21"/>
      <c r="X324" s="21"/>
      <c r="Y324" s="21"/>
      <c r="Z324" s="21"/>
      <c r="AA324" s="21"/>
      <c r="AB324" s="21"/>
      <c r="AC324" s="20"/>
      <c r="AD324" s="20"/>
      <c r="AE324" s="20"/>
      <c r="AF324" s="20"/>
      <c r="AG324" s="20"/>
      <c r="AH324" s="20"/>
      <c r="AI324" s="20"/>
      <c r="AJ324" s="20"/>
      <c r="AK324" s="20"/>
      <c r="AL324" s="21"/>
      <c r="AM324" s="20"/>
      <c r="AN324" s="10"/>
      <c r="AO324" s="10"/>
      <c r="AP324" s="20"/>
      <c r="AQ324" s="20"/>
      <c r="AR324" s="21"/>
      <c r="AS324" s="21"/>
      <c r="AT324" s="21"/>
      <c r="AU324" s="21"/>
      <c r="AV324" s="21"/>
      <c r="AW324" s="21"/>
      <c r="AX324" s="21"/>
      <c r="AY324" s="21"/>
      <c r="AZ324" s="21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</row>
    <row r="325" spans="2:108" ht="15">
      <c r="B325" s="5"/>
      <c r="C325" s="5"/>
      <c r="D325" s="5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1"/>
      <c r="S325" s="21"/>
      <c r="T325" s="21"/>
      <c r="U325" s="20"/>
      <c r="V325" s="21"/>
      <c r="W325" s="21"/>
      <c r="X325" s="21"/>
      <c r="Y325" s="21"/>
      <c r="Z325" s="21"/>
      <c r="AA325" s="21"/>
      <c r="AB325" s="21"/>
      <c r="AC325" s="20"/>
      <c r="AD325" s="20"/>
      <c r="AE325" s="20"/>
      <c r="AF325" s="20"/>
      <c r="AG325" s="20"/>
      <c r="AH325" s="20"/>
      <c r="AI325" s="20"/>
      <c r="AJ325" s="20"/>
      <c r="AK325" s="20"/>
      <c r="AL325" s="21"/>
      <c r="AM325" s="20"/>
      <c r="AN325" s="10"/>
      <c r="AO325" s="10"/>
      <c r="AP325" s="20"/>
      <c r="AQ325" s="20"/>
      <c r="AR325" s="21"/>
      <c r="AS325" s="21"/>
      <c r="AT325" s="21"/>
      <c r="AU325" s="21"/>
      <c r="AV325" s="21"/>
      <c r="AW325" s="21"/>
      <c r="AX325" s="21"/>
      <c r="AY325" s="21"/>
      <c r="AZ325" s="21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</row>
    <row r="326" spans="2:108" ht="15">
      <c r="B326" s="5"/>
      <c r="C326" s="5"/>
      <c r="D326" s="5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1"/>
      <c r="S326" s="21"/>
      <c r="T326" s="21"/>
      <c r="U326" s="20"/>
      <c r="V326" s="21"/>
      <c r="W326" s="21"/>
      <c r="X326" s="21"/>
      <c r="Y326" s="21"/>
      <c r="Z326" s="21"/>
      <c r="AA326" s="21"/>
      <c r="AB326" s="21"/>
      <c r="AC326" s="20"/>
      <c r="AD326" s="20"/>
      <c r="AE326" s="20"/>
      <c r="AF326" s="20"/>
      <c r="AG326" s="20"/>
      <c r="AH326" s="20"/>
      <c r="AI326" s="20"/>
      <c r="AJ326" s="20"/>
      <c r="AK326" s="20"/>
      <c r="AL326" s="21"/>
      <c r="AM326" s="20"/>
      <c r="AN326" s="10"/>
      <c r="AO326" s="10"/>
      <c r="AP326" s="20"/>
      <c r="AQ326" s="20"/>
      <c r="AR326" s="21"/>
      <c r="AS326" s="21"/>
      <c r="AT326" s="21"/>
      <c r="AU326" s="21"/>
      <c r="AV326" s="21"/>
      <c r="AW326" s="21"/>
      <c r="AX326" s="21"/>
      <c r="AY326" s="21"/>
      <c r="AZ326" s="21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</row>
    <row r="327" spans="2:108" ht="15">
      <c r="B327" s="5"/>
      <c r="C327" s="5"/>
      <c r="D327" s="5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1"/>
      <c r="S327" s="21"/>
      <c r="T327" s="21"/>
      <c r="U327" s="20"/>
      <c r="V327" s="21"/>
      <c r="W327" s="21"/>
      <c r="X327" s="21"/>
      <c r="Y327" s="21"/>
      <c r="Z327" s="21"/>
      <c r="AA327" s="21"/>
      <c r="AB327" s="21"/>
      <c r="AC327" s="20"/>
      <c r="AD327" s="20"/>
      <c r="AE327" s="20"/>
      <c r="AF327" s="20"/>
      <c r="AG327" s="20"/>
      <c r="AH327" s="20"/>
      <c r="AI327" s="20"/>
      <c r="AJ327" s="20"/>
      <c r="AK327" s="20"/>
      <c r="AL327" s="21"/>
      <c r="AM327" s="20"/>
      <c r="AN327" s="10"/>
      <c r="AO327" s="10"/>
      <c r="AP327" s="20"/>
      <c r="AQ327" s="20"/>
      <c r="AR327" s="21"/>
      <c r="AS327" s="21"/>
      <c r="AT327" s="21"/>
      <c r="AU327" s="21"/>
      <c r="AV327" s="21"/>
      <c r="AW327" s="21"/>
      <c r="AX327" s="21"/>
      <c r="AY327" s="21"/>
      <c r="AZ327" s="21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</row>
    <row r="328" spans="2:108" ht="15">
      <c r="B328" s="5"/>
      <c r="C328" s="5"/>
      <c r="D328" s="5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1"/>
      <c r="S328" s="21"/>
      <c r="T328" s="21"/>
      <c r="U328" s="20"/>
      <c r="V328" s="21"/>
      <c r="W328" s="21"/>
      <c r="X328" s="21"/>
      <c r="Y328" s="21"/>
      <c r="Z328" s="21"/>
      <c r="AA328" s="21"/>
      <c r="AB328" s="21"/>
      <c r="AC328" s="20"/>
      <c r="AD328" s="20"/>
      <c r="AE328" s="20"/>
      <c r="AF328" s="20"/>
      <c r="AG328" s="20"/>
      <c r="AH328" s="20"/>
      <c r="AI328" s="20"/>
      <c r="AJ328" s="20"/>
      <c r="AK328" s="20"/>
      <c r="AL328" s="21"/>
      <c r="AM328" s="20"/>
      <c r="AN328" s="10"/>
      <c r="AO328" s="10"/>
      <c r="AP328" s="20"/>
      <c r="AQ328" s="20"/>
      <c r="AR328" s="21"/>
      <c r="AS328" s="21"/>
      <c r="AT328" s="21"/>
      <c r="AU328" s="21"/>
      <c r="AV328" s="21"/>
      <c r="AW328" s="21"/>
      <c r="AX328" s="21"/>
      <c r="AY328" s="21"/>
      <c r="AZ328" s="21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</row>
    <row r="329" spans="2:108" ht="15">
      <c r="B329" s="5"/>
      <c r="C329" s="5"/>
      <c r="D329" s="5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1"/>
      <c r="S329" s="21"/>
      <c r="T329" s="21"/>
      <c r="U329" s="20"/>
      <c r="V329" s="21"/>
      <c r="W329" s="21"/>
      <c r="X329" s="21"/>
      <c r="Y329" s="21"/>
      <c r="Z329" s="21"/>
      <c r="AA329" s="21"/>
      <c r="AB329" s="21"/>
      <c r="AC329" s="20"/>
      <c r="AD329" s="20"/>
      <c r="AE329" s="20"/>
      <c r="AF329" s="20"/>
      <c r="AG329" s="20"/>
      <c r="AH329" s="20"/>
      <c r="AI329" s="20"/>
      <c r="AJ329" s="20"/>
      <c r="AK329" s="20"/>
      <c r="AL329" s="21"/>
      <c r="AM329" s="20"/>
      <c r="AN329" s="10"/>
      <c r="AO329" s="10"/>
      <c r="AP329" s="20"/>
      <c r="AQ329" s="20"/>
      <c r="AR329" s="21"/>
      <c r="AS329" s="21"/>
      <c r="AT329" s="21"/>
      <c r="AU329" s="21"/>
      <c r="AV329" s="21"/>
      <c r="AW329" s="21"/>
      <c r="AX329" s="21"/>
      <c r="AY329" s="21"/>
      <c r="AZ329" s="21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</row>
    <row r="330" spans="2:108" ht="15">
      <c r="B330" s="5"/>
      <c r="C330" s="5"/>
      <c r="D330" s="5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1"/>
      <c r="S330" s="21"/>
      <c r="T330" s="21"/>
      <c r="U330" s="20"/>
      <c r="V330" s="21"/>
      <c r="W330" s="21"/>
      <c r="X330" s="21"/>
      <c r="Y330" s="21"/>
      <c r="Z330" s="21"/>
      <c r="AA330" s="21"/>
      <c r="AB330" s="21"/>
      <c r="AC330" s="20"/>
      <c r="AD330" s="20"/>
      <c r="AE330" s="20"/>
      <c r="AF330" s="20"/>
      <c r="AG330" s="20"/>
      <c r="AH330" s="20"/>
      <c r="AI330" s="20"/>
      <c r="AJ330" s="20"/>
      <c r="AK330" s="20"/>
      <c r="AL330" s="21"/>
      <c r="AM330" s="20"/>
      <c r="AN330" s="10"/>
      <c r="AO330" s="10"/>
      <c r="AP330" s="20"/>
      <c r="AQ330" s="20"/>
      <c r="AR330" s="21"/>
      <c r="AS330" s="21"/>
      <c r="AT330" s="21"/>
      <c r="AU330" s="21"/>
      <c r="AV330" s="21"/>
      <c r="AW330" s="21"/>
      <c r="AX330" s="21"/>
      <c r="AY330" s="21"/>
      <c r="AZ330" s="21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</row>
    <row r="331" spans="2:108" ht="15">
      <c r="B331" s="5"/>
      <c r="C331" s="5"/>
      <c r="D331" s="5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1"/>
      <c r="S331" s="21"/>
      <c r="T331" s="21"/>
      <c r="U331" s="20"/>
      <c r="V331" s="21"/>
      <c r="W331" s="21"/>
      <c r="X331" s="21"/>
      <c r="Y331" s="21"/>
      <c r="Z331" s="21"/>
      <c r="AA331" s="21"/>
      <c r="AB331" s="21"/>
      <c r="AC331" s="20"/>
      <c r="AD331" s="20"/>
      <c r="AE331" s="20"/>
      <c r="AF331" s="20"/>
      <c r="AG331" s="20"/>
      <c r="AH331" s="20"/>
      <c r="AI331" s="20"/>
      <c r="AJ331" s="20"/>
      <c r="AK331" s="20"/>
      <c r="AL331" s="21"/>
      <c r="AM331" s="20"/>
      <c r="AN331" s="10"/>
      <c r="AO331" s="10"/>
      <c r="AP331" s="20"/>
      <c r="AQ331" s="20"/>
      <c r="AR331" s="21"/>
      <c r="AS331" s="21"/>
      <c r="AT331" s="21"/>
      <c r="AU331" s="21"/>
      <c r="AV331" s="21"/>
      <c r="AW331" s="21"/>
      <c r="AX331" s="21"/>
      <c r="AY331" s="21"/>
      <c r="AZ331" s="21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</row>
    <row r="332" spans="2:108" ht="15">
      <c r="B332" s="5"/>
      <c r="C332" s="5"/>
      <c r="D332" s="5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1"/>
      <c r="S332" s="21"/>
      <c r="T332" s="21"/>
      <c r="U332" s="20"/>
      <c r="V332" s="21"/>
      <c r="W332" s="21"/>
      <c r="X332" s="21"/>
      <c r="Y332" s="21"/>
      <c r="Z332" s="21"/>
      <c r="AA332" s="21"/>
      <c r="AB332" s="21"/>
      <c r="AC332" s="20"/>
      <c r="AD332" s="20"/>
      <c r="AE332" s="20"/>
      <c r="AF332" s="20"/>
      <c r="AG332" s="20"/>
      <c r="AH332" s="20"/>
      <c r="AI332" s="20"/>
      <c r="AJ332" s="20"/>
      <c r="AK332" s="20"/>
      <c r="AL332" s="21"/>
      <c r="AM332" s="20"/>
      <c r="AN332" s="10"/>
      <c r="AO332" s="10"/>
      <c r="AP332" s="20"/>
      <c r="AQ332" s="20"/>
      <c r="AR332" s="21"/>
      <c r="AS332" s="21"/>
      <c r="AT332" s="21"/>
      <c r="AU332" s="21"/>
      <c r="AV332" s="21"/>
      <c r="AW332" s="21"/>
      <c r="AX332" s="21"/>
      <c r="AY332" s="21"/>
      <c r="AZ332" s="21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</row>
    <row r="333" spans="2:108" ht="15">
      <c r="B333" s="5"/>
      <c r="C333" s="5"/>
      <c r="D333" s="5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1"/>
      <c r="S333" s="21"/>
      <c r="T333" s="21"/>
      <c r="U333" s="20"/>
      <c r="V333" s="21"/>
      <c r="W333" s="21"/>
      <c r="X333" s="21"/>
      <c r="Y333" s="21"/>
      <c r="Z333" s="21"/>
      <c r="AA333" s="21"/>
      <c r="AB333" s="21"/>
      <c r="AC333" s="20"/>
      <c r="AD333" s="20"/>
      <c r="AE333" s="20"/>
      <c r="AF333" s="20"/>
      <c r="AG333" s="20"/>
      <c r="AH333" s="20"/>
      <c r="AI333" s="20"/>
      <c r="AJ333" s="20"/>
      <c r="AK333" s="20"/>
      <c r="AL333" s="21"/>
      <c r="AM333" s="20"/>
      <c r="AN333" s="10"/>
      <c r="AO333" s="10"/>
      <c r="AP333" s="20"/>
      <c r="AQ333" s="20"/>
      <c r="AR333" s="21"/>
      <c r="AS333" s="21"/>
      <c r="AT333" s="21"/>
      <c r="AU333" s="21"/>
      <c r="AV333" s="21"/>
      <c r="AW333" s="21"/>
      <c r="AX333" s="21"/>
      <c r="AY333" s="21"/>
      <c r="AZ333" s="21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</row>
    <row r="334" spans="2:108" ht="15">
      <c r="B334" s="5"/>
      <c r="C334" s="5"/>
      <c r="D334" s="5"/>
      <c r="E334" s="5"/>
      <c r="F334" s="20"/>
      <c r="G334" s="20"/>
      <c r="H334" s="20">
        <f>SUM(H236:H333)</f>
        <v>1282684</v>
      </c>
      <c r="I334" s="20"/>
      <c r="J334" s="20"/>
      <c r="K334" s="20"/>
      <c r="L334" s="20"/>
      <c r="M334" s="20"/>
      <c r="N334" s="20"/>
      <c r="O334" s="20"/>
      <c r="P334" s="20"/>
      <c r="Q334" s="20"/>
      <c r="R334" s="21"/>
      <c r="S334" s="21"/>
      <c r="T334" s="21"/>
      <c r="U334" s="20"/>
      <c r="V334" s="21"/>
      <c r="W334" s="21"/>
      <c r="X334" s="21"/>
      <c r="Y334" s="21"/>
      <c r="Z334" s="21"/>
      <c r="AA334" s="21"/>
      <c r="AB334" s="21"/>
      <c r="AC334" s="20"/>
      <c r="AD334" s="20"/>
      <c r="AE334" s="20"/>
      <c r="AF334" s="20"/>
      <c r="AG334" s="20"/>
      <c r="AH334" s="20"/>
      <c r="AI334" s="20"/>
      <c r="AJ334" s="20"/>
      <c r="AK334" s="20"/>
      <c r="AL334" s="21"/>
      <c r="AM334" s="20"/>
      <c r="AN334" s="10"/>
      <c r="AO334" s="10"/>
      <c r="AP334" s="20"/>
      <c r="AQ334" s="20"/>
      <c r="AR334" s="21"/>
      <c r="AS334" s="21"/>
      <c r="AT334" s="21"/>
      <c r="AU334" s="21"/>
      <c r="AV334" s="21"/>
      <c r="AW334" s="21"/>
      <c r="AX334" s="21"/>
      <c r="AY334" s="21"/>
      <c r="AZ334" s="21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</row>
    <row r="335" spans="5:108" ht="15"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1"/>
      <c r="S335" s="21"/>
      <c r="T335" s="21"/>
      <c r="U335" s="20"/>
      <c r="V335" s="21"/>
      <c r="W335" s="21"/>
      <c r="X335" s="21"/>
      <c r="Y335" s="21"/>
      <c r="Z335" s="21"/>
      <c r="AA335" s="21"/>
      <c r="AB335" s="21"/>
      <c r="AC335" s="20"/>
      <c r="AD335" s="20"/>
      <c r="AE335" s="20"/>
      <c r="AF335" s="20"/>
      <c r="AG335" s="20"/>
      <c r="AH335" s="20"/>
      <c r="AI335" s="20"/>
      <c r="AJ335" s="20"/>
      <c r="AK335" s="20"/>
      <c r="AL335" s="21"/>
      <c r="AM335" s="20"/>
      <c r="AN335" s="10"/>
      <c r="AO335" s="10"/>
      <c r="AP335" s="20"/>
      <c r="AQ335" s="20"/>
      <c r="AR335" s="21"/>
      <c r="AS335" s="21"/>
      <c r="AT335" s="21"/>
      <c r="AU335" s="21"/>
      <c r="AV335" s="21"/>
      <c r="AW335" s="21"/>
      <c r="AX335" s="21"/>
      <c r="AY335" s="21"/>
      <c r="AZ335" s="21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</row>
    <row r="336" spans="5:108" ht="15"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1"/>
      <c r="S336" s="21"/>
      <c r="T336" s="21"/>
      <c r="U336" s="20"/>
      <c r="V336" s="21"/>
      <c r="W336" s="21"/>
      <c r="X336" s="21"/>
      <c r="Y336" s="21"/>
      <c r="Z336" s="21"/>
      <c r="AA336" s="21"/>
      <c r="AB336" s="21"/>
      <c r="AC336" s="20"/>
      <c r="AD336" s="20"/>
      <c r="AE336" s="20"/>
      <c r="AF336" s="20"/>
      <c r="AG336" s="20"/>
      <c r="AH336" s="20"/>
      <c r="AI336" s="20"/>
      <c r="AJ336" s="20"/>
      <c r="AK336" s="20"/>
      <c r="AL336" s="21"/>
      <c r="AM336" s="20"/>
      <c r="AN336" s="10"/>
      <c r="AO336" s="10"/>
      <c r="AP336" s="20"/>
      <c r="AQ336" s="20"/>
      <c r="AR336" s="21"/>
      <c r="AS336" s="21"/>
      <c r="AT336" s="21"/>
      <c r="AU336" s="21"/>
      <c r="AV336" s="21"/>
      <c r="AW336" s="21"/>
      <c r="AX336" s="21"/>
      <c r="AY336" s="21"/>
      <c r="AZ336" s="21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</row>
    <row r="337" spans="2:108" ht="15">
      <c r="B337" s="5"/>
      <c r="C337" s="5"/>
      <c r="D337" s="5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1"/>
      <c r="S337" s="21"/>
      <c r="T337" s="21"/>
      <c r="U337" s="20"/>
      <c r="V337" s="21"/>
      <c r="W337" s="21"/>
      <c r="X337" s="21"/>
      <c r="Y337" s="21"/>
      <c r="Z337" s="21"/>
      <c r="AA337" s="21"/>
      <c r="AB337" s="21"/>
      <c r="AC337" s="20"/>
      <c r="AD337" s="20"/>
      <c r="AE337" s="20"/>
      <c r="AF337" s="20"/>
      <c r="AG337" s="20"/>
      <c r="AH337" s="20"/>
      <c r="AI337" s="20"/>
      <c r="AJ337" s="20"/>
      <c r="AK337" s="20"/>
      <c r="AL337" s="21"/>
      <c r="AM337" s="20"/>
      <c r="AN337" s="10"/>
      <c r="AO337" s="10"/>
      <c r="AP337" s="20"/>
      <c r="AQ337" s="20"/>
      <c r="AR337" s="21"/>
      <c r="AS337" s="21"/>
      <c r="AT337" s="21"/>
      <c r="AU337" s="21"/>
      <c r="AV337" s="21"/>
      <c r="AW337" s="21"/>
      <c r="AX337" s="21"/>
      <c r="AY337" s="21"/>
      <c r="AZ337" s="21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</row>
    <row r="338" spans="2:108" ht="15">
      <c r="B338" s="5"/>
      <c r="C338" s="5"/>
      <c r="D338" s="5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1"/>
      <c r="S338" s="21"/>
      <c r="T338" s="21"/>
      <c r="U338" s="20"/>
      <c r="V338" s="21"/>
      <c r="W338" s="21"/>
      <c r="X338" s="21"/>
      <c r="Y338" s="21"/>
      <c r="Z338" s="21"/>
      <c r="AA338" s="21"/>
      <c r="AB338" s="21"/>
      <c r="AC338" s="20"/>
      <c r="AD338" s="20"/>
      <c r="AE338" s="20"/>
      <c r="AF338" s="20"/>
      <c r="AG338" s="20"/>
      <c r="AH338" s="20"/>
      <c r="AI338" s="20"/>
      <c r="AJ338" s="20"/>
      <c r="AK338" s="20"/>
      <c r="AL338" s="21"/>
      <c r="AM338" s="20"/>
      <c r="AN338" s="10"/>
      <c r="AO338" s="10"/>
      <c r="AP338" s="20"/>
      <c r="AQ338" s="20"/>
      <c r="AR338" s="21"/>
      <c r="AS338" s="21"/>
      <c r="AT338" s="21"/>
      <c r="AU338" s="21"/>
      <c r="AV338" s="21"/>
      <c r="AW338" s="21"/>
      <c r="AX338" s="21"/>
      <c r="AY338" s="21"/>
      <c r="AZ338" s="21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</row>
    <row r="339" spans="2:108" ht="15">
      <c r="B339" s="5"/>
      <c r="C339" s="5"/>
      <c r="D339" s="5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1"/>
      <c r="S339" s="21"/>
      <c r="T339" s="21"/>
      <c r="U339" s="20"/>
      <c r="V339" s="21"/>
      <c r="W339" s="21"/>
      <c r="X339" s="21"/>
      <c r="Y339" s="21"/>
      <c r="Z339" s="21"/>
      <c r="AA339" s="21"/>
      <c r="AB339" s="21"/>
      <c r="AC339" s="20"/>
      <c r="AD339" s="20"/>
      <c r="AE339" s="20"/>
      <c r="AF339" s="20"/>
      <c r="AG339" s="20"/>
      <c r="AH339" s="20"/>
      <c r="AI339" s="20"/>
      <c r="AJ339" s="20"/>
      <c r="AK339" s="20"/>
      <c r="AL339" s="21"/>
      <c r="AM339" s="20"/>
      <c r="AN339" s="10"/>
      <c r="AO339" s="10"/>
      <c r="AP339" s="20"/>
      <c r="AQ339" s="20"/>
      <c r="AR339" s="21"/>
      <c r="AS339" s="21"/>
      <c r="AT339" s="21"/>
      <c r="AU339" s="21"/>
      <c r="AV339" s="21"/>
      <c r="AW339" s="21"/>
      <c r="AX339" s="21"/>
      <c r="AY339" s="21"/>
      <c r="AZ339" s="21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</row>
    <row r="340" spans="2:108" ht="15">
      <c r="B340" s="5"/>
      <c r="C340" s="5"/>
      <c r="D340" s="5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1"/>
      <c r="S340" s="21"/>
      <c r="T340" s="21"/>
      <c r="U340" s="20"/>
      <c r="V340" s="21"/>
      <c r="W340" s="21"/>
      <c r="X340" s="21"/>
      <c r="Y340" s="21"/>
      <c r="Z340" s="21"/>
      <c r="AA340" s="21"/>
      <c r="AB340" s="21"/>
      <c r="AC340" s="20"/>
      <c r="AD340" s="20"/>
      <c r="AE340" s="20"/>
      <c r="AF340" s="20"/>
      <c r="AG340" s="20"/>
      <c r="AH340" s="20"/>
      <c r="AI340" s="20"/>
      <c r="AJ340" s="20"/>
      <c r="AK340" s="20"/>
      <c r="AL340" s="21"/>
      <c r="AM340" s="20"/>
      <c r="AN340" s="10"/>
      <c r="AO340" s="10"/>
      <c r="AP340" s="20"/>
      <c r="AQ340" s="20"/>
      <c r="AR340" s="21"/>
      <c r="AS340" s="21"/>
      <c r="AT340" s="21"/>
      <c r="AU340" s="21"/>
      <c r="AV340" s="21"/>
      <c r="AW340" s="21"/>
      <c r="AX340" s="21"/>
      <c r="AY340" s="21"/>
      <c r="AZ340" s="21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</row>
    <row r="341" spans="2:108" ht="15">
      <c r="B341" s="5"/>
      <c r="C341" s="5"/>
      <c r="D341" s="5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1"/>
      <c r="S341" s="21"/>
      <c r="T341" s="21"/>
      <c r="U341" s="20"/>
      <c r="V341" s="21"/>
      <c r="W341" s="21"/>
      <c r="X341" s="21"/>
      <c r="Y341" s="21"/>
      <c r="Z341" s="21"/>
      <c r="AA341" s="21"/>
      <c r="AB341" s="21"/>
      <c r="AC341" s="20"/>
      <c r="AD341" s="20"/>
      <c r="AE341" s="20"/>
      <c r="AF341" s="20"/>
      <c r="AG341" s="20"/>
      <c r="AH341" s="20"/>
      <c r="AI341" s="20"/>
      <c r="AJ341" s="20"/>
      <c r="AK341" s="20"/>
      <c r="AL341" s="21"/>
      <c r="AM341" s="20"/>
      <c r="AN341" s="10"/>
      <c r="AO341" s="10"/>
      <c r="AP341" s="20"/>
      <c r="AQ341" s="20"/>
      <c r="AR341" s="21"/>
      <c r="AS341" s="21"/>
      <c r="AT341" s="21"/>
      <c r="AU341" s="21"/>
      <c r="AV341" s="21"/>
      <c r="AW341" s="21"/>
      <c r="AX341" s="21"/>
      <c r="AY341" s="21"/>
      <c r="AZ341" s="21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</row>
    <row r="342" spans="6:108" ht="15"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1"/>
      <c r="S342" s="21"/>
      <c r="T342" s="21"/>
      <c r="U342" s="20"/>
      <c r="V342" s="21"/>
      <c r="W342" s="21"/>
      <c r="X342" s="21"/>
      <c r="Y342" s="21"/>
      <c r="Z342" s="21"/>
      <c r="AA342" s="21"/>
      <c r="AB342" s="21"/>
      <c r="AC342" s="20"/>
      <c r="AD342" s="20"/>
      <c r="AE342" s="20"/>
      <c r="AF342" s="20"/>
      <c r="AG342" s="20"/>
      <c r="AH342" s="20"/>
      <c r="AI342" s="20"/>
      <c r="AJ342" s="20"/>
      <c r="AK342" s="20"/>
      <c r="AL342" s="21"/>
      <c r="AM342" s="20"/>
      <c r="AN342" s="10"/>
      <c r="AO342" s="10"/>
      <c r="AP342" s="20"/>
      <c r="AQ342" s="20"/>
      <c r="AR342" s="21"/>
      <c r="AS342" s="21"/>
      <c r="AT342" s="21"/>
      <c r="AU342" s="21"/>
      <c r="AV342" s="21"/>
      <c r="AW342" s="21"/>
      <c r="AX342" s="21"/>
      <c r="AY342" s="21"/>
      <c r="AZ342" s="21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</row>
    <row r="343" spans="5:108" ht="15"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1"/>
      <c r="S343" s="21"/>
      <c r="T343" s="21"/>
      <c r="U343" s="20"/>
      <c r="V343" s="21"/>
      <c r="W343" s="21"/>
      <c r="X343" s="21"/>
      <c r="Y343" s="21"/>
      <c r="Z343" s="21"/>
      <c r="AA343" s="21"/>
      <c r="AB343" s="21"/>
      <c r="AC343" s="20"/>
      <c r="AD343" s="20"/>
      <c r="AE343" s="20"/>
      <c r="AF343" s="20"/>
      <c r="AG343" s="20"/>
      <c r="AH343" s="20"/>
      <c r="AI343" s="20"/>
      <c r="AJ343" s="20"/>
      <c r="AK343" s="20"/>
      <c r="AL343" s="21"/>
      <c r="AM343" s="20"/>
      <c r="AN343" s="10"/>
      <c r="AO343" s="10"/>
      <c r="AP343" s="20"/>
      <c r="AQ343" s="20"/>
      <c r="AR343" s="21"/>
      <c r="AS343" s="21"/>
      <c r="AT343" s="21"/>
      <c r="AU343" s="21"/>
      <c r="AV343" s="21"/>
      <c r="AW343" s="21"/>
      <c r="AX343" s="21"/>
      <c r="AY343" s="21"/>
      <c r="AZ343" s="21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</row>
    <row r="344" spans="5:108" ht="15"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1"/>
      <c r="S344" s="21"/>
      <c r="T344" s="21"/>
      <c r="U344" s="20"/>
      <c r="V344" s="21"/>
      <c r="W344" s="21"/>
      <c r="X344" s="21"/>
      <c r="Y344" s="21"/>
      <c r="Z344" s="21"/>
      <c r="AA344" s="21"/>
      <c r="AB344" s="21"/>
      <c r="AC344" s="20"/>
      <c r="AD344" s="20"/>
      <c r="AE344" s="20"/>
      <c r="AF344" s="20"/>
      <c r="AG344" s="20"/>
      <c r="AH344" s="20"/>
      <c r="AI344" s="20"/>
      <c r="AJ344" s="20"/>
      <c r="AK344" s="20"/>
      <c r="AL344" s="21"/>
      <c r="AM344" s="20"/>
      <c r="AN344" s="10"/>
      <c r="AO344" s="10"/>
      <c r="AP344" s="20"/>
      <c r="AQ344" s="20"/>
      <c r="AR344" s="21"/>
      <c r="AS344" s="21"/>
      <c r="AT344" s="21"/>
      <c r="AU344" s="21"/>
      <c r="AV344" s="21"/>
      <c r="AW344" s="21"/>
      <c r="AX344" s="21"/>
      <c r="AY344" s="21"/>
      <c r="AZ344" s="21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</row>
    <row r="345" spans="5:108" ht="15"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1"/>
      <c r="S345" s="21"/>
      <c r="T345" s="21"/>
      <c r="U345" s="20"/>
      <c r="V345" s="21"/>
      <c r="W345" s="21"/>
      <c r="X345" s="21"/>
      <c r="Y345" s="21"/>
      <c r="Z345" s="21"/>
      <c r="AA345" s="21"/>
      <c r="AB345" s="21"/>
      <c r="AC345" s="20"/>
      <c r="AD345" s="20"/>
      <c r="AE345" s="20"/>
      <c r="AF345" s="20"/>
      <c r="AG345" s="20"/>
      <c r="AH345" s="20"/>
      <c r="AI345" s="20"/>
      <c r="AJ345" s="20"/>
      <c r="AK345" s="20"/>
      <c r="AL345" s="21"/>
      <c r="AM345" s="20"/>
      <c r="AN345" s="10"/>
      <c r="AO345" s="10"/>
      <c r="AP345" s="20"/>
      <c r="AQ345" s="20"/>
      <c r="AR345" s="21"/>
      <c r="AS345" s="21"/>
      <c r="AT345" s="21"/>
      <c r="AU345" s="21"/>
      <c r="AV345" s="21"/>
      <c r="AW345" s="21"/>
      <c r="AX345" s="21"/>
      <c r="AY345" s="21"/>
      <c r="AZ345" s="21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</row>
    <row r="346" spans="2:108" ht="15">
      <c r="B346" s="19"/>
      <c r="C346" s="19"/>
      <c r="D346" s="19"/>
      <c r="E346" s="1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1"/>
      <c r="S346" s="21"/>
      <c r="T346" s="21"/>
      <c r="U346" s="20"/>
      <c r="V346" s="21"/>
      <c r="W346" s="21"/>
      <c r="X346" s="21"/>
      <c r="Y346" s="21"/>
      <c r="Z346" s="21"/>
      <c r="AA346" s="21"/>
      <c r="AB346" s="21"/>
      <c r="AC346" s="20"/>
      <c r="AD346" s="20"/>
      <c r="AE346" s="20"/>
      <c r="AF346" s="20"/>
      <c r="AG346" s="20"/>
      <c r="AH346" s="20"/>
      <c r="AI346" s="20"/>
      <c r="AJ346" s="20"/>
      <c r="AK346" s="20"/>
      <c r="AL346" s="21"/>
      <c r="AM346" s="20"/>
      <c r="AN346" s="10"/>
      <c r="AO346" s="10"/>
      <c r="AP346" s="20"/>
      <c r="AQ346" s="20"/>
      <c r="AR346" s="21"/>
      <c r="AS346" s="21"/>
      <c r="AT346" s="21"/>
      <c r="AU346" s="21"/>
      <c r="AV346" s="21"/>
      <c r="AW346" s="21"/>
      <c r="AX346" s="21"/>
      <c r="AY346" s="21"/>
      <c r="AZ346" s="21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</row>
    <row r="347" spans="2:108" ht="15">
      <c r="B347" s="5"/>
      <c r="C347" s="5"/>
      <c r="D347" s="5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1"/>
      <c r="S347" s="21"/>
      <c r="T347" s="21"/>
      <c r="U347" s="20"/>
      <c r="V347" s="21"/>
      <c r="W347" s="21"/>
      <c r="X347" s="21"/>
      <c r="Y347" s="21"/>
      <c r="Z347" s="21"/>
      <c r="AA347" s="21"/>
      <c r="AB347" s="21"/>
      <c r="AC347" s="20"/>
      <c r="AD347" s="20"/>
      <c r="AE347" s="20"/>
      <c r="AF347" s="20"/>
      <c r="AG347" s="20"/>
      <c r="AH347" s="20"/>
      <c r="AI347" s="20"/>
      <c r="AJ347" s="20"/>
      <c r="AK347" s="20"/>
      <c r="AL347" s="21"/>
      <c r="AM347" s="20"/>
      <c r="AN347" s="10"/>
      <c r="AO347" s="10"/>
      <c r="AP347" s="20"/>
      <c r="AQ347" s="20"/>
      <c r="AR347" s="21"/>
      <c r="AS347" s="21"/>
      <c r="AT347" s="21"/>
      <c r="AU347" s="21"/>
      <c r="AV347" s="21"/>
      <c r="AW347" s="21"/>
      <c r="AX347" s="21"/>
      <c r="AY347" s="21"/>
      <c r="AZ347" s="21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</row>
    <row r="348" spans="5:108" ht="15"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1"/>
      <c r="S348" s="21"/>
      <c r="T348" s="21"/>
      <c r="U348" s="20"/>
      <c r="V348" s="21"/>
      <c r="W348" s="21"/>
      <c r="X348" s="21"/>
      <c r="Y348" s="21"/>
      <c r="Z348" s="21"/>
      <c r="AA348" s="21"/>
      <c r="AB348" s="21"/>
      <c r="AC348" s="20"/>
      <c r="AD348" s="20"/>
      <c r="AE348" s="20"/>
      <c r="AF348" s="20"/>
      <c r="AG348" s="20"/>
      <c r="AH348" s="20"/>
      <c r="AI348" s="20"/>
      <c r="AJ348" s="20"/>
      <c r="AK348" s="20"/>
      <c r="AL348" s="21"/>
      <c r="AM348" s="20"/>
      <c r="AN348" s="10"/>
      <c r="AO348" s="10"/>
      <c r="AP348" s="20"/>
      <c r="AQ348" s="20"/>
      <c r="AR348" s="21"/>
      <c r="AS348" s="21"/>
      <c r="AT348" s="21"/>
      <c r="AU348" s="21"/>
      <c r="AV348" s="21"/>
      <c r="AW348" s="21"/>
      <c r="AX348" s="21"/>
      <c r="AY348" s="21"/>
      <c r="AZ348" s="21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</row>
    <row r="349" spans="2:108" ht="15">
      <c r="B349" s="5"/>
      <c r="C349" s="5"/>
      <c r="D349" s="5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1"/>
      <c r="S349" s="21"/>
      <c r="T349" s="21"/>
      <c r="U349" s="20"/>
      <c r="V349" s="21"/>
      <c r="W349" s="21"/>
      <c r="X349" s="21"/>
      <c r="Y349" s="21"/>
      <c r="Z349" s="21"/>
      <c r="AA349" s="21"/>
      <c r="AB349" s="21"/>
      <c r="AC349" s="20"/>
      <c r="AD349" s="20"/>
      <c r="AE349" s="20"/>
      <c r="AF349" s="20"/>
      <c r="AG349" s="20"/>
      <c r="AH349" s="20"/>
      <c r="AI349" s="20"/>
      <c r="AJ349" s="20"/>
      <c r="AK349" s="20"/>
      <c r="AL349" s="21"/>
      <c r="AM349" s="20"/>
      <c r="AN349" s="10"/>
      <c r="AO349" s="10"/>
      <c r="AP349" s="20"/>
      <c r="AQ349" s="20"/>
      <c r="AR349" s="21"/>
      <c r="AS349" s="21"/>
      <c r="AT349" s="21"/>
      <c r="AU349" s="21"/>
      <c r="AV349" s="21"/>
      <c r="AW349" s="21"/>
      <c r="AX349" s="21"/>
      <c r="AY349" s="21"/>
      <c r="AZ349" s="21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</row>
    <row r="350" spans="2:108" ht="15">
      <c r="B350" s="5"/>
      <c r="C350" s="5"/>
      <c r="D350" s="5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1"/>
      <c r="S350" s="21"/>
      <c r="T350" s="21"/>
      <c r="U350" s="20"/>
      <c r="V350" s="21"/>
      <c r="W350" s="21"/>
      <c r="X350" s="21"/>
      <c r="Y350" s="21"/>
      <c r="Z350" s="21"/>
      <c r="AA350" s="21"/>
      <c r="AB350" s="21"/>
      <c r="AC350" s="20"/>
      <c r="AD350" s="20"/>
      <c r="AE350" s="20"/>
      <c r="AF350" s="20"/>
      <c r="AG350" s="20"/>
      <c r="AH350" s="20"/>
      <c r="AI350" s="20"/>
      <c r="AJ350" s="20"/>
      <c r="AK350" s="20"/>
      <c r="AL350" s="21"/>
      <c r="AM350" s="20"/>
      <c r="AN350" s="10"/>
      <c r="AO350" s="10"/>
      <c r="AP350" s="20"/>
      <c r="AQ350" s="20"/>
      <c r="AR350" s="21"/>
      <c r="AS350" s="21"/>
      <c r="AT350" s="21"/>
      <c r="AU350" s="21"/>
      <c r="AV350" s="21"/>
      <c r="AW350" s="21"/>
      <c r="AX350" s="21"/>
      <c r="AY350" s="21"/>
      <c r="AZ350" s="21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</row>
    <row r="351" spans="2:108" ht="15">
      <c r="B351" s="5"/>
      <c r="C351" s="5"/>
      <c r="D351" s="5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1"/>
      <c r="S351" s="21"/>
      <c r="T351" s="21"/>
      <c r="U351" s="20"/>
      <c r="V351" s="21"/>
      <c r="W351" s="21"/>
      <c r="X351" s="21"/>
      <c r="Y351" s="21"/>
      <c r="Z351" s="21"/>
      <c r="AA351" s="21"/>
      <c r="AB351" s="21"/>
      <c r="AC351" s="20"/>
      <c r="AD351" s="20"/>
      <c r="AE351" s="20"/>
      <c r="AF351" s="20"/>
      <c r="AG351" s="20"/>
      <c r="AH351" s="20"/>
      <c r="AI351" s="20"/>
      <c r="AJ351" s="20"/>
      <c r="AK351" s="20"/>
      <c r="AL351" s="21"/>
      <c r="AM351" s="20"/>
      <c r="AN351" s="10"/>
      <c r="AO351" s="10"/>
      <c r="AP351" s="20"/>
      <c r="AQ351" s="20"/>
      <c r="AR351" s="21"/>
      <c r="AS351" s="21"/>
      <c r="AT351" s="21"/>
      <c r="AU351" s="21"/>
      <c r="AV351" s="21"/>
      <c r="AW351" s="21"/>
      <c r="AX351" s="21"/>
      <c r="AY351" s="21"/>
      <c r="AZ351" s="21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</row>
    <row r="352" spans="2:108" ht="15">
      <c r="B352" s="5"/>
      <c r="C352" s="5"/>
      <c r="D352" s="5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1"/>
      <c r="S352" s="21"/>
      <c r="T352" s="21"/>
      <c r="U352" s="20"/>
      <c r="V352" s="21"/>
      <c r="W352" s="21"/>
      <c r="X352" s="21"/>
      <c r="Y352" s="21"/>
      <c r="Z352" s="21"/>
      <c r="AA352" s="21"/>
      <c r="AB352" s="21"/>
      <c r="AC352" s="20"/>
      <c r="AD352" s="20"/>
      <c r="AE352" s="20"/>
      <c r="AF352" s="20"/>
      <c r="AG352" s="20"/>
      <c r="AH352" s="20"/>
      <c r="AI352" s="20"/>
      <c r="AJ352" s="20"/>
      <c r="AK352" s="20"/>
      <c r="AL352" s="21"/>
      <c r="AM352" s="20"/>
      <c r="AN352" s="10"/>
      <c r="AO352" s="10"/>
      <c r="AP352" s="20"/>
      <c r="AQ352" s="20"/>
      <c r="AR352" s="21"/>
      <c r="AS352" s="21"/>
      <c r="AT352" s="21"/>
      <c r="AU352" s="21"/>
      <c r="AV352" s="21"/>
      <c r="AW352" s="21"/>
      <c r="AX352" s="21"/>
      <c r="AY352" s="21"/>
      <c r="AZ352" s="21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</row>
    <row r="353" spans="5:108" ht="15"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1"/>
      <c r="S353" s="21"/>
      <c r="T353" s="21"/>
      <c r="U353" s="20"/>
      <c r="V353" s="21"/>
      <c r="W353" s="21"/>
      <c r="X353" s="21"/>
      <c r="Y353" s="21"/>
      <c r="Z353" s="21"/>
      <c r="AA353" s="21"/>
      <c r="AB353" s="21"/>
      <c r="AC353" s="20"/>
      <c r="AD353" s="20"/>
      <c r="AE353" s="20"/>
      <c r="AF353" s="20"/>
      <c r="AG353" s="20"/>
      <c r="AH353" s="20"/>
      <c r="AI353" s="20"/>
      <c r="AJ353" s="20"/>
      <c r="AK353" s="20"/>
      <c r="AL353" s="21"/>
      <c r="AM353" s="20"/>
      <c r="AN353" s="10"/>
      <c r="AO353" s="10"/>
      <c r="AP353" s="20"/>
      <c r="AQ353" s="20"/>
      <c r="AR353" s="21"/>
      <c r="AS353" s="21"/>
      <c r="AT353" s="21"/>
      <c r="AU353" s="21"/>
      <c r="AV353" s="21"/>
      <c r="AW353" s="21"/>
      <c r="AX353" s="21"/>
      <c r="AY353" s="21"/>
      <c r="AZ353" s="21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</row>
    <row r="354" spans="2:108" ht="15">
      <c r="B354" s="5"/>
      <c r="C354" s="5"/>
      <c r="D354" s="5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1"/>
      <c r="S354" s="21"/>
      <c r="T354" s="21"/>
      <c r="U354" s="20"/>
      <c r="V354" s="21"/>
      <c r="W354" s="21"/>
      <c r="X354" s="21"/>
      <c r="Y354" s="21"/>
      <c r="Z354" s="21"/>
      <c r="AA354" s="21"/>
      <c r="AB354" s="21"/>
      <c r="AC354" s="20"/>
      <c r="AD354" s="20"/>
      <c r="AE354" s="20"/>
      <c r="AF354" s="20"/>
      <c r="AG354" s="20"/>
      <c r="AH354" s="20"/>
      <c r="AI354" s="20"/>
      <c r="AJ354" s="20"/>
      <c r="AK354" s="20"/>
      <c r="AL354" s="21"/>
      <c r="AM354" s="20"/>
      <c r="AN354" s="10"/>
      <c r="AO354" s="10"/>
      <c r="AP354" s="20"/>
      <c r="AQ354" s="20"/>
      <c r="AR354" s="21"/>
      <c r="AS354" s="21"/>
      <c r="AT354" s="21"/>
      <c r="AU354" s="21"/>
      <c r="AV354" s="21"/>
      <c r="AW354" s="21"/>
      <c r="AX354" s="21"/>
      <c r="AY354" s="21"/>
      <c r="AZ354" s="21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</row>
    <row r="355" spans="2:108" ht="15">
      <c r="B355" s="5"/>
      <c r="C355" s="5"/>
      <c r="D355" s="5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1"/>
      <c r="S355" s="21"/>
      <c r="T355" s="21"/>
      <c r="U355" s="20"/>
      <c r="V355" s="21"/>
      <c r="W355" s="21"/>
      <c r="X355" s="21"/>
      <c r="Y355" s="21"/>
      <c r="Z355" s="21"/>
      <c r="AA355" s="21"/>
      <c r="AB355" s="21"/>
      <c r="AC355" s="20"/>
      <c r="AD355" s="20"/>
      <c r="AE355" s="20"/>
      <c r="AF355" s="20"/>
      <c r="AG355" s="20"/>
      <c r="AH355" s="20"/>
      <c r="AI355" s="20"/>
      <c r="AJ355" s="20"/>
      <c r="AK355" s="20"/>
      <c r="AL355" s="21"/>
      <c r="AM355" s="20"/>
      <c r="AN355" s="10"/>
      <c r="AO355" s="10"/>
      <c r="AP355" s="20"/>
      <c r="AQ355" s="20"/>
      <c r="AR355" s="21"/>
      <c r="AS355" s="21"/>
      <c r="AT355" s="21"/>
      <c r="AU355" s="21"/>
      <c r="AV355" s="21"/>
      <c r="AW355" s="21"/>
      <c r="AX355" s="21"/>
      <c r="AY355" s="21"/>
      <c r="AZ355" s="21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</row>
    <row r="356" spans="2:108" ht="15">
      <c r="B356" s="5"/>
      <c r="C356" s="5"/>
      <c r="D356" s="5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1"/>
      <c r="S356" s="21"/>
      <c r="T356" s="21"/>
      <c r="U356" s="20"/>
      <c r="V356" s="21"/>
      <c r="W356" s="21"/>
      <c r="X356" s="21"/>
      <c r="Y356" s="21"/>
      <c r="Z356" s="21"/>
      <c r="AA356" s="21"/>
      <c r="AB356" s="21"/>
      <c r="AC356" s="20"/>
      <c r="AD356" s="20"/>
      <c r="AE356" s="20"/>
      <c r="AF356" s="20"/>
      <c r="AG356" s="20"/>
      <c r="AH356" s="20"/>
      <c r="AI356" s="20"/>
      <c r="AJ356" s="20"/>
      <c r="AK356" s="20"/>
      <c r="AL356" s="21"/>
      <c r="AM356" s="20"/>
      <c r="AN356" s="10"/>
      <c r="AO356" s="10"/>
      <c r="AP356" s="20"/>
      <c r="AQ356" s="20"/>
      <c r="AR356" s="21"/>
      <c r="AS356" s="21"/>
      <c r="AT356" s="21"/>
      <c r="AU356" s="21"/>
      <c r="AV356" s="21"/>
      <c r="AW356" s="21"/>
      <c r="AX356" s="21"/>
      <c r="AY356" s="21"/>
      <c r="AZ356" s="21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</row>
    <row r="357" spans="2:108" ht="15">
      <c r="B357" s="5"/>
      <c r="C357" s="5"/>
      <c r="D357" s="5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1"/>
      <c r="S357" s="21"/>
      <c r="T357" s="21"/>
      <c r="U357" s="20"/>
      <c r="V357" s="21"/>
      <c r="W357" s="21"/>
      <c r="X357" s="21"/>
      <c r="Y357" s="21"/>
      <c r="Z357" s="21"/>
      <c r="AA357" s="21"/>
      <c r="AB357" s="21"/>
      <c r="AC357" s="20"/>
      <c r="AD357" s="20"/>
      <c r="AE357" s="20"/>
      <c r="AF357" s="20"/>
      <c r="AG357" s="20"/>
      <c r="AH357" s="20"/>
      <c r="AI357" s="20"/>
      <c r="AJ357" s="20"/>
      <c r="AK357" s="20"/>
      <c r="AL357" s="21"/>
      <c r="AM357" s="20"/>
      <c r="AN357" s="10"/>
      <c r="AO357" s="10"/>
      <c r="AP357" s="20"/>
      <c r="AQ357" s="20"/>
      <c r="AR357" s="21"/>
      <c r="AS357" s="21"/>
      <c r="AT357" s="21"/>
      <c r="AU357" s="21"/>
      <c r="AV357" s="21"/>
      <c r="AW357" s="21"/>
      <c r="AX357" s="21"/>
      <c r="AY357" s="21"/>
      <c r="AZ357" s="21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</row>
    <row r="358" spans="2:108" ht="15">
      <c r="B358" s="5"/>
      <c r="C358" s="5"/>
      <c r="D358" s="5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1"/>
      <c r="S358" s="21"/>
      <c r="T358" s="21"/>
      <c r="U358" s="20"/>
      <c r="V358" s="21"/>
      <c r="W358" s="21"/>
      <c r="X358" s="21"/>
      <c r="Y358" s="21"/>
      <c r="Z358" s="21"/>
      <c r="AA358" s="21"/>
      <c r="AB358" s="21"/>
      <c r="AC358" s="20"/>
      <c r="AD358" s="20"/>
      <c r="AE358" s="20"/>
      <c r="AF358" s="20"/>
      <c r="AG358" s="20"/>
      <c r="AH358" s="20"/>
      <c r="AI358" s="20"/>
      <c r="AJ358" s="20"/>
      <c r="AK358" s="20"/>
      <c r="AL358" s="21"/>
      <c r="AM358" s="20"/>
      <c r="AN358" s="10"/>
      <c r="AO358" s="10"/>
      <c r="AP358" s="20"/>
      <c r="AQ358" s="20"/>
      <c r="AR358" s="21"/>
      <c r="AS358" s="21"/>
      <c r="AT358" s="21"/>
      <c r="AU358" s="21"/>
      <c r="AV358" s="21"/>
      <c r="AW358" s="21"/>
      <c r="AX358" s="21"/>
      <c r="AY358" s="21"/>
      <c r="AZ358" s="21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</row>
    <row r="359" spans="2:108" ht="15">
      <c r="B359" s="5"/>
      <c r="C359" s="5"/>
      <c r="D359" s="5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1"/>
      <c r="S359" s="21"/>
      <c r="T359" s="21"/>
      <c r="U359" s="20"/>
      <c r="V359" s="21"/>
      <c r="W359" s="21"/>
      <c r="X359" s="21"/>
      <c r="Y359" s="21"/>
      <c r="Z359" s="21"/>
      <c r="AA359" s="21"/>
      <c r="AB359" s="21"/>
      <c r="AC359" s="20"/>
      <c r="AD359" s="20"/>
      <c r="AE359" s="20"/>
      <c r="AF359" s="20"/>
      <c r="AG359" s="20"/>
      <c r="AH359" s="20"/>
      <c r="AI359" s="20"/>
      <c r="AJ359" s="20"/>
      <c r="AK359" s="20"/>
      <c r="AL359" s="21"/>
      <c r="AM359" s="20"/>
      <c r="AN359" s="10"/>
      <c r="AO359" s="10"/>
      <c r="AP359" s="20"/>
      <c r="AQ359" s="20"/>
      <c r="AR359" s="21"/>
      <c r="AS359" s="21"/>
      <c r="AT359" s="21"/>
      <c r="AU359" s="21"/>
      <c r="AV359" s="21"/>
      <c r="AW359" s="21"/>
      <c r="AX359" s="21"/>
      <c r="AY359" s="21"/>
      <c r="AZ359" s="21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</row>
    <row r="360" spans="2:108" ht="15">
      <c r="B360" s="5"/>
      <c r="C360" s="5"/>
      <c r="D360" s="5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1"/>
      <c r="S360" s="21"/>
      <c r="T360" s="21"/>
      <c r="U360" s="20"/>
      <c r="V360" s="21"/>
      <c r="W360" s="21"/>
      <c r="X360" s="21"/>
      <c r="Y360" s="21"/>
      <c r="Z360" s="21"/>
      <c r="AA360" s="21"/>
      <c r="AB360" s="21"/>
      <c r="AC360" s="20"/>
      <c r="AD360" s="20"/>
      <c r="AE360" s="20"/>
      <c r="AF360" s="20"/>
      <c r="AG360" s="20"/>
      <c r="AH360" s="20"/>
      <c r="AI360" s="20"/>
      <c r="AJ360" s="20"/>
      <c r="AK360" s="20"/>
      <c r="AL360" s="21"/>
      <c r="AM360" s="20"/>
      <c r="AN360" s="10"/>
      <c r="AO360" s="10"/>
      <c r="AP360" s="20"/>
      <c r="AQ360" s="20"/>
      <c r="AR360" s="21"/>
      <c r="AS360" s="21"/>
      <c r="AT360" s="21"/>
      <c r="AU360" s="21"/>
      <c r="AV360" s="21"/>
      <c r="AW360" s="21"/>
      <c r="AX360" s="21"/>
      <c r="AY360" s="21"/>
      <c r="AZ360" s="21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</row>
    <row r="361" spans="2:108" ht="15">
      <c r="B361" s="5"/>
      <c r="C361" s="5"/>
      <c r="D361" s="5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1"/>
      <c r="S361" s="21"/>
      <c r="T361" s="21"/>
      <c r="U361" s="20"/>
      <c r="V361" s="21"/>
      <c r="W361" s="21"/>
      <c r="X361" s="21"/>
      <c r="Y361" s="21"/>
      <c r="Z361" s="21"/>
      <c r="AA361" s="21"/>
      <c r="AB361" s="21"/>
      <c r="AC361" s="20"/>
      <c r="AD361" s="20"/>
      <c r="AE361" s="20"/>
      <c r="AF361" s="20"/>
      <c r="AG361" s="20"/>
      <c r="AH361" s="20"/>
      <c r="AI361" s="20"/>
      <c r="AJ361" s="20"/>
      <c r="AK361" s="20"/>
      <c r="AL361" s="21"/>
      <c r="AM361" s="20"/>
      <c r="AN361" s="10"/>
      <c r="AO361" s="10"/>
      <c r="AP361" s="20"/>
      <c r="AQ361" s="20"/>
      <c r="AR361" s="21"/>
      <c r="AS361" s="21"/>
      <c r="AT361" s="21"/>
      <c r="AU361" s="21"/>
      <c r="AV361" s="21"/>
      <c r="AW361" s="21"/>
      <c r="AX361" s="21"/>
      <c r="AY361" s="21"/>
      <c r="AZ361" s="21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</row>
    <row r="362" spans="2:108" ht="15">
      <c r="B362" s="5"/>
      <c r="C362" s="5"/>
      <c r="D362" s="5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1"/>
      <c r="S362" s="21"/>
      <c r="T362" s="21"/>
      <c r="U362" s="20"/>
      <c r="V362" s="21"/>
      <c r="W362" s="21"/>
      <c r="X362" s="21"/>
      <c r="Y362" s="21"/>
      <c r="Z362" s="21"/>
      <c r="AA362" s="21"/>
      <c r="AB362" s="21"/>
      <c r="AC362" s="20"/>
      <c r="AD362" s="20"/>
      <c r="AE362" s="20"/>
      <c r="AF362" s="20"/>
      <c r="AG362" s="20"/>
      <c r="AH362" s="20"/>
      <c r="AI362" s="20"/>
      <c r="AJ362" s="20"/>
      <c r="AK362" s="20"/>
      <c r="AL362" s="21"/>
      <c r="AM362" s="20"/>
      <c r="AN362" s="10"/>
      <c r="AO362" s="10"/>
      <c r="AP362" s="20"/>
      <c r="AQ362" s="20"/>
      <c r="AR362" s="21"/>
      <c r="AS362" s="21"/>
      <c r="AT362" s="21"/>
      <c r="AU362" s="21"/>
      <c r="AV362" s="21"/>
      <c r="AW362" s="21"/>
      <c r="AX362" s="21"/>
      <c r="AY362" s="21"/>
      <c r="AZ362" s="21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</row>
    <row r="363" spans="2:108" ht="15">
      <c r="B363" s="5"/>
      <c r="C363" s="5"/>
      <c r="D363" s="5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1"/>
      <c r="S363" s="21"/>
      <c r="T363" s="21"/>
      <c r="U363" s="20"/>
      <c r="V363" s="21"/>
      <c r="W363" s="21"/>
      <c r="X363" s="21"/>
      <c r="Y363" s="21"/>
      <c r="Z363" s="21"/>
      <c r="AA363" s="21"/>
      <c r="AB363" s="21"/>
      <c r="AC363" s="20"/>
      <c r="AD363" s="20"/>
      <c r="AE363" s="20"/>
      <c r="AF363" s="20"/>
      <c r="AG363" s="20"/>
      <c r="AH363" s="20"/>
      <c r="AI363" s="20"/>
      <c r="AJ363" s="20"/>
      <c r="AK363" s="20"/>
      <c r="AL363" s="21"/>
      <c r="AM363" s="20"/>
      <c r="AN363" s="10"/>
      <c r="AO363" s="10"/>
      <c r="AP363" s="20"/>
      <c r="AQ363" s="20"/>
      <c r="AR363" s="21"/>
      <c r="AS363" s="21"/>
      <c r="AT363" s="21"/>
      <c r="AU363" s="21"/>
      <c r="AV363" s="21"/>
      <c r="AW363" s="21"/>
      <c r="AX363" s="21"/>
      <c r="AY363" s="21"/>
      <c r="AZ363" s="21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</row>
    <row r="364" spans="2:108" ht="15">
      <c r="B364" s="5"/>
      <c r="C364" s="5"/>
      <c r="D364" s="5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1"/>
      <c r="S364" s="21"/>
      <c r="T364" s="21"/>
      <c r="U364" s="20"/>
      <c r="V364" s="21"/>
      <c r="W364" s="21"/>
      <c r="X364" s="21"/>
      <c r="Y364" s="21"/>
      <c r="Z364" s="21"/>
      <c r="AA364" s="21"/>
      <c r="AB364" s="21"/>
      <c r="AC364" s="20"/>
      <c r="AD364" s="20"/>
      <c r="AE364" s="20"/>
      <c r="AF364" s="20"/>
      <c r="AG364" s="20"/>
      <c r="AH364" s="20"/>
      <c r="AI364" s="20"/>
      <c r="AJ364" s="20"/>
      <c r="AK364" s="20"/>
      <c r="AL364" s="21"/>
      <c r="AM364" s="20"/>
      <c r="AN364" s="10"/>
      <c r="AO364" s="10"/>
      <c r="AP364" s="20"/>
      <c r="AQ364" s="20"/>
      <c r="AR364" s="21"/>
      <c r="AS364" s="21"/>
      <c r="AT364" s="21"/>
      <c r="AU364" s="21"/>
      <c r="AV364" s="21"/>
      <c r="AW364" s="21"/>
      <c r="AX364" s="21"/>
      <c r="AY364" s="21"/>
      <c r="AZ364" s="21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</row>
    <row r="365" spans="2:108" ht="15">
      <c r="B365" s="5"/>
      <c r="C365" s="5"/>
      <c r="D365" s="5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1"/>
      <c r="S365" s="21"/>
      <c r="T365" s="21"/>
      <c r="U365" s="20"/>
      <c r="V365" s="21"/>
      <c r="W365" s="21"/>
      <c r="X365" s="21"/>
      <c r="Y365" s="21"/>
      <c r="Z365" s="21"/>
      <c r="AA365" s="21"/>
      <c r="AB365" s="21"/>
      <c r="AC365" s="20"/>
      <c r="AD365" s="20"/>
      <c r="AE365" s="20"/>
      <c r="AF365" s="20"/>
      <c r="AG365" s="20"/>
      <c r="AH365" s="20"/>
      <c r="AI365" s="20"/>
      <c r="AJ365" s="20"/>
      <c r="AK365" s="20"/>
      <c r="AL365" s="21"/>
      <c r="AM365" s="20"/>
      <c r="AN365" s="10"/>
      <c r="AO365" s="10"/>
      <c r="AP365" s="20"/>
      <c r="AQ365" s="20"/>
      <c r="AR365" s="21"/>
      <c r="AS365" s="21"/>
      <c r="AT365" s="21"/>
      <c r="AU365" s="21"/>
      <c r="AV365" s="21"/>
      <c r="AW365" s="21"/>
      <c r="AX365" s="21"/>
      <c r="AY365" s="21"/>
      <c r="AZ365" s="21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</row>
    <row r="366" spans="2:108" ht="15">
      <c r="B366" s="5"/>
      <c r="C366" s="5"/>
      <c r="D366" s="5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1"/>
      <c r="S366" s="21"/>
      <c r="T366" s="21"/>
      <c r="U366" s="20"/>
      <c r="V366" s="21"/>
      <c r="W366" s="21"/>
      <c r="X366" s="21"/>
      <c r="Y366" s="21"/>
      <c r="Z366" s="21"/>
      <c r="AA366" s="21"/>
      <c r="AB366" s="21"/>
      <c r="AC366" s="20"/>
      <c r="AD366" s="20"/>
      <c r="AE366" s="20"/>
      <c r="AF366" s="20"/>
      <c r="AG366" s="20"/>
      <c r="AH366" s="20"/>
      <c r="AI366" s="20"/>
      <c r="AJ366" s="20"/>
      <c r="AK366" s="20"/>
      <c r="AL366" s="21"/>
      <c r="AM366" s="20"/>
      <c r="AN366" s="10"/>
      <c r="AO366" s="10"/>
      <c r="AP366" s="20"/>
      <c r="AQ366" s="20"/>
      <c r="AR366" s="21"/>
      <c r="AS366" s="21"/>
      <c r="AT366" s="21"/>
      <c r="AU366" s="21"/>
      <c r="AV366" s="21"/>
      <c r="AW366" s="21"/>
      <c r="AX366" s="21"/>
      <c r="AY366" s="21"/>
      <c r="AZ366" s="21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</row>
    <row r="367" spans="2:108" ht="15">
      <c r="B367" s="5"/>
      <c r="C367" s="5"/>
      <c r="D367" s="5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  <c r="S367" s="21"/>
      <c r="T367" s="21"/>
      <c r="U367" s="20"/>
      <c r="V367" s="21"/>
      <c r="W367" s="21"/>
      <c r="X367" s="21"/>
      <c r="Y367" s="21"/>
      <c r="Z367" s="21"/>
      <c r="AA367" s="21"/>
      <c r="AB367" s="21"/>
      <c r="AC367" s="20"/>
      <c r="AD367" s="20"/>
      <c r="AE367" s="20"/>
      <c r="AF367" s="20"/>
      <c r="AG367" s="20"/>
      <c r="AH367" s="20"/>
      <c r="AI367" s="20"/>
      <c r="AJ367" s="20"/>
      <c r="AK367" s="20"/>
      <c r="AL367" s="21"/>
      <c r="AM367" s="20"/>
      <c r="AN367" s="10"/>
      <c r="AO367" s="10"/>
      <c r="AP367" s="20"/>
      <c r="AQ367" s="20"/>
      <c r="AR367" s="21"/>
      <c r="AS367" s="21"/>
      <c r="AT367" s="21"/>
      <c r="AU367" s="21"/>
      <c r="AV367" s="21"/>
      <c r="AW367" s="21"/>
      <c r="AX367" s="21"/>
      <c r="AY367" s="21"/>
      <c r="AZ367" s="21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</row>
    <row r="368" spans="2:108" ht="15">
      <c r="B368" s="5"/>
      <c r="C368" s="5"/>
      <c r="D368" s="5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1"/>
      <c r="S368" s="21"/>
      <c r="T368" s="21"/>
      <c r="U368" s="20"/>
      <c r="V368" s="21"/>
      <c r="W368" s="21"/>
      <c r="X368" s="21"/>
      <c r="Y368" s="21"/>
      <c r="Z368" s="21"/>
      <c r="AA368" s="21"/>
      <c r="AB368" s="21"/>
      <c r="AC368" s="20"/>
      <c r="AD368" s="20"/>
      <c r="AE368" s="20"/>
      <c r="AF368" s="20"/>
      <c r="AG368" s="20"/>
      <c r="AH368" s="20"/>
      <c r="AI368" s="20"/>
      <c r="AJ368" s="20"/>
      <c r="AK368" s="20"/>
      <c r="AL368" s="21"/>
      <c r="AM368" s="20"/>
      <c r="AN368" s="10"/>
      <c r="AO368" s="10"/>
      <c r="AP368" s="20"/>
      <c r="AQ368" s="20"/>
      <c r="AR368" s="21"/>
      <c r="AS368" s="21"/>
      <c r="AT368" s="21"/>
      <c r="AU368" s="21"/>
      <c r="AV368" s="21"/>
      <c r="AW368" s="21"/>
      <c r="AX368" s="21"/>
      <c r="AY368" s="21"/>
      <c r="AZ368" s="21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</row>
    <row r="369" spans="2:108" ht="15">
      <c r="B369" s="5"/>
      <c r="C369" s="5"/>
      <c r="D369" s="5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1"/>
      <c r="S369" s="21"/>
      <c r="T369" s="21"/>
      <c r="U369" s="20"/>
      <c r="V369" s="21"/>
      <c r="W369" s="21"/>
      <c r="X369" s="21"/>
      <c r="Y369" s="21"/>
      <c r="Z369" s="21"/>
      <c r="AA369" s="21"/>
      <c r="AB369" s="21"/>
      <c r="AC369" s="20"/>
      <c r="AD369" s="20"/>
      <c r="AE369" s="20"/>
      <c r="AF369" s="20"/>
      <c r="AG369" s="20"/>
      <c r="AH369" s="20"/>
      <c r="AI369" s="20"/>
      <c r="AJ369" s="20"/>
      <c r="AK369" s="20"/>
      <c r="AL369" s="21"/>
      <c r="AM369" s="20"/>
      <c r="AN369" s="10"/>
      <c r="AO369" s="10"/>
      <c r="AP369" s="20"/>
      <c r="AQ369" s="20"/>
      <c r="AR369" s="21"/>
      <c r="AS369" s="21"/>
      <c r="AT369" s="21"/>
      <c r="AU369" s="21"/>
      <c r="AV369" s="21"/>
      <c r="AW369" s="21"/>
      <c r="AX369" s="21"/>
      <c r="AY369" s="21"/>
      <c r="AZ369" s="21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</row>
    <row r="370" spans="2:108" ht="15">
      <c r="B370" s="5"/>
      <c r="C370" s="5"/>
      <c r="D370" s="5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1"/>
      <c r="S370" s="21"/>
      <c r="T370" s="21"/>
      <c r="U370" s="20"/>
      <c r="V370" s="21"/>
      <c r="W370" s="21"/>
      <c r="X370" s="21"/>
      <c r="Y370" s="21"/>
      <c r="Z370" s="21"/>
      <c r="AA370" s="21"/>
      <c r="AB370" s="21"/>
      <c r="AC370" s="20"/>
      <c r="AD370" s="20"/>
      <c r="AE370" s="20"/>
      <c r="AF370" s="20"/>
      <c r="AG370" s="20"/>
      <c r="AH370" s="20"/>
      <c r="AI370" s="20"/>
      <c r="AJ370" s="20"/>
      <c r="AK370" s="20"/>
      <c r="AL370" s="21"/>
      <c r="AM370" s="20"/>
      <c r="AN370" s="10"/>
      <c r="AO370" s="10"/>
      <c r="AP370" s="20"/>
      <c r="AQ370" s="20"/>
      <c r="AR370" s="21"/>
      <c r="AS370" s="21"/>
      <c r="AT370" s="21"/>
      <c r="AU370" s="21"/>
      <c r="AV370" s="21"/>
      <c r="AW370" s="21"/>
      <c r="AX370" s="21"/>
      <c r="AY370" s="21"/>
      <c r="AZ370" s="21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</row>
    <row r="371" spans="6:108" ht="15"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1"/>
      <c r="S371" s="21"/>
      <c r="T371" s="21"/>
      <c r="U371" s="20"/>
      <c r="V371" s="21"/>
      <c r="W371" s="21"/>
      <c r="X371" s="21"/>
      <c r="Y371" s="21"/>
      <c r="Z371" s="21"/>
      <c r="AA371" s="21"/>
      <c r="AB371" s="21"/>
      <c r="AC371" s="20"/>
      <c r="AD371" s="20"/>
      <c r="AE371" s="20"/>
      <c r="AF371" s="20"/>
      <c r="AG371" s="20"/>
      <c r="AH371" s="20"/>
      <c r="AI371" s="20"/>
      <c r="AJ371" s="20"/>
      <c r="AK371" s="20"/>
      <c r="AL371" s="21"/>
      <c r="AM371" s="20"/>
      <c r="AN371" s="10"/>
      <c r="AO371" s="10"/>
      <c r="AP371" s="20"/>
      <c r="AQ371" s="20"/>
      <c r="AR371" s="21"/>
      <c r="AS371" s="21"/>
      <c r="AT371" s="21"/>
      <c r="AU371" s="21"/>
      <c r="AV371" s="21"/>
      <c r="AW371" s="21"/>
      <c r="AX371" s="21"/>
      <c r="AY371" s="21"/>
      <c r="AZ371" s="21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</row>
    <row r="372" spans="6:108" ht="15"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1"/>
      <c r="S372" s="21"/>
      <c r="T372" s="21"/>
      <c r="U372" s="20"/>
      <c r="V372" s="21"/>
      <c r="W372" s="21"/>
      <c r="X372" s="21"/>
      <c r="Y372" s="21"/>
      <c r="Z372" s="21"/>
      <c r="AA372" s="21"/>
      <c r="AB372" s="21"/>
      <c r="AC372" s="20"/>
      <c r="AD372" s="20"/>
      <c r="AE372" s="20"/>
      <c r="AF372" s="20"/>
      <c r="AG372" s="20"/>
      <c r="AH372" s="20"/>
      <c r="AI372" s="20"/>
      <c r="AJ372" s="20"/>
      <c r="AK372" s="20"/>
      <c r="AL372" s="21"/>
      <c r="AM372" s="20"/>
      <c r="AN372" s="10"/>
      <c r="AO372" s="10"/>
      <c r="AP372" s="20"/>
      <c r="AQ372" s="20"/>
      <c r="AR372" s="21"/>
      <c r="AS372" s="21"/>
      <c r="AT372" s="21"/>
      <c r="AU372" s="21"/>
      <c r="AV372" s="21"/>
      <c r="AW372" s="21"/>
      <c r="AX372" s="21"/>
      <c r="AY372" s="21"/>
      <c r="AZ372" s="21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</row>
    <row r="373" spans="6:108" ht="15"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1"/>
      <c r="S373" s="21"/>
      <c r="T373" s="21"/>
      <c r="U373" s="20"/>
      <c r="V373" s="21"/>
      <c r="W373" s="21"/>
      <c r="X373" s="21"/>
      <c r="Y373" s="21"/>
      <c r="Z373" s="21"/>
      <c r="AA373" s="21"/>
      <c r="AB373" s="21"/>
      <c r="AC373" s="20"/>
      <c r="AD373" s="20"/>
      <c r="AE373" s="20"/>
      <c r="AF373" s="20"/>
      <c r="AG373" s="20"/>
      <c r="AH373" s="20"/>
      <c r="AI373" s="20"/>
      <c r="AJ373" s="20"/>
      <c r="AK373" s="20"/>
      <c r="AL373" s="21"/>
      <c r="AM373" s="20"/>
      <c r="AN373" s="10"/>
      <c r="AO373" s="10"/>
      <c r="AP373" s="20"/>
      <c r="AQ373" s="20"/>
      <c r="AR373" s="21"/>
      <c r="AS373" s="21"/>
      <c r="AT373" s="21"/>
      <c r="AU373" s="21"/>
      <c r="AV373" s="21"/>
      <c r="AW373" s="21"/>
      <c r="AX373" s="21"/>
      <c r="AY373" s="21"/>
      <c r="AZ373" s="21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</row>
    <row r="374" spans="6:108" ht="15"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1"/>
      <c r="S374" s="21"/>
      <c r="T374" s="21"/>
      <c r="U374" s="20"/>
      <c r="V374" s="21"/>
      <c r="W374" s="21"/>
      <c r="X374" s="21"/>
      <c r="Y374" s="21"/>
      <c r="Z374" s="21"/>
      <c r="AA374" s="21"/>
      <c r="AB374" s="21"/>
      <c r="AC374" s="20"/>
      <c r="AD374" s="20"/>
      <c r="AE374" s="20"/>
      <c r="AF374" s="20"/>
      <c r="AG374" s="20"/>
      <c r="AH374" s="20"/>
      <c r="AI374" s="20"/>
      <c r="AJ374" s="20"/>
      <c r="AK374" s="20"/>
      <c r="AL374" s="21"/>
      <c r="AM374" s="20"/>
      <c r="AN374" s="10"/>
      <c r="AO374" s="10"/>
      <c r="AP374" s="20"/>
      <c r="AQ374" s="20"/>
      <c r="AR374" s="21"/>
      <c r="AS374" s="21"/>
      <c r="AT374" s="21"/>
      <c r="AU374" s="21"/>
      <c r="AV374" s="21"/>
      <c r="AW374" s="21"/>
      <c r="AX374" s="21"/>
      <c r="AY374" s="21"/>
      <c r="AZ374" s="21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</row>
    <row r="375" spans="6:108" ht="15"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1"/>
      <c r="S375" s="21"/>
      <c r="T375" s="21"/>
      <c r="U375" s="20"/>
      <c r="V375" s="21"/>
      <c r="W375" s="21"/>
      <c r="X375" s="21"/>
      <c r="Y375" s="21"/>
      <c r="Z375" s="21"/>
      <c r="AA375" s="21"/>
      <c r="AB375" s="21"/>
      <c r="AC375" s="20"/>
      <c r="AD375" s="20"/>
      <c r="AE375" s="20"/>
      <c r="AF375" s="20"/>
      <c r="AG375" s="20"/>
      <c r="AH375" s="20"/>
      <c r="AI375" s="20"/>
      <c r="AJ375" s="20"/>
      <c r="AK375" s="20"/>
      <c r="AL375" s="21"/>
      <c r="AM375" s="20"/>
      <c r="AN375" s="10"/>
      <c r="AO375" s="10"/>
      <c r="AP375" s="20"/>
      <c r="AQ375" s="20"/>
      <c r="AR375" s="21"/>
      <c r="AS375" s="21"/>
      <c r="AT375" s="21"/>
      <c r="AU375" s="21"/>
      <c r="AV375" s="21"/>
      <c r="AW375" s="21"/>
      <c r="AX375" s="21"/>
      <c r="AY375" s="21"/>
      <c r="AZ375" s="21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</row>
    <row r="376" spans="6:108" ht="15"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1"/>
      <c r="S376" s="21"/>
      <c r="T376" s="21"/>
      <c r="U376" s="20"/>
      <c r="V376" s="21"/>
      <c r="W376" s="21"/>
      <c r="X376" s="21"/>
      <c r="Y376" s="21"/>
      <c r="Z376" s="21"/>
      <c r="AA376" s="21"/>
      <c r="AB376" s="21"/>
      <c r="AC376" s="20"/>
      <c r="AD376" s="20"/>
      <c r="AE376" s="20"/>
      <c r="AF376" s="20"/>
      <c r="AG376" s="20"/>
      <c r="AH376" s="20"/>
      <c r="AI376" s="20"/>
      <c r="AJ376" s="20"/>
      <c r="AK376" s="20"/>
      <c r="AL376" s="21"/>
      <c r="AM376" s="20"/>
      <c r="AN376" s="10"/>
      <c r="AO376" s="10"/>
      <c r="AP376" s="20"/>
      <c r="AQ376" s="20"/>
      <c r="AR376" s="21"/>
      <c r="AS376" s="21"/>
      <c r="AT376" s="21"/>
      <c r="AU376" s="21"/>
      <c r="AV376" s="21"/>
      <c r="AW376" s="21"/>
      <c r="AX376" s="21"/>
      <c r="AY376" s="21"/>
      <c r="AZ376" s="21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</row>
    <row r="377" spans="6:108" ht="15"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1"/>
      <c r="S377" s="21"/>
      <c r="T377" s="21"/>
      <c r="U377" s="20"/>
      <c r="V377" s="21"/>
      <c r="W377" s="21"/>
      <c r="X377" s="21"/>
      <c r="Y377" s="21"/>
      <c r="Z377" s="21"/>
      <c r="AA377" s="21"/>
      <c r="AB377" s="21"/>
      <c r="AC377" s="20"/>
      <c r="AD377" s="20"/>
      <c r="AE377" s="20"/>
      <c r="AF377" s="20"/>
      <c r="AG377" s="20"/>
      <c r="AH377" s="20"/>
      <c r="AI377" s="20"/>
      <c r="AJ377" s="20"/>
      <c r="AK377" s="20"/>
      <c r="AL377" s="21"/>
      <c r="AM377" s="20"/>
      <c r="AN377" s="10"/>
      <c r="AO377" s="10"/>
      <c r="AP377" s="20"/>
      <c r="AQ377" s="20"/>
      <c r="AR377" s="21"/>
      <c r="AS377" s="21"/>
      <c r="AT377" s="21"/>
      <c r="AU377" s="21"/>
      <c r="AV377" s="21"/>
      <c r="AW377" s="21"/>
      <c r="AX377" s="21"/>
      <c r="AY377" s="21"/>
      <c r="AZ377" s="21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</row>
    <row r="378" spans="6:108" ht="15"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1"/>
      <c r="S378" s="21"/>
      <c r="T378" s="21"/>
      <c r="U378" s="20"/>
      <c r="V378" s="21"/>
      <c r="W378" s="21"/>
      <c r="X378" s="21"/>
      <c r="Y378" s="21"/>
      <c r="Z378" s="21"/>
      <c r="AA378" s="21"/>
      <c r="AB378" s="21"/>
      <c r="AC378" s="20"/>
      <c r="AD378" s="20"/>
      <c r="AE378" s="20"/>
      <c r="AF378" s="20"/>
      <c r="AG378" s="20"/>
      <c r="AH378" s="20"/>
      <c r="AI378" s="20"/>
      <c r="AJ378" s="20"/>
      <c r="AK378" s="20"/>
      <c r="AL378" s="21"/>
      <c r="AM378" s="20"/>
      <c r="AN378" s="10"/>
      <c r="AO378" s="10"/>
      <c r="AP378" s="20"/>
      <c r="AQ378" s="20"/>
      <c r="AR378" s="21"/>
      <c r="AS378" s="21"/>
      <c r="AT378" s="21"/>
      <c r="AU378" s="21"/>
      <c r="AV378" s="21"/>
      <c r="AW378" s="21"/>
      <c r="AX378" s="21"/>
      <c r="AY378" s="21"/>
      <c r="AZ378" s="21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</row>
    <row r="379" spans="6:108" ht="15"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1"/>
      <c r="S379" s="21"/>
      <c r="T379" s="21"/>
      <c r="U379" s="20"/>
      <c r="V379" s="21"/>
      <c r="W379" s="21"/>
      <c r="X379" s="21"/>
      <c r="Y379" s="21"/>
      <c r="Z379" s="21"/>
      <c r="AA379" s="21"/>
      <c r="AB379" s="21"/>
      <c r="AC379" s="20"/>
      <c r="AD379" s="20"/>
      <c r="AE379" s="20"/>
      <c r="AF379" s="20"/>
      <c r="AG379" s="20"/>
      <c r="AH379" s="20"/>
      <c r="AI379" s="20"/>
      <c r="AJ379" s="20"/>
      <c r="AK379" s="20"/>
      <c r="AL379" s="21"/>
      <c r="AM379" s="20"/>
      <c r="AN379" s="10"/>
      <c r="AO379" s="10"/>
      <c r="AP379" s="20"/>
      <c r="AQ379" s="20"/>
      <c r="AR379" s="21"/>
      <c r="AS379" s="21"/>
      <c r="AT379" s="21"/>
      <c r="AU379" s="21"/>
      <c r="AV379" s="21"/>
      <c r="AW379" s="21"/>
      <c r="AX379" s="21"/>
      <c r="AY379" s="21"/>
      <c r="AZ379" s="21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</row>
    <row r="380" spans="6:108" ht="15"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1"/>
      <c r="S380" s="21"/>
      <c r="T380" s="21"/>
      <c r="U380" s="20"/>
      <c r="V380" s="21"/>
      <c r="W380" s="21"/>
      <c r="X380" s="21"/>
      <c r="Y380" s="21"/>
      <c r="Z380" s="21"/>
      <c r="AA380" s="21"/>
      <c r="AB380" s="21"/>
      <c r="AC380" s="20"/>
      <c r="AD380" s="20"/>
      <c r="AE380" s="20"/>
      <c r="AF380" s="20"/>
      <c r="AG380" s="20"/>
      <c r="AH380" s="20"/>
      <c r="AI380" s="20"/>
      <c r="AJ380" s="20"/>
      <c r="AK380" s="20"/>
      <c r="AL380" s="21"/>
      <c r="AM380" s="20"/>
      <c r="AN380" s="10"/>
      <c r="AO380" s="10"/>
      <c r="AP380" s="20"/>
      <c r="AQ380" s="20"/>
      <c r="AR380" s="21"/>
      <c r="AS380" s="21"/>
      <c r="AT380" s="21"/>
      <c r="AU380" s="21"/>
      <c r="AV380" s="21"/>
      <c r="AW380" s="21"/>
      <c r="AX380" s="21"/>
      <c r="AY380" s="21"/>
      <c r="AZ380" s="21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</row>
    <row r="381" spans="6:108" ht="15"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1"/>
      <c r="S381" s="21"/>
      <c r="T381" s="21"/>
      <c r="U381" s="20"/>
      <c r="V381" s="21"/>
      <c r="W381" s="21"/>
      <c r="X381" s="21"/>
      <c r="Y381" s="21"/>
      <c r="Z381" s="21"/>
      <c r="AA381" s="21"/>
      <c r="AB381" s="21"/>
      <c r="AC381" s="20"/>
      <c r="AD381" s="20"/>
      <c r="AE381" s="20"/>
      <c r="AF381" s="20"/>
      <c r="AG381" s="20"/>
      <c r="AH381" s="20"/>
      <c r="AI381" s="20"/>
      <c r="AJ381" s="20"/>
      <c r="AK381" s="20"/>
      <c r="AL381" s="21"/>
      <c r="AM381" s="20"/>
      <c r="AN381" s="10"/>
      <c r="AO381" s="10"/>
      <c r="AP381" s="20"/>
      <c r="AQ381" s="20"/>
      <c r="AR381" s="21"/>
      <c r="AS381" s="21"/>
      <c r="AT381" s="21"/>
      <c r="AU381" s="21"/>
      <c r="AV381" s="21"/>
      <c r="AW381" s="21"/>
      <c r="AX381" s="21"/>
      <c r="AY381" s="21"/>
      <c r="AZ381" s="21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</row>
    <row r="382" spans="6:108" ht="15"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1"/>
      <c r="S382" s="21"/>
      <c r="T382" s="21"/>
      <c r="U382" s="20"/>
      <c r="V382" s="21"/>
      <c r="W382" s="21"/>
      <c r="X382" s="21"/>
      <c r="Y382" s="21"/>
      <c r="Z382" s="21"/>
      <c r="AA382" s="21"/>
      <c r="AB382" s="21"/>
      <c r="AC382" s="20"/>
      <c r="AD382" s="20"/>
      <c r="AE382" s="20"/>
      <c r="AF382" s="20"/>
      <c r="AG382" s="20"/>
      <c r="AH382" s="20"/>
      <c r="AI382" s="20"/>
      <c r="AJ382" s="20"/>
      <c r="AK382" s="20"/>
      <c r="AL382" s="21"/>
      <c r="AM382" s="20"/>
      <c r="AN382" s="10"/>
      <c r="AO382" s="10"/>
      <c r="AP382" s="20"/>
      <c r="AQ382" s="20"/>
      <c r="AR382" s="21"/>
      <c r="AS382" s="21"/>
      <c r="AT382" s="21"/>
      <c r="AU382" s="21"/>
      <c r="AV382" s="21"/>
      <c r="AW382" s="21"/>
      <c r="AX382" s="21"/>
      <c r="AY382" s="21"/>
      <c r="AZ382" s="21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</row>
    <row r="383" spans="6:108" ht="15"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1"/>
      <c r="S383" s="21"/>
      <c r="T383" s="21"/>
      <c r="U383" s="20"/>
      <c r="V383" s="21"/>
      <c r="W383" s="21"/>
      <c r="X383" s="21"/>
      <c r="Y383" s="21"/>
      <c r="Z383" s="21"/>
      <c r="AA383" s="21"/>
      <c r="AB383" s="21"/>
      <c r="AC383" s="20"/>
      <c r="AD383" s="20"/>
      <c r="AE383" s="20"/>
      <c r="AF383" s="20"/>
      <c r="AG383" s="20"/>
      <c r="AH383" s="20"/>
      <c r="AI383" s="20"/>
      <c r="AJ383" s="20"/>
      <c r="AK383" s="20"/>
      <c r="AL383" s="21"/>
      <c r="AM383" s="20"/>
      <c r="AN383" s="10"/>
      <c r="AO383" s="10"/>
      <c r="AP383" s="20"/>
      <c r="AQ383" s="20"/>
      <c r="AR383" s="21"/>
      <c r="AS383" s="21"/>
      <c r="AT383" s="21"/>
      <c r="AU383" s="21"/>
      <c r="AV383" s="21"/>
      <c r="AW383" s="21"/>
      <c r="AX383" s="21"/>
      <c r="AY383" s="21"/>
      <c r="AZ383" s="21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</row>
    <row r="384" spans="6:108" ht="15"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1"/>
      <c r="S384" s="21"/>
      <c r="T384" s="21"/>
      <c r="U384" s="20"/>
      <c r="V384" s="21"/>
      <c r="W384" s="21"/>
      <c r="X384" s="21"/>
      <c r="Y384" s="21"/>
      <c r="Z384" s="21"/>
      <c r="AA384" s="21"/>
      <c r="AB384" s="21"/>
      <c r="AC384" s="20"/>
      <c r="AD384" s="20"/>
      <c r="AE384" s="20"/>
      <c r="AF384" s="20"/>
      <c r="AG384" s="20"/>
      <c r="AH384" s="20"/>
      <c r="AI384" s="20"/>
      <c r="AJ384" s="20"/>
      <c r="AK384" s="20"/>
      <c r="AL384" s="21"/>
      <c r="AM384" s="20"/>
      <c r="AN384" s="10"/>
      <c r="AO384" s="10"/>
      <c r="AP384" s="20"/>
      <c r="AQ384" s="20"/>
      <c r="AR384" s="21"/>
      <c r="AS384" s="21"/>
      <c r="AT384" s="21"/>
      <c r="AU384" s="21"/>
      <c r="AV384" s="21"/>
      <c r="AW384" s="21"/>
      <c r="AX384" s="21"/>
      <c r="AY384" s="21"/>
      <c r="AZ384" s="21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</row>
    <row r="385" spans="6:108" ht="15"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1"/>
      <c r="S385" s="21"/>
      <c r="T385" s="21"/>
      <c r="U385" s="20"/>
      <c r="V385" s="21"/>
      <c r="W385" s="21"/>
      <c r="X385" s="21"/>
      <c r="Y385" s="21"/>
      <c r="Z385" s="21"/>
      <c r="AA385" s="21"/>
      <c r="AB385" s="21"/>
      <c r="AC385" s="20"/>
      <c r="AD385" s="20"/>
      <c r="AE385" s="20"/>
      <c r="AF385" s="20"/>
      <c r="AG385" s="20"/>
      <c r="AH385" s="20"/>
      <c r="AI385" s="20"/>
      <c r="AJ385" s="20"/>
      <c r="AK385" s="20"/>
      <c r="AL385" s="21"/>
      <c r="AM385" s="20"/>
      <c r="AN385" s="10"/>
      <c r="AO385" s="10"/>
      <c r="AP385" s="20"/>
      <c r="AQ385" s="20"/>
      <c r="AR385" s="21"/>
      <c r="AS385" s="21"/>
      <c r="AT385" s="21"/>
      <c r="AU385" s="21"/>
      <c r="AV385" s="21"/>
      <c r="AW385" s="21"/>
      <c r="AX385" s="21"/>
      <c r="AY385" s="21"/>
      <c r="AZ385" s="21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</row>
    <row r="386" spans="2:108" ht="15">
      <c r="B386" s="5"/>
      <c r="C386" s="5"/>
      <c r="D386" s="5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1"/>
      <c r="S386" s="21"/>
      <c r="T386" s="21"/>
      <c r="U386" s="20"/>
      <c r="V386" s="21"/>
      <c r="W386" s="21"/>
      <c r="X386" s="21"/>
      <c r="Y386" s="21"/>
      <c r="Z386" s="21"/>
      <c r="AA386" s="21"/>
      <c r="AB386" s="21"/>
      <c r="AC386" s="20"/>
      <c r="AD386" s="20"/>
      <c r="AE386" s="20"/>
      <c r="AF386" s="20"/>
      <c r="AG386" s="20"/>
      <c r="AH386" s="20"/>
      <c r="AI386" s="20"/>
      <c r="AJ386" s="20"/>
      <c r="AK386" s="20"/>
      <c r="AL386" s="21"/>
      <c r="AM386" s="20"/>
      <c r="AN386" s="10"/>
      <c r="AO386" s="10"/>
      <c r="AP386" s="20"/>
      <c r="AQ386" s="20"/>
      <c r="AR386" s="21"/>
      <c r="AS386" s="21"/>
      <c r="AT386" s="21"/>
      <c r="AU386" s="21"/>
      <c r="AV386" s="21"/>
      <c r="AW386" s="21"/>
      <c r="AX386" s="21"/>
      <c r="AY386" s="21"/>
      <c r="AZ386" s="21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</row>
    <row r="387" spans="2:108" ht="15">
      <c r="B387" s="5"/>
      <c r="C387" s="5"/>
      <c r="D387" s="5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1"/>
      <c r="S387" s="21"/>
      <c r="T387" s="21"/>
      <c r="U387" s="20"/>
      <c r="V387" s="21"/>
      <c r="W387" s="21"/>
      <c r="X387" s="21"/>
      <c r="Y387" s="21"/>
      <c r="Z387" s="21"/>
      <c r="AA387" s="21"/>
      <c r="AB387" s="21"/>
      <c r="AC387" s="20"/>
      <c r="AD387" s="20"/>
      <c r="AE387" s="20"/>
      <c r="AF387" s="20"/>
      <c r="AG387" s="20"/>
      <c r="AH387" s="20"/>
      <c r="AI387" s="20"/>
      <c r="AJ387" s="20"/>
      <c r="AK387" s="20"/>
      <c r="AL387" s="21"/>
      <c r="AM387" s="20"/>
      <c r="AN387" s="10"/>
      <c r="AO387" s="10"/>
      <c r="AP387" s="20"/>
      <c r="AQ387" s="20"/>
      <c r="AR387" s="21"/>
      <c r="AS387" s="21"/>
      <c r="AT387" s="21"/>
      <c r="AU387" s="21"/>
      <c r="AV387" s="21"/>
      <c r="AW387" s="21"/>
      <c r="AX387" s="21"/>
      <c r="AY387" s="21"/>
      <c r="AZ387" s="21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</row>
    <row r="388" spans="2:108" ht="15">
      <c r="B388" s="5"/>
      <c r="C388" s="5"/>
      <c r="D388" s="5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1"/>
      <c r="S388" s="21"/>
      <c r="T388" s="21"/>
      <c r="U388" s="20"/>
      <c r="V388" s="21"/>
      <c r="W388" s="21"/>
      <c r="X388" s="21"/>
      <c r="Y388" s="21"/>
      <c r="Z388" s="21"/>
      <c r="AA388" s="21"/>
      <c r="AB388" s="21"/>
      <c r="AC388" s="20"/>
      <c r="AD388" s="20"/>
      <c r="AE388" s="20"/>
      <c r="AF388" s="20"/>
      <c r="AG388" s="20"/>
      <c r="AH388" s="20"/>
      <c r="AI388" s="20"/>
      <c r="AJ388" s="20"/>
      <c r="AK388" s="20"/>
      <c r="AL388" s="21"/>
      <c r="AM388" s="20"/>
      <c r="AN388" s="10"/>
      <c r="AO388" s="10"/>
      <c r="AP388" s="20"/>
      <c r="AQ388" s="20"/>
      <c r="AR388" s="21"/>
      <c r="AS388" s="21"/>
      <c r="AT388" s="21"/>
      <c r="AU388" s="21"/>
      <c r="AV388" s="21"/>
      <c r="AW388" s="21"/>
      <c r="AX388" s="21"/>
      <c r="AY388" s="21"/>
      <c r="AZ388" s="21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</row>
    <row r="389" spans="2:108" ht="15">
      <c r="B389" s="5"/>
      <c r="C389" s="5"/>
      <c r="D389" s="5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1"/>
      <c r="S389" s="21"/>
      <c r="T389" s="21"/>
      <c r="U389" s="20"/>
      <c r="V389" s="21"/>
      <c r="W389" s="21"/>
      <c r="X389" s="21"/>
      <c r="Y389" s="21"/>
      <c r="Z389" s="21"/>
      <c r="AA389" s="21"/>
      <c r="AB389" s="21"/>
      <c r="AC389" s="20"/>
      <c r="AD389" s="20"/>
      <c r="AE389" s="20"/>
      <c r="AF389" s="20"/>
      <c r="AG389" s="20"/>
      <c r="AH389" s="20"/>
      <c r="AI389" s="20"/>
      <c r="AJ389" s="20"/>
      <c r="AK389" s="20"/>
      <c r="AL389" s="21"/>
      <c r="AM389" s="20"/>
      <c r="AN389" s="10"/>
      <c r="AO389" s="10"/>
      <c r="AP389" s="20"/>
      <c r="AQ389" s="20"/>
      <c r="AR389" s="21"/>
      <c r="AS389" s="21"/>
      <c r="AT389" s="21"/>
      <c r="AU389" s="21"/>
      <c r="AV389" s="21"/>
      <c r="AW389" s="21"/>
      <c r="AX389" s="21"/>
      <c r="AY389" s="21"/>
      <c r="AZ389" s="21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</row>
    <row r="390" spans="2:108" ht="15">
      <c r="B390" s="5"/>
      <c r="C390" s="5"/>
      <c r="D390" s="5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1"/>
      <c r="S390" s="21"/>
      <c r="T390" s="21"/>
      <c r="U390" s="20"/>
      <c r="V390" s="21"/>
      <c r="W390" s="21"/>
      <c r="X390" s="21"/>
      <c r="Y390" s="21"/>
      <c r="Z390" s="21"/>
      <c r="AA390" s="21"/>
      <c r="AB390" s="21"/>
      <c r="AC390" s="20"/>
      <c r="AD390" s="20"/>
      <c r="AE390" s="20"/>
      <c r="AF390" s="20"/>
      <c r="AG390" s="20"/>
      <c r="AH390" s="20"/>
      <c r="AI390" s="20"/>
      <c r="AJ390" s="20"/>
      <c r="AK390" s="20"/>
      <c r="AL390" s="21"/>
      <c r="AM390" s="20"/>
      <c r="AN390" s="10"/>
      <c r="AO390" s="10"/>
      <c r="AP390" s="20"/>
      <c r="AQ390" s="20"/>
      <c r="AR390" s="21"/>
      <c r="AS390" s="21"/>
      <c r="AT390" s="21"/>
      <c r="AU390" s="21"/>
      <c r="AV390" s="21"/>
      <c r="AW390" s="21"/>
      <c r="AX390" s="21"/>
      <c r="AY390" s="21"/>
      <c r="AZ390" s="21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</row>
    <row r="391" spans="2:108" ht="15">
      <c r="B391" s="5"/>
      <c r="C391" s="5"/>
      <c r="D391" s="5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1"/>
      <c r="S391" s="21"/>
      <c r="T391" s="21"/>
      <c r="U391" s="20"/>
      <c r="V391" s="21"/>
      <c r="W391" s="21"/>
      <c r="X391" s="21"/>
      <c r="Y391" s="21"/>
      <c r="Z391" s="21"/>
      <c r="AA391" s="21"/>
      <c r="AB391" s="21"/>
      <c r="AC391" s="20"/>
      <c r="AD391" s="20"/>
      <c r="AE391" s="20"/>
      <c r="AF391" s="20"/>
      <c r="AG391" s="20"/>
      <c r="AH391" s="20"/>
      <c r="AI391" s="20"/>
      <c r="AJ391" s="20"/>
      <c r="AK391" s="20"/>
      <c r="AL391" s="21"/>
      <c r="AM391" s="20"/>
      <c r="AN391" s="10"/>
      <c r="AO391" s="10"/>
      <c r="AP391" s="20"/>
      <c r="AQ391" s="20"/>
      <c r="AR391" s="21"/>
      <c r="AS391" s="21"/>
      <c r="AT391" s="21"/>
      <c r="AU391" s="21"/>
      <c r="AV391" s="21"/>
      <c r="AW391" s="21"/>
      <c r="AX391" s="21"/>
      <c r="AY391" s="21"/>
      <c r="AZ391" s="21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</row>
    <row r="392" spans="2:108" ht="15">
      <c r="B392" s="5"/>
      <c r="C392" s="5"/>
      <c r="D392" s="5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1"/>
      <c r="S392" s="21"/>
      <c r="T392" s="21"/>
      <c r="U392" s="20"/>
      <c r="V392" s="21"/>
      <c r="W392" s="21"/>
      <c r="X392" s="21"/>
      <c r="Y392" s="21"/>
      <c r="Z392" s="21"/>
      <c r="AA392" s="21"/>
      <c r="AB392" s="21"/>
      <c r="AC392" s="20"/>
      <c r="AD392" s="20"/>
      <c r="AE392" s="20"/>
      <c r="AF392" s="20"/>
      <c r="AG392" s="20"/>
      <c r="AH392" s="20"/>
      <c r="AI392" s="20"/>
      <c r="AJ392" s="20"/>
      <c r="AK392" s="20"/>
      <c r="AL392" s="21"/>
      <c r="AM392" s="20"/>
      <c r="AN392" s="10"/>
      <c r="AO392" s="10"/>
      <c r="AP392" s="20"/>
      <c r="AQ392" s="20"/>
      <c r="AR392" s="21"/>
      <c r="AS392" s="21"/>
      <c r="AT392" s="21"/>
      <c r="AU392" s="21"/>
      <c r="AV392" s="21"/>
      <c r="AW392" s="21"/>
      <c r="AX392" s="21"/>
      <c r="AY392" s="21"/>
      <c r="AZ392" s="21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</row>
    <row r="393" spans="2:108" ht="15">
      <c r="B393" s="5"/>
      <c r="C393" s="5"/>
      <c r="D393" s="5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1"/>
      <c r="S393" s="21"/>
      <c r="T393" s="21"/>
      <c r="U393" s="20"/>
      <c r="V393" s="21"/>
      <c r="W393" s="21"/>
      <c r="X393" s="21"/>
      <c r="Y393" s="21"/>
      <c r="Z393" s="21"/>
      <c r="AA393" s="21"/>
      <c r="AB393" s="21"/>
      <c r="AC393" s="20"/>
      <c r="AD393" s="20"/>
      <c r="AE393" s="20"/>
      <c r="AF393" s="20"/>
      <c r="AG393" s="20"/>
      <c r="AH393" s="20"/>
      <c r="AI393" s="20"/>
      <c r="AJ393" s="20"/>
      <c r="AK393" s="20"/>
      <c r="AL393" s="21"/>
      <c r="AM393" s="20"/>
      <c r="AN393" s="10"/>
      <c r="AO393" s="10"/>
      <c r="AP393" s="20"/>
      <c r="AQ393" s="20"/>
      <c r="AR393" s="21"/>
      <c r="AS393" s="21"/>
      <c r="AT393" s="21"/>
      <c r="AU393" s="21"/>
      <c r="AV393" s="21"/>
      <c r="AW393" s="21"/>
      <c r="AX393" s="21"/>
      <c r="AY393" s="21"/>
      <c r="AZ393" s="21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</row>
    <row r="394" spans="2:108" ht="15">
      <c r="B394" s="5"/>
      <c r="C394" s="5"/>
      <c r="D394" s="5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1"/>
      <c r="S394" s="21"/>
      <c r="T394" s="21"/>
      <c r="U394" s="20"/>
      <c r="V394" s="21"/>
      <c r="W394" s="21"/>
      <c r="X394" s="21"/>
      <c r="Y394" s="21"/>
      <c r="Z394" s="21"/>
      <c r="AA394" s="21"/>
      <c r="AB394" s="21"/>
      <c r="AC394" s="20"/>
      <c r="AD394" s="20"/>
      <c r="AE394" s="20"/>
      <c r="AF394" s="20"/>
      <c r="AG394" s="20"/>
      <c r="AH394" s="20"/>
      <c r="AI394" s="20"/>
      <c r="AJ394" s="20"/>
      <c r="AK394" s="20"/>
      <c r="AL394" s="21"/>
      <c r="AM394" s="20"/>
      <c r="AN394" s="10"/>
      <c r="AO394" s="10"/>
      <c r="AP394" s="20"/>
      <c r="AQ394" s="20"/>
      <c r="AR394" s="21"/>
      <c r="AS394" s="21"/>
      <c r="AT394" s="21"/>
      <c r="AU394" s="21"/>
      <c r="AV394" s="21"/>
      <c r="AW394" s="21"/>
      <c r="AX394" s="21"/>
      <c r="AY394" s="21"/>
      <c r="AZ394" s="21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</row>
    <row r="395" spans="2:108" ht="15">
      <c r="B395" s="5"/>
      <c r="C395" s="5"/>
      <c r="D395" s="5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1"/>
      <c r="S395" s="21"/>
      <c r="T395" s="21"/>
      <c r="U395" s="20"/>
      <c r="V395" s="21"/>
      <c r="W395" s="21"/>
      <c r="X395" s="21"/>
      <c r="Y395" s="21"/>
      <c r="Z395" s="21"/>
      <c r="AA395" s="21"/>
      <c r="AB395" s="21"/>
      <c r="AC395" s="20"/>
      <c r="AD395" s="20"/>
      <c r="AE395" s="20"/>
      <c r="AF395" s="20"/>
      <c r="AG395" s="20"/>
      <c r="AH395" s="20"/>
      <c r="AI395" s="20"/>
      <c r="AJ395" s="20"/>
      <c r="AK395" s="20"/>
      <c r="AL395" s="21"/>
      <c r="AM395" s="20"/>
      <c r="AN395" s="10"/>
      <c r="AO395" s="10"/>
      <c r="AP395" s="20"/>
      <c r="AQ395" s="20"/>
      <c r="AR395" s="21"/>
      <c r="AS395" s="21"/>
      <c r="AT395" s="21"/>
      <c r="AU395" s="21"/>
      <c r="AV395" s="21"/>
      <c r="AW395" s="21"/>
      <c r="AX395" s="21"/>
      <c r="AY395" s="21"/>
      <c r="AZ395" s="21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</row>
    <row r="396" spans="2:108" ht="15">
      <c r="B396" s="5"/>
      <c r="C396" s="5"/>
      <c r="D396" s="5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1"/>
      <c r="S396" s="21"/>
      <c r="T396" s="21"/>
      <c r="U396" s="20"/>
      <c r="V396" s="21"/>
      <c r="W396" s="21"/>
      <c r="X396" s="21"/>
      <c r="Y396" s="21"/>
      <c r="Z396" s="21"/>
      <c r="AA396" s="21"/>
      <c r="AB396" s="21"/>
      <c r="AC396" s="20"/>
      <c r="AD396" s="20"/>
      <c r="AE396" s="20"/>
      <c r="AF396" s="20"/>
      <c r="AG396" s="20"/>
      <c r="AH396" s="20"/>
      <c r="AI396" s="20"/>
      <c r="AJ396" s="20"/>
      <c r="AK396" s="20"/>
      <c r="AL396" s="21"/>
      <c r="AM396" s="20"/>
      <c r="AN396" s="10"/>
      <c r="AO396" s="10"/>
      <c r="AP396" s="20"/>
      <c r="AQ396" s="20"/>
      <c r="AR396" s="21"/>
      <c r="AS396" s="21"/>
      <c r="AT396" s="21"/>
      <c r="AU396" s="21"/>
      <c r="AV396" s="21"/>
      <c r="AW396" s="21"/>
      <c r="AX396" s="21"/>
      <c r="AY396" s="21"/>
      <c r="AZ396" s="21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</row>
    <row r="397" spans="2:108" ht="15">
      <c r="B397" s="5"/>
      <c r="C397" s="5"/>
      <c r="D397" s="5"/>
      <c r="E397" s="5" t="str">
        <f>+E165</f>
        <v>Tribal Law Enforcement</v>
      </c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1"/>
      <c r="S397" s="21"/>
      <c r="T397" s="21"/>
      <c r="U397" s="20"/>
      <c r="V397" s="21"/>
      <c r="W397" s="21"/>
      <c r="X397" s="21"/>
      <c r="Y397" s="21"/>
      <c r="Z397" s="21"/>
      <c r="AA397" s="21"/>
      <c r="AB397" s="21"/>
      <c r="AC397" s="20"/>
      <c r="AD397" s="20"/>
      <c r="AE397" s="20"/>
      <c r="AF397" s="20"/>
      <c r="AG397" s="20"/>
      <c r="AH397" s="20"/>
      <c r="AI397" s="20"/>
      <c r="AJ397" s="20"/>
      <c r="AK397" s="20"/>
      <c r="AL397" s="21"/>
      <c r="AM397" s="20"/>
      <c r="AN397" s="10"/>
      <c r="AO397" s="10"/>
      <c r="AP397" s="20"/>
      <c r="AQ397" s="20"/>
      <c r="AR397" s="21"/>
      <c r="AS397" s="21"/>
      <c r="AT397" s="21"/>
      <c r="AU397" s="21"/>
      <c r="AV397" s="21"/>
      <c r="AW397" s="21"/>
      <c r="AX397" s="21"/>
      <c r="AY397" s="21"/>
      <c r="AZ397" s="21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</row>
    <row r="398" spans="2:108" ht="15">
      <c r="B398" s="5"/>
      <c r="C398" s="5"/>
      <c r="D398" s="5"/>
      <c r="E398" s="5" t="str">
        <f>+E166</f>
        <v>Hiring Programs</v>
      </c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1"/>
      <c r="S398" s="21"/>
      <c r="T398" s="21"/>
      <c r="U398" s="20"/>
      <c r="V398" s="21"/>
      <c r="W398" s="21"/>
      <c r="X398" s="21"/>
      <c r="Y398" s="21"/>
      <c r="Z398" s="21"/>
      <c r="AA398" s="21"/>
      <c r="AB398" s="21"/>
      <c r="AC398" s="20"/>
      <c r="AD398" s="20"/>
      <c r="AE398" s="20"/>
      <c r="AF398" s="20"/>
      <c r="AG398" s="20"/>
      <c r="AH398" s="20"/>
      <c r="AI398" s="20"/>
      <c r="AJ398" s="20"/>
      <c r="AK398" s="20"/>
      <c r="AL398" s="21"/>
      <c r="AM398" s="20"/>
      <c r="AN398" s="10"/>
      <c r="AO398" s="10"/>
      <c r="AP398" s="20"/>
      <c r="AQ398" s="20"/>
      <c r="AR398" s="21"/>
      <c r="AS398" s="21"/>
      <c r="AT398" s="21"/>
      <c r="AU398" s="21"/>
      <c r="AV398" s="21"/>
      <c r="AW398" s="21"/>
      <c r="AX398" s="21"/>
      <c r="AY398" s="21"/>
      <c r="AZ398" s="21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</row>
    <row r="399" spans="2:108" ht="15">
      <c r="B399" s="5"/>
      <c r="C399" s="5"/>
      <c r="D399" s="5"/>
      <c r="E399" s="5" t="str">
        <f>+E167</f>
        <v>COPS Technology Grants</v>
      </c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1"/>
      <c r="S399" s="21"/>
      <c r="T399" s="21"/>
      <c r="U399" s="20"/>
      <c r="V399" s="21"/>
      <c r="W399" s="21"/>
      <c r="X399" s="21"/>
      <c r="Y399" s="21"/>
      <c r="Z399" s="21"/>
      <c r="AA399" s="21"/>
      <c r="AB399" s="21"/>
      <c r="AC399" s="20"/>
      <c r="AD399" s="20"/>
      <c r="AE399" s="20"/>
      <c r="AF399" s="20"/>
      <c r="AG399" s="20"/>
      <c r="AH399" s="20"/>
      <c r="AI399" s="20"/>
      <c r="AJ399" s="20"/>
      <c r="AK399" s="20"/>
      <c r="AL399" s="21"/>
      <c r="AM399" s="20"/>
      <c r="AN399" s="10"/>
      <c r="AO399" s="10"/>
      <c r="AP399" s="20"/>
      <c r="AQ399" s="20"/>
      <c r="AR399" s="21"/>
      <c r="AS399" s="21"/>
      <c r="AT399" s="21"/>
      <c r="AU399" s="21"/>
      <c r="AV399" s="21"/>
      <c r="AW399" s="21"/>
      <c r="AX399" s="21"/>
      <c r="AY399" s="21"/>
      <c r="AZ399" s="21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</row>
    <row r="400" spans="2:108" ht="15">
      <c r="B400" s="5"/>
      <c r="C400" s="5"/>
      <c r="D400" s="5"/>
      <c r="E400" s="5" t="str">
        <f>+E169</f>
        <v>COPS Interoperable Grants/SAFECOM</v>
      </c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1"/>
      <c r="S400" s="21"/>
      <c r="T400" s="21"/>
      <c r="U400" s="20"/>
      <c r="V400" s="21"/>
      <c r="W400" s="21"/>
      <c r="X400" s="21"/>
      <c r="Y400" s="21"/>
      <c r="Z400" s="21"/>
      <c r="AA400" s="21"/>
      <c r="AB400" s="21"/>
      <c r="AC400" s="20"/>
      <c r="AD400" s="20"/>
      <c r="AE400" s="20"/>
      <c r="AF400" s="20"/>
      <c r="AG400" s="20"/>
      <c r="AH400" s="20"/>
      <c r="AI400" s="20"/>
      <c r="AJ400" s="20"/>
      <c r="AK400" s="20"/>
      <c r="AL400" s="21"/>
      <c r="AM400" s="20"/>
      <c r="AN400" s="10"/>
      <c r="AO400" s="10"/>
      <c r="AP400" s="20"/>
      <c r="AQ400" s="20"/>
      <c r="AR400" s="21"/>
      <c r="AS400" s="21"/>
      <c r="AT400" s="21"/>
      <c r="AU400" s="21"/>
      <c r="AV400" s="21"/>
      <c r="AW400" s="21"/>
      <c r="AX400" s="21"/>
      <c r="AY400" s="21"/>
      <c r="AZ400" s="21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</row>
    <row r="401" spans="2:108" ht="15">
      <c r="B401" s="5"/>
      <c r="C401" s="5"/>
      <c r="D401" s="5"/>
      <c r="E401" s="5" t="str">
        <f>+E170</f>
        <v>Methamphetamine/Hotsports</v>
      </c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1"/>
      <c r="S401" s="21"/>
      <c r="T401" s="21"/>
      <c r="U401" s="20"/>
      <c r="V401" s="21"/>
      <c r="W401" s="21"/>
      <c r="X401" s="21"/>
      <c r="Y401" s="21"/>
      <c r="Z401" s="21"/>
      <c r="AA401" s="21"/>
      <c r="AB401" s="21"/>
      <c r="AC401" s="20"/>
      <c r="AD401" s="20"/>
      <c r="AE401" s="20"/>
      <c r="AF401" s="20"/>
      <c r="AG401" s="20"/>
      <c r="AH401" s="20"/>
      <c r="AI401" s="20"/>
      <c r="AJ401" s="20"/>
      <c r="AK401" s="20"/>
      <c r="AL401" s="21"/>
      <c r="AM401" s="20"/>
      <c r="AN401" s="10"/>
      <c r="AO401" s="10"/>
      <c r="AP401" s="20"/>
      <c r="AQ401" s="20"/>
      <c r="AR401" s="21"/>
      <c r="AS401" s="21"/>
      <c r="AT401" s="21"/>
      <c r="AU401" s="21"/>
      <c r="AV401" s="21"/>
      <c r="AW401" s="21"/>
      <c r="AX401" s="21"/>
      <c r="AY401" s="21"/>
      <c r="AZ401" s="21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</row>
    <row r="402" spans="2:108" ht="15">
      <c r="B402" s="5"/>
      <c r="C402" s="5"/>
      <c r="D402" s="5"/>
      <c r="E402" s="5" t="str">
        <f>+E171</f>
        <v>Training and Technical Assistance</v>
      </c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1"/>
      <c r="S402" s="21"/>
      <c r="T402" s="21"/>
      <c r="U402" s="20"/>
      <c r="V402" s="21"/>
      <c r="W402" s="21"/>
      <c r="X402" s="21"/>
      <c r="Y402" s="21"/>
      <c r="Z402" s="21"/>
      <c r="AA402" s="21"/>
      <c r="AB402" s="21"/>
      <c r="AC402" s="20"/>
      <c r="AD402" s="20"/>
      <c r="AE402" s="20"/>
      <c r="AF402" s="20"/>
      <c r="AG402" s="20"/>
      <c r="AH402" s="20"/>
      <c r="AI402" s="20"/>
      <c r="AJ402" s="20"/>
      <c r="AK402" s="20"/>
      <c r="AL402" s="21"/>
      <c r="AM402" s="20"/>
      <c r="AN402" s="10"/>
      <c r="AO402" s="10"/>
      <c r="AP402" s="20"/>
      <c r="AQ402" s="20"/>
      <c r="AR402" s="21"/>
      <c r="AS402" s="21"/>
      <c r="AT402" s="21"/>
      <c r="AU402" s="21"/>
      <c r="AV402" s="21"/>
      <c r="AW402" s="21"/>
      <c r="AX402" s="21"/>
      <c r="AY402" s="21"/>
      <c r="AZ402" s="21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</row>
    <row r="403" spans="2:108" ht="15">
      <c r="B403" s="5"/>
      <c r="C403" s="5"/>
      <c r="D403" s="5"/>
      <c r="E403" s="5" t="str">
        <f>+E172</f>
        <v>Police Integrity Training</v>
      </c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1"/>
      <c r="S403" s="21"/>
      <c r="T403" s="21"/>
      <c r="U403" s="20"/>
      <c r="V403" s="21"/>
      <c r="W403" s="21"/>
      <c r="X403" s="21"/>
      <c r="Y403" s="21"/>
      <c r="Z403" s="21"/>
      <c r="AA403" s="21"/>
      <c r="AB403" s="21"/>
      <c r="AC403" s="20"/>
      <c r="AD403" s="20"/>
      <c r="AE403" s="20"/>
      <c r="AF403" s="20"/>
      <c r="AG403" s="20"/>
      <c r="AH403" s="20"/>
      <c r="AI403" s="20"/>
      <c r="AJ403" s="20"/>
      <c r="AK403" s="20"/>
      <c r="AL403" s="21"/>
      <c r="AM403" s="20"/>
      <c r="AN403" s="10"/>
      <c r="AO403" s="10"/>
      <c r="AP403" s="20"/>
      <c r="AQ403" s="20"/>
      <c r="AR403" s="21"/>
      <c r="AS403" s="21"/>
      <c r="AT403" s="21"/>
      <c r="AU403" s="21"/>
      <c r="AV403" s="21"/>
      <c r="AW403" s="21"/>
      <c r="AX403" s="21"/>
      <c r="AY403" s="21"/>
      <c r="AZ403" s="21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</row>
    <row r="404" spans="2:108" ht="15">
      <c r="B404" s="5"/>
      <c r="C404" s="5"/>
      <c r="D404" s="5"/>
      <c r="E404" s="5" t="str">
        <f>+E173</f>
        <v>Management and Administration</v>
      </c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1"/>
      <c r="S404" s="21"/>
      <c r="T404" s="21"/>
      <c r="U404" s="20"/>
      <c r="V404" s="21"/>
      <c r="W404" s="21"/>
      <c r="X404" s="21"/>
      <c r="Y404" s="21"/>
      <c r="Z404" s="21"/>
      <c r="AA404" s="21"/>
      <c r="AB404" s="21"/>
      <c r="AC404" s="20"/>
      <c r="AD404" s="20"/>
      <c r="AE404" s="20"/>
      <c r="AF404" s="20"/>
      <c r="AG404" s="20"/>
      <c r="AH404" s="20"/>
      <c r="AI404" s="20"/>
      <c r="AJ404" s="20"/>
      <c r="AK404" s="20"/>
      <c r="AL404" s="21"/>
      <c r="AM404" s="20"/>
      <c r="AN404" s="10"/>
      <c r="AO404" s="10"/>
      <c r="AP404" s="20"/>
      <c r="AQ404" s="20"/>
      <c r="AR404" s="21"/>
      <c r="AS404" s="21"/>
      <c r="AT404" s="21"/>
      <c r="AU404" s="21"/>
      <c r="AV404" s="21"/>
      <c r="AW404" s="21"/>
      <c r="AX404" s="21"/>
      <c r="AY404" s="21"/>
      <c r="AZ404" s="21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</row>
    <row r="405" spans="2:108" ht="15">
      <c r="B405" s="5"/>
      <c r="C405" s="5"/>
      <c r="D405" s="5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1"/>
      <c r="S405" s="21"/>
      <c r="T405" s="21"/>
      <c r="U405" s="20"/>
      <c r="V405" s="21"/>
      <c r="W405" s="21"/>
      <c r="X405" s="21"/>
      <c r="Y405" s="21"/>
      <c r="Z405" s="21"/>
      <c r="AA405" s="21"/>
      <c r="AB405" s="21"/>
      <c r="AC405" s="20"/>
      <c r="AD405" s="20"/>
      <c r="AE405" s="20"/>
      <c r="AF405" s="20"/>
      <c r="AG405" s="20"/>
      <c r="AH405" s="20"/>
      <c r="AI405" s="20"/>
      <c r="AJ405" s="20"/>
      <c r="AK405" s="20"/>
      <c r="AL405" s="21"/>
      <c r="AM405" s="20"/>
      <c r="AN405" s="10"/>
      <c r="AO405" s="10"/>
      <c r="AP405" s="20"/>
      <c r="AQ405" s="20"/>
      <c r="AR405" s="21"/>
      <c r="AS405" s="21"/>
      <c r="AT405" s="21"/>
      <c r="AU405" s="21"/>
      <c r="AV405" s="21"/>
      <c r="AW405" s="21"/>
      <c r="AX405" s="21"/>
      <c r="AY405" s="21"/>
      <c r="AZ405" s="21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</row>
    <row r="406" spans="2:108" ht="15">
      <c r="B406" s="5"/>
      <c r="C406" s="5"/>
      <c r="D406" s="5"/>
      <c r="E406" s="5" t="e">
        <f>+#REF!</f>
        <v>#REF!</v>
      </c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1"/>
      <c r="S406" s="21"/>
      <c r="T406" s="21"/>
      <c r="U406" s="20"/>
      <c r="V406" s="21"/>
      <c r="W406" s="21"/>
      <c r="X406" s="21"/>
      <c r="Y406" s="21"/>
      <c r="Z406" s="21"/>
      <c r="AA406" s="21"/>
      <c r="AB406" s="21"/>
      <c r="AC406" s="20"/>
      <c r="AD406" s="20"/>
      <c r="AE406" s="20"/>
      <c r="AF406" s="20"/>
      <c r="AG406" s="20"/>
      <c r="AH406" s="20"/>
      <c r="AI406" s="20"/>
      <c r="AJ406" s="20"/>
      <c r="AK406" s="20"/>
      <c r="AL406" s="21"/>
      <c r="AM406" s="20"/>
      <c r="AN406" s="10"/>
      <c r="AO406" s="10"/>
      <c r="AP406" s="20"/>
      <c r="AQ406" s="20"/>
      <c r="AR406" s="21"/>
      <c r="AS406" s="21"/>
      <c r="AT406" s="21"/>
      <c r="AU406" s="21"/>
      <c r="AV406" s="21"/>
      <c r="AW406" s="21"/>
      <c r="AX406" s="21"/>
      <c r="AY406" s="21"/>
      <c r="AZ406" s="21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</row>
    <row r="407" spans="2:108" ht="15">
      <c r="B407" s="5"/>
      <c r="C407" s="5"/>
      <c r="D407" s="5"/>
      <c r="E407" s="5" t="e">
        <f>+#REF!</f>
        <v>#REF!</v>
      </c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1"/>
      <c r="S407" s="21"/>
      <c r="T407" s="21"/>
      <c r="U407" s="20"/>
      <c r="V407" s="21"/>
      <c r="W407" s="21"/>
      <c r="X407" s="21"/>
      <c r="Y407" s="21"/>
      <c r="Z407" s="21"/>
      <c r="AA407" s="21"/>
      <c r="AB407" s="21"/>
      <c r="AC407" s="20"/>
      <c r="AD407" s="20"/>
      <c r="AE407" s="20"/>
      <c r="AF407" s="20"/>
      <c r="AG407" s="20"/>
      <c r="AH407" s="20"/>
      <c r="AI407" s="20"/>
      <c r="AJ407" s="20"/>
      <c r="AK407" s="20"/>
      <c r="AL407" s="21"/>
      <c r="AM407" s="20"/>
      <c r="AN407" s="10"/>
      <c r="AO407" s="10"/>
      <c r="AP407" s="20"/>
      <c r="AQ407" s="20"/>
      <c r="AR407" s="21"/>
      <c r="AS407" s="21"/>
      <c r="AT407" s="21"/>
      <c r="AU407" s="21"/>
      <c r="AV407" s="21"/>
      <c r="AW407" s="21"/>
      <c r="AX407" s="21"/>
      <c r="AY407" s="21"/>
      <c r="AZ407" s="21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</row>
    <row r="408" spans="2:108" ht="15">
      <c r="B408" s="5"/>
      <c r="C408" s="5"/>
      <c r="D408" s="5"/>
      <c r="E408" s="5" t="e">
        <f>+#REF!</f>
        <v>#REF!</v>
      </c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1"/>
      <c r="S408" s="21"/>
      <c r="T408" s="21"/>
      <c r="U408" s="20"/>
      <c r="V408" s="21"/>
      <c r="W408" s="21"/>
      <c r="X408" s="21"/>
      <c r="Y408" s="21"/>
      <c r="Z408" s="21"/>
      <c r="AA408" s="21"/>
      <c r="AB408" s="21"/>
      <c r="AC408" s="20"/>
      <c r="AD408" s="20"/>
      <c r="AE408" s="20"/>
      <c r="AF408" s="20"/>
      <c r="AG408" s="20"/>
      <c r="AH408" s="20"/>
      <c r="AI408" s="20"/>
      <c r="AJ408" s="20"/>
      <c r="AK408" s="20"/>
      <c r="AL408" s="21"/>
      <c r="AM408" s="20"/>
      <c r="AN408" s="10"/>
      <c r="AO408" s="10"/>
      <c r="AP408" s="20"/>
      <c r="AQ408" s="20"/>
      <c r="AR408" s="21"/>
      <c r="AS408" s="21"/>
      <c r="AT408" s="21"/>
      <c r="AU408" s="21"/>
      <c r="AV408" s="21"/>
      <c r="AW408" s="21"/>
      <c r="AX408" s="21"/>
      <c r="AY408" s="21"/>
      <c r="AZ408" s="21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</row>
    <row r="409" spans="2:108" ht="15">
      <c r="B409" s="5"/>
      <c r="C409" s="5"/>
      <c r="D409" s="5"/>
      <c r="E409" s="5" t="e">
        <f>+#REF!</f>
        <v>#REF!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1"/>
      <c r="S409" s="21"/>
      <c r="T409" s="21"/>
      <c r="U409" s="20"/>
      <c r="V409" s="21"/>
      <c r="W409" s="21"/>
      <c r="X409" s="21"/>
      <c r="Y409" s="21"/>
      <c r="Z409" s="21"/>
      <c r="AA409" s="21"/>
      <c r="AB409" s="21"/>
      <c r="AC409" s="20"/>
      <c r="AD409" s="20"/>
      <c r="AE409" s="20"/>
      <c r="AF409" s="20"/>
      <c r="AG409" s="20"/>
      <c r="AH409" s="20"/>
      <c r="AI409" s="20"/>
      <c r="AJ409" s="20"/>
      <c r="AK409" s="20"/>
      <c r="AL409" s="21"/>
      <c r="AM409" s="20"/>
      <c r="AN409" s="10"/>
      <c r="AO409" s="10"/>
      <c r="AP409" s="20"/>
      <c r="AQ409" s="20"/>
      <c r="AR409" s="21"/>
      <c r="AS409" s="21"/>
      <c r="AT409" s="21"/>
      <c r="AU409" s="21"/>
      <c r="AV409" s="21"/>
      <c r="AW409" s="21"/>
      <c r="AX409" s="21"/>
      <c r="AY409" s="21"/>
      <c r="AZ409" s="21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</row>
    <row r="410" spans="2:108" ht="15">
      <c r="B410" s="5"/>
      <c r="C410" s="5"/>
      <c r="D410" s="5"/>
      <c r="E410" s="5" t="e">
        <f>+#REF!</f>
        <v>#REF!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1"/>
      <c r="S410" s="21"/>
      <c r="T410" s="21"/>
      <c r="U410" s="20"/>
      <c r="V410" s="21"/>
      <c r="W410" s="21"/>
      <c r="X410" s="21"/>
      <c r="Y410" s="21"/>
      <c r="Z410" s="21"/>
      <c r="AA410" s="21"/>
      <c r="AB410" s="21"/>
      <c r="AC410" s="20"/>
      <c r="AD410" s="20"/>
      <c r="AE410" s="20"/>
      <c r="AF410" s="20"/>
      <c r="AG410" s="20"/>
      <c r="AH410" s="20"/>
      <c r="AI410" s="20"/>
      <c r="AJ410" s="20"/>
      <c r="AK410" s="20"/>
      <c r="AL410" s="21"/>
      <c r="AM410" s="20"/>
      <c r="AN410" s="10"/>
      <c r="AO410" s="10"/>
      <c r="AP410" s="20"/>
      <c r="AQ410" s="20"/>
      <c r="AR410" s="21"/>
      <c r="AS410" s="21"/>
      <c r="AT410" s="21"/>
      <c r="AU410" s="21"/>
      <c r="AV410" s="21"/>
      <c r="AW410" s="21"/>
      <c r="AX410" s="21"/>
      <c r="AY410" s="21"/>
      <c r="AZ410" s="21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</row>
    <row r="411" spans="2:108" ht="15">
      <c r="B411" s="4"/>
      <c r="C411" s="4"/>
      <c r="D411" s="4"/>
      <c r="E411" s="4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1"/>
      <c r="S411" s="21"/>
      <c r="T411" s="21"/>
      <c r="U411" s="20"/>
      <c r="V411" s="21"/>
      <c r="W411" s="21"/>
      <c r="X411" s="21"/>
      <c r="Y411" s="21"/>
      <c r="Z411" s="21"/>
      <c r="AA411" s="21"/>
      <c r="AB411" s="21"/>
      <c r="AC411" s="20"/>
      <c r="AD411" s="20"/>
      <c r="AE411" s="20"/>
      <c r="AF411" s="20"/>
      <c r="AG411" s="20"/>
      <c r="AH411" s="20"/>
      <c r="AI411" s="20"/>
      <c r="AJ411" s="20"/>
      <c r="AK411" s="20"/>
      <c r="AL411" s="21"/>
      <c r="AM411" s="20"/>
      <c r="AN411" s="10"/>
      <c r="AO411" s="10"/>
      <c r="AP411" s="20"/>
      <c r="AQ411" s="20"/>
      <c r="AR411" s="21"/>
      <c r="AS411" s="21"/>
      <c r="AT411" s="21"/>
      <c r="AU411" s="21"/>
      <c r="AV411" s="21"/>
      <c r="AW411" s="21"/>
      <c r="AX411" s="21"/>
      <c r="AY411" s="21"/>
      <c r="AZ411" s="21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</row>
    <row r="412" spans="2:108" ht="15">
      <c r="B412" s="4"/>
      <c r="C412" s="4"/>
      <c r="D412" s="4"/>
      <c r="E412" s="4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1"/>
      <c r="S412" s="21"/>
      <c r="T412" s="21"/>
      <c r="U412" s="20"/>
      <c r="V412" s="21"/>
      <c r="W412" s="21"/>
      <c r="X412" s="21"/>
      <c r="Y412" s="21"/>
      <c r="Z412" s="21"/>
      <c r="AA412" s="21"/>
      <c r="AB412" s="21"/>
      <c r="AC412" s="20"/>
      <c r="AD412" s="20"/>
      <c r="AE412" s="20"/>
      <c r="AF412" s="20"/>
      <c r="AG412" s="20"/>
      <c r="AH412" s="20"/>
      <c r="AI412" s="20"/>
      <c r="AJ412" s="20"/>
      <c r="AK412" s="20"/>
      <c r="AL412" s="21"/>
      <c r="AM412" s="20"/>
      <c r="AN412" s="10"/>
      <c r="AO412" s="10"/>
      <c r="AP412" s="20"/>
      <c r="AQ412" s="20"/>
      <c r="AR412" s="21"/>
      <c r="AS412" s="21"/>
      <c r="AT412" s="21"/>
      <c r="AU412" s="21"/>
      <c r="AV412" s="21"/>
      <c r="AW412" s="21"/>
      <c r="AX412" s="21"/>
      <c r="AY412" s="21"/>
      <c r="AZ412" s="21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</row>
    <row r="413" spans="2:108" ht="15">
      <c r="B413" s="4"/>
      <c r="C413" s="4"/>
      <c r="D413" s="4"/>
      <c r="E413" s="4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1"/>
      <c r="S413" s="21"/>
      <c r="T413" s="21"/>
      <c r="U413" s="20"/>
      <c r="V413" s="21"/>
      <c r="W413" s="21"/>
      <c r="X413" s="21"/>
      <c r="Y413" s="21"/>
      <c r="Z413" s="21"/>
      <c r="AA413" s="21"/>
      <c r="AB413" s="21"/>
      <c r="AC413" s="20"/>
      <c r="AD413" s="20"/>
      <c r="AE413" s="20"/>
      <c r="AF413" s="20"/>
      <c r="AG413" s="20"/>
      <c r="AH413" s="20"/>
      <c r="AI413" s="20"/>
      <c r="AJ413" s="20"/>
      <c r="AK413" s="20"/>
      <c r="AL413" s="21"/>
      <c r="AM413" s="20"/>
      <c r="AN413" s="10"/>
      <c r="AO413" s="10"/>
      <c r="AP413" s="20"/>
      <c r="AQ413" s="20"/>
      <c r="AR413" s="21"/>
      <c r="AS413" s="21"/>
      <c r="AT413" s="21"/>
      <c r="AU413" s="21"/>
      <c r="AV413" s="21"/>
      <c r="AW413" s="21"/>
      <c r="AX413" s="21"/>
      <c r="AY413" s="21"/>
      <c r="AZ413" s="21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</row>
    <row r="414" spans="2:108" ht="15">
      <c r="B414" s="4"/>
      <c r="C414" s="4"/>
      <c r="D414" s="4"/>
      <c r="E414" s="4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1"/>
      <c r="S414" s="21"/>
      <c r="T414" s="21"/>
      <c r="U414" s="20"/>
      <c r="V414" s="21"/>
      <c r="W414" s="21"/>
      <c r="X414" s="21"/>
      <c r="Y414" s="21"/>
      <c r="Z414" s="21"/>
      <c r="AA414" s="21"/>
      <c r="AB414" s="21"/>
      <c r="AC414" s="20"/>
      <c r="AD414" s="20"/>
      <c r="AE414" s="20"/>
      <c r="AF414" s="20"/>
      <c r="AG414" s="20"/>
      <c r="AH414" s="20"/>
      <c r="AI414" s="20"/>
      <c r="AJ414" s="20"/>
      <c r="AK414" s="20"/>
      <c r="AL414" s="21"/>
      <c r="AM414" s="20"/>
      <c r="AN414" s="10"/>
      <c r="AO414" s="10"/>
      <c r="AP414" s="20"/>
      <c r="AQ414" s="20"/>
      <c r="AR414" s="21"/>
      <c r="AS414" s="21"/>
      <c r="AT414" s="21"/>
      <c r="AU414" s="21"/>
      <c r="AV414" s="21"/>
      <c r="AW414" s="21"/>
      <c r="AX414" s="21"/>
      <c r="AY414" s="21"/>
      <c r="AZ414" s="21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</row>
    <row r="415" spans="2:108" ht="15">
      <c r="B415" s="4"/>
      <c r="C415" s="4"/>
      <c r="D415" s="4"/>
      <c r="E415" s="4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1"/>
      <c r="S415" s="21"/>
      <c r="T415" s="21"/>
      <c r="U415" s="20"/>
      <c r="V415" s="21"/>
      <c r="W415" s="21"/>
      <c r="X415" s="21"/>
      <c r="Y415" s="21"/>
      <c r="Z415" s="21"/>
      <c r="AA415" s="21"/>
      <c r="AB415" s="21"/>
      <c r="AC415" s="20"/>
      <c r="AD415" s="20"/>
      <c r="AE415" s="20"/>
      <c r="AF415" s="20"/>
      <c r="AG415" s="20"/>
      <c r="AH415" s="20"/>
      <c r="AI415" s="20"/>
      <c r="AJ415" s="20"/>
      <c r="AK415" s="20"/>
      <c r="AL415" s="21"/>
      <c r="AM415" s="20"/>
      <c r="AN415" s="10"/>
      <c r="AO415" s="10"/>
      <c r="AP415" s="20"/>
      <c r="AQ415" s="20"/>
      <c r="AR415" s="21"/>
      <c r="AS415" s="21"/>
      <c r="AT415" s="21"/>
      <c r="AU415" s="21"/>
      <c r="AV415" s="21"/>
      <c r="AW415" s="21"/>
      <c r="AX415" s="21"/>
      <c r="AY415" s="21"/>
      <c r="AZ415" s="21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</row>
    <row r="416" spans="2:108" ht="15">
      <c r="B416" s="4"/>
      <c r="C416" s="4"/>
      <c r="D416" s="4"/>
      <c r="E416" s="4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1"/>
      <c r="S416" s="21"/>
      <c r="T416" s="21"/>
      <c r="U416" s="20"/>
      <c r="V416" s="21"/>
      <c r="W416" s="21"/>
      <c r="X416" s="21"/>
      <c r="Y416" s="21"/>
      <c r="Z416" s="21"/>
      <c r="AA416" s="21"/>
      <c r="AB416" s="21"/>
      <c r="AC416" s="20"/>
      <c r="AD416" s="20"/>
      <c r="AE416" s="20"/>
      <c r="AF416" s="20"/>
      <c r="AG416" s="20"/>
      <c r="AH416" s="20"/>
      <c r="AI416" s="20"/>
      <c r="AJ416" s="20"/>
      <c r="AK416" s="20"/>
      <c r="AL416" s="21"/>
      <c r="AM416" s="20"/>
      <c r="AN416" s="10"/>
      <c r="AO416" s="10"/>
      <c r="AP416" s="20"/>
      <c r="AQ416" s="20"/>
      <c r="AR416" s="21"/>
      <c r="AS416" s="21"/>
      <c r="AT416" s="21"/>
      <c r="AU416" s="21"/>
      <c r="AV416" s="21"/>
      <c r="AW416" s="21"/>
      <c r="AX416" s="21"/>
      <c r="AY416" s="21"/>
      <c r="AZ416" s="21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</row>
    <row r="417" spans="2:108" ht="15">
      <c r="B417" s="4"/>
      <c r="C417" s="4"/>
      <c r="D417" s="4"/>
      <c r="E417" s="4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1"/>
      <c r="S417" s="21"/>
      <c r="T417" s="21"/>
      <c r="U417" s="20"/>
      <c r="V417" s="21"/>
      <c r="W417" s="21"/>
      <c r="X417" s="21"/>
      <c r="Y417" s="21"/>
      <c r="Z417" s="21"/>
      <c r="AA417" s="21"/>
      <c r="AB417" s="21"/>
      <c r="AC417" s="20"/>
      <c r="AD417" s="20"/>
      <c r="AE417" s="20"/>
      <c r="AF417" s="20"/>
      <c r="AG417" s="20"/>
      <c r="AH417" s="20"/>
      <c r="AI417" s="20"/>
      <c r="AJ417" s="20"/>
      <c r="AK417" s="20"/>
      <c r="AL417" s="21"/>
      <c r="AM417" s="20"/>
      <c r="AN417" s="10"/>
      <c r="AO417" s="10"/>
      <c r="AP417" s="20"/>
      <c r="AQ417" s="20"/>
      <c r="AR417" s="21"/>
      <c r="AS417" s="21"/>
      <c r="AT417" s="21"/>
      <c r="AU417" s="21"/>
      <c r="AV417" s="21"/>
      <c r="AW417" s="21"/>
      <c r="AX417" s="21"/>
      <c r="AY417" s="21"/>
      <c r="AZ417" s="21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</row>
    <row r="418" spans="2:108" ht="15">
      <c r="B418" s="4"/>
      <c r="C418" s="4"/>
      <c r="D418" s="4"/>
      <c r="E418" s="4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1"/>
      <c r="S418" s="21"/>
      <c r="T418" s="21"/>
      <c r="U418" s="20"/>
      <c r="V418" s="21"/>
      <c r="W418" s="21"/>
      <c r="X418" s="21"/>
      <c r="Y418" s="21"/>
      <c r="Z418" s="21"/>
      <c r="AA418" s="21"/>
      <c r="AB418" s="21"/>
      <c r="AC418" s="20"/>
      <c r="AD418" s="20"/>
      <c r="AE418" s="20"/>
      <c r="AF418" s="20"/>
      <c r="AG418" s="20"/>
      <c r="AH418" s="20"/>
      <c r="AI418" s="20"/>
      <c r="AJ418" s="20"/>
      <c r="AK418" s="20"/>
      <c r="AL418" s="21"/>
      <c r="AM418" s="20"/>
      <c r="AN418" s="10"/>
      <c r="AO418" s="10"/>
      <c r="AP418" s="20"/>
      <c r="AQ418" s="20"/>
      <c r="AR418" s="21"/>
      <c r="AS418" s="21"/>
      <c r="AT418" s="21"/>
      <c r="AU418" s="21"/>
      <c r="AV418" s="21"/>
      <c r="AW418" s="21"/>
      <c r="AX418" s="21"/>
      <c r="AY418" s="21"/>
      <c r="AZ418" s="21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</row>
    <row r="419" spans="2:108" ht="15">
      <c r="B419" s="4"/>
      <c r="C419" s="4"/>
      <c r="D419" s="4"/>
      <c r="E419" s="4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1"/>
      <c r="S419" s="21"/>
      <c r="T419" s="21"/>
      <c r="U419" s="20"/>
      <c r="V419" s="21"/>
      <c r="W419" s="21"/>
      <c r="X419" s="21"/>
      <c r="Y419" s="21"/>
      <c r="Z419" s="21"/>
      <c r="AA419" s="21"/>
      <c r="AB419" s="21"/>
      <c r="AC419" s="20"/>
      <c r="AD419" s="20"/>
      <c r="AE419" s="20"/>
      <c r="AF419" s="20"/>
      <c r="AG419" s="20"/>
      <c r="AH419" s="20"/>
      <c r="AI419" s="20"/>
      <c r="AJ419" s="20"/>
      <c r="AK419" s="20"/>
      <c r="AL419" s="21"/>
      <c r="AM419" s="20"/>
      <c r="AN419" s="10"/>
      <c r="AO419" s="10"/>
      <c r="AP419" s="20"/>
      <c r="AQ419" s="20"/>
      <c r="AR419" s="21"/>
      <c r="AS419" s="21"/>
      <c r="AT419" s="21"/>
      <c r="AU419" s="21"/>
      <c r="AV419" s="21"/>
      <c r="AW419" s="21"/>
      <c r="AX419" s="21"/>
      <c r="AY419" s="21"/>
      <c r="AZ419" s="21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</row>
    <row r="420" spans="2:108" ht="15">
      <c r="B420" s="4"/>
      <c r="C420" s="4"/>
      <c r="D420" s="4"/>
      <c r="E420" s="4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1"/>
      <c r="S420" s="21"/>
      <c r="T420" s="21"/>
      <c r="U420" s="20"/>
      <c r="V420" s="21"/>
      <c r="W420" s="21"/>
      <c r="X420" s="21"/>
      <c r="Y420" s="21"/>
      <c r="Z420" s="21"/>
      <c r="AA420" s="21"/>
      <c r="AB420" s="21"/>
      <c r="AC420" s="20"/>
      <c r="AD420" s="20"/>
      <c r="AE420" s="20"/>
      <c r="AF420" s="20"/>
      <c r="AG420" s="20"/>
      <c r="AH420" s="20"/>
      <c r="AI420" s="20"/>
      <c r="AJ420" s="20"/>
      <c r="AK420" s="20"/>
      <c r="AL420" s="21"/>
      <c r="AM420" s="20"/>
      <c r="AN420" s="10"/>
      <c r="AO420" s="10"/>
      <c r="AP420" s="20"/>
      <c r="AQ420" s="20"/>
      <c r="AR420" s="21"/>
      <c r="AS420" s="21"/>
      <c r="AT420" s="21"/>
      <c r="AU420" s="21"/>
      <c r="AV420" s="21"/>
      <c r="AW420" s="21"/>
      <c r="AX420" s="21"/>
      <c r="AY420" s="21"/>
      <c r="AZ420" s="21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</row>
    <row r="421" spans="2:108" ht="15">
      <c r="B421" s="4"/>
      <c r="C421" s="4"/>
      <c r="D421" s="4"/>
      <c r="E421" s="4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1"/>
      <c r="S421" s="21"/>
      <c r="T421" s="21"/>
      <c r="U421" s="20"/>
      <c r="V421" s="21"/>
      <c r="W421" s="21"/>
      <c r="X421" s="21"/>
      <c r="Y421" s="21"/>
      <c r="Z421" s="21"/>
      <c r="AA421" s="21"/>
      <c r="AB421" s="21"/>
      <c r="AC421" s="20"/>
      <c r="AD421" s="20"/>
      <c r="AE421" s="20"/>
      <c r="AF421" s="20"/>
      <c r="AG421" s="20"/>
      <c r="AH421" s="20"/>
      <c r="AI421" s="20"/>
      <c r="AJ421" s="20"/>
      <c r="AK421" s="20"/>
      <c r="AL421" s="21"/>
      <c r="AM421" s="20"/>
      <c r="AN421" s="10"/>
      <c r="AO421" s="10"/>
      <c r="AP421" s="20"/>
      <c r="AQ421" s="20"/>
      <c r="AR421" s="21"/>
      <c r="AS421" s="21"/>
      <c r="AT421" s="21"/>
      <c r="AU421" s="21"/>
      <c r="AV421" s="21"/>
      <c r="AW421" s="21"/>
      <c r="AX421" s="21"/>
      <c r="AY421" s="21"/>
      <c r="AZ421" s="21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</row>
    <row r="422" spans="2:108" ht="15">
      <c r="B422" s="4"/>
      <c r="C422" s="4"/>
      <c r="D422" s="4"/>
      <c r="E422" s="4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1"/>
      <c r="S422" s="21"/>
      <c r="T422" s="21"/>
      <c r="U422" s="20"/>
      <c r="V422" s="21"/>
      <c r="W422" s="21"/>
      <c r="X422" s="21"/>
      <c r="Y422" s="21"/>
      <c r="Z422" s="21"/>
      <c r="AA422" s="21"/>
      <c r="AB422" s="21"/>
      <c r="AC422" s="20"/>
      <c r="AD422" s="20"/>
      <c r="AE422" s="20"/>
      <c r="AF422" s="20"/>
      <c r="AG422" s="20"/>
      <c r="AH422" s="20"/>
      <c r="AI422" s="20"/>
      <c r="AJ422" s="20"/>
      <c r="AK422" s="20"/>
      <c r="AL422" s="21"/>
      <c r="AM422" s="20"/>
      <c r="AN422" s="10"/>
      <c r="AO422" s="10"/>
      <c r="AP422" s="20"/>
      <c r="AQ422" s="20"/>
      <c r="AR422" s="21"/>
      <c r="AS422" s="21"/>
      <c r="AT422" s="21"/>
      <c r="AU422" s="21"/>
      <c r="AV422" s="21"/>
      <c r="AW422" s="21"/>
      <c r="AX422" s="21"/>
      <c r="AY422" s="21"/>
      <c r="AZ422" s="21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</row>
    <row r="423" spans="2:108" ht="15">
      <c r="B423" s="4"/>
      <c r="C423" s="4"/>
      <c r="D423" s="4"/>
      <c r="E423" s="4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1"/>
      <c r="S423" s="21"/>
      <c r="T423" s="21"/>
      <c r="U423" s="20"/>
      <c r="V423" s="21"/>
      <c r="W423" s="21"/>
      <c r="X423" s="21"/>
      <c r="Y423" s="21"/>
      <c r="Z423" s="21"/>
      <c r="AA423" s="21"/>
      <c r="AB423" s="21"/>
      <c r="AC423" s="20"/>
      <c r="AD423" s="20"/>
      <c r="AE423" s="20"/>
      <c r="AF423" s="20"/>
      <c r="AG423" s="20"/>
      <c r="AH423" s="20"/>
      <c r="AI423" s="20"/>
      <c r="AJ423" s="20"/>
      <c r="AK423" s="20"/>
      <c r="AL423" s="21"/>
      <c r="AM423" s="20"/>
      <c r="AN423" s="10"/>
      <c r="AO423" s="10"/>
      <c r="AP423" s="20"/>
      <c r="AQ423" s="20"/>
      <c r="AR423" s="21"/>
      <c r="AS423" s="21"/>
      <c r="AT423" s="21"/>
      <c r="AU423" s="21"/>
      <c r="AV423" s="21"/>
      <c r="AW423" s="21"/>
      <c r="AX423" s="21"/>
      <c r="AY423" s="21"/>
      <c r="AZ423" s="21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</row>
    <row r="424" spans="2:108" ht="15">
      <c r="B424" s="4"/>
      <c r="C424" s="4"/>
      <c r="D424" s="4"/>
      <c r="E424" s="4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1"/>
      <c r="S424" s="21"/>
      <c r="T424" s="21"/>
      <c r="U424" s="20"/>
      <c r="V424" s="21"/>
      <c r="W424" s="21"/>
      <c r="X424" s="21"/>
      <c r="Y424" s="21"/>
      <c r="Z424" s="21"/>
      <c r="AA424" s="21"/>
      <c r="AB424" s="21"/>
      <c r="AC424" s="20"/>
      <c r="AD424" s="20"/>
      <c r="AE424" s="20"/>
      <c r="AF424" s="20"/>
      <c r="AG424" s="20"/>
      <c r="AH424" s="20"/>
      <c r="AI424" s="20"/>
      <c r="AJ424" s="20"/>
      <c r="AK424" s="20"/>
      <c r="AL424" s="21"/>
      <c r="AM424" s="20"/>
      <c r="AN424" s="10"/>
      <c r="AO424" s="10"/>
      <c r="AP424" s="20"/>
      <c r="AQ424" s="20"/>
      <c r="AR424" s="21"/>
      <c r="AS424" s="21"/>
      <c r="AT424" s="21"/>
      <c r="AU424" s="21"/>
      <c r="AV424" s="21"/>
      <c r="AW424" s="21"/>
      <c r="AX424" s="21"/>
      <c r="AY424" s="21"/>
      <c r="AZ424" s="21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</row>
    <row r="425" spans="2:108" ht="15">
      <c r="B425" s="4"/>
      <c r="C425" s="4"/>
      <c r="D425" s="4"/>
      <c r="E425" s="4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1"/>
      <c r="S425" s="21"/>
      <c r="T425" s="21"/>
      <c r="U425" s="20"/>
      <c r="V425" s="21"/>
      <c r="W425" s="21"/>
      <c r="X425" s="21"/>
      <c r="Y425" s="21"/>
      <c r="Z425" s="21"/>
      <c r="AA425" s="21"/>
      <c r="AB425" s="21"/>
      <c r="AC425" s="20"/>
      <c r="AD425" s="20"/>
      <c r="AE425" s="20"/>
      <c r="AF425" s="20"/>
      <c r="AG425" s="20"/>
      <c r="AH425" s="20"/>
      <c r="AI425" s="20"/>
      <c r="AJ425" s="20"/>
      <c r="AK425" s="20"/>
      <c r="AL425" s="21"/>
      <c r="AM425" s="20"/>
      <c r="AN425" s="10"/>
      <c r="AO425" s="10"/>
      <c r="AP425" s="20"/>
      <c r="AQ425" s="20"/>
      <c r="AR425" s="21"/>
      <c r="AS425" s="21"/>
      <c r="AT425" s="21"/>
      <c r="AU425" s="21"/>
      <c r="AV425" s="21"/>
      <c r="AW425" s="21"/>
      <c r="AX425" s="21"/>
      <c r="AY425" s="21"/>
      <c r="AZ425" s="21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</row>
    <row r="426" spans="2:108" ht="15">
      <c r="B426" s="4"/>
      <c r="C426" s="4"/>
      <c r="D426" s="4"/>
      <c r="E426" s="4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1"/>
      <c r="S426" s="21"/>
      <c r="T426" s="21"/>
      <c r="U426" s="20"/>
      <c r="V426" s="21"/>
      <c r="W426" s="21"/>
      <c r="X426" s="21"/>
      <c r="Y426" s="21"/>
      <c r="Z426" s="21"/>
      <c r="AA426" s="21"/>
      <c r="AB426" s="21"/>
      <c r="AC426" s="20"/>
      <c r="AD426" s="20"/>
      <c r="AE426" s="20"/>
      <c r="AF426" s="20"/>
      <c r="AG426" s="20"/>
      <c r="AH426" s="20"/>
      <c r="AI426" s="20"/>
      <c r="AJ426" s="20"/>
      <c r="AK426" s="20"/>
      <c r="AL426" s="21"/>
      <c r="AM426" s="20"/>
      <c r="AN426" s="10"/>
      <c r="AO426" s="10"/>
      <c r="AP426" s="20"/>
      <c r="AQ426" s="20"/>
      <c r="AR426" s="21"/>
      <c r="AS426" s="21"/>
      <c r="AT426" s="21"/>
      <c r="AU426" s="21"/>
      <c r="AV426" s="21"/>
      <c r="AW426" s="21"/>
      <c r="AX426" s="21"/>
      <c r="AY426" s="21"/>
      <c r="AZ426" s="21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</row>
    <row r="427" spans="2:108" ht="15">
      <c r="B427" s="4"/>
      <c r="C427" s="4"/>
      <c r="D427" s="4"/>
      <c r="E427" s="4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1"/>
      <c r="S427" s="21"/>
      <c r="T427" s="21"/>
      <c r="U427" s="20"/>
      <c r="V427" s="21"/>
      <c r="W427" s="21"/>
      <c r="X427" s="21"/>
      <c r="Y427" s="21"/>
      <c r="Z427" s="21"/>
      <c r="AA427" s="21"/>
      <c r="AB427" s="21"/>
      <c r="AC427" s="20"/>
      <c r="AD427" s="20"/>
      <c r="AE427" s="20"/>
      <c r="AF427" s="20"/>
      <c r="AG427" s="20"/>
      <c r="AH427" s="20"/>
      <c r="AI427" s="20"/>
      <c r="AJ427" s="20"/>
      <c r="AK427" s="20"/>
      <c r="AL427" s="21"/>
      <c r="AM427" s="20"/>
      <c r="AN427" s="10"/>
      <c r="AO427" s="10"/>
      <c r="AP427" s="20"/>
      <c r="AQ427" s="20"/>
      <c r="AR427" s="21"/>
      <c r="AS427" s="21"/>
      <c r="AT427" s="21"/>
      <c r="AU427" s="21"/>
      <c r="AV427" s="21"/>
      <c r="AW427" s="21"/>
      <c r="AX427" s="21"/>
      <c r="AY427" s="21"/>
      <c r="AZ427" s="21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</row>
    <row r="428" spans="2:108" ht="15">
      <c r="B428" s="4"/>
      <c r="C428" s="4"/>
      <c r="D428" s="4"/>
      <c r="E428" s="4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1"/>
      <c r="S428" s="21"/>
      <c r="T428" s="21"/>
      <c r="U428" s="20"/>
      <c r="V428" s="21"/>
      <c r="W428" s="21"/>
      <c r="X428" s="21"/>
      <c r="Y428" s="21"/>
      <c r="Z428" s="21"/>
      <c r="AA428" s="21"/>
      <c r="AB428" s="21"/>
      <c r="AC428" s="20"/>
      <c r="AD428" s="20"/>
      <c r="AE428" s="20"/>
      <c r="AF428" s="20"/>
      <c r="AG428" s="20"/>
      <c r="AH428" s="20"/>
      <c r="AI428" s="20"/>
      <c r="AJ428" s="20"/>
      <c r="AK428" s="20"/>
      <c r="AL428" s="21"/>
      <c r="AM428" s="20"/>
      <c r="AN428" s="10"/>
      <c r="AO428" s="10"/>
      <c r="AP428" s="20"/>
      <c r="AQ428" s="20"/>
      <c r="AR428" s="21"/>
      <c r="AS428" s="21"/>
      <c r="AT428" s="21"/>
      <c r="AU428" s="21"/>
      <c r="AV428" s="21"/>
      <c r="AW428" s="21"/>
      <c r="AX428" s="21"/>
      <c r="AY428" s="21"/>
      <c r="AZ428" s="21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</row>
    <row r="429" spans="2:108" ht="15">
      <c r="B429" s="4"/>
      <c r="C429" s="4"/>
      <c r="D429" s="4"/>
      <c r="E429" s="4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1"/>
      <c r="S429" s="21"/>
      <c r="T429" s="21"/>
      <c r="U429" s="20"/>
      <c r="V429" s="21"/>
      <c r="W429" s="21"/>
      <c r="X429" s="21"/>
      <c r="Y429" s="21"/>
      <c r="Z429" s="21"/>
      <c r="AA429" s="21"/>
      <c r="AB429" s="21"/>
      <c r="AC429" s="20"/>
      <c r="AD429" s="20"/>
      <c r="AE429" s="20"/>
      <c r="AF429" s="20"/>
      <c r="AG429" s="20"/>
      <c r="AH429" s="20"/>
      <c r="AI429" s="20"/>
      <c r="AJ429" s="20"/>
      <c r="AK429" s="20"/>
      <c r="AL429" s="21"/>
      <c r="AM429" s="20"/>
      <c r="AN429" s="10"/>
      <c r="AO429" s="10"/>
      <c r="AP429" s="20"/>
      <c r="AQ429" s="20"/>
      <c r="AR429" s="21"/>
      <c r="AS429" s="21"/>
      <c r="AT429" s="21"/>
      <c r="AU429" s="21"/>
      <c r="AV429" s="21"/>
      <c r="AW429" s="21"/>
      <c r="AX429" s="21"/>
      <c r="AY429" s="21"/>
      <c r="AZ429" s="21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</row>
    <row r="430" spans="2:108" ht="15">
      <c r="B430" s="4"/>
      <c r="C430" s="4"/>
      <c r="D430" s="4"/>
      <c r="E430" s="4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1"/>
      <c r="S430" s="21"/>
      <c r="T430" s="21"/>
      <c r="U430" s="20"/>
      <c r="V430" s="21"/>
      <c r="W430" s="21"/>
      <c r="X430" s="21"/>
      <c r="Y430" s="21"/>
      <c r="Z430" s="21"/>
      <c r="AA430" s="21"/>
      <c r="AB430" s="21"/>
      <c r="AC430" s="20"/>
      <c r="AD430" s="20"/>
      <c r="AE430" s="20"/>
      <c r="AF430" s="20"/>
      <c r="AG430" s="20"/>
      <c r="AH430" s="20"/>
      <c r="AI430" s="20"/>
      <c r="AJ430" s="20"/>
      <c r="AK430" s="20"/>
      <c r="AL430" s="21"/>
      <c r="AM430" s="20"/>
      <c r="AN430" s="10"/>
      <c r="AO430" s="10"/>
      <c r="AP430" s="20"/>
      <c r="AQ430" s="20"/>
      <c r="AR430" s="21"/>
      <c r="AS430" s="21"/>
      <c r="AT430" s="21"/>
      <c r="AU430" s="21"/>
      <c r="AV430" s="21"/>
      <c r="AW430" s="21"/>
      <c r="AX430" s="21"/>
      <c r="AY430" s="21"/>
      <c r="AZ430" s="21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</row>
    <row r="431" spans="2:108" ht="15">
      <c r="B431" s="4"/>
      <c r="C431" s="4"/>
      <c r="D431" s="4"/>
      <c r="E431" s="4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1"/>
      <c r="S431" s="21"/>
      <c r="T431" s="21"/>
      <c r="U431" s="20"/>
      <c r="V431" s="21"/>
      <c r="W431" s="21"/>
      <c r="X431" s="21"/>
      <c r="Y431" s="21"/>
      <c r="Z431" s="21"/>
      <c r="AA431" s="21"/>
      <c r="AB431" s="21"/>
      <c r="AC431" s="20"/>
      <c r="AD431" s="20"/>
      <c r="AE431" s="20"/>
      <c r="AF431" s="20"/>
      <c r="AG431" s="20"/>
      <c r="AH431" s="20"/>
      <c r="AI431" s="20"/>
      <c r="AJ431" s="20"/>
      <c r="AK431" s="20"/>
      <c r="AL431" s="21"/>
      <c r="AM431" s="20"/>
      <c r="AN431" s="10"/>
      <c r="AO431" s="10"/>
      <c r="AP431" s="20"/>
      <c r="AQ431" s="20"/>
      <c r="AR431" s="21"/>
      <c r="AS431" s="21"/>
      <c r="AT431" s="21"/>
      <c r="AU431" s="21"/>
      <c r="AV431" s="21"/>
      <c r="AW431" s="21"/>
      <c r="AX431" s="21"/>
      <c r="AY431" s="21"/>
      <c r="AZ431" s="21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</row>
    <row r="432" spans="2:108" ht="15">
      <c r="B432" s="4"/>
      <c r="C432" s="4"/>
      <c r="D432" s="4"/>
      <c r="E432" s="4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1"/>
      <c r="S432" s="21"/>
      <c r="T432" s="21"/>
      <c r="U432" s="20"/>
      <c r="V432" s="21"/>
      <c r="W432" s="21"/>
      <c r="X432" s="21"/>
      <c r="Y432" s="21"/>
      <c r="Z432" s="21"/>
      <c r="AA432" s="21"/>
      <c r="AB432" s="21"/>
      <c r="AC432" s="20"/>
      <c r="AD432" s="20"/>
      <c r="AE432" s="20"/>
      <c r="AF432" s="20"/>
      <c r="AG432" s="20"/>
      <c r="AH432" s="20"/>
      <c r="AI432" s="20"/>
      <c r="AJ432" s="20"/>
      <c r="AK432" s="20"/>
      <c r="AL432" s="21"/>
      <c r="AM432" s="20"/>
      <c r="AN432" s="10"/>
      <c r="AO432" s="10"/>
      <c r="AP432" s="20"/>
      <c r="AQ432" s="20"/>
      <c r="AR432" s="21"/>
      <c r="AS432" s="21"/>
      <c r="AT432" s="21"/>
      <c r="AU432" s="21"/>
      <c r="AV432" s="21"/>
      <c r="AW432" s="21"/>
      <c r="AX432" s="21"/>
      <c r="AY432" s="21"/>
      <c r="AZ432" s="21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</row>
    <row r="433" spans="2:108" ht="15">
      <c r="B433" s="4"/>
      <c r="C433" s="4"/>
      <c r="D433" s="4"/>
      <c r="E433" s="4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1"/>
      <c r="S433" s="21"/>
      <c r="T433" s="21"/>
      <c r="U433" s="20"/>
      <c r="V433" s="21"/>
      <c r="W433" s="21"/>
      <c r="X433" s="21"/>
      <c r="Y433" s="21"/>
      <c r="Z433" s="21"/>
      <c r="AA433" s="21"/>
      <c r="AB433" s="21"/>
      <c r="AC433" s="20"/>
      <c r="AD433" s="20"/>
      <c r="AE433" s="20"/>
      <c r="AF433" s="20"/>
      <c r="AG433" s="20"/>
      <c r="AH433" s="20"/>
      <c r="AI433" s="20"/>
      <c r="AJ433" s="20"/>
      <c r="AK433" s="20"/>
      <c r="AL433" s="21"/>
      <c r="AM433" s="20"/>
      <c r="AN433" s="10"/>
      <c r="AO433" s="10"/>
      <c r="AP433" s="20"/>
      <c r="AQ433" s="20"/>
      <c r="AR433" s="21"/>
      <c r="AS433" s="21"/>
      <c r="AT433" s="21"/>
      <c r="AU433" s="21"/>
      <c r="AV433" s="21"/>
      <c r="AW433" s="21"/>
      <c r="AX433" s="21"/>
      <c r="AY433" s="21"/>
      <c r="AZ433" s="21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</row>
    <row r="434" spans="2:108" ht="15">
      <c r="B434" s="4"/>
      <c r="C434" s="4"/>
      <c r="D434" s="4"/>
      <c r="E434" s="4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1"/>
      <c r="S434" s="21"/>
      <c r="T434" s="21"/>
      <c r="U434" s="20"/>
      <c r="V434" s="21"/>
      <c r="W434" s="21"/>
      <c r="X434" s="21"/>
      <c r="Y434" s="21"/>
      <c r="Z434" s="21"/>
      <c r="AA434" s="21"/>
      <c r="AB434" s="21"/>
      <c r="AC434" s="20"/>
      <c r="AD434" s="20"/>
      <c r="AE434" s="20"/>
      <c r="AF434" s="20"/>
      <c r="AG434" s="20"/>
      <c r="AH434" s="20"/>
      <c r="AI434" s="20"/>
      <c r="AJ434" s="20"/>
      <c r="AK434" s="20"/>
      <c r="AL434" s="21"/>
      <c r="AM434" s="20"/>
      <c r="AN434" s="10"/>
      <c r="AO434" s="10"/>
      <c r="AP434" s="20"/>
      <c r="AQ434" s="20"/>
      <c r="AR434" s="21"/>
      <c r="AS434" s="21"/>
      <c r="AT434" s="21"/>
      <c r="AU434" s="21"/>
      <c r="AV434" s="21"/>
      <c r="AW434" s="21"/>
      <c r="AX434" s="21"/>
      <c r="AY434" s="21"/>
      <c r="AZ434" s="21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</row>
    <row r="435" spans="2:108" ht="15">
      <c r="B435" s="4"/>
      <c r="C435" s="4"/>
      <c r="D435" s="4"/>
      <c r="E435" s="4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1"/>
      <c r="S435" s="21"/>
      <c r="T435" s="21"/>
      <c r="U435" s="20"/>
      <c r="V435" s="21"/>
      <c r="W435" s="21"/>
      <c r="X435" s="21"/>
      <c r="Y435" s="21"/>
      <c r="Z435" s="21"/>
      <c r="AA435" s="21"/>
      <c r="AB435" s="21"/>
      <c r="AC435" s="20"/>
      <c r="AD435" s="20"/>
      <c r="AE435" s="20"/>
      <c r="AF435" s="20"/>
      <c r="AG435" s="20"/>
      <c r="AH435" s="20"/>
      <c r="AI435" s="20"/>
      <c r="AJ435" s="20"/>
      <c r="AK435" s="20"/>
      <c r="AL435" s="21"/>
      <c r="AM435" s="20"/>
      <c r="AN435" s="10"/>
      <c r="AO435" s="10"/>
      <c r="AP435" s="20"/>
      <c r="AQ435" s="20"/>
      <c r="AR435" s="21"/>
      <c r="AS435" s="21"/>
      <c r="AT435" s="21"/>
      <c r="AU435" s="21"/>
      <c r="AV435" s="21"/>
      <c r="AW435" s="21"/>
      <c r="AX435" s="21"/>
      <c r="AY435" s="21"/>
      <c r="AZ435" s="21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</row>
    <row r="436" spans="2:108" ht="15">
      <c r="B436" s="4"/>
      <c r="C436" s="4"/>
      <c r="D436" s="4"/>
      <c r="E436" s="4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1"/>
      <c r="S436" s="21"/>
      <c r="T436" s="21"/>
      <c r="U436" s="20"/>
      <c r="V436" s="21"/>
      <c r="W436" s="21"/>
      <c r="X436" s="21"/>
      <c r="Y436" s="21"/>
      <c r="Z436" s="21"/>
      <c r="AA436" s="21"/>
      <c r="AB436" s="21"/>
      <c r="AC436" s="20"/>
      <c r="AD436" s="20"/>
      <c r="AE436" s="20"/>
      <c r="AF436" s="20"/>
      <c r="AG436" s="20"/>
      <c r="AH436" s="20"/>
      <c r="AI436" s="20"/>
      <c r="AJ436" s="20"/>
      <c r="AK436" s="20"/>
      <c r="AL436" s="21"/>
      <c r="AM436" s="20"/>
      <c r="AN436" s="10"/>
      <c r="AO436" s="10"/>
      <c r="AP436" s="20"/>
      <c r="AQ436" s="20"/>
      <c r="AR436" s="21"/>
      <c r="AS436" s="21"/>
      <c r="AT436" s="21"/>
      <c r="AU436" s="21"/>
      <c r="AV436" s="21"/>
      <c r="AW436" s="21"/>
      <c r="AX436" s="21"/>
      <c r="AY436" s="21"/>
      <c r="AZ436" s="21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</row>
    <row r="437" spans="2:108" ht="15">
      <c r="B437" s="4"/>
      <c r="C437" s="4"/>
      <c r="D437" s="4"/>
      <c r="E437" s="4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1"/>
      <c r="S437" s="21"/>
      <c r="T437" s="21"/>
      <c r="U437" s="20"/>
      <c r="V437" s="21"/>
      <c r="W437" s="21"/>
      <c r="X437" s="21"/>
      <c r="Y437" s="21"/>
      <c r="Z437" s="21"/>
      <c r="AA437" s="21"/>
      <c r="AB437" s="21"/>
      <c r="AC437" s="20"/>
      <c r="AD437" s="20"/>
      <c r="AE437" s="20"/>
      <c r="AF437" s="20"/>
      <c r="AG437" s="20"/>
      <c r="AH437" s="20"/>
      <c r="AI437" s="20"/>
      <c r="AJ437" s="20"/>
      <c r="AK437" s="20"/>
      <c r="AL437" s="21"/>
      <c r="AM437" s="20"/>
      <c r="AN437" s="10"/>
      <c r="AO437" s="10"/>
      <c r="AP437" s="20"/>
      <c r="AQ437" s="20"/>
      <c r="AR437" s="21"/>
      <c r="AS437" s="21"/>
      <c r="AT437" s="21"/>
      <c r="AU437" s="21"/>
      <c r="AV437" s="21"/>
      <c r="AW437" s="21"/>
      <c r="AX437" s="21"/>
      <c r="AY437" s="21"/>
      <c r="AZ437" s="21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</row>
    <row r="438" spans="2:108" ht="15">
      <c r="B438" s="4"/>
      <c r="C438" s="4"/>
      <c r="D438" s="4"/>
      <c r="E438" s="4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1"/>
      <c r="S438" s="21"/>
      <c r="T438" s="21"/>
      <c r="U438" s="20"/>
      <c r="V438" s="21"/>
      <c r="W438" s="21"/>
      <c r="X438" s="21"/>
      <c r="Y438" s="21"/>
      <c r="Z438" s="21"/>
      <c r="AA438" s="21"/>
      <c r="AB438" s="21"/>
      <c r="AC438" s="20"/>
      <c r="AD438" s="20"/>
      <c r="AE438" s="20"/>
      <c r="AF438" s="20"/>
      <c r="AG438" s="20"/>
      <c r="AH438" s="20"/>
      <c r="AI438" s="20"/>
      <c r="AJ438" s="20"/>
      <c r="AK438" s="20"/>
      <c r="AL438" s="21"/>
      <c r="AM438" s="20"/>
      <c r="AN438" s="10"/>
      <c r="AO438" s="10"/>
      <c r="AP438" s="20"/>
      <c r="AQ438" s="20"/>
      <c r="AR438" s="21"/>
      <c r="AS438" s="21"/>
      <c r="AT438" s="21"/>
      <c r="AU438" s="21"/>
      <c r="AV438" s="21"/>
      <c r="AW438" s="21"/>
      <c r="AX438" s="21"/>
      <c r="AY438" s="21"/>
      <c r="AZ438" s="21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</row>
    <row r="439" spans="2:108" ht="15">
      <c r="B439" s="4"/>
      <c r="C439" s="4"/>
      <c r="D439" s="4"/>
      <c r="E439" s="4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1"/>
      <c r="S439" s="21"/>
      <c r="T439" s="21"/>
      <c r="U439" s="20"/>
      <c r="V439" s="21"/>
      <c r="W439" s="21"/>
      <c r="X439" s="21"/>
      <c r="Y439" s="21"/>
      <c r="Z439" s="21"/>
      <c r="AA439" s="21"/>
      <c r="AB439" s="21"/>
      <c r="AC439" s="20"/>
      <c r="AD439" s="20"/>
      <c r="AE439" s="20"/>
      <c r="AF439" s="20"/>
      <c r="AG439" s="20"/>
      <c r="AH439" s="20"/>
      <c r="AI439" s="20"/>
      <c r="AJ439" s="20"/>
      <c r="AK439" s="20"/>
      <c r="AL439" s="21"/>
      <c r="AM439" s="20"/>
      <c r="AN439" s="10"/>
      <c r="AO439" s="10"/>
      <c r="AP439" s="20"/>
      <c r="AQ439" s="20"/>
      <c r="AR439" s="21"/>
      <c r="AS439" s="21"/>
      <c r="AT439" s="21"/>
      <c r="AU439" s="21"/>
      <c r="AV439" s="21"/>
      <c r="AW439" s="21"/>
      <c r="AX439" s="21"/>
      <c r="AY439" s="21"/>
      <c r="AZ439" s="21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</row>
    <row r="440" spans="2:108" ht="15">
      <c r="B440" s="4"/>
      <c r="C440" s="4"/>
      <c r="D440" s="4"/>
      <c r="E440" s="4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1"/>
      <c r="S440" s="21"/>
      <c r="T440" s="21"/>
      <c r="U440" s="20"/>
      <c r="V440" s="21"/>
      <c r="W440" s="21"/>
      <c r="X440" s="21"/>
      <c r="Y440" s="21"/>
      <c r="Z440" s="21"/>
      <c r="AA440" s="21"/>
      <c r="AB440" s="21"/>
      <c r="AC440" s="20"/>
      <c r="AD440" s="20"/>
      <c r="AE440" s="20"/>
      <c r="AF440" s="20"/>
      <c r="AG440" s="20"/>
      <c r="AH440" s="20"/>
      <c r="AI440" s="20"/>
      <c r="AJ440" s="20"/>
      <c r="AK440" s="20"/>
      <c r="AL440" s="21"/>
      <c r="AM440" s="20"/>
      <c r="AN440" s="10"/>
      <c r="AO440" s="10"/>
      <c r="AP440" s="20"/>
      <c r="AQ440" s="20"/>
      <c r="AR440" s="21"/>
      <c r="AS440" s="21"/>
      <c r="AT440" s="21"/>
      <c r="AU440" s="21"/>
      <c r="AV440" s="21"/>
      <c r="AW440" s="21"/>
      <c r="AX440" s="21"/>
      <c r="AY440" s="21"/>
      <c r="AZ440" s="21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</row>
    <row r="441" spans="2:108" ht="15">
      <c r="B441" s="4"/>
      <c r="C441" s="4"/>
      <c r="D441" s="4"/>
      <c r="E441" s="4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1"/>
      <c r="S441" s="21"/>
      <c r="T441" s="21"/>
      <c r="U441" s="20"/>
      <c r="V441" s="21"/>
      <c r="W441" s="21"/>
      <c r="X441" s="21"/>
      <c r="Y441" s="21"/>
      <c r="Z441" s="21"/>
      <c r="AA441" s="21"/>
      <c r="AB441" s="21"/>
      <c r="AC441" s="20"/>
      <c r="AD441" s="20"/>
      <c r="AE441" s="20"/>
      <c r="AF441" s="20"/>
      <c r="AG441" s="20"/>
      <c r="AH441" s="20"/>
      <c r="AI441" s="20"/>
      <c r="AJ441" s="20"/>
      <c r="AK441" s="20"/>
      <c r="AL441" s="21"/>
      <c r="AM441" s="20"/>
      <c r="AN441" s="10"/>
      <c r="AO441" s="10"/>
      <c r="AP441" s="20"/>
      <c r="AQ441" s="20"/>
      <c r="AR441" s="21"/>
      <c r="AS441" s="21"/>
      <c r="AT441" s="21"/>
      <c r="AU441" s="21"/>
      <c r="AV441" s="21"/>
      <c r="AW441" s="21"/>
      <c r="AX441" s="21"/>
      <c r="AY441" s="21"/>
      <c r="AZ441" s="21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</row>
    <row r="442" spans="2:108" ht="15">
      <c r="B442" s="4"/>
      <c r="C442" s="4"/>
      <c r="D442" s="4"/>
      <c r="E442" s="4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1"/>
      <c r="S442" s="21"/>
      <c r="T442" s="21"/>
      <c r="U442" s="20"/>
      <c r="V442" s="21"/>
      <c r="W442" s="21"/>
      <c r="X442" s="21"/>
      <c r="Y442" s="21"/>
      <c r="Z442" s="21"/>
      <c r="AA442" s="21"/>
      <c r="AB442" s="21"/>
      <c r="AC442" s="20"/>
      <c r="AD442" s="20"/>
      <c r="AE442" s="20"/>
      <c r="AF442" s="20"/>
      <c r="AG442" s="20"/>
      <c r="AH442" s="20"/>
      <c r="AI442" s="20"/>
      <c r="AJ442" s="20"/>
      <c r="AK442" s="20"/>
      <c r="AL442" s="21"/>
      <c r="AM442" s="20"/>
      <c r="AN442" s="10"/>
      <c r="AO442" s="10"/>
      <c r="AP442" s="20"/>
      <c r="AQ442" s="20"/>
      <c r="AR442" s="21"/>
      <c r="AS442" s="21"/>
      <c r="AT442" s="21"/>
      <c r="AU442" s="21"/>
      <c r="AV442" s="21"/>
      <c r="AW442" s="21"/>
      <c r="AX442" s="21"/>
      <c r="AY442" s="21"/>
      <c r="AZ442" s="21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</row>
    <row r="443" spans="2:108" ht="15">
      <c r="B443" s="4"/>
      <c r="C443" s="4"/>
      <c r="D443" s="4"/>
      <c r="E443" s="4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1"/>
      <c r="S443" s="21"/>
      <c r="T443" s="21"/>
      <c r="U443" s="20"/>
      <c r="V443" s="21"/>
      <c r="W443" s="21"/>
      <c r="X443" s="21"/>
      <c r="Y443" s="21"/>
      <c r="Z443" s="21"/>
      <c r="AA443" s="21"/>
      <c r="AB443" s="21"/>
      <c r="AC443" s="20"/>
      <c r="AD443" s="20"/>
      <c r="AE443" s="20"/>
      <c r="AF443" s="20"/>
      <c r="AG443" s="20"/>
      <c r="AH443" s="20"/>
      <c r="AI443" s="20"/>
      <c r="AJ443" s="20"/>
      <c r="AK443" s="20"/>
      <c r="AL443" s="21"/>
      <c r="AM443" s="20"/>
      <c r="AN443" s="10"/>
      <c r="AO443" s="10"/>
      <c r="AP443" s="20"/>
      <c r="AQ443" s="20"/>
      <c r="AR443" s="21"/>
      <c r="AS443" s="21"/>
      <c r="AT443" s="21"/>
      <c r="AU443" s="21"/>
      <c r="AV443" s="21"/>
      <c r="AW443" s="21"/>
      <c r="AX443" s="21"/>
      <c r="AY443" s="21"/>
      <c r="AZ443" s="21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</row>
    <row r="444" spans="2:108" ht="15">
      <c r="B444" s="4"/>
      <c r="C444" s="4"/>
      <c r="D444" s="4"/>
      <c r="E444" s="4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1"/>
      <c r="S444" s="21"/>
      <c r="T444" s="21"/>
      <c r="U444" s="20"/>
      <c r="V444" s="21"/>
      <c r="W444" s="21"/>
      <c r="X444" s="21"/>
      <c r="Y444" s="21"/>
      <c r="Z444" s="21"/>
      <c r="AA444" s="21"/>
      <c r="AB444" s="21"/>
      <c r="AC444" s="20"/>
      <c r="AD444" s="20"/>
      <c r="AE444" s="20"/>
      <c r="AF444" s="20"/>
      <c r="AG444" s="20"/>
      <c r="AH444" s="20"/>
      <c r="AI444" s="20"/>
      <c r="AJ444" s="20"/>
      <c r="AK444" s="20"/>
      <c r="AL444" s="21"/>
      <c r="AM444" s="20"/>
      <c r="AN444" s="10"/>
      <c r="AO444" s="10"/>
      <c r="AP444" s="20"/>
      <c r="AQ444" s="20"/>
      <c r="AR444" s="21"/>
      <c r="AS444" s="21"/>
      <c r="AT444" s="21"/>
      <c r="AU444" s="21"/>
      <c r="AV444" s="21"/>
      <c r="AW444" s="21"/>
      <c r="AX444" s="21"/>
      <c r="AY444" s="21"/>
      <c r="AZ444" s="21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</row>
    <row r="445" spans="2:108" ht="15">
      <c r="B445" s="4"/>
      <c r="C445" s="4"/>
      <c r="D445" s="4"/>
      <c r="E445" s="4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1"/>
      <c r="S445" s="21"/>
      <c r="T445" s="21"/>
      <c r="U445" s="20"/>
      <c r="V445" s="21"/>
      <c r="W445" s="21"/>
      <c r="X445" s="21"/>
      <c r="Y445" s="21"/>
      <c r="Z445" s="21"/>
      <c r="AA445" s="21"/>
      <c r="AB445" s="21"/>
      <c r="AC445" s="20"/>
      <c r="AD445" s="20"/>
      <c r="AE445" s="20"/>
      <c r="AF445" s="20"/>
      <c r="AG445" s="20"/>
      <c r="AH445" s="20"/>
      <c r="AI445" s="20"/>
      <c r="AJ445" s="20"/>
      <c r="AK445" s="20"/>
      <c r="AL445" s="21"/>
      <c r="AM445" s="20"/>
      <c r="AN445" s="10"/>
      <c r="AO445" s="10"/>
      <c r="AP445" s="20"/>
      <c r="AQ445" s="20"/>
      <c r="AR445" s="21"/>
      <c r="AS445" s="21"/>
      <c r="AT445" s="21"/>
      <c r="AU445" s="21"/>
      <c r="AV445" s="21"/>
      <c r="AW445" s="21"/>
      <c r="AX445" s="21"/>
      <c r="AY445" s="21"/>
      <c r="AZ445" s="21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</row>
    <row r="446" spans="2:108" ht="15">
      <c r="B446" s="4"/>
      <c r="C446" s="4"/>
      <c r="D446" s="4"/>
      <c r="E446" s="4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1"/>
      <c r="S446" s="21"/>
      <c r="T446" s="21"/>
      <c r="U446" s="20"/>
      <c r="V446" s="21"/>
      <c r="W446" s="21"/>
      <c r="X446" s="21"/>
      <c r="Y446" s="21"/>
      <c r="Z446" s="21"/>
      <c r="AA446" s="21"/>
      <c r="AB446" s="21"/>
      <c r="AC446" s="20"/>
      <c r="AD446" s="20"/>
      <c r="AE446" s="20"/>
      <c r="AF446" s="20"/>
      <c r="AG446" s="20"/>
      <c r="AH446" s="20"/>
      <c r="AI446" s="20"/>
      <c r="AJ446" s="20"/>
      <c r="AK446" s="20"/>
      <c r="AL446" s="21"/>
      <c r="AM446" s="20"/>
      <c r="AN446" s="10"/>
      <c r="AO446" s="10"/>
      <c r="AP446" s="20"/>
      <c r="AQ446" s="20"/>
      <c r="AR446" s="21"/>
      <c r="AS446" s="21"/>
      <c r="AT446" s="21"/>
      <c r="AU446" s="21"/>
      <c r="AV446" s="21"/>
      <c r="AW446" s="21"/>
      <c r="AX446" s="21"/>
      <c r="AY446" s="21"/>
      <c r="AZ446" s="21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</row>
    <row r="447" spans="2:108" ht="15">
      <c r="B447" s="4"/>
      <c r="C447" s="4"/>
      <c r="D447" s="4"/>
      <c r="E447" s="4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1"/>
      <c r="S447" s="21"/>
      <c r="T447" s="21"/>
      <c r="U447" s="20"/>
      <c r="V447" s="21"/>
      <c r="W447" s="21"/>
      <c r="X447" s="21"/>
      <c r="Y447" s="21"/>
      <c r="Z447" s="21"/>
      <c r="AA447" s="21"/>
      <c r="AB447" s="21"/>
      <c r="AC447" s="20"/>
      <c r="AD447" s="20"/>
      <c r="AE447" s="20"/>
      <c r="AF447" s="20"/>
      <c r="AG447" s="20"/>
      <c r="AH447" s="20"/>
      <c r="AI447" s="20"/>
      <c r="AJ447" s="20"/>
      <c r="AK447" s="20"/>
      <c r="AL447" s="21"/>
      <c r="AM447" s="20"/>
      <c r="AN447" s="10"/>
      <c r="AO447" s="10"/>
      <c r="AP447" s="20"/>
      <c r="AQ447" s="20"/>
      <c r="AR447" s="21"/>
      <c r="AS447" s="21"/>
      <c r="AT447" s="21"/>
      <c r="AU447" s="21"/>
      <c r="AV447" s="21"/>
      <c r="AW447" s="21"/>
      <c r="AX447" s="21"/>
      <c r="AY447" s="21"/>
      <c r="AZ447" s="21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</row>
    <row r="448" spans="2:108" ht="15">
      <c r="B448" s="4"/>
      <c r="C448" s="4"/>
      <c r="D448" s="4"/>
      <c r="E448" s="4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1"/>
      <c r="S448" s="21"/>
      <c r="T448" s="21"/>
      <c r="U448" s="20"/>
      <c r="V448" s="21"/>
      <c r="W448" s="21"/>
      <c r="X448" s="21"/>
      <c r="Y448" s="21"/>
      <c r="Z448" s="21"/>
      <c r="AA448" s="21"/>
      <c r="AB448" s="21"/>
      <c r="AC448" s="20"/>
      <c r="AD448" s="20"/>
      <c r="AE448" s="20"/>
      <c r="AF448" s="20"/>
      <c r="AG448" s="20"/>
      <c r="AH448" s="20"/>
      <c r="AI448" s="20"/>
      <c r="AJ448" s="20"/>
      <c r="AK448" s="20"/>
      <c r="AL448" s="21"/>
      <c r="AM448" s="20"/>
      <c r="AN448" s="10"/>
      <c r="AO448" s="10"/>
      <c r="AP448" s="20"/>
      <c r="AQ448" s="20"/>
      <c r="AR448" s="21"/>
      <c r="AS448" s="21"/>
      <c r="AT448" s="21"/>
      <c r="AU448" s="21"/>
      <c r="AV448" s="21"/>
      <c r="AW448" s="21"/>
      <c r="AX448" s="21"/>
      <c r="AY448" s="21"/>
      <c r="AZ448" s="21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</row>
    <row r="449" spans="2:108" ht="15">
      <c r="B449" s="4"/>
      <c r="C449" s="4"/>
      <c r="D449" s="4"/>
      <c r="E449" s="4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1"/>
      <c r="S449" s="21"/>
      <c r="T449" s="21"/>
      <c r="U449" s="20"/>
      <c r="V449" s="21"/>
      <c r="W449" s="21"/>
      <c r="X449" s="21"/>
      <c r="Y449" s="21"/>
      <c r="Z449" s="21"/>
      <c r="AA449" s="21"/>
      <c r="AB449" s="21"/>
      <c r="AC449" s="20"/>
      <c r="AD449" s="20"/>
      <c r="AE449" s="20"/>
      <c r="AF449" s="20"/>
      <c r="AG449" s="20"/>
      <c r="AH449" s="20"/>
      <c r="AI449" s="20"/>
      <c r="AJ449" s="20"/>
      <c r="AK449" s="20"/>
      <c r="AL449" s="21"/>
      <c r="AM449" s="20"/>
      <c r="AN449" s="10"/>
      <c r="AO449" s="10"/>
      <c r="AP449" s="20"/>
      <c r="AQ449" s="20"/>
      <c r="AR449" s="21"/>
      <c r="AS449" s="21"/>
      <c r="AT449" s="21"/>
      <c r="AU449" s="21"/>
      <c r="AV449" s="21"/>
      <c r="AW449" s="21"/>
      <c r="AX449" s="21"/>
      <c r="AY449" s="21"/>
      <c r="AZ449" s="21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</row>
    <row r="450" spans="2:108" ht="15">
      <c r="B450" s="4"/>
      <c r="C450" s="4"/>
      <c r="D450" s="4"/>
      <c r="E450" s="4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1"/>
      <c r="S450" s="21"/>
      <c r="T450" s="21"/>
      <c r="U450" s="20"/>
      <c r="V450" s="21"/>
      <c r="W450" s="21"/>
      <c r="X450" s="21"/>
      <c r="Y450" s="21"/>
      <c r="Z450" s="21"/>
      <c r="AA450" s="21"/>
      <c r="AB450" s="21"/>
      <c r="AC450" s="20"/>
      <c r="AD450" s="20"/>
      <c r="AE450" s="20"/>
      <c r="AF450" s="20"/>
      <c r="AG450" s="20"/>
      <c r="AH450" s="20"/>
      <c r="AI450" s="20"/>
      <c r="AJ450" s="20"/>
      <c r="AK450" s="20"/>
      <c r="AL450" s="21"/>
      <c r="AM450" s="20"/>
      <c r="AN450" s="10"/>
      <c r="AO450" s="10"/>
      <c r="AP450" s="20"/>
      <c r="AQ450" s="20"/>
      <c r="AR450" s="21"/>
      <c r="AS450" s="21"/>
      <c r="AT450" s="21"/>
      <c r="AU450" s="21"/>
      <c r="AV450" s="21"/>
      <c r="AW450" s="21"/>
      <c r="AX450" s="21"/>
      <c r="AY450" s="21"/>
      <c r="AZ450" s="21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</row>
    <row r="451" spans="2:108" ht="15">
      <c r="B451" s="4"/>
      <c r="C451" s="4"/>
      <c r="D451" s="4"/>
      <c r="E451" s="4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1"/>
      <c r="S451" s="21"/>
      <c r="T451" s="21"/>
      <c r="U451" s="20"/>
      <c r="V451" s="21"/>
      <c r="W451" s="21"/>
      <c r="X451" s="21"/>
      <c r="Y451" s="21"/>
      <c r="Z451" s="21"/>
      <c r="AA451" s="21"/>
      <c r="AB451" s="21"/>
      <c r="AC451" s="20"/>
      <c r="AD451" s="20"/>
      <c r="AE451" s="20"/>
      <c r="AF451" s="20"/>
      <c r="AG451" s="20"/>
      <c r="AH451" s="20"/>
      <c r="AI451" s="20"/>
      <c r="AJ451" s="20"/>
      <c r="AK451" s="20"/>
      <c r="AL451" s="21"/>
      <c r="AM451" s="20"/>
      <c r="AN451" s="10"/>
      <c r="AO451" s="10"/>
      <c r="AP451" s="20"/>
      <c r="AQ451" s="20"/>
      <c r="AR451" s="21"/>
      <c r="AS451" s="21"/>
      <c r="AT451" s="21"/>
      <c r="AU451" s="21"/>
      <c r="AV451" s="21"/>
      <c r="AW451" s="21"/>
      <c r="AX451" s="21"/>
      <c r="AY451" s="21"/>
      <c r="AZ451" s="21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</row>
    <row r="452" spans="2:108" ht="15">
      <c r="B452" s="4"/>
      <c r="C452" s="4"/>
      <c r="D452" s="4"/>
      <c r="E452" s="4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1"/>
      <c r="S452" s="21"/>
      <c r="T452" s="21"/>
      <c r="U452" s="20"/>
      <c r="V452" s="21"/>
      <c r="W452" s="21"/>
      <c r="X452" s="21"/>
      <c r="Y452" s="21"/>
      <c r="Z452" s="21"/>
      <c r="AA452" s="21"/>
      <c r="AB452" s="21"/>
      <c r="AC452" s="20"/>
      <c r="AD452" s="20"/>
      <c r="AE452" s="20"/>
      <c r="AF452" s="20"/>
      <c r="AG452" s="20"/>
      <c r="AH452" s="20"/>
      <c r="AI452" s="20"/>
      <c r="AJ452" s="20"/>
      <c r="AK452" s="20"/>
      <c r="AL452" s="21"/>
      <c r="AM452" s="20"/>
      <c r="AN452" s="10"/>
      <c r="AO452" s="10"/>
      <c r="AP452" s="20"/>
      <c r="AQ452" s="20"/>
      <c r="AR452" s="21"/>
      <c r="AS452" s="21"/>
      <c r="AT452" s="21"/>
      <c r="AU452" s="21"/>
      <c r="AV452" s="21"/>
      <c r="AW452" s="21"/>
      <c r="AX452" s="21"/>
      <c r="AY452" s="21"/>
      <c r="AZ452" s="21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</row>
    <row r="453" spans="2:108" ht="15">
      <c r="B453" s="4"/>
      <c r="C453" s="4"/>
      <c r="D453" s="4"/>
      <c r="E453" s="4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1"/>
      <c r="S453" s="21"/>
      <c r="T453" s="21"/>
      <c r="U453" s="20"/>
      <c r="V453" s="21"/>
      <c r="W453" s="21"/>
      <c r="X453" s="21"/>
      <c r="Y453" s="21"/>
      <c r="Z453" s="21"/>
      <c r="AA453" s="21"/>
      <c r="AB453" s="21"/>
      <c r="AC453" s="20"/>
      <c r="AD453" s="20"/>
      <c r="AE453" s="20"/>
      <c r="AF453" s="20"/>
      <c r="AG453" s="20"/>
      <c r="AH453" s="20"/>
      <c r="AI453" s="20"/>
      <c r="AJ453" s="20"/>
      <c r="AK453" s="20"/>
      <c r="AL453" s="21"/>
      <c r="AM453" s="20"/>
      <c r="AN453" s="10"/>
      <c r="AO453" s="10"/>
      <c r="AP453" s="20"/>
      <c r="AQ453" s="20"/>
      <c r="AR453" s="21"/>
      <c r="AS453" s="21"/>
      <c r="AT453" s="21"/>
      <c r="AU453" s="21"/>
      <c r="AV453" s="21"/>
      <c r="AW453" s="21"/>
      <c r="AX453" s="21"/>
      <c r="AY453" s="21"/>
      <c r="AZ453" s="21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</row>
    <row r="454" spans="2:108" ht="15">
      <c r="B454" s="4"/>
      <c r="C454" s="4"/>
      <c r="D454" s="4"/>
      <c r="E454" s="4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1"/>
      <c r="S454" s="21"/>
      <c r="T454" s="21"/>
      <c r="U454" s="20"/>
      <c r="V454" s="21"/>
      <c r="W454" s="21"/>
      <c r="X454" s="21"/>
      <c r="Y454" s="21"/>
      <c r="Z454" s="21"/>
      <c r="AA454" s="21"/>
      <c r="AB454" s="21"/>
      <c r="AC454" s="20"/>
      <c r="AD454" s="20"/>
      <c r="AE454" s="20"/>
      <c r="AF454" s="20"/>
      <c r="AG454" s="20"/>
      <c r="AH454" s="20"/>
      <c r="AI454" s="20"/>
      <c r="AJ454" s="20"/>
      <c r="AK454" s="20"/>
      <c r="AL454" s="21"/>
      <c r="AM454" s="20"/>
      <c r="AN454" s="10"/>
      <c r="AO454" s="10"/>
      <c r="AP454" s="20"/>
      <c r="AQ454" s="20"/>
      <c r="AR454" s="21"/>
      <c r="AS454" s="21"/>
      <c r="AT454" s="21"/>
      <c r="AU454" s="21"/>
      <c r="AV454" s="21"/>
      <c r="AW454" s="21"/>
      <c r="AX454" s="21"/>
      <c r="AY454" s="21"/>
      <c r="AZ454" s="21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</row>
    <row r="455" spans="2:108" ht="15">
      <c r="B455" s="4"/>
      <c r="C455" s="4"/>
      <c r="D455" s="4"/>
      <c r="E455" s="4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1"/>
      <c r="S455" s="21"/>
      <c r="T455" s="21"/>
      <c r="U455" s="20"/>
      <c r="V455" s="21"/>
      <c r="W455" s="21"/>
      <c r="X455" s="21"/>
      <c r="Y455" s="21"/>
      <c r="Z455" s="21"/>
      <c r="AA455" s="21"/>
      <c r="AB455" s="21"/>
      <c r="AC455" s="20"/>
      <c r="AD455" s="20"/>
      <c r="AE455" s="20"/>
      <c r="AF455" s="20"/>
      <c r="AG455" s="20"/>
      <c r="AH455" s="20"/>
      <c r="AI455" s="20"/>
      <c r="AJ455" s="20"/>
      <c r="AK455" s="20"/>
      <c r="AL455" s="21"/>
      <c r="AM455" s="20"/>
      <c r="AN455" s="10"/>
      <c r="AO455" s="10"/>
      <c r="AP455" s="20"/>
      <c r="AQ455" s="20"/>
      <c r="AR455" s="21"/>
      <c r="AS455" s="21"/>
      <c r="AT455" s="21"/>
      <c r="AU455" s="21"/>
      <c r="AV455" s="21"/>
      <c r="AW455" s="21"/>
      <c r="AX455" s="21"/>
      <c r="AY455" s="21"/>
      <c r="AZ455" s="21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</row>
    <row r="456" spans="2:108" ht="15">
      <c r="B456" s="4"/>
      <c r="C456" s="4"/>
      <c r="D456" s="4"/>
      <c r="E456" s="4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1"/>
      <c r="S456" s="21"/>
      <c r="T456" s="21"/>
      <c r="U456" s="20"/>
      <c r="V456" s="21"/>
      <c r="W456" s="21"/>
      <c r="X456" s="21"/>
      <c r="Y456" s="21"/>
      <c r="Z456" s="21"/>
      <c r="AA456" s="21"/>
      <c r="AB456" s="21"/>
      <c r="AC456" s="20"/>
      <c r="AD456" s="20"/>
      <c r="AE456" s="20"/>
      <c r="AF456" s="20"/>
      <c r="AG456" s="20"/>
      <c r="AH456" s="20"/>
      <c r="AI456" s="20"/>
      <c r="AJ456" s="20"/>
      <c r="AK456" s="20"/>
      <c r="AL456" s="21"/>
      <c r="AM456" s="20"/>
      <c r="AN456" s="10"/>
      <c r="AO456" s="10"/>
      <c r="AP456" s="20"/>
      <c r="AQ456" s="20"/>
      <c r="AR456" s="21"/>
      <c r="AS456" s="21"/>
      <c r="AT456" s="21"/>
      <c r="AU456" s="21"/>
      <c r="AV456" s="21"/>
      <c r="AW456" s="21"/>
      <c r="AX456" s="21"/>
      <c r="AY456" s="21"/>
      <c r="AZ456" s="21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</row>
    <row r="457" spans="2:108" ht="15">
      <c r="B457" s="4"/>
      <c r="C457" s="4"/>
      <c r="D457" s="4"/>
      <c r="E457" s="4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1"/>
      <c r="S457" s="21"/>
      <c r="T457" s="21"/>
      <c r="U457" s="20"/>
      <c r="V457" s="21"/>
      <c r="W457" s="21"/>
      <c r="X457" s="21"/>
      <c r="Y457" s="21"/>
      <c r="Z457" s="21"/>
      <c r="AA457" s="21"/>
      <c r="AB457" s="21"/>
      <c r="AC457" s="20"/>
      <c r="AD457" s="20"/>
      <c r="AE457" s="20"/>
      <c r="AF457" s="20"/>
      <c r="AG457" s="20"/>
      <c r="AH457" s="20"/>
      <c r="AI457" s="20"/>
      <c r="AJ457" s="20"/>
      <c r="AK457" s="20"/>
      <c r="AL457" s="21"/>
      <c r="AM457" s="20"/>
      <c r="AN457" s="10"/>
      <c r="AO457" s="10"/>
      <c r="AP457" s="20"/>
      <c r="AQ457" s="20"/>
      <c r="AR457" s="21"/>
      <c r="AS457" s="21"/>
      <c r="AT457" s="21"/>
      <c r="AU457" s="21"/>
      <c r="AV457" s="21"/>
      <c r="AW457" s="21"/>
      <c r="AX457" s="21"/>
      <c r="AY457" s="21"/>
      <c r="AZ457" s="21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</row>
    <row r="458" spans="2:108" ht="15">
      <c r="B458" s="4"/>
      <c r="C458" s="4"/>
      <c r="D458" s="4"/>
      <c r="E458" s="4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1"/>
      <c r="S458" s="21"/>
      <c r="T458" s="21"/>
      <c r="U458" s="20"/>
      <c r="V458" s="21"/>
      <c r="W458" s="21"/>
      <c r="X458" s="21"/>
      <c r="Y458" s="21"/>
      <c r="Z458" s="21"/>
      <c r="AA458" s="21"/>
      <c r="AB458" s="21"/>
      <c r="AC458" s="20"/>
      <c r="AD458" s="20"/>
      <c r="AE458" s="20"/>
      <c r="AF458" s="20"/>
      <c r="AG458" s="20"/>
      <c r="AH458" s="20"/>
      <c r="AI458" s="20"/>
      <c r="AJ458" s="20"/>
      <c r="AK458" s="20"/>
      <c r="AL458" s="21"/>
      <c r="AM458" s="20"/>
      <c r="AN458" s="10"/>
      <c r="AO458" s="10"/>
      <c r="AP458" s="20"/>
      <c r="AQ458" s="20"/>
      <c r="AR458" s="21"/>
      <c r="AS458" s="21"/>
      <c r="AT458" s="21"/>
      <c r="AU458" s="21"/>
      <c r="AV458" s="21"/>
      <c r="AW458" s="21"/>
      <c r="AX458" s="21"/>
      <c r="AY458" s="21"/>
      <c r="AZ458" s="21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</row>
    <row r="459" spans="2:108" ht="15">
      <c r="B459" s="4"/>
      <c r="C459" s="4"/>
      <c r="D459" s="4"/>
      <c r="E459" s="4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1"/>
      <c r="S459" s="21"/>
      <c r="T459" s="21"/>
      <c r="U459" s="20"/>
      <c r="V459" s="21"/>
      <c r="W459" s="21"/>
      <c r="X459" s="21"/>
      <c r="Y459" s="21"/>
      <c r="Z459" s="21"/>
      <c r="AA459" s="21"/>
      <c r="AB459" s="21"/>
      <c r="AC459" s="20"/>
      <c r="AD459" s="20"/>
      <c r="AE459" s="20"/>
      <c r="AF459" s="20"/>
      <c r="AG459" s="20"/>
      <c r="AH459" s="20"/>
      <c r="AI459" s="20"/>
      <c r="AJ459" s="20"/>
      <c r="AK459" s="20"/>
      <c r="AL459" s="21"/>
      <c r="AM459" s="20"/>
      <c r="AN459" s="10"/>
      <c r="AO459" s="10"/>
      <c r="AP459" s="20"/>
      <c r="AQ459" s="20"/>
      <c r="AR459" s="21"/>
      <c r="AS459" s="21"/>
      <c r="AT459" s="21"/>
      <c r="AU459" s="21"/>
      <c r="AV459" s="21"/>
      <c r="AW459" s="21"/>
      <c r="AX459" s="21"/>
      <c r="AY459" s="21"/>
      <c r="AZ459" s="21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</row>
    <row r="460" spans="2:108" ht="15">
      <c r="B460" s="4"/>
      <c r="C460" s="4"/>
      <c r="D460" s="4"/>
      <c r="E460" s="4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1"/>
      <c r="S460" s="21"/>
      <c r="T460" s="21"/>
      <c r="U460" s="20"/>
      <c r="V460" s="21"/>
      <c r="W460" s="21"/>
      <c r="X460" s="21"/>
      <c r="Y460" s="21"/>
      <c r="Z460" s="21"/>
      <c r="AA460" s="21"/>
      <c r="AB460" s="21"/>
      <c r="AC460" s="20"/>
      <c r="AD460" s="20"/>
      <c r="AE460" s="20"/>
      <c r="AF460" s="20"/>
      <c r="AG460" s="20"/>
      <c r="AH460" s="20"/>
      <c r="AI460" s="20"/>
      <c r="AJ460" s="20"/>
      <c r="AK460" s="20"/>
      <c r="AL460" s="21"/>
      <c r="AM460" s="20"/>
      <c r="AN460" s="10"/>
      <c r="AO460" s="10"/>
      <c r="AP460" s="20"/>
      <c r="AQ460" s="20"/>
      <c r="AR460" s="21"/>
      <c r="AS460" s="21"/>
      <c r="AT460" s="21"/>
      <c r="AU460" s="21"/>
      <c r="AV460" s="21"/>
      <c r="AW460" s="21"/>
      <c r="AX460" s="21"/>
      <c r="AY460" s="21"/>
      <c r="AZ460" s="21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</row>
    <row r="461" spans="2:108" ht="15">
      <c r="B461" s="4"/>
      <c r="C461" s="4"/>
      <c r="D461" s="4"/>
      <c r="E461" s="4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1"/>
      <c r="S461" s="21"/>
      <c r="T461" s="21"/>
      <c r="U461" s="20"/>
      <c r="V461" s="21"/>
      <c r="W461" s="21"/>
      <c r="X461" s="21"/>
      <c r="Y461" s="21"/>
      <c r="Z461" s="21"/>
      <c r="AA461" s="21"/>
      <c r="AB461" s="21"/>
      <c r="AC461" s="20"/>
      <c r="AD461" s="20"/>
      <c r="AE461" s="20"/>
      <c r="AF461" s="20"/>
      <c r="AG461" s="20"/>
      <c r="AH461" s="20"/>
      <c r="AI461" s="20"/>
      <c r="AJ461" s="20"/>
      <c r="AK461" s="20"/>
      <c r="AL461" s="21"/>
      <c r="AM461" s="20"/>
      <c r="AN461" s="10"/>
      <c r="AO461" s="10"/>
      <c r="AP461" s="20"/>
      <c r="AQ461" s="20"/>
      <c r="AR461" s="21"/>
      <c r="AS461" s="21"/>
      <c r="AT461" s="21"/>
      <c r="AU461" s="21"/>
      <c r="AV461" s="21"/>
      <c r="AW461" s="21"/>
      <c r="AX461" s="21"/>
      <c r="AY461" s="21"/>
      <c r="AZ461" s="21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</row>
    <row r="462" spans="2:108" ht="15">
      <c r="B462" s="4"/>
      <c r="C462" s="4"/>
      <c r="D462" s="4"/>
      <c r="E462" s="4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1"/>
      <c r="S462" s="21"/>
      <c r="T462" s="21"/>
      <c r="U462" s="20"/>
      <c r="V462" s="21"/>
      <c r="W462" s="21"/>
      <c r="X462" s="21"/>
      <c r="Y462" s="21"/>
      <c r="Z462" s="21"/>
      <c r="AA462" s="21"/>
      <c r="AB462" s="21"/>
      <c r="AC462" s="20"/>
      <c r="AD462" s="20"/>
      <c r="AE462" s="20"/>
      <c r="AF462" s="20"/>
      <c r="AG462" s="20"/>
      <c r="AH462" s="20"/>
      <c r="AI462" s="20"/>
      <c r="AJ462" s="20"/>
      <c r="AK462" s="20"/>
      <c r="AL462" s="21"/>
      <c r="AM462" s="20"/>
      <c r="AN462" s="10"/>
      <c r="AO462" s="10"/>
      <c r="AP462" s="20"/>
      <c r="AQ462" s="20"/>
      <c r="AR462" s="21"/>
      <c r="AS462" s="21"/>
      <c r="AT462" s="21"/>
      <c r="AU462" s="21"/>
      <c r="AV462" s="21"/>
      <c r="AW462" s="21"/>
      <c r="AX462" s="21"/>
      <c r="AY462" s="21"/>
      <c r="AZ462" s="21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</row>
    <row r="463" spans="2:108" ht="15">
      <c r="B463" s="4"/>
      <c r="C463" s="4"/>
      <c r="D463" s="4"/>
      <c r="E463" s="4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1"/>
      <c r="S463" s="21"/>
      <c r="T463" s="21"/>
      <c r="U463" s="20"/>
      <c r="V463" s="21"/>
      <c r="W463" s="21"/>
      <c r="X463" s="21"/>
      <c r="Y463" s="21"/>
      <c r="Z463" s="21"/>
      <c r="AA463" s="21"/>
      <c r="AB463" s="21"/>
      <c r="AC463" s="20"/>
      <c r="AD463" s="20"/>
      <c r="AE463" s="20"/>
      <c r="AF463" s="20"/>
      <c r="AG463" s="20"/>
      <c r="AH463" s="20"/>
      <c r="AI463" s="20"/>
      <c r="AJ463" s="20"/>
      <c r="AK463" s="20"/>
      <c r="AL463" s="21"/>
      <c r="AM463" s="20"/>
      <c r="AN463" s="10"/>
      <c r="AO463" s="10"/>
      <c r="AP463" s="20"/>
      <c r="AQ463" s="20"/>
      <c r="AR463" s="21"/>
      <c r="AS463" s="21"/>
      <c r="AT463" s="21"/>
      <c r="AU463" s="21"/>
      <c r="AV463" s="21"/>
      <c r="AW463" s="21"/>
      <c r="AX463" s="21"/>
      <c r="AY463" s="21"/>
      <c r="AZ463" s="21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</row>
    <row r="464" spans="2:108" ht="15">
      <c r="B464" s="4"/>
      <c r="C464" s="4"/>
      <c r="D464" s="4"/>
      <c r="E464" s="4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1"/>
      <c r="S464" s="21"/>
      <c r="T464" s="21"/>
      <c r="U464" s="20"/>
      <c r="V464" s="21"/>
      <c r="W464" s="21"/>
      <c r="X464" s="21"/>
      <c r="Y464" s="21"/>
      <c r="Z464" s="21"/>
      <c r="AA464" s="21"/>
      <c r="AB464" s="21"/>
      <c r="AC464" s="20"/>
      <c r="AD464" s="20"/>
      <c r="AE464" s="20"/>
      <c r="AF464" s="20"/>
      <c r="AG464" s="20"/>
      <c r="AH464" s="20"/>
      <c r="AI464" s="20"/>
      <c r="AJ464" s="20"/>
      <c r="AK464" s="20"/>
      <c r="AL464" s="21"/>
      <c r="AM464" s="20"/>
      <c r="AN464" s="10"/>
      <c r="AO464" s="10"/>
      <c r="AP464" s="20"/>
      <c r="AQ464" s="20"/>
      <c r="AR464" s="21"/>
      <c r="AS464" s="21"/>
      <c r="AT464" s="21"/>
      <c r="AU464" s="21"/>
      <c r="AV464" s="21"/>
      <c r="AW464" s="21"/>
      <c r="AX464" s="21"/>
      <c r="AY464" s="21"/>
      <c r="AZ464" s="21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</row>
    <row r="465" spans="2:108" ht="15">
      <c r="B465" s="4"/>
      <c r="C465" s="4"/>
      <c r="D465" s="4"/>
      <c r="E465" s="4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1"/>
      <c r="S465" s="21"/>
      <c r="T465" s="21"/>
      <c r="U465" s="20"/>
      <c r="V465" s="21"/>
      <c r="W465" s="21"/>
      <c r="X465" s="21"/>
      <c r="Y465" s="21"/>
      <c r="Z465" s="21"/>
      <c r="AA465" s="21"/>
      <c r="AB465" s="21"/>
      <c r="AC465" s="20"/>
      <c r="AD465" s="20"/>
      <c r="AE465" s="20"/>
      <c r="AF465" s="20"/>
      <c r="AG465" s="20"/>
      <c r="AH465" s="20"/>
      <c r="AI465" s="20"/>
      <c r="AJ465" s="20"/>
      <c r="AK465" s="20"/>
      <c r="AL465" s="21"/>
      <c r="AM465" s="20"/>
      <c r="AN465" s="10"/>
      <c r="AO465" s="10"/>
      <c r="AP465" s="20"/>
      <c r="AQ465" s="20"/>
      <c r="AR465" s="21"/>
      <c r="AS465" s="21"/>
      <c r="AT465" s="21"/>
      <c r="AU465" s="21"/>
      <c r="AV465" s="21"/>
      <c r="AW465" s="21"/>
      <c r="AX465" s="21"/>
      <c r="AY465" s="21"/>
      <c r="AZ465" s="21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</row>
    <row r="466" spans="2:108" ht="15">
      <c r="B466" s="4"/>
      <c r="C466" s="4"/>
      <c r="D466" s="4"/>
      <c r="E466" s="4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1"/>
      <c r="S466" s="21"/>
      <c r="T466" s="21"/>
      <c r="U466" s="20"/>
      <c r="V466" s="21"/>
      <c r="W466" s="21"/>
      <c r="X466" s="21"/>
      <c r="Y466" s="21"/>
      <c r="Z466" s="21"/>
      <c r="AA466" s="21"/>
      <c r="AB466" s="21"/>
      <c r="AC466" s="20"/>
      <c r="AD466" s="20"/>
      <c r="AE466" s="20"/>
      <c r="AF466" s="20"/>
      <c r="AG466" s="20"/>
      <c r="AH466" s="20"/>
      <c r="AI466" s="20"/>
      <c r="AJ466" s="20"/>
      <c r="AK466" s="20"/>
      <c r="AL466" s="21"/>
      <c r="AM466" s="20"/>
      <c r="AN466" s="10"/>
      <c r="AO466" s="10"/>
      <c r="AP466" s="20"/>
      <c r="AQ466" s="20"/>
      <c r="AR466" s="21"/>
      <c r="AS466" s="21"/>
      <c r="AT466" s="21"/>
      <c r="AU466" s="21"/>
      <c r="AV466" s="21"/>
      <c r="AW466" s="21"/>
      <c r="AX466" s="21"/>
      <c r="AY466" s="21"/>
      <c r="AZ466" s="21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</row>
    <row r="467" spans="2:108" ht="15">
      <c r="B467" s="4"/>
      <c r="C467" s="4"/>
      <c r="D467" s="4"/>
      <c r="E467" s="4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1"/>
      <c r="S467" s="21"/>
      <c r="T467" s="21"/>
      <c r="U467" s="20"/>
      <c r="V467" s="21"/>
      <c r="W467" s="21"/>
      <c r="X467" s="21"/>
      <c r="Y467" s="21"/>
      <c r="Z467" s="21"/>
      <c r="AA467" s="21"/>
      <c r="AB467" s="21"/>
      <c r="AC467" s="20"/>
      <c r="AD467" s="20"/>
      <c r="AE467" s="20"/>
      <c r="AF467" s="20"/>
      <c r="AG467" s="20"/>
      <c r="AH467" s="20"/>
      <c r="AI467" s="20"/>
      <c r="AJ467" s="20"/>
      <c r="AK467" s="20"/>
      <c r="AL467" s="21"/>
      <c r="AM467" s="20"/>
      <c r="AN467" s="10"/>
      <c r="AO467" s="10"/>
      <c r="AP467" s="20"/>
      <c r="AQ467" s="20"/>
      <c r="AR467" s="21"/>
      <c r="AS467" s="21"/>
      <c r="AT467" s="21"/>
      <c r="AU467" s="21"/>
      <c r="AV467" s="21"/>
      <c r="AW467" s="21"/>
      <c r="AX467" s="21"/>
      <c r="AY467" s="21"/>
      <c r="AZ467" s="21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</row>
    <row r="468" spans="2:108" ht="15">
      <c r="B468" s="4"/>
      <c r="C468" s="4"/>
      <c r="D468" s="4"/>
      <c r="E468" s="4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1"/>
      <c r="S468" s="21"/>
      <c r="T468" s="21"/>
      <c r="U468" s="20"/>
      <c r="V468" s="21"/>
      <c r="W468" s="21"/>
      <c r="X468" s="21"/>
      <c r="Y468" s="21"/>
      <c r="Z468" s="21"/>
      <c r="AA468" s="21"/>
      <c r="AB468" s="21"/>
      <c r="AC468" s="20"/>
      <c r="AD468" s="20"/>
      <c r="AE468" s="20"/>
      <c r="AF468" s="20"/>
      <c r="AG468" s="20"/>
      <c r="AH468" s="20"/>
      <c r="AI468" s="20"/>
      <c r="AJ468" s="20"/>
      <c r="AK468" s="20"/>
      <c r="AL468" s="21"/>
      <c r="AM468" s="20"/>
      <c r="AN468" s="10"/>
      <c r="AO468" s="10"/>
      <c r="AP468" s="20"/>
      <c r="AQ468" s="20"/>
      <c r="AR468" s="21"/>
      <c r="AS468" s="21"/>
      <c r="AT468" s="21"/>
      <c r="AU468" s="21"/>
      <c r="AV468" s="21"/>
      <c r="AW468" s="21"/>
      <c r="AX468" s="21"/>
      <c r="AY468" s="21"/>
      <c r="AZ468" s="21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</row>
    <row r="469" spans="2:108" ht="15">
      <c r="B469" s="4"/>
      <c r="C469" s="4"/>
      <c r="D469" s="4"/>
      <c r="E469" s="4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1"/>
      <c r="S469" s="21"/>
      <c r="T469" s="21"/>
      <c r="U469" s="20"/>
      <c r="V469" s="21"/>
      <c r="W469" s="21"/>
      <c r="X469" s="21"/>
      <c r="Y469" s="21"/>
      <c r="Z469" s="21"/>
      <c r="AA469" s="21"/>
      <c r="AB469" s="21"/>
      <c r="AC469" s="20"/>
      <c r="AD469" s="20"/>
      <c r="AE469" s="20"/>
      <c r="AF469" s="20"/>
      <c r="AG469" s="20"/>
      <c r="AH469" s="20"/>
      <c r="AI469" s="20"/>
      <c r="AJ469" s="20"/>
      <c r="AK469" s="20"/>
      <c r="AL469" s="21"/>
      <c r="AM469" s="20"/>
      <c r="AN469" s="10"/>
      <c r="AO469" s="10"/>
      <c r="AP469" s="20"/>
      <c r="AQ469" s="20"/>
      <c r="AR469" s="21"/>
      <c r="AS469" s="21"/>
      <c r="AT469" s="21"/>
      <c r="AU469" s="21"/>
      <c r="AV469" s="21"/>
      <c r="AW469" s="21"/>
      <c r="AX469" s="21"/>
      <c r="AY469" s="21"/>
      <c r="AZ469" s="21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</row>
    <row r="470" spans="2:108" ht="15">
      <c r="B470" s="4"/>
      <c r="C470" s="4"/>
      <c r="D470" s="4"/>
      <c r="E470" s="4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1"/>
      <c r="S470" s="21"/>
      <c r="T470" s="21"/>
      <c r="U470" s="20"/>
      <c r="V470" s="21"/>
      <c r="W470" s="21"/>
      <c r="X470" s="21"/>
      <c r="Y470" s="21"/>
      <c r="Z470" s="21"/>
      <c r="AA470" s="21"/>
      <c r="AB470" s="21"/>
      <c r="AC470" s="20"/>
      <c r="AD470" s="20"/>
      <c r="AE470" s="20"/>
      <c r="AF470" s="20"/>
      <c r="AG470" s="20"/>
      <c r="AH470" s="20"/>
      <c r="AI470" s="20"/>
      <c r="AJ470" s="20"/>
      <c r="AK470" s="20"/>
      <c r="AL470" s="21"/>
      <c r="AM470" s="20"/>
      <c r="AN470" s="10"/>
      <c r="AO470" s="10"/>
      <c r="AP470" s="20"/>
      <c r="AQ470" s="20"/>
      <c r="AR470" s="21"/>
      <c r="AS470" s="21"/>
      <c r="AT470" s="21"/>
      <c r="AU470" s="21"/>
      <c r="AV470" s="21"/>
      <c r="AW470" s="21"/>
      <c r="AX470" s="21"/>
      <c r="AY470" s="21"/>
      <c r="AZ470" s="21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</row>
    <row r="471" spans="2:108" ht="15">
      <c r="B471" s="4"/>
      <c r="C471" s="4"/>
      <c r="D471" s="4"/>
      <c r="E471" s="4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1"/>
      <c r="S471" s="21"/>
      <c r="T471" s="21"/>
      <c r="U471" s="20"/>
      <c r="V471" s="21"/>
      <c r="W471" s="21"/>
      <c r="X471" s="21"/>
      <c r="Y471" s="21"/>
      <c r="Z471" s="21"/>
      <c r="AA471" s="21"/>
      <c r="AB471" s="21"/>
      <c r="AC471" s="20"/>
      <c r="AD471" s="20"/>
      <c r="AE471" s="20"/>
      <c r="AF471" s="20"/>
      <c r="AG471" s="20"/>
      <c r="AH471" s="20"/>
      <c r="AI471" s="20"/>
      <c r="AJ471" s="20"/>
      <c r="AK471" s="20"/>
      <c r="AL471" s="21"/>
      <c r="AM471" s="20"/>
      <c r="AN471" s="10"/>
      <c r="AO471" s="10"/>
      <c r="AP471" s="20"/>
      <c r="AQ471" s="20"/>
      <c r="AR471" s="21"/>
      <c r="AS471" s="21"/>
      <c r="AT471" s="21"/>
      <c r="AU471" s="21"/>
      <c r="AV471" s="21"/>
      <c r="AW471" s="21"/>
      <c r="AX471" s="21"/>
      <c r="AY471" s="21"/>
      <c r="AZ471" s="21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</row>
    <row r="472" spans="2:108" ht="15">
      <c r="B472" s="4"/>
      <c r="C472" s="4"/>
      <c r="D472" s="4"/>
      <c r="E472" s="4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1"/>
      <c r="S472" s="21"/>
      <c r="T472" s="21"/>
      <c r="U472" s="20"/>
      <c r="V472" s="21"/>
      <c r="W472" s="21"/>
      <c r="X472" s="21"/>
      <c r="Y472" s="21"/>
      <c r="Z472" s="21"/>
      <c r="AA472" s="21"/>
      <c r="AB472" s="21"/>
      <c r="AC472" s="20"/>
      <c r="AD472" s="20"/>
      <c r="AE472" s="20"/>
      <c r="AF472" s="20"/>
      <c r="AG472" s="20"/>
      <c r="AH472" s="20"/>
      <c r="AI472" s="20"/>
      <c r="AJ472" s="20"/>
      <c r="AK472" s="20"/>
      <c r="AL472" s="21"/>
      <c r="AM472" s="20"/>
      <c r="AN472" s="10"/>
      <c r="AO472" s="10"/>
      <c r="AP472" s="20"/>
      <c r="AQ472" s="20"/>
      <c r="AR472" s="21"/>
      <c r="AS472" s="21"/>
      <c r="AT472" s="21"/>
      <c r="AU472" s="21"/>
      <c r="AV472" s="21"/>
      <c r="AW472" s="21"/>
      <c r="AX472" s="21"/>
      <c r="AY472" s="21"/>
      <c r="AZ472" s="21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</row>
    <row r="473" spans="2:108" ht="15">
      <c r="B473" s="4"/>
      <c r="C473" s="4"/>
      <c r="D473" s="4"/>
      <c r="E473" s="4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1"/>
      <c r="S473" s="21"/>
      <c r="T473" s="21"/>
      <c r="U473" s="20"/>
      <c r="V473" s="21"/>
      <c r="W473" s="21"/>
      <c r="X473" s="21"/>
      <c r="Y473" s="21"/>
      <c r="Z473" s="21"/>
      <c r="AA473" s="21"/>
      <c r="AB473" s="21"/>
      <c r="AC473" s="20"/>
      <c r="AD473" s="20"/>
      <c r="AE473" s="20"/>
      <c r="AF473" s="20"/>
      <c r="AG473" s="20"/>
      <c r="AH473" s="20"/>
      <c r="AI473" s="20"/>
      <c r="AJ473" s="20"/>
      <c r="AK473" s="20"/>
      <c r="AL473" s="21"/>
      <c r="AM473" s="20"/>
      <c r="AN473" s="10"/>
      <c r="AO473" s="10"/>
      <c r="AP473" s="20"/>
      <c r="AQ473" s="20"/>
      <c r="AR473" s="21"/>
      <c r="AS473" s="21"/>
      <c r="AT473" s="21"/>
      <c r="AU473" s="21"/>
      <c r="AV473" s="21"/>
      <c r="AW473" s="21"/>
      <c r="AX473" s="21"/>
      <c r="AY473" s="21"/>
      <c r="AZ473" s="21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</row>
    <row r="474" spans="2:108" ht="15">
      <c r="B474" s="4"/>
      <c r="C474" s="4"/>
      <c r="D474" s="4"/>
      <c r="E474" s="4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1"/>
      <c r="S474" s="21"/>
      <c r="T474" s="21"/>
      <c r="U474" s="20"/>
      <c r="V474" s="21"/>
      <c r="W474" s="21"/>
      <c r="X474" s="21"/>
      <c r="Y474" s="21"/>
      <c r="Z474" s="21"/>
      <c r="AA474" s="21"/>
      <c r="AB474" s="21"/>
      <c r="AC474" s="20"/>
      <c r="AD474" s="20"/>
      <c r="AE474" s="20"/>
      <c r="AF474" s="20"/>
      <c r="AG474" s="20"/>
      <c r="AH474" s="20"/>
      <c r="AI474" s="20"/>
      <c r="AJ474" s="20"/>
      <c r="AK474" s="20"/>
      <c r="AL474" s="21"/>
      <c r="AM474" s="20"/>
      <c r="AN474" s="10"/>
      <c r="AO474" s="10"/>
      <c r="AP474" s="20"/>
      <c r="AQ474" s="20"/>
      <c r="AR474" s="21"/>
      <c r="AS474" s="21"/>
      <c r="AT474" s="21"/>
      <c r="AU474" s="21"/>
      <c r="AV474" s="21"/>
      <c r="AW474" s="21"/>
      <c r="AX474" s="21"/>
      <c r="AY474" s="21"/>
      <c r="AZ474" s="21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</row>
    <row r="475" spans="2:108" ht="15">
      <c r="B475" s="4"/>
      <c r="C475" s="4"/>
      <c r="D475" s="4"/>
      <c r="E475" s="4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1"/>
      <c r="S475" s="21"/>
      <c r="T475" s="21"/>
      <c r="U475" s="20"/>
      <c r="V475" s="21"/>
      <c r="W475" s="21"/>
      <c r="X475" s="21"/>
      <c r="Y475" s="21"/>
      <c r="Z475" s="21"/>
      <c r="AA475" s="21"/>
      <c r="AB475" s="21"/>
      <c r="AC475" s="20"/>
      <c r="AD475" s="20"/>
      <c r="AE475" s="20"/>
      <c r="AF475" s="20"/>
      <c r="AG475" s="20"/>
      <c r="AH475" s="20"/>
      <c r="AI475" s="20"/>
      <c r="AJ475" s="20"/>
      <c r="AK475" s="20"/>
      <c r="AL475" s="21"/>
      <c r="AM475" s="20"/>
      <c r="AN475" s="10"/>
      <c r="AO475" s="10"/>
      <c r="AP475" s="20"/>
      <c r="AQ475" s="20"/>
      <c r="AR475" s="21"/>
      <c r="AS475" s="21"/>
      <c r="AT475" s="21"/>
      <c r="AU475" s="21"/>
      <c r="AV475" s="21"/>
      <c r="AW475" s="21"/>
      <c r="AX475" s="21"/>
      <c r="AY475" s="21"/>
      <c r="AZ475" s="21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</row>
    <row r="476" spans="2:108" ht="15">
      <c r="B476" s="4"/>
      <c r="C476" s="4"/>
      <c r="D476" s="4"/>
      <c r="E476" s="4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1"/>
      <c r="S476" s="21"/>
      <c r="T476" s="21"/>
      <c r="U476" s="20"/>
      <c r="V476" s="21"/>
      <c r="W476" s="21"/>
      <c r="X476" s="21"/>
      <c r="Y476" s="21"/>
      <c r="Z476" s="21"/>
      <c r="AA476" s="21"/>
      <c r="AB476" s="21"/>
      <c r="AC476" s="20"/>
      <c r="AD476" s="20"/>
      <c r="AE476" s="20"/>
      <c r="AF476" s="20"/>
      <c r="AG476" s="20"/>
      <c r="AH476" s="20"/>
      <c r="AI476" s="20"/>
      <c r="AJ476" s="20"/>
      <c r="AK476" s="20"/>
      <c r="AL476" s="21"/>
      <c r="AM476" s="20"/>
      <c r="AN476" s="10"/>
      <c r="AO476" s="10"/>
      <c r="AP476" s="20"/>
      <c r="AQ476" s="20"/>
      <c r="AR476" s="21"/>
      <c r="AS476" s="21"/>
      <c r="AT476" s="21"/>
      <c r="AU476" s="21"/>
      <c r="AV476" s="21"/>
      <c r="AW476" s="21"/>
      <c r="AX476" s="21"/>
      <c r="AY476" s="21"/>
      <c r="AZ476" s="21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</row>
    <row r="477" spans="2:108" ht="15">
      <c r="B477" s="4"/>
      <c r="C477" s="4"/>
      <c r="D477" s="4"/>
      <c r="E477" s="4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1"/>
      <c r="S477" s="21"/>
      <c r="T477" s="21"/>
      <c r="U477" s="20"/>
      <c r="V477" s="21"/>
      <c r="W477" s="21"/>
      <c r="X477" s="21"/>
      <c r="Y477" s="21"/>
      <c r="Z477" s="21"/>
      <c r="AA477" s="21"/>
      <c r="AB477" s="21"/>
      <c r="AC477" s="20"/>
      <c r="AD477" s="20"/>
      <c r="AE477" s="20"/>
      <c r="AF477" s="20"/>
      <c r="AG477" s="20"/>
      <c r="AH477" s="20"/>
      <c r="AI477" s="20"/>
      <c r="AJ477" s="20"/>
      <c r="AK477" s="20"/>
      <c r="AL477" s="21"/>
      <c r="AM477" s="20"/>
      <c r="AN477" s="10"/>
      <c r="AO477" s="10"/>
      <c r="AP477" s="20"/>
      <c r="AQ477" s="20"/>
      <c r="AR477" s="21"/>
      <c r="AS477" s="21"/>
      <c r="AT477" s="21"/>
      <c r="AU477" s="21"/>
      <c r="AV477" s="21"/>
      <c r="AW477" s="21"/>
      <c r="AX477" s="21"/>
      <c r="AY477" s="21"/>
      <c r="AZ477" s="21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</row>
    <row r="478" spans="2:108" ht="15">
      <c r="B478" s="4"/>
      <c r="C478" s="4"/>
      <c r="D478" s="4"/>
      <c r="E478" s="4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1"/>
      <c r="S478" s="21"/>
      <c r="T478" s="21"/>
      <c r="U478" s="20"/>
      <c r="V478" s="21"/>
      <c r="W478" s="21"/>
      <c r="X478" s="21"/>
      <c r="Y478" s="21"/>
      <c r="Z478" s="21"/>
      <c r="AA478" s="21"/>
      <c r="AB478" s="21"/>
      <c r="AC478" s="20"/>
      <c r="AD478" s="20"/>
      <c r="AE478" s="20"/>
      <c r="AF478" s="20"/>
      <c r="AG478" s="20"/>
      <c r="AH478" s="20"/>
      <c r="AI478" s="20"/>
      <c r="AJ478" s="20"/>
      <c r="AK478" s="20"/>
      <c r="AL478" s="21"/>
      <c r="AM478" s="20"/>
      <c r="AN478" s="10"/>
      <c r="AO478" s="10"/>
      <c r="AP478" s="20"/>
      <c r="AQ478" s="20"/>
      <c r="AR478" s="21"/>
      <c r="AS478" s="21"/>
      <c r="AT478" s="21"/>
      <c r="AU478" s="21"/>
      <c r="AV478" s="21"/>
      <c r="AW478" s="21"/>
      <c r="AX478" s="21"/>
      <c r="AY478" s="21"/>
      <c r="AZ478" s="21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</row>
    <row r="479" spans="2:108" ht="15">
      <c r="B479" s="4"/>
      <c r="C479" s="4"/>
      <c r="D479" s="4"/>
      <c r="E479" s="4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1"/>
      <c r="S479" s="21"/>
      <c r="T479" s="21"/>
      <c r="U479" s="20"/>
      <c r="V479" s="21"/>
      <c r="W479" s="21"/>
      <c r="X479" s="21"/>
      <c r="Y479" s="21"/>
      <c r="Z479" s="21"/>
      <c r="AA479" s="21"/>
      <c r="AB479" s="21"/>
      <c r="AC479" s="20"/>
      <c r="AD479" s="20"/>
      <c r="AE479" s="20"/>
      <c r="AF479" s="20"/>
      <c r="AG479" s="20"/>
      <c r="AH479" s="20"/>
      <c r="AI479" s="20"/>
      <c r="AJ479" s="20"/>
      <c r="AK479" s="20"/>
      <c r="AL479" s="21"/>
      <c r="AM479" s="20"/>
      <c r="AN479" s="10"/>
      <c r="AO479" s="10"/>
      <c r="AP479" s="20"/>
      <c r="AQ479" s="20"/>
      <c r="AR479" s="21"/>
      <c r="AS479" s="21"/>
      <c r="AT479" s="21"/>
      <c r="AU479" s="21"/>
      <c r="AV479" s="21"/>
      <c r="AW479" s="21"/>
      <c r="AX479" s="21"/>
      <c r="AY479" s="21"/>
      <c r="AZ479" s="21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</row>
    <row r="480" spans="2:108" ht="15">
      <c r="B480" s="4"/>
      <c r="C480" s="4"/>
      <c r="D480" s="4"/>
      <c r="E480" s="4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1"/>
      <c r="S480" s="21"/>
      <c r="T480" s="21"/>
      <c r="U480" s="20"/>
      <c r="V480" s="21"/>
      <c r="W480" s="21"/>
      <c r="X480" s="21"/>
      <c r="Y480" s="21"/>
      <c r="Z480" s="21"/>
      <c r="AA480" s="21"/>
      <c r="AB480" s="21"/>
      <c r="AC480" s="20"/>
      <c r="AD480" s="20"/>
      <c r="AE480" s="20"/>
      <c r="AF480" s="20"/>
      <c r="AG480" s="20"/>
      <c r="AH480" s="20"/>
      <c r="AI480" s="20"/>
      <c r="AJ480" s="20"/>
      <c r="AK480" s="20"/>
      <c r="AL480" s="21"/>
      <c r="AM480" s="20"/>
      <c r="AN480" s="10"/>
      <c r="AO480" s="10"/>
      <c r="AP480" s="20"/>
      <c r="AQ480" s="20"/>
      <c r="AR480" s="21"/>
      <c r="AS480" s="21"/>
      <c r="AT480" s="21"/>
      <c r="AU480" s="21"/>
      <c r="AV480" s="21"/>
      <c r="AW480" s="21"/>
      <c r="AX480" s="21"/>
      <c r="AY480" s="21"/>
      <c r="AZ480" s="21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</row>
    <row r="481" spans="2:108" ht="15">
      <c r="B481" s="4"/>
      <c r="C481" s="4"/>
      <c r="D481" s="4"/>
      <c r="E481" s="4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1"/>
      <c r="S481" s="21"/>
      <c r="T481" s="21"/>
      <c r="U481" s="20"/>
      <c r="V481" s="21"/>
      <c r="W481" s="21"/>
      <c r="X481" s="21"/>
      <c r="Y481" s="21"/>
      <c r="Z481" s="21"/>
      <c r="AA481" s="21"/>
      <c r="AB481" s="21"/>
      <c r="AC481" s="20"/>
      <c r="AD481" s="20"/>
      <c r="AE481" s="20"/>
      <c r="AF481" s="20"/>
      <c r="AG481" s="20"/>
      <c r="AH481" s="20"/>
      <c r="AI481" s="20"/>
      <c r="AJ481" s="20"/>
      <c r="AK481" s="20"/>
      <c r="AL481" s="21"/>
      <c r="AM481" s="20"/>
      <c r="AN481" s="10"/>
      <c r="AO481" s="10"/>
      <c r="AP481" s="20"/>
      <c r="AQ481" s="20"/>
      <c r="AR481" s="21"/>
      <c r="AS481" s="21"/>
      <c r="AT481" s="21"/>
      <c r="AU481" s="21"/>
      <c r="AV481" s="21"/>
      <c r="AW481" s="21"/>
      <c r="AX481" s="21"/>
      <c r="AY481" s="21"/>
      <c r="AZ481" s="21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</row>
    <row r="482" spans="2:108" ht="15">
      <c r="B482" s="4"/>
      <c r="C482" s="4"/>
      <c r="D482" s="4"/>
      <c r="E482" s="4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1"/>
      <c r="S482" s="21"/>
      <c r="T482" s="21"/>
      <c r="U482" s="20"/>
      <c r="V482" s="21"/>
      <c r="W482" s="21"/>
      <c r="X482" s="21"/>
      <c r="Y482" s="21"/>
      <c r="Z482" s="21"/>
      <c r="AA482" s="21"/>
      <c r="AB482" s="21"/>
      <c r="AC482" s="20"/>
      <c r="AD482" s="20"/>
      <c r="AE482" s="20"/>
      <c r="AF482" s="20"/>
      <c r="AG482" s="20"/>
      <c r="AH482" s="20"/>
      <c r="AI482" s="20"/>
      <c r="AJ482" s="20"/>
      <c r="AK482" s="20"/>
      <c r="AL482" s="21"/>
      <c r="AM482" s="20"/>
      <c r="AN482" s="10"/>
      <c r="AO482" s="10"/>
      <c r="AP482" s="20"/>
      <c r="AQ482" s="20"/>
      <c r="AR482" s="21"/>
      <c r="AS482" s="21"/>
      <c r="AT482" s="21"/>
      <c r="AU482" s="21"/>
      <c r="AV482" s="21"/>
      <c r="AW482" s="21"/>
      <c r="AX482" s="21"/>
      <c r="AY482" s="21"/>
      <c r="AZ482" s="21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</row>
    <row r="483" spans="2:108" ht="15">
      <c r="B483" s="4"/>
      <c r="C483" s="4"/>
      <c r="D483" s="4"/>
      <c r="E483" s="4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1"/>
      <c r="S483" s="21"/>
      <c r="T483" s="21"/>
      <c r="U483" s="20"/>
      <c r="V483" s="21"/>
      <c r="W483" s="21"/>
      <c r="X483" s="21"/>
      <c r="Y483" s="21"/>
      <c r="Z483" s="21"/>
      <c r="AA483" s="21"/>
      <c r="AB483" s="21"/>
      <c r="AC483" s="20"/>
      <c r="AD483" s="20"/>
      <c r="AE483" s="20"/>
      <c r="AF483" s="20"/>
      <c r="AG483" s="20"/>
      <c r="AH483" s="20"/>
      <c r="AI483" s="20"/>
      <c r="AJ483" s="20"/>
      <c r="AK483" s="20"/>
      <c r="AL483" s="21"/>
      <c r="AM483" s="20"/>
      <c r="AN483" s="10"/>
      <c r="AO483" s="10"/>
      <c r="AP483" s="20"/>
      <c r="AQ483" s="20"/>
      <c r="AR483" s="21"/>
      <c r="AS483" s="21"/>
      <c r="AT483" s="21"/>
      <c r="AU483" s="21"/>
      <c r="AV483" s="21"/>
      <c r="AW483" s="21"/>
      <c r="AX483" s="21"/>
      <c r="AY483" s="21"/>
      <c r="AZ483" s="21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</row>
    <row r="484" spans="2:108" ht="15">
      <c r="B484" s="4"/>
      <c r="C484" s="4"/>
      <c r="D484" s="4"/>
      <c r="E484" s="4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1"/>
      <c r="S484" s="21"/>
      <c r="T484" s="21"/>
      <c r="U484" s="20"/>
      <c r="V484" s="21"/>
      <c r="W484" s="21"/>
      <c r="X484" s="21"/>
      <c r="Y484" s="21"/>
      <c r="Z484" s="21"/>
      <c r="AA484" s="21"/>
      <c r="AB484" s="21"/>
      <c r="AC484" s="20"/>
      <c r="AD484" s="20"/>
      <c r="AE484" s="20"/>
      <c r="AF484" s="20"/>
      <c r="AG484" s="20"/>
      <c r="AH484" s="20"/>
      <c r="AI484" s="20"/>
      <c r="AJ484" s="20"/>
      <c r="AK484" s="20"/>
      <c r="AL484" s="21"/>
      <c r="AM484" s="20"/>
      <c r="AN484" s="10"/>
      <c r="AO484" s="10"/>
      <c r="AP484" s="20"/>
      <c r="AQ484" s="20"/>
      <c r="AR484" s="21"/>
      <c r="AS484" s="21"/>
      <c r="AT484" s="21"/>
      <c r="AU484" s="21"/>
      <c r="AV484" s="21"/>
      <c r="AW484" s="21"/>
      <c r="AX484" s="21"/>
      <c r="AY484" s="21"/>
      <c r="AZ484" s="21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</row>
    <row r="485" spans="2:108" ht="15">
      <c r="B485" s="4"/>
      <c r="C485" s="4"/>
      <c r="D485" s="4"/>
      <c r="E485" s="4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1"/>
      <c r="S485" s="21"/>
      <c r="T485" s="21"/>
      <c r="U485" s="20"/>
      <c r="V485" s="21"/>
      <c r="W485" s="21"/>
      <c r="X485" s="21"/>
      <c r="Y485" s="21"/>
      <c r="Z485" s="21"/>
      <c r="AA485" s="21"/>
      <c r="AB485" s="21"/>
      <c r="AC485" s="20"/>
      <c r="AD485" s="20"/>
      <c r="AE485" s="20"/>
      <c r="AF485" s="20"/>
      <c r="AG485" s="20"/>
      <c r="AH485" s="20"/>
      <c r="AI485" s="20"/>
      <c r="AJ485" s="20"/>
      <c r="AK485" s="20"/>
      <c r="AL485" s="21"/>
      <c r="AM485" s="20"/>
      <c r="AN485" s="10"/>
      <c r="AO485" s="10"/>
      <c r="AP485" s="20"/>
      <c r="AQ485" s="20"/>
      <c r="AR485" s="21"/>
      <c r="AS485" s="21"/>
      <c r="AT485" s="21"/>
      <c r="AU485" s="21"/>
      <c r="AV485" s="21"/>
      <c r="AW485" s="21"/>
      <c r="AX485" s="21"/>
      <c r="AY485" s="21"/>
      <c r="AZ485" s="21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</row>
    <row r="486" spans="2:108" ht="15">
      <c r="B486" s="4"/>
      <c r="C486" s="4"/>
      <c r="D486" s="4"/>
      <c r="E486" s="4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1"/>
      <c r="S486" s="21"/>
      <c r="T486" s="21"/>
      <c r="U486" s="20"/>
      <c r="V486" s="21"/>
      <c r="W486" s="21"/>
      <c r="X486" s="21"/>
      <c r="Y486" s="21"/>
      <c r="Z486" s="21"/>
      <c r="AA486" s="21"/>
      <c r="AB486" s="21"/>
      <c r="AC486" s="20"/>
      <c r="AD486" s="20"/>
      <c r="AE486" s="20"/>
      <c r="AF486" s="20"/>
      <c r="AG486" s="20"/>
      <c r="AH486" s="20"/>
      <c r="AI486" s="20"/>
      <c r="AJ486" s="20"/>
      <c r="AK486" s="20"/>
      <c r="AL486" s="21"/>
      <c r="AM486" s="20"/>
      <c r="AN486" s="10"/>
      <c r="AO486" s="10"/>
      <c r="AP486" s="20"/>
      <c r="AQ486" s="20"/>
      <c r="AR486" s="21"/>
      <c r="AS486" s="21"/>
      <c r="AT486" s="21"/>
      <c r="AU486" s="21"/>
      <c r="AV486" s="21"/>
      <c r="AW486" s="21"/>
      <c r="AX486" s="21"/>
      <c r="AY486" s="21"/>
      <c r="AZ486" s="21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</row>
    <row r="487" spans="2:108" ht="15">
      <c r="B487" s="4"/>
      <c r="C487" s="4"/>
      <c r="D487" s="4"/>
      <c r="E487" s="4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1"/>
      <c r="S487" s="21"/>
      <c r="T487" s="21"/>
      <c r="U487" s="20"/>
      <c r="V487" s="21"/>
      <c r="W487" s="21"/>
      <c r="X487" s="21"/>
      <c r="Y487" s="21"/>
      <c r="Z487" s="21"/>
      <c r="AA487" s="21"/>
      <c r="AB487" s="21"/>
      <c r="AC487" s="20"/>
      <c r="AD487" s="20"/>
      <c r="AE487" s="20"/>
      <c r="AF487" s="20"/>
      <c r="AG487" s="20"/>
      <c r="AH487" s="20"/>
      <c r="AI487" s="20"/>
      <c r="AJ487" s="20"/>
      <c r="AK487" s="20"/>
      <c r="AL487" s="21"/>
      <c r="AM487" s="20"/>
      <c r="AN487" s="10"/>
      <c r="AO487" s="10"/>
      <c r="AP487" s="20"/>
      <c r="AQ487" s="20"/>
      <c r="AR487" s="21"/>
      <c r="AS487" s="21"/>
      <c r="AT487" s="21"/>
      <c r="AU487" s="21"/>
      <c r="AV487" s="21"/>
      <c r="AW487" s="21"/>
      <c r="AX487" s="21"/>
      <c r="AY487" s="21"/>
      <c r="AZ487" s="21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</row>
    <row r="488" spans="2:108" ht="15">
      <c r="B488" s="4"/>
      <c r="C488" s="4"/>
      <c r="D488" s="4"/>
      <c r="E488" s="4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1"/>
      <c r="S488" s="21"/>
      <c r="T488" s="21"/>
      <c r="U488" s="20"/>
      <c r="V488" s="21"/>
      <c r="W488" s="21"/>
      <c r="X488" s="21"/>
      <c r="Y488" s="21"/>
      <c r="Z488" s="21"/>
      <c r="AA488" s="21"/>
      <c r="AB488" s="21"/>
      <c r="AC488" s="20"/>
      <c r="AD488" s="20"/>
      <c r="AE488" s="20"/>
      <c r="AF488" s="20"/>
      <c r="AG488" s="20"/>
      <c r="AH488" s="20"/>
      <c r="AI488" s="20"/>
      <c r="AJ488" s="20"/>
      <c r="AK488" s="20"/>
      <c r="AL488" s="21"/>
      <c r="AM488" s="20"/>
      <c r="AN488" s="10"/>
      <c r="AO488" s="10"/>
      <c r="AP488" s="20"/>
      <c r="AQ488" s="20"/>
      <c r="AR488" s="21"/>
      <c r="AS488" s="21"/>
      <c r="AT488" s="21"/>
      <c r="AU488" s="21"/>
      <c r="AV488" s="21"/>
      <c r="AW488" s="21"/>
      <c r="AX488" s="21"/>
      <c r="AY488" s="21"/>
      <c r="AZ488" s="21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</row>
    <row r="489" spans="2:108" ht="15">
      <c r="B489" s="4"/>
      <c r="C489" s="4"/>
      <c r="D489" s="4"/>
      <c r="E489" s="4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1"/>
      <c r="S489" s="21"/>
      <c r="T489" s="21"/>
      <c r="U489" s="20"/>
      <c r="V489" s="21"/>
      <c r="W489" s="21"/>
      <c r="X489" s="21"/>
      <c r="Y489" s="21"/>
      <c r="Z489" s="21"/>
      <c r="AA489" s="21"/>
      <c r="AB489" s="21"/>
      <c r="AC489" s="20"/>
      <c r="AD489" s="20"/>
      <c r="AE489" s="20"/>
      <c r="AF489" s="20"/>
      <c r="AG489" s="20"/>
      <c r="AH489" s="20"/>
      <c r="AI489" s="20"/>
      <c r="AJ489" s="20"/>
      <c r="AK489" s="20"/>
      <c r="AL489" s="21"/>
      <c r="AM489" s="20"/>
      <c r="AN489" s="10"/>
      <c r="AO489" s="10"/>
      <c r="AP489" s="20"/>
      <c r="AQ489" s="20"/>
      <c r="AR489" s="21"/>
      <c r="AS489" s="21"/>
      <c r="AT489" s="21"/>
      <c r="AU489" s="21"/>
      <c r="AV489" s="21"/>
      <c r="AW489" s="21"/>
      <c r="AX489" s="21"/>
      <c r="AY489" s="21"/>
      <c r="AZ489" s="21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</row>
    <row r="490" spans="2:108" ht="15">
      <c r="B490" s="4"/>
      <c r="C490" s="4"/>
      <c r="D490" s="4"/>
      <c r="E490" s="4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1"/>
      <c r="S490" s="21"/>
      <c r="T490" s="21"/>
      <c r="U490" s="20"/>
      <c r="V490" s="21"/>
      <c r="W490" s="21"/>
      <c r="X490" s="21"/>
      <c r="Y490" s="21"/>
      <c r="Z490" s="21"/>
      <c r="AA490" s="21"/>
      <c r="AB490" s="21"/>
      <c r="AC490" s="20"/>
      <c r="AD490" s="20"/>
      <c r="AE490" s="20"/>
      <c r="AF490" s="20"/>
      <c r="AG490" s="20"/>
      <c r="AH490" s="20"/>
      <c r="AI490" s="20"/>
      <c r="AJ490" s="20"/>
      <c r="AK490" s="20"/>
      <c r="AL490" s="21"/>
      <c r="AM490" s="20"/>
      <c r="AN490" s="10"/>
      <c r="AO490" s="10"/>
      <c r="AP490" s="20"/>
      <c r="AQ490" s="20"/>
      <c r="AR490" s="21"/>
      <c r="AS490" s="21"/>
      <c r="AT490" s="21"/>
      <c r="AU490" s="21"/>
      <c r="AV490" s="21"/>
      <c r="AW490" s="21"/>
      <c r="AX490" s="21"/>
      <c r="AY490" s="21"/>
      <c r="AZ490" s="21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</row>
    <row r="491" spans="2:108" ht="15">
      <c r="B491" s="4"/>
      <c r="C491" s="4"/>
      <c r="D491" s="4"/>
      <c r="E491" s="4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1"/>
      <c r="S491" s="21"/>
      <c r="T491" s="21"/>
      <c r="U491" s="20"/>
      <c r="V491" s="21"/>
      <c r="W491" s="21"/>
      <c r="X491" s="21"/>
      <c r="Y491" s="21"/>
      <c r="Z491" s="21"/>
      <c r="AA491" s="21"/>
      <c r="AB491" s="21"/>
      <c r="AC491" s="20"/>
      <c r="AD491" s="20"/>
      <c r="AE491" s="20"/>
      <c r="AF491" s="20"/>
      <c r="AG491" s="20"/>
      <c r="AH491" s="20"/>
      <c r="AI491" s="20"/>
      <c r="AJ491" s="20"/>
      <c r="AK491" s="20"/>
      <c r="AL491" s="21"/>
      <c r="AM491" s="20"/>
      <c r="AN491" s="10"/>
      <c r="AO491" s="10"/>
      <c r="AP491" s="20"/>
      <c r="AQ491" s="20"/>
      <c r="AR491" s="21"/>
      <c r="AS491" s="21"/>
      <c r="AT491" s="21"/>
      <c r="AU491" s="21"/>
      <c r="AV491" s="21"/>
      <c r="AW491" s="21"/>
      <c r="AX491" s="21"/>
      <c r="AY491" s="21"/>
      <c r="AZ491" s="21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</row>
    <row r="492" spans="2:108" ht="15">
      <c r="B492" s="4"/>
      <c r="C492" s="4"/>
      <c r="D492" s="4"/>
      <c r="E492" s="4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1"/>
      <c r="S492" s="21"/>
      <c r="T492" s="21"/>
      <c r="U492" s="20"/>
      <c r="V492" s="21"/>
      <c r="W492" s="21"/>
      <c r="X492" s="21"/>
      <c r="Y492" s="21"/>
      <c r="Z492" s="21"/>
      <c r="AA492" s="21"/>
      <c r="AB492" s="21"/>
      <c r="AC492" s="20"/>
      <c r="AD492" s="20"/>
      <c r="AE492" s="20"/>
      <c r="AF492" s="20"/>
      <c r="AG492" s="20"/>
      <c r="AH492" s="20"/>
      <c r="AI492" s="20"/>
      <c r="AJ492" s="20"/>
      <c r="AK492" s="20"/>
      <c r="AL492" s="21"/>
      <c r="AM492" s="20"/>
      <c r="AN492" s="10"/>
      <c r="AO492" s="10"/>
      <c r="AP492" s="20"/>
      <c r="AQ492" s="20"/>
      <c r="AR492" s="21"/>
      <c r="AS492" s="21"/>
      <c r="AT492" s="21"/>
      <c r="AU492" s="21"/>
      <c r="AV492" s="21"/>
      <c r="AW492" s="21"/>
      <c r="AX492" s="21"/>
      <c r="AY492" s="21"/>
      <c r="AZ492" s="21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</row>
    <row r="493" spans="2:108" ht="15">
      <c r="B493" s="4"/>
      <c r="C493" s="4"/>
      <c r="D493" s="4"/>
      <c r="E493" s="4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1"/>
      <c r="S493" s="21"/>
      <c r="T493" s="21"/>
      <c r="U493" s="20"/>
      <c r="V493" s="21"/>
      <c r="W493" s="21"/>
      <c r="X493" s="21"/>
      <c r="Y493" s="21"/>
      <c r="Z493" s="21"/>
      <c r="AA493" s="21"/>
      <c r="AB493" s="21"/>
      <c r="AC493" s="20"/>
      <c r="AD493" s="20"/>
      <c r="AE493" s="20"/>
      <c r="AF493" s="20"/>
      <c r="AG493" s="20"/>
      <c r="AH493" s="20"/>
      <c r="AI493" s="20"/>
      <c r="AJ493" s="20"/>
      <c r="AK493" s="20"/>
      <c r="AL493" s="21"/>
      <c r="AM493" s="20"/>
      <c r="AN493" s="10"/>
      <c r="AO493" s="10"/>
      <c r="AP493" s="20"/>
      <c r="AQ493" s="20"/>
      <c r="AR493" s="21"/>
      <c r="AS493" s="21"/>
      <c r="AT493" s="21"/>
      <c r="AU493" s="21"/>
      <c r="AV493" s="21"/>
      <c r="AW493" s="21"/>
      <c r="AX493" s="21"/>
      <c r="AY493" s="21"/>
      <c r="AZ493" s="21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</row>
    <row r="494" spans="2:108" ht="15">
      <c r="B494" s="4"/>
      <c r="C494" s="4"/>
      <c r="D494" s="4"/>
      <c r="E494" s="4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1"/>
      <c r="S494" s="21"/>
      <c r="T494" s="21"/>
      <c r="U494" s="20"/>
      <c r="V494" s="21"/>
      <c r="W494" s="21"/>
      <c r="X494" s="21"/>
      <c r="Y494" s="21"/>
      <c r="Z494" s="21"/>
      <c r="AA494" s="21"/>
      <c r="AB494" s="21"/>
      <c r="AC494" s="20"/>
      <c r="AD494" s="20"/>
      <c r="AE494" s="20"/>
      <c r="AF494" s="20"/>
      <c r="AG494" s="20"/>
      <c r="AH494" s="20"/>
      <c r="AI494" s="20"/>
      <c r="AJ494" s="20"/>
      <c r="AK494" s="20"/>
      <c r="AL494" s="21"/>
      <c r="AM494" s="20"/>
      <c r="AN494" s="10"/>
      <c r="AO494" s="10"/>
      <c r="AP494" s="20"/>
      <c r="AQ494" s="20"/>
      <c r="AR494" s="21"/>
      <c r="AS494" s="21"/>
      <c r="AT494" s="21"/>
      <c r="AU494" s="21"/>
      <c r="AV494" s="21"/>
      <c r="AW494" s="21"/>
      <c r="AX494" s="21"/>
      <c r="AY494" s="21"/>
      <c r="AZ494" s="21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</row>
    <row r="495" spans="2:108" ht="15">
      <c r="B495" s="4"/>
      <c r="C495" s="4"/>
      <c r="D495" s="4"/>
      <c r="E495" s="4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1"/>
      <c r="S495" s="21"/>
      <c r="T495" s="21"/>
      <c r="U495" s="20"/>
      <c r="V495" s="21"/>
      <c r="W495" s="21"/>
      <c r="X495" s="21"/>
      <c r="Y495" s="21"/>
      <c r="Z495" s="21"/>
      <c r="AA495" s="21"/>
      <c r="AB495" s="21"/>
      <c r="AC495" s="20"/>
      <c r="AD495" s="20"/>
      <c r="AE495" s="20"/>
      <c r="AF495" s="20"/>
      <c r="AG495" s="20"/>
      <c r="AH495" s="20"/>
      <c r="AI495" s="20"/>
      <c r="AJ495" s="20"/>
      <c r="AK495" s="20"/>
      <c r="AL495" s="21"/>
      <c r="AM495" s="20"/>
      <c r="AN495" s="10"/>
      <c r="AO495" s="10"/>
      <c r="AP495" s="20"/>
      <c r="AQ495" s="20"/>
      <c r="AR495" s="21"/>
      <c r="AS495" s="21"/>
      <c r="AT495" s="21"/>
      <c r="AU495" s="21"/>
      <c r="AV495" s="21"/>
      <c r="AW495" s="21"/>
      <c r="AX495" s="21"/>
      <c r="AY495" s="21"/>
      <c r="AZ495" s="21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</row>
    <row r="496" spans="2:108" ht="15">
      <c r="B496" s="4"/>
      <c r="C496" s="4"/>
      <c r="D496" s="4"/>
      <c r="E496" s="4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1"/>
      <c r="S496" s="21"/>
      <c r="T496" s="21"/>
      <c r="U496" s="20"/>
      <c r="V496" s="21"/>
      <c r="W496" s="21"/>
      <c r="X496" s="21"/>
      <c r="Y496" s="21"/>
      <c r="Z496" s="21"/>
      <c r="AA496" s="21"/>
      <c r="AB496" s="21"/>
      <c r="AC496" s="20"/>
      <c r="AD496" s="20"/>
      <c r="AE496" s="20"/>
      <c r="AF496" s="20"/>
      <c r="AG496" s="20"/>
      <c r="AH496" s="20"/>
      <c r="AI496" s="20"/>
      <c r="AJ496" s="20"/>
      <c r="AK496" s="20"/>
      <c r="AL496" s="21"/>
      <c r="AM496" s="20"/>
      <c r="AN496" s="10"/>
      <c r="AO496" s="10"/>
      <c r="AP496" s="20"/>
      <c r="AQ496" s="20"/>
      <c r="AR496" s="21"/>
      <c r="AS496" s="21"/>
      <c r="AT496" s="21"/>
      <c r="AU496" s="21"/>
      <c r="AV496" s="21"/>
      <c r="AW496" s="21"/>
      <c r="AX496" s="21"/>
      <c r="AY496" s="21"/>
      <c r="AZ496" s="21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</row>
    <row r="497" spans="2:108" ht="15">
      <c r="B497" s="4"/>
      <c r="C497" s="4"/>
      <c r="D497" s="4"/>
      <c r="E497" s="4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1"/>
      <c r="S497" s="21"/>
      <c r="T497" s="21"/>
      <c r="U497" s="20"/>
      <c r="V497" s="21"/>
      <c r="W497" s="21"/>
      <c r="X497" s="21"/>
      <c r="Y497" s="21"/>
      <c r="Z497" s="21"/>
      <c r="AA497" s="21"/>
      <c r="AB497" s="21"/>
      <c r="AC497" s="20"/>
      <c r="AD497" s="20"/>
      <c r="AE497" s="20"/>
      <c r="AF497" s="20"/>
      <c r="AG497" s="20"/>
      <c r="AH497" s="20"/>
      <c r="AI497" s="20"/>
      <c r="AJ497" s="20"/>
      <c r="AK497" s="20"/>
      <c r="AL497" s="21"/>
      <c r="AM497" s="20"/>
      <c r="AN497" s="10"/>
      <c r="AO497" s="10"/>
      <c r="AP497" s="20"/>
      <c r="AQ497" s="20"/>
      <c r="AR497" s="21"/>
      <c r="AS497" s="21"/>
      <c r="AT497" s="21"/>
      <c r="AU497" s="21"/>
      <c r="AV497" s="21"/>
      <c r="AW497" s="21"/>
      <c r="AX497" s="21"/>
      <c r="AY497" s="21"/>
      <c r="AZ497" s="21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</row>
    <row r="498" spans="2:108" ht="15">
      <c r="B498" s="4"/>
      <c r="C498" s="4"/>
      <c r="D498" s="4"/>
      <c r="E498" s="4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1"/>
      <c r="S498" s="21"/>
      <c r="T498" s="21"/>
      <c r="U498" s="20"/>
      <c r="V498" s="21"/>
      <c r="W498" s="21"/>
      <c r="X498" s="21"/>
      <c r="Y498" s="21"/>
      <c r="Z498" s="21"/>
      <c r="AA498" s="21"/>
      <c r="AB498" s="21"/>
      <c r="AC498" s="20"/>
      <c r="AD498" s="20"/>
      <c r="AE498" s="20"/>
      <c r="AF498" s="20"/>
      <c r="AG498" s="20"/>
      <c r="AH498" s="20"/>
      <c r="AI498" s="20"/>
      <c r="AJ498" s="20"/>
      <c r="AK498" s="20"/>
      <c r="AL498" s="21"/>
      <c r="AM498" s="20"/>
      <c r="AN498" s="10"/>
      <c r="AO498" s="10"/>
      <c r="AP498" s="20"/>
      <c r="AQ498" s="20"/>
      <c r="AR498" s="21"/>
      <c r="AS498" s="21"/>
      <c r="AT498" s="21"/>
      <c r="AU498" s="21"/>
      <c r="AV498" s="21"/>
      <c r="AW498" s="21"/>
      <c r="AX498" s="21"/>
      <c r="AY498" s="21"/>
      <c r="AZ498" s="21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</row>
    <row r="499" spans="2:108" ht="15">
      <c r="B499" s="4"/>
      <c r="C499" s="4"/>
      <c r="D499" s="4"/>
      <c r="E499" s="4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1"/>
      <c r="S499" s="21"/>
      <c r="T499" s="21"/>
      <c r="U499" s="20"/>
      <c r="V499" s="21"/>
      <c r="W499" s="21"/>
      <c r="X499" s="21"/>
      <c r="Y499" s="21"/>
      <c r="Z499" s="21"/>
      <c r="AA499" s="21"/>
      <c r="AB499" s="21"/>
      <c r="AC499" s="20"/>
      <c r="AD499" s="20"/>
      <c r="AE499" s="20"/>
      <c r="AF499" s="20"/>
      <c r="AG499" s="20"/>
      <c r="AH499" s="20"/>
      <c r="AI499" s="20"/>
      <c r="AJ499" s="20"/>
      <c r="AK499" s="20"/>
      <c r="AL499" s="21"/>
      <c r="AM499" s="20"/>
      <c r="AN499" s="20"/>
      <c r="AO499" s="20"/>
      <c r="AP499" s="20"/>
      <c r="AQ499" s="20"/>
      <c r="AR499" s="21"/>
      <c r="AS499" s="21"/>
      <c r="AT499" s="21"/>
      <c r="AU499" s="21"/>
      <c r="AV499" s="21"/>
      <c r="AW499" s="21"/>
      <c r="AX499" s="21"/>
      <c r="AY499" s="21"/>
      <c r="AZ499" s="21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</row>
    <row r="500" spans="2:108" ht="15">
      <c r="B500" s="4"/>
      <c r="C500" s="4"/>
      <c r="D500" s="4"/>
      <c r="E500" s="4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1"/>
      <c r="S500" s="21"/>
      <c r="T500" s="21"/>
      <c r="U500" s="20"/>
      <c r="V500" s="21"/>
      <c r="W500" s="21"/>
      <c r="X500" s="21"/>
      <c r="Y500" s="21"/>
      <c r="Z500" s="21"/>
      <c r="AA500" s="21"/>
      <c r="AB500" s="21"/>
      <c r="AC500" s="20"/>
      <c r="AD500" s="20"/>
      <c r="AE500" s="20"/>
      <c r="AF500" s="20"/>
      <c r="AG500" s="20"/>
      <c r="AH500" s="20"/>
      <c r="AI500" s="20"/>
      <c r="AJ500" s="20"/>
      <c r="AK500" s="20"/>
      <c r="AL500" s="21"/>
      <c r="AM500" s="20"/>
      <c r="AN500" s="20"/>
      <c r="AO500" s="20"/>
      <c r="AP500" s="20"/>
      <c r="AQ500" s="20"/>
      <c r="AR500" s="21"/>
      <c r="AS500" s="21"/>
      <c r="AT500" s="21"/>
      <c r="AU500" s="21"/>
      <c r="AV500" s="21"/>
      <c r="AW500" s="21"/>
      <c r="AX500" s="21"/>
      <c r="AY500" s="21"/>
      <c r="AZ500" s="21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</row>
    <row r="501" spans="2:108" ht="15">
      <c r="B501" s="4"/>
      <c r="C501" s="4"/>
      <c r="D501" s="4"/>
      <c r="E501" s="4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1"/>
      <c r="S501" s="21"/>
      <c r="T501" s="21"/>
      <c r="U501" s="20"/>
      <c r="V501" s="21"/>
      <c r="W501" s="21"/>
      <c r="X501" s="21"/>
      <c r="Y501" s="21"/>
      <c r="Z501" s="21"/>
      <c r="AA501" s="21"/>
      <c r="AB501" s="21"/>
      <c r="AC501" s="20"/>
      <c r="AD501" s="20"/>
      <c r="AE501" s="20"/>
      <c r="AF501" s="20"/>
      <c r="AG501" s="20"/>
      <c r="AH501" s="20"/>
      <c r="AI501" s="20"/>
      <c r="AJ501" s="20"/>
      <c r="AK501" s="20"/>
      <c r="AL501" s="21"/>
      <c r="AM501" s="20"/>
      <c r="AN501" s="20"/>
      <c r="AO501" s="20"/>
      <c r="AP501" s="20"/>
      <c r="AQ501" s="20"/>
      <c r="AR501" s="21"/>
      <c r="AS501" s="21"/>
      <c r="AT501" s="21"/>
      <c r="AU501" s="21"/>
      <c r="AV501" s="21"/>
      <c r="AW501" s="21"/>
      <c r="AX501" s="21"/>
      <c r="AY501" s="21"/>
      <c r="AZ501" s="21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</row>
    <row r="502" spans="2:108" ht="15">
      <c r="B502" s="4"/>
      <c r="C502" s="4"/>
      <c r="D502" s="4"/>
      <c r="E502" s="4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1"/>
      <c r="S502" s="21"/>
      <c r="T502" s="21"/>
      <c r="U502" s="20"/>
      <c r="V502" s="21"/>
      <c r="W502" s="21"/>
      <c r="X502" s="21"/>
      <c r="Y502" s="21"/>
      <c r="Z502" s="21"/>
      <c r="AA502" s="21"/>
      <c r="AB502" s="21"/>
      <c r="AC502" s="20"/>
      <c r="AD502" s="20"/>
      <c r="AE502" s="20"/>
      <c r="AF502" s="20"/>
      <c r="AG502" s="20"/>
      <c r="AH502" s="20"/>
      <c r="AI502" s="20"/>
      <c r="AJ502" s="20"/>
      <c r="AK502" s="20"/>
      <c r="AL502" s="21"/>
      <c r="AM502" s="20"/>
      <c r="AN502" s="20"/>
      <c r="AO502" s="20"/>
      <c r="AP502" s="20"/>
      <c r="AQ502" s="20"/>
      <c r="AR502" s="21"/>
      <c r="AS502" s="21"/>
      <c r="AT502" s="21"/>
      <c r="AU502" s="21"/>
      <c r="AV502" s="21"/>
      <c r="AW502" s="21"/>
      <c r="AX502" s="21"/>
      <c r="AY502" s="21"/>
      <c r="AZ502" s="21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</row>
    <row r="503" spans="2:108" ht="15">
      <c r="B503" s="4"/>
      <c r="C503" s="4"/>
      <c r="D503" s="4"/>
      <c r="E503" s="4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1"/>
      <c r="S503" s="21"/>
      <c r="T503" s="21"/>
      <c r="U503" s="20"/>
      <c r="V503" s="21"/>
      <c r="W503" s="21"/>
      <c r="X503" s="21"/>
      <c r="Y503" s="21"/>
      <c r="Z503" s="21"/>
      <c r="AA503" s="21"/>
      <c r="AB503" s="21"/>
      <c r="AC503" s="20"/>
      <c r="AD503" s="20"/>
      <c r="AE503" s="20"/>
      <c r="AF503" s="20"/>
      <c r="AG503" s="20"/>
      <c r="AH503" s="20"/>
      <c r="AI503" s="20"/>
      <c r="AJ503" s="20"/>
      <c r="AK503" s="20"/>
      <c r="AL503" s="21"/>
      <c r="AM503" s="20"/>
      <c r="AN503" s="20"/>
      <c r="AO503" s="20"/>
      <c r="AP503" s="20"/>
      <c r="AQ503" s="20"/>
      <c r="AR503" s="21"/>
      <c r="AS503" s="21"/>
      <c r="AT503" s="21"/>
      <c r="AU503" s="21"/>
      <c r="AV503" s="21"/>
      <c r="AW503" s="21"/>
      <c r="AX503" s="21"/>
      <c r="AY503" s="21"/>
      <c r="AZ503" s="21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</row>
    <row r="504" spans="2:108" ht="15">
      <c r="B504" s="4"/>
      <c r="C504" s="4"/>
      <c r="D504" s="4"/>
      <c r="E504" s="4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1"/>
      <c r="S504" s="21"/>
      <c r="T504" s="21"/>
      <c r="U504" s="20"/>
      <c r="V504" s="21"/>
      <c r="W504" s="21"/>
      <c r="X504" s="21"/>
      <c r="Y504" s="21"/>
      <c r="Z504" s="21"/>
      <c r="AA504" s="21"/>
      <c r="AB504" s="21"/>
      <c r="AC504" s="20"/>
      <c r="AD504" s="20"/>
      <c r="AE504" s="20"/>
      <c r="AF504" s="20"/>
      <c r="AG504" s="20"/>
      <c r="AH504" s="20"/>
      <c r="AI504" s="20"/>
      <c r="AJ504" s="20"/>
      <c r="AK504" s="20"/>
      <c r="AL504" s="21"/>
      <c r="AM504" s="20"/>
      <c r="AN504" s="20"/>
      <c r="AO504" s="20"/>
      <c r="AP504" s="20"/>
      <c r="AQ504" s="20"/>
      <c r="AR504" s="21"/>
      <c r="AS504" s="21"/>
      <c r="AT504" s="21"/>
      <c r="AU504" s="21"/>
      <c r="AV504" s="21"/>
      <c r="AW504" s="21"/>
      <c r="AX504" s="21"/>
      <c r="AY504" s="21"/>
      <c r="AZ504" s="21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</row>
    <row r="505" spans="2:108" ht="15">
      <c r="B505" s="4"/>
      <c r="C505" s="4"/>
      <c r="D505" s="4"/>
      <c r="E505" s="4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1"/>
      <c r="S505" s="21"/>
      <c r="T505" s="21"/>
      <c r="U505" s="20"/>
      <c r="V505" s="21"/>
      <c r="W505" s="21"/>
      <c r="X505" s="21"/>
      <c r="Y505" s="21"/>
      <c r="Z505" s="21"/>
      <c r="AA505" s="21"/>
      <c r="AB505" s="21"/>
      <c r="AC505" s="20"/>
      <c r="AD505" s="20"/>
      <c r="AE505" s="20"/>
      <c r="AF505" s="20"/>
      <c r="AG505" s="20"/>
      <c r="AH505" s="20"/>
      <c r="AI505" s="20"/>
      <c r="AJ505" s="20"/>
      <c r="AK505" s="20"/>
      <c r="AL505" s="21"/>
      <c r="AM505" s="20"/>
      <c r="AN505" s="20"/>
      <c r="AO505" s="20"/>
      <c r="AP505" s="20"/>
      <c r="AQ505" s="20"/>
      <c r="AR505" s="21"/>
      <c r="AS505" s="21"/>
      <c r="AT505" s="21"/>
      <c r="AU505" s="21"/>
      <c r="AV505" s="21"/>
      <c r="AW505" s="21"/>
      <c r="AX505" s="21"/>
      <c r="AY505" s="21"/>
      <c r="AZ505" s="21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</row>
    <row r="506" spans="2:108" ht="15">
      <c r="B506" s="4"/>
      <c r="C506" s="4"/>
      <c r="D506" s="4"/>
      <c r="E506" s="4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1"/>
      <c r="S506" s="21"/>
      <c r="T506" s="21"/>
      <c r="U506" s="20"/>
      <c r="V506" s="21"/>
      <c r="W506" s="21"/>
      <c r="X506" s="21"/>
      <c r="Y506" s="21"/>
      <c r="Z506" s="21"/>
      <c r="AA506" s="21"/>
      <c r="AB506" s="21"/>
      <c r="AC506" s="20"/>
      <c r="AD506" s="20"/>
      <c r="AE506" s="20"/>
      <c r="AF506" s="20"/>
      <c r="AG506" s="20"/>
      <c r="AH506" s="20"/>
      <c r="AI506" s="20"/>
      <c r="AJ506" s="20"/>
      <c r="AK506" s="20"/>
      <c r="AL506" s="21"/>
      <c r="AM506" s="20"/>
      <c r="AN506" s="20"/>
      <c r="AO506" s="20"/>
      <c r="AP506" s="20"/>
      <c r="AQ506" s="20"/>
      <c r="AR506" s="21"/>
      <c r="AS506" s="21"/>
      <c r="AT506" s="21"/>
      <c r="AU506" s="21"/>
      <c r="AV506" s="21"/>
      <c r="AW506" s="21"/>
      <c r="AX506" s="21"/>
      <c r="AY506" s="21"/>
      <c r="AZ506" s="21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</row>
    <row r="507" spans="2:108" ht="15">
      <c r="B507" s="4"/>
      <c r="C507" s="4"/>
      <c r="D507" s="4"/>
      <c r="E507" s="4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1"/>
      <c r="S507" s="21"/>
      <c r="T507" s="21"/>
      <c r="U507" s="20"/>
      <c r="V507" s="21"/>
      <c r="W507" s="21"/>
      <c r="X507" s="21"/>
      <c r="Y507" s="21"/>
      <c r="Z507" s="21"/>
      <c r="AA507" s="21"/>
      <c r="AB507" s="21"/>
      <c r="AC507" s="20"/>
      <c r="AD507" s="20"/>
      <c r="AE507" s="20"/>
      <c r="AF507" s="20"/>
      <c r="AG507" s="20"/>
      <c r="AH507" s="20"/>
      <c r="AI507" s="20"/>
      <c r="AJ507" s="20"/>
      <c r="AK507" s="20"/>
      <c r="AL507" s="21"/>
      <c r="AM507" s="20"/>
      <c r="AN507" s="20"/>
      <c r="AO507" s="20"/>
      <c r="AP507" s="20"/>
      <c r="AQ507" s="20"/>
      <c r="AR507" s="21"/>
      <c r="AS507" s="21"/>
      <c r="AT507" s="21"/>
      <c r="AU507" s="21"/>
      <c r="AV507" s="21"/>
      <c r="AW507" s="21"/>
      <c r="AX507" s="21"/>
      <c r="AY507" s="21"/>
      <c r="AZ507" s="21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</row>
    <row r="508" spans="2:108" ht="15">
      <c r="B508" s="4"/>
      <c r="C508" s="4"/>
      <c r="D508" s="4"/>
      <c r="E508" s="4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1"/>
      <c r="S508" s="21"/>
      <c r="T508" s="21"/>
      <c r="U508" s="20"/>
      <c r="V508" s="21"/>
      <c r="W508" s="21"/>
      <c r="X508" s="21"/>
      <c r="Y508" s="21"/>
      <c r="Z508" s="21"/>
      <c r="AA508" s="21"/>
      <c r="AB508" s="21"/>
      <c r="AC508" s="20"/>
      <c r="AD508" s="20"/>
      <c r="AE508" s="20"/>
      <c r="AF508" s="20"/>
      <c r="AG508" s="20"/>
      <c r="AH508" s="20"/>
      <c r="AI508" s="20"/>
      <c r="AJ508" s="20"/>
      <c r="AK508" s="20"/>
      <c r="AL508" s="21"/>
      <c r="AM508" s="20"/>
      <c r="AN508" s="20"/>
      <c r="AO508" s="20"/>
      <c r="AP508" s="20"/>
      <c r="AQ508" s="20"/>
      <c r="AR508" s="21"/>
      <c r="AS508" s="21"/>
      <c r="AT508" s="21"/>
      <c r="AU508" s="21"/>
      <c r="AV508" s="21"/>
      <c r="AW508" s="21"/>
      <c r="AX508" s="21"/>
      <c r="AY508" s="21"/>
      <c r="AZ508" s="21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</row>
    <row r="509" spans="2:108" ht="15">
      <c r="B509" s="4"/>
      <c r="C509" s="4"/>
      <c r="D509" s="4"/>
      <c r="E509" s="4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1"/>
      <c r="S509" s="21"/>
      <c r="T509" s="21"/>
      <c r="U509" s="20"/>
      <c r="V509" s="21"/>
      <c r="W509" s="21"/>
      <c r="X509" s="21"/>
      <c r="Y509" s="21"/>
      <c r="Z509" s="21"/>
      <c r="AA509" s="21"/>
      <c r="AB509" s="21"/>
      <c r="AC509" s="20"/>
      <c r="AD509" s="20"/>
      <c r="AE509" s="20"/>
      <c r="AF509" s="20"/>
      <c r="AG509" s="20"/>
      <c r="AH509" s="20"/>
      <c r="AI509" s="20"/>
      <c r="AJ509" s="20"/>
      <c r="AK509" s="20"/>
      <c r="AL509" s="21"/>
      <c r="AM509" s="20"/>
      <c r="AN509" s="20"/>
      <c r="AO509" s="20"/>
      <c r="AP509" s="20"/>
      <c r="AQ509" s="20"/>
      <c r="AR509" s="21"/>
      <c r="AS509" s="21"/>
      <c r="AT509" s="21"/>
      <c r="AU509" s="21"/>
      <c r="AV509" s="21"/>
      <c r="AW509" s="21"/>
      <c r="AX509" s="21"/>
      <c r="AY509" s="21"/>
      <c r="AZ509" s="21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</row>
    <row r="510" spans="2:108" ht="15">
      <c r="B510" s="4"/>
      <c r="C510" s="4"/>
      <c r="D510" s="4"/>
      <c r="E510" s="4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1"/>
      <c r="S510" s="21"/>
      <c r="T510" s="21"/>
      <c r="U510" s="20"/>
      <c r="V510" s="21"/>
      <c r="W510" s="21"/>
      <c r="X510" s="21"/>
      <c r="Y510" s="21"/>
      <c r="Z510" s="21"/>
      <c r="AA510" s="21"/>
      <c r="AB510" s="21"/>
      <c r="AC510" s="20"/>
      <c r="AD510" s="20"/>
      <c r="AE510" s="20"/>
      <c r="AF510" s="20"/>
      <c r="AG510" s="20"/>
      <c r="AH510" s="20"/>
      <c r="AI510" s="20"/>
      <c r="AJ510" s="20"/>
      <c r="AK510" s="20"/>
      <c r="AL510" s="21"/>
      <c r="AM510" s="20"/>
      <c r="AN510" s="20"/>
      <c r="AO510" s="20"/>
      <c r="AP510" s="20"/>
      <c r="AQ510" s="20"/>
      <c r="AR510" s="21"/>
      <c r="AS510" s="21"/>
      <c r="AT510" s="21"/>
      <c r="AU510" s="21"/>
      <c r="AV510" s="21"/>
      <c r="AW510" s="21"/>
      <c r="AX510" s="21"/>
      <c r="AY510" s="21"/>
      <c r="AZ510" s="21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</row>
    <row r="511" spans="2:108" ht="15">
      <c r="B511" s="4"/>
      <c r="C511" s="4"/>
      <c r="D511" s="4"/>
      <c r="E511" s="4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1"/>
      <c r="S511" s="21"/>
      <c r="T511" s="21"/>
      <c r="U511" s="20"/>
      <c r="V511" s="21"/>
      <c r="W511" s="21"/>
      <c r="X511" s="21"/>
      <c r="Y511" s="21"/>
      <c r="Z511" s="21"/>
      <c r="AA511" s="21"/>
      <c r="AB511" s="21"/>
      <c r="AC511" s="20"/>
      <c r="AD511" s="20"/>
      <c r="AE511" s="20"/>
      <c r="AF511" s="20"/>
      <c r="AG511" s="20"/>
      <c r="AH511" s="20"/>
      <c r="AI511" s="20"/>
      <c r="AJ511" s="20"/>
      <c r="AK511" s="20"/>
      <c r="AL511" s="21"/>
      <c r="AM511" s="20"/>
      <c r="AN511" s="20"/>
      <c r="AO511" s="20"/>
      <c r="AP511" s="20"/>
      <c r="AQ511" s="20"/>
      <c r="AR511" s="21"/>
      <c r="AS511" s="21"/>
      <c r="AT511" s="21"/>
      <c r="AU511" s="21"/>
      <c r="AV511" s="21"/>
      <c r="AW511" s="21"/>
      <c r="AX511" s="21"/>
      <c r="AY511" s="21"/>
      <c r="AZ511" s="21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</row>
    <row r="512" spans="2:108" ht="15">
      <c r="B512" s="4"/>
      <c r="C512" s="4"/>
      <c r="D512" s="4"/>
      <c r="E512" s="4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1"/>
      <c r="S512" s="21"/>
      <c r="T512" s="21"/>
      <c r="U512" s="20"/>
      <c r="V512" s="21"/>
      <c r="W512" s="21"/>
      <c r="X512" s="21"/>
      <c r="Y512" s="21"/>
      <c r="Z512" s="21"/>
      <c r="AA512" s="21"/>
      <c r="AB512" s="21"/>
      <c r="AC512" s="20"/>
      <c r="AD512" s="20"/>
      <c r="AE512" s="20"/>
      <c r="AF512" s="20"/>
      <c r="AG512" s="20"/>
      <c r="AH512" s="20"/>
      <c r="AI512" s="20"/>
      <c r="AJ512" s="20"/>
      <c r="AK512" s="20"/>
      <c r="AL512" s="21"/>
      <c r="AM512" s="20"/>
      <c r="AN512" s="20"/>
      <c r="AO512" s="20"/>
      <c r="AP512" s="20"/>
      <c r="AQ512" s="20"/>
      <c r="AR512" s="21"/>
      <c r="AS512" s="21"/>
      <c r="AT512" s="21"/>
      <c r="AU512" s="21"/>
      <c r="AV512" s="21"/>
      <c r="AW512" s="21"/>
      <c r="AX512" s="21"/>
      <c r="AY512" s="21"/>
      <c r="AZ512" s="21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</row>
    <row r="513" spans="2:108" ht="15">
      <c r="B513" s="4"/>
      <c r="C513" s="4"/>
      <c r="D513" s="4"/>
      <c r="E513" s="4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6"/>
      <c r="S513" s="9"/>
      <c r="T513" s="9"/>
      <c r="U513" s="29"/>
      <c r="V513" s="9"/>
      <c r="W513" s="9"/>
      <c r="X513" s="9"/>
      <c r="Y513" s="9"/>
      <c r="Z513" s="9"/>
      <c r="AA513" s="9"/>
      <c r="AB513" s="9"/>
      <c r="AC513" s="29"/>
      <c r="AD513" s="29"/>
      <c r="AE513" s="29"/>
      <c r="AF513" s="29"/>
      <c r="AG513" s="29"/>
      <c r="AH513" s="29"/>
      <c r="AI513" s="29"/>
      <c r="AJ513" s="29"/>
      <c r="AK513" s="29"/>
      <c r="AL513" s="9"/>
      <c r="AM513" s="29"/>
      <c r="AN513" s="29"/>
      <c r="AO513" s="29"/>
      <c r="AP513" s="29"/>
      <c r="AQ513" s="2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</row>
    <row r="514" spans="2:108" ht="15">
      <c r="B514" s="4"/>
      <c r="C514" s="4"/>
      <c r="D514" s="4"/>
      <c r="E514" s="4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6"/>
      <c r="S514" s="9"/>
      <c r="T514" s="9"/>
      <c r="U514" s="29"/>
      <c r="V514" s="9"/>
      <c r="W514" s="9"/>
      <c r="X514" s="9"/>
      <c r="Y514" s="9"/>
      <c r="Z514" s="9"/>
      <c r="AA514" s="9"/>
      <c r="AB514" s="9"/>
      <c r="AC514" s="29"/>
      <c r="AD514" s="29"/>
      <c r="AE514" s="29"/>
      <c r="AF514" s="29"/>
      <c r="AG514" s="29"/>
      <c r="AH514" s="29"/>
      <c r="AI514" s="29"/>
      <c r="AJ514" s="29"/>
      <c r="AK514" s="29"/>
      <c r="AL514" s="9"/>
      <c r="AM514" s="29"/>
      <c r="AN514" s="29"/>
      <c r="AO514" s="29"/>
      <c r="AP514" s="29"/>
      <c r="AQ514" s="2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</row>
    <row r="515" spans="2:108" ht="15">
      <c r="B515" s="4"/>
      <c r="C515" s="4"/>
      <c r="D515" s="4"/>
      <c r="E515" s="4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6"/>
      <c r="S515" s="9"/>
      <c r="T515" s="9"/>
      <c r="U515" s="29"/>
      <c r="V515" s="9"/>
      <c r="W515" s="9"/>
      <c r="X515" s="9"/>
      <c r="Y515" s="9"/>
      <c r="Z515" s="9"/>
      <c r="AA515" s="9"/>
      <c r="AB515" s="9"/>
      <c r="AC515" s="29"/>
      <c r="AD515" s="29"/>
      <c r="AE515" s="29"/>
      <c r="AF515" s="29"/>
      <c r="AG515" s="29"/>
      <c r="AH515" s="29"/>
      <c r="AI515" s="29"/>
      <c r="AJ515" s="29"/>
      <c r="AK515" s="29"/>
      <c r="AL515" s="9"/>
      <c r="AM515" s="29"/>
      <c r="AN515" s="29"/>
      <c r="AO515" s="29"/>
      <c r="AP515" s="29"/>
      <c r="AQ515" s="2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</row>
    <row r="516" spans="2:108" ht="15">
      <c r="B516" s="4"/>
      <c r="C516" s="4"/>
      <c r="D516" s="4"/>
      <c r="E516" s="4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6"/>
      <c r="S516" s="9"/>
      <c r="T516" s="9"/>
      <c r="U516" s="29"/>
      <c r="V516" s="9"/>
      <c r="W516" s="9"/>
      <c r="X516" s="9"/>
      <c r="Y516" s="9"/>
      <c r="Z516" s="9"/>
      <c r="AA516" s="9"/>
      <c r="AB516" s="9"/>
      <c r="AC516" s="29"/>
      <c r="AD516" s="29"/>
      <c r="AE516" s="29"/>
      <c r="AF516" s="29"/>
      <c r="AG516" s="29"/>
      <c r="AH516" s="29"/>
      <c r="AI516" s="29"/>
      <c r="AJ516" s="29"/>
      <c r="AK516" s="29"/>
      <c r="AL516" s="9"/>
      <c r="AM516" s="29"/>
      <c r="AN516" s="29"/>
      <c r="AO516" s="29"/>
      <c r="AP516" s="29"/>
      <c r="AQ516" s="2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</row>
    <row r="517" spans="2:108" ht="15">
      <c r="B517" s="4"/>
      <c r="C517" s="4"/>
      <c r="D517" s="4"/>
      <c r="E517" s="4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6"/>
      <c r="S517" s="9"/>
      <c r="T517" s="9"/>
      <c r="U517" s="29"/>
      <c r="V517" s="9"/>
      <c r="W517" s="9"/>
      <c r="X517" s="9"/>
      <c r="Y517" s="9"/>
      <c r="Z517" s="9"/>
      <c r="AA517" s="9"/>
      <c r="AB517" s="9"/>
      <c r="AC517" s="29"/>
      <c r="AD517" s="29"/>
      <c r="AE517" s="29"/>
      <c r="AF517" s="29"/>
      <c r="AG517" s="29"/>
      <c r="AH517" s="29"/>
      <c r="AI517" s="29"/>
      <c r="AJ517" s="29"/>
      <c r="AK517" s="29"/>
      <c r="AL517" s="9"/>
      <c r="AM517" s="29"/>
      <c r="AN517" s="29"/>
      <c r="AO517" s="29"/>
      <c r="AP517" s="29"/>
      <c r="AQ517" s="2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</row>
    <row r="518" spans="2:108" ht="15">
      <c r="B518" s="4"/>
      <c r="C518" s="4"/>
      <c r="D518" s="4"/>
      <c r="E518" s="4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6"/>
      <c r="S518" s="9"/>
      <c r="T518" s="9"/>
      <c r="U518" s="29"/>
      <c r="V518" s="9"/>
      <c r="W518" s="9"/>
      <c r="X518" s="9"/>
      <c r="Y518" s="9"/>
      <c r="Z518" s="9"/>
      <c r="AA518" s="9"/>
      <c r="AB518" s="9"/>
      <c r="AC518" s="29"/>
      <c r="AD518" s="29"/>
      <c r="AE518" s="29"/>
      <c r="AF518" s="29"/>
      <c r="AG518" s="29"/>
      <c r="AH518" s="29"/>
      <c r="AI518" s="29"/>
      <c r="AJ518" s="29"/>
      <c r="AK518" s="29"/>
      <c r="AL518" s="9"/>
      <c r="AM518" s="29"/>
      <c r="AN518" s="29"/>
      <c r="AO518" s="29"/>
      <c r="AP518" s="29"/>
      <c r="AQ518" s="2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</row>
    <row r="519" spans="2:108" ht="15">
      <c r="B519" s="4"/>
      <c r="C519" s="4"/>
      <c r="D519" s="4"/>
      <c r="E519" s="4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6"/>
      <c r="S519" s="9"/>
      <c r="T519" s="9"/>
      <c r="U519" s="29"/>
      <c r="V519" s="9"/>
      <c r="W519" s="9"/>
      <c r="X519" s="9"/>
      <c r="Y519" s="9"/>
      <c r="Z519" s="9"/>
      <c r="AA519" s="9"/>
      <c r="AB519" s="9"/>
      <c r="AC519" s="29"/>
      <c r="AD519" s="29"/>
      <c r="AE519" s="29"/>
      <c r="AF519" s="29"/>
      <c r="AG519" s="29"/>
      <c r="AH519" s="29"/>
      <c r="AI519" s="29"/>
      <c r="AJ519" s="29"/>
      <c r="AK519" s="29"/>
      <c r="AL519" s="9"/>
      <c r="AM519" s="29"/>
      <c r="AN519" s="29"/>
      <c r="AO519" s="29"/>
      <c r="AP519" s="29"/>
      <c r="AQ519" s="2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</row>
    <row r="520" spans="2:108" ht="15">
      <c r="B520" s="4"/>
      <c r="C520" s="4"/>
      <c r="D520" s="4"/>
      <c r="E520" s="4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6"/>
      <c r="S520" s="9"/>
      <c r="T520" s="9"/>
      <c r="U520" s="29"/>
      <c r="V520" s="9"/>
      <c r="W520" s="9"/>
      <c r="X520" s="9"/>
      <c r="Y520" s="9"/>
      <c r="Z520" s="9"/>
      <c r="AA520" s="9"/>
      <c r="AB520" s="9"/>
      <c r="AC520" s="29"/>
      <c r="AD520" s="29"/>
      <c r="AE520" s="29"/>
      <c r="AF520" s="29"/>
      <c r="AG520" s="29"/>
      <c r="AH520" s="29"/>
      <c r="AI520" s="29"/>
      <c r="AJ520" s="29"/>
      <c r="AK520" s="29"/>
      <c r="AL520" s="9"/>
      <c r="AM520" s="29"/>
      <c r="AN520" s="29"/>
      <c r="AO520" s="29"/>
      <c r="AP520" s="29"/>
      <c r="AQ520" s="2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</row>
    <row r="521" spans="2:108" ht="15">
      <c r="B521" s="4"/>
      <c r="C521" s="4"/>
      <c r="D521" s="4"/>
      <c r="E521" s="4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6"/>
      <c r="S521" s="9"/>
      <c r="T521" s="9"/>
      <c r="U521" s="29"/>
      <c r="V521" s="9"/>
      <c r="W521" s="9"/>
      <c r="X521" s="9"/>
      <c r="Y521" s="9"/>
      <c r="Z521" s="9"/>
      <c r="AA521" s="9"/>
      <c r="AB521" s="9"/>
      <c r="AC521" s="29"/>
      <c r="AD521" s="29"/>
      <c r="AE521" s="29"/>
      <c r="AF521" s="29"/>
      <c r="AG521" s="29"/>
      <c r="AH521" s="29"/>
      <c r="AI521" s="29"/>
      <c r="AJ521" s="29"/>
      <c r="AK521" s="29"/>
      <c r="AL521" s="9"/>
      <c r="AM521" s="29"/>
      <c r="AN521" s="29"/>
      <c r="AO521" s="29"/>
      <c r="AP521" s="29"/>
      <c r="AQ521" s="2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</row>
    <row r="522" spans="2:108" ht="15">
      <c r="B522" s="4"/>
      <c r="C522" s="4"/>
      <c r="D522" s="4"/>
      <c r="E522" s="4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6"/>
      <c r="S522" s="9"/>
      <c r="T522" s="9"/>
      <c r="U522" s="29"/>
      <c r="V522" s="9"/>
      <c r="W522" s="9"/>
      <c r="X522" s="9"/>
      <c r="Y522" s="9"/>
      <c r="Z522" s="9"/>
      <c r="AA522" s="9"/>
      <c r="AB522" s="9"/>
      <c r="AC522" s="29"/>
      <c r="AD522" s="29"/>
      <c r="AE522" s="29"/>
      <c r="AF522" s="29"/>
      <c r="AG522" s="29"/>
      <c r="AH522" s="29"/>
      <c r="AI522" s="29"/>
      <c r="AJ522" s="29"/>
      <c r="AK522" s="29"/>
      <c r="AL522" s="9"/>
      <c r="AM522" s="29"/>
      <c r="AN522" s="29"/>
      <c r="AO522" s="29"/>
      <c r="AP522" s="29"/>
      <c r="AQ522" s="2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</row>
    <row r="523" spans="2:108" ht="15">
      <c r="B523" s="4"/>
      <c r="C523" s="4"/>
      <c r="D523" s="4"/>
      <c r="E523" s="4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6"/>
      <c r="S523" s="9"/>
      <c r="T523" s="9"/>
      <c r="U523" s="29"/>
      <c r="V523" s="9"/>
      <c r="W523" s="9"/>
      <c r="X523" s="9"/>
      <c r="Y523" s="9"/>
      <c r="Z523" s="9"/>
      <c r="AA523" s="9"/>
      <c r="AB523" s="9"/>
      <c r="AC523" s="29"/>
      <c r="AD523" s="29"/>
      <c r="AE523" s="29"/>
      <c r="AF523" s="29"/>
      <c r="AG523" s="29"/>
      <c r="AH523" s="29"/>
      <c r="AI523" s="29"/>
      <c r="AJ523" s="29"/>
      <c r="AK523" s="29"/>
      <c r="AL523" s="9"/>
      <c r="AM523" s="29"/>
      <c r="AN523" s="29"/>
      <c r="AO523" s="29"/>
      <c r="AP523" s="29"/>
      <c r="AQ523" s="2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</row>
    <row r="524" spans="2:108" ht="15">
      <c r="B524" s="4"/>
      <c r="C524" s="4"/>
      <c r="D524" s="4"/>
      <c r="E524" s="4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6"/>
      <c r="S524" s="9"/>
      <c r="T524" s="9"/>
      <c r="U524" s="29"/>
      <c r="V524" s="9"/>
      <c r="W524" s="9"/>
      <c r="X524" s="9"/>
      <c r="Y524" s="9"/>
      <c r="Z524" s="9"/>
      <c r="AA524" s="9"/>
      <c r="AB524" s="9"/>
      <c r="AC524" s="29"/>
      <c r="AD524" s="29"/>
      <c r="AE524" s="29"/>
      <c r="AF524" s="29"/>
      <c r="AG524" s="29"/>
      <c r="AH524" s="29"/>
      <c r="AI524" s="29"/>
      <c r="AJ524" s="29"/>
      <c r="AK524" s="29"/>
      <c r="AL524" s="9"/>
      <c r="AM524" s="29"/>
      <c r="AN524" s="29"/>
      <c r="AO524" s="29"/>
      <c r="AP524" s="29"/>
      <c r="AQ524" s="2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</row>
    <row r="525" spans="2:108" ht="15">
      <c r="B525" s="4"/>
      <c r="C525" s="4"/>
      <c r="D525" s="4"/>
      <c r="E525" s="4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6"/>
      <c r="S525" s="9"/>
      <c r="T525" s="9"/>
      <c r="U525" s="29"/>
      <c r="V525" s="9"/>
      <c r="W525" s="9"/>
      <c r="X525" s="9"/>
      <c r="Y525" s="9"/>
      <c r="Z525" s="9"/>
      <c r="AA525" s="9"/>
      <c r="AB525" s="9"/>
      <c r="AC525" s="29"/>
      <c r="AD525" s="29"/>
      <c r="AE525" s="29"/>
      <c r="AF525" s="29"/>
      <c r="AG525" s="29"/>
      <c r="AH525" s="29"/>
      <c r="AI525" s="29"/>
      <c r="AJ525" s="29"/>
      <c r="AK525" s="29"/>
      <c r="AL525" s="9"/>
      <c r="AM525" s="29"/>
      <c r="AN525" s="29"/>
      <c r="AO525" s="29"/>
      <c r="AP525" s="29"/>
      <c r="AQ525" s="2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</row>
    <row r="526" spans="2:108" ht="15">
      <c r="B526" s="4"/>
      <c r="C526" s="4"/>
      <c r="D526" s="4"/>
      <c r="E526" s="4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6"/>
      <c r="S526" s="9"/>
      <c r="T526" s="9"/>
      <c r="U526" s="29"/>
      <c r="V526" s="9"/>
      <c r="W526" s="9"/>
      <c r="X526" s="9"/>
      <c r="Y526" s="9"/>
      <c r="Z526" s="9"/>
      <c r="AA526" s="9"/>
      <c r="AB526" s="9"/>
      <c r="AC526" s="29"/>
      <c r="AD526" s="29"/>
      <c r="AE526" s="29"/>
      <c r="AF526" s="29"/>
      <c r="AG526" s="29"/>
      <c r="AH526" s="29"/>
      <c r="AI526" s="29"/>
      <c r="AJ526" s="29"/>
      <c r="AK526" s="29"/>
      <c r="AL526" s="9"/>
      <c r="AM526" s="29"/>
      <c r="AN526" s="29"/>
      <c r="AO526" s="29"/>
      <c r="AP526" s="29"/>
      <c r="AQ526" s="2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</row>
    <row r="527" spans="2:108" ht="15">
      <c r="B527" s="4"/>
      <c r="C527" s="4"/>
      <c r="D527" s="4"/>
      <c r="E527" s="4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6"/>
      <c r="S527" s="9"/>
      <c r="T527" s="9"/>
      <c r="U527" s="29"/>
      <c r="V527" s="9"/>
      <c r="W527" s="9"/>
      <c r="X527" s="9"/>
      <c r="Y527" s="9"/>
      <c r="Z527" s="9"/>
      <c r="AA527" s="9"/>
      <c r="AB527" s="9"/>
      <c r="AC527" s="29"/>
      <c r="AD527" s="29"/>
      <c r="AE527" s="29"/>
      <c r="AF527" s="29"/>
      <c r="AG527" s="29"/>
      <c r="AH527" s="29"/>
      <c r="AI527" s="29"/>
      <c r="AJ527" s="29"/>
      <c r="AK527" s="29"/>
      <c r="AL527" s="9"/>
      <c r="AM527" s="29"/>
      <c r="AN527" s="29"/>
      <c r="AO527" s="29"/>
      <c r="AP527" s="29"/>
      <c r="AQ527" s="2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</row>
    <row r="528" spans="2:108" ht="15">
      <c r="B528" s="4"/>
      <c r="C528" s="4"/>
      <c r="D528" s="4"/>
      <c r="E528" s="4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6"/>
      <c r="S528" s="9"/>
      <c r="T528" s="9"/>
      <c r="U528" s="29"/>
      <c r="V528" s="9"/>
      <c r="W528" s="9"/>
      <c r="X528" s="9"/>
      <c r="Y528" s="9"/>
      <c r="Z528" s="9"/>
      <c r="AA528" s="9"/>
      <c r="AB528" s="9"/>
      <c r="AC528" s="29"/>
      <c r="AD528" s="29"/>
      <c r="AE528" s="29"/>
      <c r="AF528" s="29"/>
      <c r="AG528" s="29"/>
      <c r="AH528" s="29"/>
      <c r="AI528" s="29"/>
      <c r="AJ528" s="29"/>
      <c r="AK528" s="29"/>
      <c r="AL528" s="9"/>
      <c r="AM528" s="29"/>
      <c r="AN528" s="29"/>
      <c r="AO528" s="29"/>
      <c r="AP528" s="29"/>
      <c r="AQ528" s="2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</row>
    <row r="529" spans="2:108" ht="15">
      <c r="B529" s="4"/>
      <c r="C529" s="4"/>
      <c r="D529" s="4"/>
      <c r="E529" s="4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6"/>
      <c r="S529" s="9"/>
      <c r="T529" s="9"/>
      <c r="U529" s="29"/>
      <c r="V529" s="9"/>
      <c r="W529" s="9"/>
      <c r="X529" s="9"/>
      <c r="Y529" s="9"/>
      <c r="Z529" s="9"/>
      <c r="AA529" s="9"/>
      <c r="AB529" s="9"/>
      <c r="AC529" s="29"/>
      <c r="AD529" s="29"/>
      <c r="AE529" s="29"/>
      <c r="AF529" s="29"/>
      <c r="AG529" s="29"/>
      <c r="AH529" s="29"/>
      <c r="AI529" s="29"/>
      <c r="AJ529" s="29"/>
      <c r="AK529" s="29"/>
      <c r="AL529" s="9"/>
      <c r="AM529" s="29"/>
      <c r="AN529" s="29"/>
      <c r="AO529" s="29"/>
      <c r="AP529" s="29"/>
      <c r="AQ529" s="2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</row>
    <row r="530" spans="2:108" ht="15">
      <c r="B530" s="4"/>
      <c r="C530" s="4"/>
      <c r="D530" s="4"/>
      <c r="E530" s="4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6"/>
      <c r="S530" s="9"/>
      <c r="T530" s="9"/>
      <c r="U530" s="29"/>
      <c r="V530" s="9"/>
      <c r="W530" s="9"/>
      <c r="X530" s="9"/>
      <c r="Y530" s="9"/>
      <c r="Z530" s="9"/>
      <c r="AA530" s="9"/>
      <c r="AB530" s="9"/>
      <c r="AC530" s="29"/>
      <c r="AD530" s="29"/>
      <c r="AE530" s="29"/>
      <c r="AF530" s="29"/>
      <c r="AG530" s="29"/>
      <c r="AH530" s="29"/>
      <c r="AI530" s="29"/>
      <c r="AJ530" s="29"/>
      <c r="AK530" s="29"/>
      <c r="AL530" s="9"/>
      <c r="AM530" s="29"/>
      <c r="AN530" s="29"/>
      <c r="AO530" s="29"/>
      <c r="AP530" s="29"/>
      <c r="AQ530" s="2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</row>
    <row r="531" spans="2:108" ht="15">
      <c r="B531" s="4"/>
      <c r="C531" s="4"/>
      <c r="D531" s="4"/>
      <c r="E531" s="4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6"/>
      <c r="S531" s="9"/>
      <c r="T531" s="9"/>
      <c r="U531" s="29"/>
      <c r="V531" s="9"/>
      <c r="W531" s="9"/>
      <c r="X531" s="9"/>
      <c r="Y531" s="9"/>
      <c r="Z531" s="9"/>
      <c r="AA531" s="9"/>
      <c r="AB531" s="9"/>
      <c r="AC531" s="29"/>
      <c r="AD531" s="29"/>
      <c r="AE531" s="29"/>
      <c r="AF531" s="29"/>
      <c r="AG531" s="29"/>
      <c r="AH531" s="29"/>
      <c r="AI531" s="29"/>
      <c r="AJ531" s="29"/>
      <c r="AK531" s="29"/>
      <c r="AL531" s="9"/>
      <c r="AM531" s="29"/>
      <c r="AN531" s="29"/>
      <c r="AO531" s="29"/>
      <c r="AP531" s="29"/>
      <c r="AQ531" s="2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</row>
    <row r="532" spans="2:108" ht="15">
      <c r="B532" s="4"/>
      <c r="C532" s="4"/>
      <c r="D532" s="4"/>
      <c r="E532" s="4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6"/>
      <c r="S532" s="9"/>
      <c r="T532" s="9"/>
      <c r="U532" s="29"/>
      <c r="V532" s="9"/>
      <c r="W532" s="9"/>
      <c r="X532" s="9"/>
      <c r="Y532" s="9"/>
      <c r="Z532" s="9"/>
      <c r="AA532" s="9"/>
      <c r="AB532" s="9"/>
      <c r="AC532" s="29"/>
      <c r="AD532" s="29"/>
      <c r="AE532" s="29"/>
      <c r="AF532" s="29"/>
      <c r="AG532" s="29"/>
      <c r="AH532" s="29"/>
      <c r="AI532" s="29"/>
      <c r="AJ532" s="29"/>
      <c r="AK532" s="29"/>
      <c r="AL532" s="9"/>
      <c r="AM532" s="29"/>
      <c r="AN532" s="29"/>
      <c r="AO532" s="29"/>
      <c r="AP532" s="29"/>
      <c r="AQ532" s="2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</row>
    <row r="533" spans="2:108" ht="15">
      <c r="B533" s="4"/>
      <c r="C533" s="4"/>
      <c r="D533" s="4"/>
      <c r="E533" s="4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6"/>
      <c r="S533" s="9"/>
      <c r="T533" s="9"/>
      <c r="U533" s="29"/>
      <c r="V533" s="9"/>
      <c r="W533" s="9"/>
      <c r="X533" s="9"/>
      <c r="Y533" s="9"/>
      <c r="Z533" s="9"/>
      <c r="AA533" s="9"/>
      <c r="AB533" s="9"/>
      <c r="AC533" s="29"/>
      <c r="AD533" s="29"/>
      <c r="AE533" s="29"/>
      <c r="AF533" s="29"/>
      <c r="AG533" s="29"/>
      <c r="AH533" s="29"/>
      <c r="AI533" s="29"/>
      <c r="AJ533" s="29"/>
      <c r="AK533" s="29"/>
      <c r="AL533" s="9"/>
      <c r="AM533" s="29"/>
      <c r="AN533" s="29"/>
      <c r="AO533" s="29"/>
      <c r="AP533" s="29"/>
      <c r="AQ533" s="2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</row>
    <row r="534" spans="2:108" ht="15">
      <c r="B534" s="4"/>
      <c r="C534" s="4"/>
      <c r="D534" s="4"/>
      <c r="E534" s="4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6"/>
      <c r="S534" s="9"/>
      <c r="T534" s="9"/>
      <c r="U534" s="29"/>
      <c r="V534" s="9"/>
      <c r="W534" s="9"/>
      <c r="X534" s="9"/>
      <c r="Y534" s="9"/>
      <c r="Z534" s="9"/>
      <c r="AA534" s="9"/>
      <c r="AB534" s="9"/>
      <c r="AC534" s="29"/>
      <c r="AD534" s="29"/>
      <c r="AE534" s="29"/>
      <c r="AF534" s="29"/>
      <c r="AG534" s="29"/>
      <c r="AH534" s="29"/>
      <c r="AI534" s="29"/>
      <c r="AJ534" s="29"/>
      <c r="AK534" s="29"/>
      <c r="AL534" s="9"/>
      <c r="AM534" s="29"/>
      <c r="AN534" s="29"/>
      <c r="AO534" s="29"/>
      <c r="AP534" s="29"/>
      <c r="AQ534" s="2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</row>
    <row r="535" spans="2:108" ht="15">
      <c r="B535" s="4"/>
      <c r="C535" s="4"/>
      <c r="D535" s="4"/>
      <c r="E535" s="4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6"/>
      <c r="S535" s="9"/>
      <c r="T535" s="9"/>
      <c r="U535" s="29"/>
      <c r="V535" s="9"/>
      <c r="W535" s="9"/>
      <c r="X535" s="9"/>
      <c r="Y535" s="9"/>
      <c r="Z535" s="9"/>
      <c r="AA535" s="9"/>
      <c r="AB535" s="9"/>
      <c r="AC535" s="29"/>
      <c r="AD535" s="29"/>
      <c r="AE535" s="29"/>
      <c r="AF535" s="29"/>
      <c r="AG535" s="29"/>
      <c r="AH535" s="29"/>
      <c r="AI535" s="29"/>
      <c r="AJ535" s="29"/>
      <c r="AK535" s="29"/>
      <c r="AL535" s="9"/>
      <c r="AM535" s="29"/>
      <c r="AN535" s="29"/>
      <c r="AO535" s="29"/>
      <c r="AP535" s="29"/>
      <c r="AQ535" s="2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</row>
    <row r="536" spans="2:108" ht="15">
      <c r="B536" s="4"/>
      <c r="C536" s="4"/>
      <c r="D536" s="4"/>
      <c r="E536" s="4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6"/>
      <c r="S536" s="9"/>
      <c r="T536" s="9"/>
      <c r="U536" s="29"/>
      <c r="V536" s="9"/>
      <c r="W536" s="9"/>
      <c r="X536" s="9"/>
      <c r="Y536" s="9"/>
      <c r="Z536" s="9"/>
      <c r="AA536" s="9"/>
      <c r="AB536" s="9"/>
      <c r="AC536" s="29"/>
      <c r="AD536" s="29"/>
      <c r="AE536" s="29"/>
      <c r="AF536" s="29"/>
      <c r="AG536" s="29"/>
      <c r="AH536" s="29"/>
      <c r="AI536" s="29"/>
      <c r="AJ536" s="29"/>
      <c r="AK536" s="29"/>
      <c r="AL536" s="9"/>
      <c r="AM536" s="29"/>
      <c r="AN536" s="29"/>
      <c r="AO536" s="29"/>
      <c r="AP536" s="29"/>
      <c r="AQ536" s="2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</row>
    <row r="537" spans="2:108" ht="15">
      <c r="B537" s="4"/>
      <c r="C537" s="4"/>
      <c r="D537" s="4"/>
      <c r="E537" s="4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6"/>
      <c r="S537" s="9"/>
      <c r="T537" s="9"/>
      <c r="U537" s="29"/>
      <c r="V537" s="9"/>
      <c r="W537" s="9"/>
      <c r="X537" s="9"/>
      <c r="Y537" s="9"/>
      <c r="Z537" s="9"/>
      <c r="AA537" s="9"/>
      <c r="AB537" s="9"/>
      <c r="AC537" s="29"/>
      <c r="AD537" s="29"/>
      <c r="AE537" s="29"/>
      <c r="AF537" s="29"/>
      <c r="AG537" s="29"/>
      <c r="AH537" s="29"/>
      <c r="AI537" s="29"/>
      <c r="AJ537" s="29"/>
      <c r="AK537" s="29"/>
      <c r="AL537" s="9"/>
      <c r="AM537" s="29"/>
      <c r="AN537" s="29"/>
      <c r="AO537" s="29"/>
      <c r="AP537" s="29"/>
      <c r="AQ537" s="2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</row>
    <row r="538" spans="2:108" ht="15">
      <c r="B538" s="4"/>
      <c r="C538" s="4"/>
      <c r="D538" s="4"/>
      <c r="E538" s="4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6"/>
      <c r="S538" s="9"/>
      <c r="T538" s="9"/>
      <c r="U538" s="29"/>
      <c r="V538" s="9"/>
      <c r="W538" s="9"/>
      <c r="X538" s="9"/>
      <c r="Y538" s="9"/>
      <c r="Z538" s="9"/>
      <c r="AA538" s="9"/>
      <c r="AB538" s="9"/>
      <c r="AC538" s="29"/>
      <c r="AD538" s="29"/>
      <c r="AE538" s="29"/>
      <c r="AF538" s="29"/>
      <c r="AG538" s="29"/>
      <c r="AH538" s="29"/>
      <c r="AI538" s="29"/>
      <c r="AJ538" s="29"/>
      <c r="AK538" s="29"/>
      <c r="AL538" s="9"/>
      <c r="AM538" s="29"/>
      <c r="AN538" s="29"/>
      <c r="AO538" s="29"/>
      <c r="AP538" s="29"/>
      <c r="AQ538" s="2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</row>
    <row r="539" spans="2:108" ht="15">
      <c r="B539" s="4"/>
      <c r="C539" s="4"/>
      <c r="D539" s="4"/>
      <c r="E539" s="4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6"/>
      <c r="S539" s="9"/>
      <c r="T539" s="9"/>
      <c r="U539" s="29"/>
      <c r="V539" s="9"/>
      <c r="W539" s="9"/>
      <c r="X539" s="9"/>
      <c r="Y539" s="9"/>
      <c r="Z539" s="9"/>
      <c r="AA539" s="9"/>
      <c r="AB539" s="9"/>
      <c r="AC539" s="29"/>
      <c r="AD539" s="29"/>
      <c r="AE539" s="29"/>
      <c r="AF539" s="29"/>
      <c r="AG539" s="29"/>
      <c r="AH539" s="29"/>
      <c r="AI539" s="29"/>
      <c r="AJ539" s="29"/>
      <c r="AK539" s="29"/>
      <c r="AL539" s="9"/>
      <c r="AM539" s="29"/>
      <c r="AN539" s="29"/>
      <c r="AO539" s="29"/>
      <c r="AP539" s="29"/>
      <c r="AQ539" s="2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</row>
    <row r="540" spans="2:108" ht="15">
      <c r="B540" s="4"/>
      <c r="C540" s="4"/>
      <c r="D540" s="4"/>
      <c r="E540" s="4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6"/>
      <c r="S540" s="9"/>
      <c r="T540" s="9"/>
      <c r="U540" s="29"/>
      <c r="V540" s="9"/>
      <c r="W540" s="9"/>
      <c r="X540" s="9"/>
      <c r="Y540" s="9"/>
      <c r="Z540" s="9"/>
      <c r="AA540" s="9"/>
      <c r="AB540" s="9"/>
      <c r="AC540" s="29"/>
      <c r="AD540" s="29"/>
      <c r="AE540" s="29"/>
      <c r="AF540" s="29"/>
      <c r="AG540" s="29"/>
      <c r="AH540" s="29"/>
      <c r="AI540" s="29"/>
      <c r="AJ540" s="29"/>
      <c r="AK540" s="29"/>
      <c r="AL540" s="9"/>
      <c r="AM540" s="29"/>
      <c r="AN540" s="29"/>
      <c r="AO540" s="29"/>
      <c r="AP540" s="29"/>
      <c r="AQ540" s="2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</row>
    <row r="541" spans="2:108" ht="15">
      <c r="B541" s="4"/>
      <c r="C541" s="4"/>
      <c r="D541" s="4"/>
      <c r="E541" s="4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6"/>
      <c r="S541" s="9"/>
      <c r="T541" s="9"/>
      <c r="U541" s="29"/>
      <c r="V541" s="9"/>
      <c r="W541" s="9"/>
      <c r="X541" s="9"/>
      <c r="Y541" s="9"/>
      <c r="Z541" s="9"/>
      <c r="AA541" s="9"/>
      <c r="AB541" s="9"/>
      <c r="AC541" s="29"/>
      <c r="AD541" s="29"/>
      <c r="AE541" s="29"/>
      <c r="AF541" s="29"/>
      <c r="AG541" s="29"/>
      <c r="AH541" s="29"/>
      <c r="AI541" s="29"/>
      <c r="AJ541" s="29"/>
      <c r="AK541" s="29"/>
      <c r="AL541" s="9"/>
      <c r="AM541" s="29"/>
      <c r="AN541" s="29"/>
      <c r="AO541" s="29"/>
      <c r="AP541" s="29"/>
      <c r="AQ541" s="2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</row>
    <row r="542" spans="2:108" ht="15">
      <c r="B542" s="4"/>
      <c r="C542" s="4"/>
      <c r="D542" s="4"/>
      <c r="E542" s="4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6"/>
      <c r="S542" s="9"/>
      <c r="T542" s="9"/>
      <c r="U542" s="29"/>
      <c r="V542" s="9"/>
      <c r="W542" s="9"/>
      <c r="X542" s="9"/>
      <c r="Y542" s="9"/>
      <c r="Z542" s="9"/>
      <c r="AA542" s="9"/>
      <c r="AB542" s="9"/>
      <c r="AC542" s="29"/>
      <c r="AD542" s="29"/>
      <c r="AE542" s="29"/>
      <c r="AF542" s="29"/>
      <c r="AG542" s="29"/>
      <c r="AH542" s="29"/>
      <c r="AI542" s="29"/>
      <c r="AJ542" s="29"/>
      <c r="AK542" s="29"/>
      <c r="AL542" s="9"/>
      <c r="AM542" s="29"/>
      <c r="AN542" s="29"/>
      <c r="AO542" s="29"/>
      <c r="AP542" s="29"/>
      <c r="AQ542" s="2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</row>
    <row r="543" spans="2:108" ht="15">
      <c r="B543" s="4"/>
      <c r="C543" s="4"/>
      <c r="D543" s="4"/>
      <c r="E543" s="4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6"/>
      <c r="S543" s="9"/>
      <c r="T543" s="9"/>
      <c r="U543" s="29"/>
      <c r="V543" s="9"/>
      <c r="W543" s="9"/>
      <c r="X543" s="9"/>
      <c r="Y543" s="9"/>
      <c r="Z543" s="9"/>
      <c r="AA543" s="9"/>
      <c r="AB543" s="9"/>
      <c r="AC543" s="29"/>
      <c r="AD543" s="29"/>
      <c r="AE543" s="29"/>
      <c r="AF543" s="29"/>
      <c r="AG543" s="29"/>
      <c r="AH543" s="29"/>
      <c r="AI543" s="29"/>
      <c r="AJ543" s="29"/>
      <c r="AK543" s="29"/>
      <c r="AL543" s="9"/>
      <c r="AM543" s="29"/>
      <c r="AN543" s="29"/>
      <c r="AO543" s="29"/>
      <c r="AP543" s="29"/>
      <c r="AQ543" s="2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</row>
    <row r="544" spans="2:108" ht="15">
      <c r="B544" s="4"/>
      <c r="C544" s="4"/>
      <c r="D544" s="4"/>
      <c r="E544" s="4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6"/>
      <c r="S544" s="9"/>
      <c r="T544" s="9"/>
      <c r="U544" s="29"/>
      <c r="V544" s="9"/>
      <c r="W544" s="9"/>
      <c r="X544" s="9"/>
      <c r="Y544" s="9"/>
      <c r="Z544" s="9"/>
      <c r="AA544" s="9"/>
      <c r="AB544" s="9"/>
      <c r="AC544" s="29"/>
      <c r="AD544" s="29"/>
      <c r="AE544" s="29"/>
      <c r="AF544" s="29"/>
      <c r="AG544" s="29"/>
      <c r="AH544" s="29"/>
      <c r="AI544" s="29"/>
      <c r="AJ544" s="29"/>
      <c r="AK544" s="29"/>
      <c r="AL544" s="9"/>
      <c r="AM544" s="29"/>
      <c r="AN544" s="29"/>
      <c r="AO544" s="29"/>
      <c r="AP544" s="29"/>
      <c r="AQ544" s="2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</row>
    <row r="545" spans="2:108" ht="15">
      <c r="B545" s="4"/>
      <c r="C545" s="4"/>
      <c r="D545" s="4"/>
      <c r="E545" s="4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6"/>
      <c r="S545" s="9"/>
      <c r="T545" s="9"/>
      <c r="U545" s="29"/>
      <c r="V545" s="9"/>
      <c r="W545" s="9"/>
      <c r="X545" s="9"/>
      <c r="Y545" s="9"/>
      <c r="Z545" s="9"/>
      <c r="AA545" s="9"/>
      <c r="AB545" s="9"/>
      <c r="AC545" s="29"/>
      <c r="AD545" s="29"/>
      <c r="AE545" s="29"/>
      <c r="AF545" s="29"/>
      <c r="AG545" s="29"/>
      <c r="AH545" s="29"/>
      <c r="AI545" s="29"/>
      <c r="AJ545" s="29"/>
      <c r="AK545" s="29"/>
      <c r="AL545" s="9"/>
      <c r="AM545" s="29"/>
      <c r="AN545" s="29"/>
      <c r="AO545" s="29"/>
      <c r="AP545" s="29"/>
      <c r="AQ545" s="2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</row>
    <row r="546" spans="2:108" ht="15">
      <c r="B546" s="4"/>
      <c r="C546" s="4"/>
      <c r="D546" s="4"/>
      <c r="E546" s="4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6"/>
      <c r="S546" s="9"/>
      <c r="T546" s="9"/>
      <c r="U546" s="29"/>
      <c r="V546" s="9"/>
      <c r="W546" s="9"/>
      <c r="X546" s="9"/>
      <c r="Y546" s="9"/>
      <c r="Z546" s="9"/>
      <c r="AA546" s="9"/>
      <c r="AB546" s="9"/>
      <c r="AC546" s="29"/>
      <c r="AD546" s="29"/>
      <c r="AE546" s="29"/>
      <c r="AF546" s="29"/>
      <c r="AG546" s="29"/>
      <c r="AH546" s="29"/>
      <c r="AI546" s="29"/>
      <c r="AJ546" s="29"/>
      <c r="AK546" s="29"/>
      <c r="AL546" s="9"/>
      <c r="AM546" s="29"/>
      <c r="AN546" s="29"/>
      <c r="AO546" s="29"/>
      <c r="AP546" s="29"/>
      <c r="AQ546" s="2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</row>
    <row r="547" spans="2:108" ht="15">
      <c r="B547" s="4"/>
      <c r="C547" s="4"/>
      <c r="D547" s="4"/>
      <c r="E547" s="4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6"/>
      <c r="S547" s="9"/>
      <c r="T547" s="9"/>
      <c r="U547" s="29"/>
      <c r="V547" s="9"/>
      <c r="W547" s="9"/>
      <c r="X547" s="9"/>
      <c r="Y547" s="9"/>
      <c r="Z547" s="9"/>
      <c r="AA547" s="9"/>
      <c r="AB547" s="9"/>
      <c r="AC547" s="29"/>
      <c r="AD547" s="29"/>
      <c r="AE547" s="29"/>
      <c r="AF547" s="29"/>
      <c r="AG547" s="29"/>
      <c r="AH547" s="29"/>
      <c r="AI547" s="29"/>
      <c r="AJ547" s="29"/>
      <c r="AK547" s="29"/>
      <c r="AL547" s="9"/>
      <c r="AM547" s="29"/>
      <c r="AN547" s="29"/>
      <c r="AO547" s="29"/>
      <c r="AP547" s="29"/>
      <c r="AQ547" s="2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</row>
    <row r="548" spans="2:108" ht="15">
      <c r="B548" s="4"/>
      <c r="C548" s="4"/>
      <c r="D548" s="4"/>
      <c r="E548" s="4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6"/>
      <c r="S548" s="9"/>
      <c r="T548" s="9"/>
      <c r="U548" s="29"/>
      <c r="V548" s="9"/>
      <c r="W548" s="9"/>
      <c r="X548" s="9"/>
      <c r="Y548" s="9"/>
      <c r="Z548" s="9"/>
      <c r="AA548" s="9"/>
      <c r="AB548" s="9"/>
      <c r="AC548" s="29"/>
      <c r="AD548" s="29"/>
      <c r="AE548" s="29"/>
      <c r="AF548" s="29"/>
      <c r="AG548" s="29"/>
      <c r="AH548" s="29"/>
      <c r="AI548" s="29"/>
      <c r="AJ548" s="29"/>
      <c r="AK548" s="29"/>
      <c r="AL548" s="9"/>
      <c r="AM548" s="29"/>
      <c r="AN548" s="29"/>
      <c r="AO548" s="29"/>
      <c r="AP548" s="29"/>
      <c r="AQ548" s="2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</row>
    <row r="549" spans="2:108" ht="15">
      <c r="B549" s="4"/>
      <c r="C549" s="4"/>
      <c r="D549" s="4"/>
      <c r="E549" s="4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6"/>
      <c r="S549" s="9"/>
      <c r="T549" s="9"/>
      <c r="U549" s="29"/>
      <c r="V549" s="9"/>
      <c r="W549" s="9"/>
      <c r="X549" s="9"/>
      <c r="Y549" s="9"/>
      <c r="Z549" s="9"/>
      <c r="AA549" s="9"/>
      <c r="AB549" s="9"/>
      <c r="AC549" s="29"/>
      <c r="AD549" s="29"/>
      <c r="AE549" s="29"/>
      <c r="AF549" s="29"/>
      <c r="AG549" s="29"/>
      <c r="AH549" s="29"/>
      <c r="AI549" s="29"/>
      <c r="AJ549" s="29"/>
      <c r="AK549" s="29"/>
      <c r="AL549" s="9"/>
      <c r="AM549" s="29"/>
      <c r="AN549" s="29"/>
      <c r="AO549" s="29"/>
      <c r="AP549" s="29"/>
      <c r="AQ549" s="2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</row>
    <row r="550" spans="2:108" ht="15">
      <c r="B550" s="4"/>
      <c r="C550" s="4"/>
      <c r="D550" s="4"/>
      <c r="E550" s="4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6"/>
      <c r="S550" s="9"/>
      <c r="T550" s="9"/>
      <c r="U550" s="29"/>
      <c r="V550" s="9"/>
      <c r="W550" s="9"/>
      <c r="X550" s="9"/>
      <c r="Y550" s="9"/>
      <c r="Z550" s="9"/>
      <c r="AA550" s="9"/>
      <c r="AB550" s="9"/>
      <c r="AC550" s="29"/>
      <c r="AD550" s="29"/>
      <c r="AE550" s="29"/>
      <c r="AF550" s="29"/>
      <c r="AG550" s="29"/>
      <c r="AH550" s="29"/>
      <c r="AI550" s="29"/>
      <c r="AJ550" s="29"/>
      <c r="AK550" s="29"/>
      <c r="AL550" s="9"/>
      <c r="AM550" s="29"/>
      <c r="AN550" s="29"/>
      <c r="AO550" s="29"/>
      <c r="AP550" s="29"/>
      <c r="AQ550" s="2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</row>
    <row r="551" spans="2:108" ht="15">
      <c r="B551" s="4"/>
      <c r="C551" s="4"/>
      <c r="D551" s="4"/>
      <c r="E551" s="4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6"/>
      <c r="S551" s="9"/>
      <c r="T551" s="9"/>
      <c r="U551" s="29"/>
      <c r="V551" s="9"/>
      <c r="W551" s="9"/>
      <c r="X551" s="9"/>
      <c r="Y551" s="9"/>
      <c r="Z551" s="9"/>
      <c r="AA551" s="9"/>
      <c r="AB551" s="9"/>
      <c r="AC551" s="29"/>
      <c r="AD551" s="29"/>
      <c r="AE551" s="29"/>
      <c r="AF551" s="29"/>
      <c r="AG551" s="29"/>
      <c r="AH551" s="29"/>
      <c r="AI551" s="29"/>
      <c r="AJ551" s="29"/>
      <c r="AK551" s="29"/>
      <c r="AL551" s="9"/>
      <c r="AM551" s="29"/>
      <c r="AN551" s="29"/>
      <c r="AO551" s="29"/>
      <c r="AP551" s="29"/>
      <c r="AQ551" s="2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</row>
    <row r="552" spans="2:108" ht="15">
      <c r="B552" s="4"/>
      <c r="C552" s="4"/>
      <c r="D552" s="4"/>
      <c r="E552" s="4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6"/>
      <c r="S552" s="9"/>
      <c r="T552" s="9"/>
      <c r="U552" s="29"/>
      <c r="V552" s="9"/>
      <c r="W552" s="9"/>
      <c r="X552" s="9"/>
      <c r="Y552" s="9"/>
      <c r="Z552" s="9"/>
      <c r="AA552" s="9"/>
      <c r="AB552" s="9"/>
      <c r="AC552" s="29"/>
      <c r="AD552" s="29"/>
      <c r="AE552" s="29"/>
      <c r="AF552" s="29"/>
      <c r="AG552" s="29"/>
      <c r="AH552" s="29"/>
      <c r="AI552" s="29"/>
      <c r="AJ552" s="29"/>
      <c r="AK552" s="29"/>
      <c r="AL552" s="9"/>
      <c r="AM552" s="29"/>
      <c r="AN552" s="29"/>
      <c r="AO552" s="29"/>
      <c r="AP552" s="29"/>
      <c r="AQ552" s="2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</row>
    <row r="553" spans="2:108" ht="15">
      <c r="B553" s="4"/>
      <c r="C553" s="4"/>
      <c r="D553" s="4"/>
      <c r="E553" s="4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6"/>
      <c r="S553" s="9"/>
      <c r="T553" s="9"/>
      <c r="U553" s="29"/>
      <c r="V553" s="9"/>
      <c r="W553" s="9"/>
      <c r="X553" s="9"/>
      <c r="Y553" s="9"/>
      <c r="Z553" s="9"/>
      <c r="AA553" s="9"/>
      <c r="AB553" s="9"/>
      <c r="AC553" s="29"/>
      <c r="AD553" s="29"/>
      <c r="AE553" s="29"/>
      <c r="AF553" s="29"/>
      <c r="AG553" s="29"/>
      <c r="AH553" s="29"/>
      <c r="AI553" s="29"/>
      <c r="AJ553" s="29"/>
      <c r="AK553" s="29"/>
      <c r="AL553" s="9"/>
      <c r="AM553" s="29"/>
      <c r="AN553" s="29"/>
      <c r="AO553" s="29"/>
      <c r="AP553" s="29"/>
      <c r="AQ553" s="2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</row>
    <row r="554" spans="2:108" ht="15">
      <c r="B554" s="4"/>
      <c r="C554" s="4"/>
      <c r="D554" s="4"/>
      <c r="E554" s="4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6"/>
      <c r="S554" s="9"/>
      <c r="T554" s="9"/>
      <c r="U554" s="29"/>
      <c r="V554" s="9"/>
      <c r="W554" s="9"/>
      <c r="X554" s="9"/>
      <c r="Y554" s="9"/>
      <c r="Z554" s="9"/>
      <c r="AA554" s="9"/>
      <c r="AB554" s="9"/>
      <c r="AC554" s="29"/>
      <c r="AD554" s="29"/>
      <c r="AE554" s="29"/>
      <c r="AF554" s="29"/>
      <c r="AG554" s="29"/>
      <c r="AH554" s="29"/>
      <c r="AI554" s="29"/>
      <c r="AJ554" s="29"/>
      <c r="AK554" s="29"/>
      <c r="AL554" s="9"/>
      <c r="AM554" s="29"/>
      <c r="AN554" s="29"/>
      <c r="AO554" s="29"/>
      <c r="AP554" s="29"/>
      <c r="AQ554" s="2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</row>
    <row r="555" spans="2:108" ht="15">
      <c r="B555" s="4"/>
      <c r="C555" s="4"/>
      <c r="D555" s="4"/>
      <c r="E555" s="4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6"/>
      <c r="S555" s="9"/>
      <c r="T555" s="9"/>
      <c r="U555" s="29"/>
      <c r="V555" s="9"/>
      <c r="W555" s="9"/>
      <c r="X555" s="9"/>
      <c r="Y555" s="9"/>
      <c r="Z555" s="9"/>
      <c r="AA555" s="9"/>
      <c r="AB555" s="9"/>
      <c r="AC555" s="29"/>
      <c r="AD555" s="29"/>
      <c r="AE555" s="29"/>
      <c r="AF555" s="29"/>
      <c r="AG555" s="29"/>
      <c r="AH555" s="29"/>
      <c r="AI555" s="29"/>
      <c r="AJ555" s="29"/>
      <c r="AK555" s="29"/>
      <c r="AL555" s="9"/>
      <c r="AM555" s="29"/>
      <c r="AN555" s="29"/>
      <c r="AO555" s="29"/>
      <c r="AP555" s="29"/>
      <c r="AQ555" s="2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</row>
    <row r="556" spans="2:108" ht="15">
      <c r="B556" s="4"/>
      <c r="C556" s="4"/>
      <c r="D556" s="4"/>
      <c r="E556" s="4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6"/>
      <c r="S556" s="9"/>
      <c r="T556" s="9"/>
      <c r="U556" s="29"/>
      <c r="V556" s="9"/>
      <c r="W556" s="9"/>
      <c r="X556" s="9"/>
      <c r="Y556" s="9"/>
      <c r="Z556" s="9"/>
      <c r="AA556" s="9"/>
      <c r="AB556" s="9"/>
      <c r="AC556" s="29"/>
      <c r="AD556" s="29"/>
      <c r="AE556" s="29"/>
      <c r="AF556" s="29"/>
      <c r="AG556" s="29"/>
      <c r="AH556" s="29"/>
      <c r="AI556" s="29"/>
      <c r="AJ556" s="29"/>
      <c r="AK556" s="29"/>
      <c r="AL556" s="9"/>
      <c r="AM556" s="29"/>
      <c r="AN556" s="29"/>
      <c r="AO556" s="29"/>
      <c r="AP556" s="29"/>
      <c r="AQ556" s="2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</row>
    <row r="557" spans="2:108" ht="15">
      <c r="B557" s="4"/>
      <c r="C557" s="4"/>
      <c r="D557" s="4"/>
      <c r="E557" s="4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6"/>
      <c r="S557" s="9"/>
      <c r="T557" s="9"/>
      <c r="U557" s="29"/>
      <c r="V557" s="9"/>
      <c r="W557" s="9"/>
      <c r="X557" s="9"/>
      <c r="Y557" s="9"/>
      <c r="Z557" s="9"/>
      <c r="AA557" s="9"/>
      <c r="AB557" s="9"/>
      <c r="AC557" s="29"/>
      <c r="AD557" s="29"/>
      <c r="AE557" s="29"/>
      <c r="AF557" s="29"/>
      <c r="AG557" s="29"/>
      <c r="AH557" s="29"/>
      <c r="AI557" s="29"/>
      <c r="AJ557" s="29"/>
      <c r="AK557" s="29"/>
      <c r="AL557" s="9"/>
      <c r="AM557" s="29"/>
      <c r="AN557" s="29"/>
      <c r="AO557" s="29"/>
      <c r="AP557" s="29"/>
      <c r="AQ557" s="2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</row>
    <row r="558" spans="2:108" ht="15">
      <c r="B558" s="4"/>
      <c r="C558" s="4"/>
      <c r="D558" s="4"/>
      <c r="E558" s="4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6"/>
      <c r="S558" s="9"/>
      <c r="T558" s="9"/>
      <c r="U558" s="29"/>
      <c r="V558" s="9"/>
      <c r="W558" s="9"/>
      <c r="X558" s="9"/>
      <c r="Y558" s="9"/>
      <c r="Z558" s="9"/>
      <c r="AA558" s="9"/>
      <c r="AB558" s="9"/>
      <c r="AC558" s="29"/>
      <c r="AD558" s="29"/>
      <c r="AE558" s="29"/>
      <c r="AF558" s="29"/>
      <c r="AG558" s="29"/>
      <c r="AH558" s="29"/>
      <c r="AI558" s="29"/>
      <c r="AJ558" s="29"/>
      <c r="AK558" s="29"/>
      <c r="AL558" s="9"/>
      <c r="AM558" s="29"/>
      <c r="AN558" s="29"/>
      <c r="AO558" s="29"/>
      <c r="AP558" s="29"/>
      <c r="AQ558" s="2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</row>
    <row r="559" spans="2:108" ht="15">
      <c r="B559" s="4"/>
      <c r="C559" s="4"/>
      <c r="D559" s="4"/>
      <c r="E559" s="4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6"/>
      <c r="S559" s="9"/>
      <c r="T559" s="9"/>
      <c r="U559" s="29"/>
      <c r="V559" s="9"/>
      <c r="W559" s="9"/>
      <c r="X559" s="9"/>
      <c r="Y559" s="9"/>
      <c r="Z559" s="9"/>
      <c r="AA559" s="9"/>
      <c r="AB559" s="9"/>
      <c r="AC559" s="29"/>
      <c r="AD559" s="29"/>
      <c r="AE559" s="29"/>
      <c r="AF559" s="29"/>
      <c r="AG559" s="29"/>
      <c r="AH559" s="29"/>
      <c r="AI559" s="29"/>
      <c r="AJ559" s="29"/>
      <c r="AK559" s="29"/>
      <c r="AL559" s="9"/>
      <c r="AM559" s="29"/>
      <c r="AN559" s="29"/>
      <c r="AO559" s="29"/>
      <c r="AP559" s="29"/>
      <c r="AQ559" s="2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</row>
    <row r="560" spans="2:108" ht="15">
      <c r="B560" s="4"/>
      <c r="C560" s="4"/>
      <c r="D560" s="4"/>
      <c r="E560" s="4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6"/>
      <c r="S560" s="9"/>
      <c r="T560" s="9"/>
      <c r="U560" s="29"/>
      <c r="V560" s="9"/>
      <c r="W560" s="9"/>
      <c r="X560" s="9"/>
      <c r="Y560" s="9"/>
      <c r="Z560" s="9"/>
      <c r="AA560" s="9"/>
      <c r="AB560" s="9"/>
      <c r="AC560" s="29"/>
      <c r="AD560" s="29"/>
      <c r="AE560" s="29"/>
      <c r="AF560" s="29"/>
      <c r="AG560" s="29"/>
      <c r="AH560" s="29"/>
      <c r="AI560" s="29"/>
      <c r="AJ560" s="29"/>
      <c r="AK560" s="29"/>
      <c r="AL560" s="9"/>
      <c r="AM560" s="29"/>
      <c r="AN560" s="29"/>
      <c r="AO560" s="29"/>
      <c r="AP560" s="29"/>
      <c r="AQ560" s="2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</row>
    <row r="561" spans="2:108" ht="15">
      <c r="B561" s="4"/>
      <c r="C561" s="4"/>
      <c r="D561" s="4"/>
      <c r="E561" s="4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6"/>
      <c r="S561" s="9"/>
      <c r="T561" s="9"/>
      <c r="U561" s="29"/>
      <c r="V561" s="9"/>
      <c r="W561" s="9"/>
      <c r="X561" s="9"/>
      <c r="Y561" s="9"/>
      <c r="Z561" s="9"/>
      <c r="AA561" s="9"/>
      <c r="AB561" s="9"/>
      <c r="AC561" s="29"/>
      <c r="AD561" s="29"/>
      <c r="AE561" s="29"/>
      <c r="AF561" s="29"/>
      <c r="AG561" s="29"/>
      <c r="AH561" s="29"/>
      <c r="AI561" s="29"/>
      <c r="AJ561" s="29"/>
      <c r="AK561" s="29"/>
      <c r="AL561" s="9"/>
      <c r="AM561" s="29"/>
      <c r="AN561" s="29"/>
      <c r="AO561" s="29"/>
      <c r="AP561" s="29"/>
      <c r="AQ561" s="2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</row>
    <row r="562" spans="2:108" ht="15">
      <c r="B562" s="4"/>
      <c r="C562" s="4"/>
      <c r="D562" s="4"/>
      <c r="E562" s="4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6"/>
      <c r="S562" s="9"/>
      <c r="T562" s="9"/>
      <c r="U562" s="29"/>
      <c r="V562" s="9"/>
      <c r="W562" s="9"/>
      <c r="X562" s="9"/>
      <c r="Y562" s="9"/>
      <c r="Z562" s="9"/>
      <c r="AA562" s="9"/>
      <c r="AB562" s="9"/>
      <c r="AC562" s="29"/>
      <c r="AD562" s="29"/>
      <c r="AE562" s="29"/>
      <c r="AF562" s="29"/>
      <c r="AG562" s="29"/>
      <c r="AH562" s="29"/>
      <c r="AI562" s="29"/>
      <c r="AJ562" s="29"/>
      <c r="AK562" s="29"/>
      <c r="AL562" s="9"/>
      <c r="AM562" s="29"/>
      <c r="AN562" s="29"/>
      <c r="AO562" s="29"/>
      <c r="AP562" s="29"/>
      <c r="AQ562" s="2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</row>
    <row r="563" spans="2:108" ht="15">
      <c r="B563" s="4"/>
      <c r="C563" s="4"/>
      <c r="D563" s="4"/>
      <c r="E563" s="4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6"/>
      <c r="S563" s="9"/>
      <c r="T563" s="9"/>
      <c r="U563" s="29"/>
      <c r="V563" s="9"/>
      <c r="W563" s="9"/>
      <c r="X563" s="9"/>
      <c r="Y563" s="9"/>
      <c r="Z563" s="9"/>
      <c r="AA563" s="9"/>
      <c r="AB563" s="9"/>
      <c r="AC563" s="29"/>
      <c r="AD563" s="29"/>
      <c r="AE563" s="29"/>
      <c r="AF563" s="29"/>
      <c r="AG563" s="29"/>
      <c r="AH563" s="29"/>
      <c r="AI563" s="29"/>
      <c r="AJ563" s="29"/>
      <c r="AK563" s="29"/>
      <c r="AL563" s="9"/>
      <c r="AM563" s="29"/>
      <c r="AN563" s="29"/>
      <c r="AO563" s="29"/>
      <c r="AP563" s="29"/>
      <c r="AQ563" s="2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</row>
    <row r="564" spans="2:108" ht="15">
      <c r="B564" s="4"/>
      <c r="C564" s="4"/>
      <c r="D564" s="4"/>
      <c r="E564" s="4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6"/>
      <c r="S564" s="9"/>
      <c r="T564" s="9"/>
      <c r="U564" s="29"/>
      <c r="V564" s="9"/>
      <c r="W564" s="9"/>
      <c r="X564" s="9"/>
      <c r="Y564" s="9"/>
      <c r="Z564" s="9"/>
      <c r="AA564" s="9"/>
      <c r="AB564" s="9"/>
      <c r="AC564" s="29"/>
      <c r="AD564" s="29"/>
      <c r="AE564" s="29"/>
      <c r="AF564" s="29"/>
      <c r="AG564" s="29"/>
      <c r="AH564" s="29"/>
      <c r="AI564" s="29"/>
      <c r="AJ564" s="29"/>
      <c r="AK564" s="29"/>
      <c r="AL564" s="9"/>
      <c r="AM564" s="29"/>
      <c r="AN564" s="29"/>
      <c r="AO564" s="29"/>
      <c r="AP564" s="29"/>
      <c r="AQ564" s="2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</row>
    <row r="565" spans="2:108" ht="15">
      <c r="B565" s="4"/>
      <c r="C565" s="4"/>
      <c r="D565" s="4"/>
      <c r="E565" s="4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6"/>
      <c r="S565" s="9"/>
      <c r="T565" s="9"/>
      <c r="U565" s="29"/>
      <c r="V565" s="9"/>
      <c r="W565" s="9"/>
      <c r="X565" s="9"/>
      <c r="Y565" s="9"/>
      <c r="Z565" s="9"/>
      <c r="AA565" s="9"/>
      <c r="AB565" s="9"/>
      <c r="AC565" s="29"/>
      <c r="AD565" s="29"/>
      <c r="AE565" s="29"/>
      <c r="AF565" s="29"/>
      <c r="AG565" s="29"/>
      <c r="AH565" s="29"/>
      <c r="AI565" s="29"/>
      <c r="AJ565" s="29"/>
      <c r="AK565" s="29"/>
      <c r="AL565" s="9"/>
      <c r="AM565" s="29"/>
      <c r="AN565" s="29"/>
      <c r="AO565" s="29"/>
      <c r="AP565" s="29"/>
      <c r="AQ565" s="2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</row>
    <row r="566" spans="2:108" ht="15">
      <c r="B566" s="4"/>
      <c r="C566" s="4"/>
      <c r="D566" s="4"/>
      <c r="E566" s="4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6"/>
      <c r="S566" s="9"/>
      <c r="T566" s="9"/>
      <c r="U566" s="29"/>
      <c r="V566" s="9"/>
      <c r="W566" s="9"/>
      <c r="X566" s="9"/>
      <c r="Y566" s="9"/>
      <c r="Z566" s="9"/>
      <c r="AA566" s="9"/>
      <c r="AB566" s="9"/>
      <c r="AC566" s="29"/>
      <c r="AD566" s="29"/>
      <c r="AE566" s="29"/>
      <c r="AF566" s="29"/>
      <c r="AG566" s="29"/>
      <c r="AH566" s="29"/>
      <c r="AI566" s="29"/>
      <c r="AJ566" s="29"/>
      <c r="AK566" s="29"/>
      <c r="AL566" s="9"/>
      <c r="AM566" s="29"/>
      <c r="AN566" s="29"/>
      <c r="AO566" s="29"/>
      <c r="AP566" s="29"/>
      <c r="AQ566" s="2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</row>
    <row r="567" spans="2:108" ht="15">
      <c r="B567" s="4"/>
      <c r="C567" s="4"/>
      <c r="D567" s="4"/>
      <c r="E567" s="4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6"/>
      <c r="S567" s="9"/>
      <c r="T567" s="9"/>
      <c r="U567" s="29"/>
      <c r="V567" s="9"/>
      <c r="W567" s="9"/>
      <c r="X567" s="9"/>
      <c r="Y567" s="9"/>
      <c r="Z567" s="9"/>
      <c r="AA567" s="9"/>
      <c r="AB567" s="9"/>
      <c r="AC567" s="29"/>
      <c r="AD567" s="29"/>
      <c r="AE567" s="29"/>
      <c r="AF567" s="29"/>
      <c r="AG567" s="29"/>
      <c r="AH567" s="29"/>
      <c r="AI567" s="29"/>
      <c r="AJ567" s="29"/>
      <c r="AK567" s="29"/>
      <c r="AL567" s="9"/>
      <c r="AM567" s="29"/>
      <c r="AN567" s="29"/>
      <c r="AO567" s="29"/>
      <c r="AP567" s="29"/>
      <c r="AQ567" s="2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</row>
    <row r="568" spans="2:108" ht="15">
      <c r="B568" s="4"/>
      <c r="C568" s="4"/>
      <c r="D568" s="4"/>
      <c r="E568" s="4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6"/>
      <c r="S568" s="9"/>
      <c r="T568" s="9"/>
      <c r="U568" s="29"/>
      <c r="V568" s="9"/>
      <c r="W568" s="9"/>
      <c r="X568" s="9"/>
      <c r="Y568" s="9"/>
      <c r="Z568" s="9"/>
      <c r="AA568" s="9"/>
      <c r="AB568" s="9"/>
      <c r="AC568" s="29"/>
      <c r="AD568" s="29"/>
      <c r="AE568" s="29"/>
      <c r="AF568" s="29"/>
      <c r="AG568" s="29"/>
      <c r="AH568" s="29"/>
      <c r="AI568" s="29"/>
      <c r="AJ568" s="29"/>
      <c r="AK568" s="29"/>
      <c r="AL568" s="9"/>
      <c r="AM568" s="29"/>
      <c r="AN568" s="29"/>
      <c r="AO568" s="29"/>
      <c r="AP568" s="29"/>
      <c r="AQ568" s="2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</row>
    <row r="569" spans="2:108" ht="15">
      <c r="B569" s="4"/>
      <c r="C569" s="4"/>
      <c r="D569" s="4"/>
      <c r="E569" s="4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6"/>
      <c r="S569" s="9"/>
      <c r="T569" s="9"/>
      <c r="U569" s="29"/>
      <c r="V569" s="9"/>
      <c r="W569" s="9"/>
      <c r="X569" s="9"/>
      <c r="Y569" s="9"/>
      <c r="Z569" s="9"/>
      <c r="AA569" s="9"/>
      <c r="AB569" s="9"/>
      <c r="AC569" s="29"/>
      <c r="AD569" s="29"/>
      <c r="AE569" s="29"/>
      <c r="AF569" s="29"/>
      <c r="AG569" s="29"/>
      <c r="AH569" s="29"/>
      <c r="AI569" s="29"/>
      <c r="AJ569" s="29"/>
      <c r="AK569" s="29"/>
      <c r="AL569" s="9"/>
      <c r="AM569" s="29"/>
      <c r="AN569" s="29"/>
      <c r="AO569" s="29"/>
      <c r="AP569" s="29"/>
      <c r="AQ569" s="2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</row>
    <row r="570" spans="2:108" ht="15">
      <c r="B570" s="4"/>
      <c r="C570" s="4"/>
      <c r="D570" s="4"/>
      <c r="E570" s="4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6"/>
      <c r="S570" s="9"/>
      <c r="T570" s="9"/>
      <c r="U570" s="29"/>
      <c r="V570" s="9"/>
      <c r="W570" s="9"/>
      <c r="X570" s="9"/>
      <c r="Y570" s="9"/>
      <c r="Z570" s="9"/>
      <c r="AA570" s="9"/>
      <c r="AB570" s="9"/>
      <c r="AC570" s="29"/>
      <c r="AD570" s="29"/>
      <c r="AE570" s="29"/>
      <c r="AF570" s="29"/>
      <c r="AG570" s="29"/>
      <c r="AH570" s="29"/>
      <c r="AI570" s="29"/>
      <c r="AJ570" s="29"/>
      <c r="AK570" s="29"/>
      <c r="AL570" s="9"/>
      <c r="AM570" s="29"/>
      <c r="AN570" s="29"/>
      <c r="AO570" s="29"/>
      <c r="AP570" s="29"/>
      <c r="AQ570" s="2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</row>
    <row r="571" spans="2:108" ht="15">
      <c r="B571" s="4"/>
      <c r="C571" s="4"/>
      <c r="D571" s="4"/>
      <c r="E571" s="4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6"/>
      <c r="S571" s="9"/>
      <c r="T571" s="9"/>
      <c r="U571" s="29"/>
      <c r="V571" s="9"/>
      <c r="W571" s="9"/>
      <c r="X571" s="9"/>
      <c r="Y571" s="9"/>
      <c r="Z571" s="9"/>
      <c r="AA571" s="9"/>
      <c r="AB571" s="9"/>
      <c r="AC571" s="29"/>
      <c r="AD571" s="29"/>
      <c r="AE571" s="29"/>
      <c r="AF571" s="29"/>
      <c r="AG571" s="29"/>
      <c r="AH571" s="29"/>
      <c r="AI571" s="29"/>
      <c r="AJ571" s="29"/>
      <c r="AK571" s="29"/>
      <c r="AL571" s="9"/>
      <c r="AM571" s="29"/>
      <c r="AN571" s="29"/>
      <c r="AO571" s="29"/>
      <c r="AP571" s="29"/>
      <c r="AQ571" s="2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</row>
    <row r="572" spans="2:108" ht="15">
      <c r="B572" s="4"/>
      <c r="C572" s="4"/>
      <c r="D572" s="4"/>
      <c r="E572" s="4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6"/>
      <c r="S572" s="9"/>
      <c r="T572" s="9"/>
      <c r="U572" s="29"/>
      <c r="V572" s="9"/>
      <c r="W572" s="9"/>
      <c r="X572" s="9"/>
      <c r="Y572" s="9"/>
      <c r="Z572" s="9"/>
      <c r="AA572" s="9"/>
      <c r="AB572" s="9"/>
      <c r="AC572" s="29"/>
      <c r="AD572" s="29"/>
      <c r="AE572" s="29"/>
      <c r="AF572" s="29"/>
      <c r="AG572" s="29"/>
      <c r="AH572" s="29"/>
      <c r="AI572" s="29"/>
      <c r="AJ572" s="29"/>
      <c r="AK572" s="29"/>
      <c r="AL572" s="9"/>
      <c r="AM572" s="29"/>
      <c r="AN572" s="29"/>
      <c r="AO572" s="29"/>
      <c r="AP572" s="29"/>
      <c r="AQ572" s="2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</row>
    <row r="573" spans="2:108" ht="15">
      <c r="B573" s="4"/>
      <c r="C573" s="4"/>
      <c r="D573" s="4"/>
      <c r="E573" s="4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6"/>
      <c r="S573" s="9"/>
      <c r="T573" s="9"/>
      <c r="U573" s="29"/>
      <c r="V573" s="9"/>
      <c r="W573" s="9"/>
      <c r="X573" s="9"/>
      <c r="Y573" s="9"/>
      <c r="Z573" s="9"/>
      <c r="AA573" s="9"/>
      <c r="AB573" s="9"/>
      <c r="AC573" s="29"/>
      <c r="AD573" s="29"/>
      <c r="AE573" s="29"/>
      <c r="AF573" s="29"/>
      <c r="AG573" s="29"/>
      <c r="AH573" s="29"/>
      <c r="AI573" s="29"/>
      <c r="AJ573" s="29"/>
      <c r="AK573" s="29"/>
      <c r="AL573" s="9"/>
      <c r="AM573" s="29"/>
      <c r="AN573" s="29"/>
      <c r="AO573" s="29"/>
      <c r="AP573" s="29"/>
      <c r="AQ573" s="2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</row>
    <row r="574" spans="2:108" ht="15">
      <c r="B574" s="4"/>
      <c r="C574" s="4"/>
      <c r="D574" s="4"/>
      <c r="E574" s="4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6"/>
      <c r="S574" s="9"/>
      <c r="T574" s="9"/>
      <c r="U574" s="29"/>
      <c r="V574" s="9"/>
      <c r="W574" s="9"/>
      <c r="X574" s="9"/>
      <c r="Y574" s="9"/>
      <c r="Z574" s="9"/>
      <c r="AA574" s="9"/>
      <c r="AB574" s="9"/>
      <c r="AC574" s="29"/>
      <c r="AD574" s="29"/>
      <c r="AE574" s="29"/>
      <c r="AF574" s="29"/>
      <c r="AG574" s="29"/>
      <c r="AH574" s="29"/>
      <c r="AI574" s="29"/>
      <c r="AJ574" s="29"/>
      <c r="AK574" s="29"/>
      <c r="AL574" s="9"/>
      <c r="AM574" s="29"/>
      <c r="AN574" s="29"/>
      <c r="AO574" s="29"/>
      <c r="AP574" s="29"/>
      <c r="AQ574" s="2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</row>
    <row r="575" spans="2:108" ht="15">
      <c r="B575" s="4"/>
      <c r="C575" s="4"/>
      <c r="D575" s="4"/>
      <c r="E575" s="4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6"/>
      <c r="S575" s="9"/>
      <c r="T575" s="9"/>
      <c r="U575" s="29"/>
      <c r="V575" s="9"/>
      <c r="W575" s="9"/>
      <c r="X575" s="9"/>
      <c r="Y575" s="9"/>
      <c r="Z575" s="9"/>
      <c r="AA575" s="9"/>
      <c r="AB575" s="9"/>
      <c r="AC575" s="29"/>
      <c r="AD575" s="29"/>
      <c r="AE575" s="29"/>
      <c r="AF575" s="29"/>
      <c r="AG575" s="29"/>
      <c r="AH575" s="29"/>
      <c r="AI575" s="29"/>
      <c r="AJ575" s="29"/>
      <c r="AK575" s="29"/>
      <c r="AL575" s="9"/>
      <c r="AM575" s="29"/>
      <c r="AN575" s="29"/>
      <c r="AO575" s="29"/>
      <c r="AP575" s="29"/>
      <c r="AQ575" s="2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</row>
    <row r="576" spans="2:108" ht="15">
      <c r="B576" s="4"/>
      <c r="C576" s="4"/>
      <c r="D576" s="4"/>
      <c r="E576" s="4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6"/>
      <c r="S576" s="9"/>
      <c r="T576" s="9"/>
      <c r="U576" s="29"/>
      <c r="V576" s="9"/>
      <c r="W576" s="9"/>
      <c r="X576" s="9"/>
      <c r="Y576" s="9"/>
      <c r="Z576" s="9"/>
      <c r="AA576" s="9"/>
      <c r="AB576" s="9"/>
      <c r="AC576" s="29"/>
      <c r="AD576" s="29"/>
      <c r="AE576" s="29"/>
      <c r="AF576" s="29"/>
      <c r="AG576" s="29"/>
      <c r="AH576" s="29"/>
      <c r="AI576" s="29"/>
      <c r="AJ576" s="29"/>
      <c r="AK576" s="29"/>
      <c r="AL576" s="9"/>
      <c r="AM576" s="29"/>
      <c r="AN576" s="29"/>
      <c r="AO576" s="29"/>
      <c r="AP576" s="29"/>
      <c r="AQ576" s="2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</row>
    <row r="577" spans="2:108" ht="15">
      <c r="B577" s="4"/>
      <c r="C577" s="4"/>
      <c r="D577" s="4"/>
      <c r="E577" s="4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6"/>
      <c r="S577" s="9"/>
      <c r="T577" s="9"/>
      <c r="U577" s="29"/>
      <c r="V577" s="9"/>
      <c r="W577" s="9"/>
      <c r="X577" s="9"/>
      <c r="Y577" s="9"/>
      <c r="Z577" s="9"/>
      <c r="AA577" s="9"/>
      <c r="AB577" s="9"/>
      <c r="AC577" s="29"/>
      <c r="AD577" s="29"/>
      <c r="AE577" s="29"/>
      <c r="AF577" s="29"/>
      <c r="AG577" s="29"/>
      <c r="AH577" s="29"/>
      <c r="AI577" s="29"/>
      <c r="AJ577" s="29"/>
      <c r="AK577" s="29"/>
      <c r="AL577" s="9"/>
      <c r="AM577" s="29"/>
      <c r="AN577" s="29"/>
      <c r="AO577" s="29"/>
      <c r="AP577" s="29"/>
      <c r="AQ577" s="2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</row>
    <row r="578" spans="2:108" ht="15">
      <c r="B578" s="4"/>
      <c r="C578" s="4"/>
      <c r="D578" s="4"/>
      <c r="E578" s="4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6"/>
      <c r="S578" s="9"/>
      <c r="T578" s="9"/>
      <c r="U578" s="29"/>
      <c r="V578" s="9"/>
      <c r="W578" s="9"/>
      <c r="X578" s="9"/>
      <c r="Y578" s="9"/>
      <c r="Z578" s="9"/>
      <c r="AA578" s="9"/>
      <c r="AB578" s="9"/>
      <c r="AC578" s="29"/>
      <c r="AD578" s="29"/>
      <c r="AE578" s="29"/>
      <c r="AF578" s="29"/>
      <c r="AG578" s="29"/>
      <c r="AH578" s="29"/>
      <c r="AI578" s="29"/>
      <c r="AJ578" s="29"/>
      <c r="AK578" s="29"/>
      <c r="AL578" s="9"/>
      <c r="AM578" s="29"/>
      <c r="AN578" s="29"/>
      <c r="AO578" s="29"/>
      <c r="AP578" s="29"/>
      <c r="AQ578" s="2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</row>
    <row r="579" spans="2:108" ht="15">
      <c r="B579" s="4"/>
      <c r="C579" s="4"/>
      <c r="D579" s="4"/>
      <c r="E579" s="4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6"/>
      <c r="S579" s="9"/>
      <c r="T579" s="9"/>
      <c r="U579" s="29"/>
      <c r="V579" s="9"/>
      <c r="W579" s="9"/>
      <c r="X579" s="9"/>
      <c r="Y579" s="9"/>
      <c r="Z579" s="9"/>
      <c r="AA579" s="9"/>
      <c r="AB579" s="9"/>
      <c r="AC579" s="29"/>
      <c r="AD579" s="29"/>
      <c r="AE579" s="29"/>
      <c r="AF579" s="29"/>
      <c r="AG579" s="29"/>
      <c r="AH579" s="29"/>
      <c r="AI579" s="29"/>
      <c r="AJ579" s="29"/>
      <c r="AK579" s="29"/>
      <c r="AL579" s="9"/>
      <c r="AM579" s="29"/>
      <c r="AN579" s="29"/>
      <c r="AO579" s="29"/>
      <c r="AP579" s="29"/>
      <c r="AQ579" s="2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</row>
    <row r="580" spans="2:108" ht="15">
      <c r="B580" s="4"/>
      <c r="C580" s="4"/>
      <c r="D580" s="4"/>
      <c r="E580" s="4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6"/>
      <c r="S580" s="9"/>
      <c r="T580" s="9"/>
      <c r="U580" s="29"/>
      <c r="V580" s="9"/>
      <c r="W580" s="9"/>
      <c r="X580" s="9"/>
      <c r="Y580" s="9"/>
      <c r="Z580" s="9"/>
      <c r="AA580" s="9"/>
      <c r="AB580" s="9"/>
      <c r="AC580" s="29"/>
      <c r="AD580" s="29"/>
      <c r="AE580" s="29"/>
      <c r="AF580" s="29"/>
      <c r="AG580" s="29"/>
      <c r="AH580" s="29"/>
      <c r="AI580" s="29"/>
      <c r="AJ580" s="29"/>
      <c r="AK580" s="29"/>
      <c r="AL580" s="9"/>
      <c r="AM580" s="29"/>
      <c r="AN580" s="29"/>
      <c r="AO580" s="29"/>
      <c r="AP580" s="29"/>
      <c r="AQ580" s="2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</row>
    <row r="581" spans="2:108" ht="15">
      <c r="B581" s="4"/>
      <c r="C581" s="4"/>
      <c r="D581" s="4"/>
      <c r="E581" s="4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6"/>
      <c r="S581" s="9"/>
      <c r="T581" s="9"/>
      <c r="U581" s="29"/>
      <c r="V581" s="9"/>
      <c r="W581" s="9"/>
      <c r="X581" s="9"/>
      <c r="Y581" s="9"/>
      <c r="Z581" s="9"/>
      <c r="AA581" s="9"/>
      <c r="AB581" s="9"/>
      <c r="AC581" s="29"/>
      <c r="AD581" s="29"/>
      <c r="AE581" s="29"/>
      <c r="AF581" s="29"/>
      <c r="AG581" s="29"/>
      <c r="AH581" s="29"/>
      <c r="AI581" s="29"/>
      <c r="AJ581" s="29"/>
      <c r="AK581" s="29"/>
      <c r="AL581" s="9"/>
      <c r="AM581" s="29"/>
      <c r="AN581" s="29"/>
      <c r="AO581" s="29"/>
      <c r="AP581" s="29"/>
      <c r="AQ581" s="2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</row>
    <row r="582" spans="2:108" ht="15">
      <c r="B582" s="4"/>
      <c r="C582" s="4"/>
      <c r="D582" s="4"/>
      <c r="E582" s="4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6"/>
      <c r="S582" s="9"/>
      <c r="T582" s="9"/>
      <c r="U582" s="29"/>
      <c r="V582" s="9"/>
      <c r="W582" s="9"/>
      <c r="X582" s="9"/>
      <c r="Y582" s="9"/>
      <c r="Z582" s="9"/>
      <c r="AA582" s="9"/>
      <c r="AB582" s="9"/>
      <c r="AC582" s="29"/>
      <c r="AD582" s="29"/>
      <c r="AE582" s="29"/>
      <c r="AF582" s="29"/>
      <c r="AG582" s="29"/>
      <c r="AH582" s="29"/>
      <c r="AI582" s="29"/>
      <c r="AJ582" s="29"/>
      <c r="AK582" s="29"/>
      <c r="AL582" s="9"/>
      <c r="AM582" s="29"/>
      <c r="AN582" s="29"/>
      <c r="AO582" s="29"/>
      <c r="AP582" s="29"/>
      <c r="AQ582" s="2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</row>
    <row r="583" spans="2:108" ht="15">
      <c r="B583" s="4"/>
      <c r="C583" s="4"/>
      <c r="D583" s="4"/>
      <c r="E583" s="4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6"/>
      <c r="S583" s="9"/>
      <c r="T583" s="9"/>
      <c r="U583" s="29"/>
      <c r="V583" s="9"/>
      <c r="W583" s="9"/>
      <c r="X583" s="9"/>
      <c r="Y583" s="9"/>
      <c r="Z583" s="9"/>
      <c r="AA583" s="9"/>
      <c r="AB583" s="9"/>
      <c r="AC583" s="29"/>
      <c r="AD583" s="29"/>
      <c r="AE583" s="29"/>
      <c r="AF583" s="29"/>
      <c r="AG583" s="29"/>
      <c r="AH583" s="29"/>
      <c r="AI583" s="29"/>
      <c r="AJ583" s="29"/>
      <c r="AK583" s="29"/>
      <c r="AL583" s="9"/>
      <c r="AM583" s="29"/>
      <c r="AN583" s="29"/>
      <c r="AO583" s="29"/>
      <c r="AP583" s="29"/>
      <c r="AQ583" s="2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</row>
    <row r="584" spans="2:108" ht="15">
      <c r="B584" s="4"/>
      <c r="C584" s="4"/>
      <c r="D584" s="4"/>
      <c r="E584" s="4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6"/>
      <c r="S584" s="9"/>
      <c r="T584" s="9"/>
      <c r="U584" s="29"/>
      <c r="V584" s="9"/>
      <c r="W584" s="9"/>
      <c r="X584" s="9"/>
      <c r="Y584" s="9"/>
      <c r="Z584" s="9"/>
      <c r="AA584" s="9"/>
      <c r="AB584" s="9"/>
      <c r="AC584" s="29"/>
      <c r="AD584" s="29"/>
      <c r="AE584" s="29"/>
      <c r="AF584" s="29"/>
      <c r="AG584" s="29"/>
      <c r="AH584" s="29"/>
      <c r="AI584" s="29"/>
      <c r="AJ584" s="29"/>
      <c r="AK584" s="29"/>
      <c r="AL584" s="9"/>
      <c r="AM584" s="29"/>
      <c r="AN584" s="29"/>
      <c r="AO584" s="29"/>
      <c r="AP584" s="29"/>
      <c r="AQ584" s="2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</row>
    <row r="585" spans="2:108" ht="15">
      <c r="B585" s="4"/>
      <c r="C585" s="4"/>
      <c r="D585" s="4"/>
      <c r="E585" s="4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6"/>
      <c r="S585" s="9"/>
      <c r="T585" s="9"/>
      <c r="U585" s="29"/>
      <c r="V585" s="9"/>
      <c r="W585" s="9"/>
      <c r="X585" s="9"/>
      <c r="Y585" s="9"/>
      <c r="Z585" s="9"/>
      <c r="AA585" s="9"/>
      <c r="AB585" s="9"/>
      <c r="AC585" s="29"/>
      <c r="AD585" s="29"/>
      <c r="AE585" s="29"/>
      <c r="AF585" s="29"/>
      <c r="AG585" s="29"/>
      <c r="AH585" s="29"/>
      <c r="AI585" s="29"/>
      <c r="AJ585" s="29"/>
      <c r="AK585" s="29"/>
      <c r="AL585" s="9"/>
      <c r="AM585" s="29"/>
      <c r="AN585" s="29"/>
      <c r="AO585" s="29"/>
      <c r="AP585" s="29"/>
      <c r="AQ585" s="2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</row>
    <row r="586" spans="2:108" ht="15">
      <c r="B586" s="4"/>
      <c r="C586" s="4"/>
      <c r="D586" s="4"/>
      <c r="E586" s="4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6"/>
      <c r="S586" s="9"/>
      <c r="T586" s="9"/>
      <c r="U586" s="29"/>
      <c r="V586" s="9"/>
      <c r="W586" s="9"/>
      <c r="X586" s="9"/>
      <c r="Y586" s="9"/>
      <c r="Z586" s="9"/>
      <c r="AA586" s="9"/>
      <c r="AB586" s="9"/>
      <c r="AC586" s="29"/>
      <c r="AD586" s="29"/>
      <c r="AE586" s="29"/>
      <c r="AF586" s="29"/>
      <c r="AG586" s="29"/>
      <c r="AH586" s="29"/>
      <c r="AI586" s="29"/>
      <c r="AJ586" s="29"/>
      <c r="AK586" s="29"/>
      <c r="AL586" s="9"/>
      <c r="AM586" s="29"/>
      <c r="AN586" s="29"/>
      <c r="AO586" s="29"/>
      <c r="AP586" s="29"/>
      <c r="AQ586" s="2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</row>
    <row r="587" spans="2:108" ht="15">
      <c r="B587" s="4"/>
      <c r="C587" s="4"/>
      <c r="D587" s="4"/>
      <c r="E587" s="4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6"/>
      <c r="S587" s="9"/>
      <c r="T587" s="9"/>
      <c r="U587" s="29"/>
      <c r="V587" s="9"/>
      <c r="W587" s="9"/>
      <c r="X587" s="9"/>
      <c r="Y587" s="9"/>
      <c r="Z587" s="9"/>
      <c r="AA587" s="9"/>
      <c r="AB587" s="9"/>
      <c r="AC587" s="29"/>
      <c r="AD587" s="29"/>
      <c r="AE587" s="29"/>
      <c r="AF587" s="29"/>
      <c r="AG587" s="29"/>
      <c r="AH587" s="29"/>
      <c r="AI587" s="29"/>
      <c r="AJ587" s="29"/>
      <c r="AK587" s="29"/>
      <c r="AL587" s="9"/>
      <c r="AM587" s="29"/>
      <c r="AN587" s="29"/>
      <c r="AO587" s="29"/>
      <c r="AP587" s="29"/>
      <c r="AQ587" s="2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</row>
    <row r="588" spans="2:108" ht="15">
      <c r="B588" s="4"/>
      <c r="C588" s="4"/>
      <c r="D588" s="4"/>
      <c r="E588" s="4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6"/>
      <c r="S588" s="9"/>
      <c r="T588" s="9"/>
      <c r="U588" s="29"/>
      <c r="V588" s="9"/>
      <c r="W588" s="9"/>
      <c r="X588" s="9"/>
      <c r="Y588" s="9"/>
      <c r="Z588" s="9"/>
      <c r="AA588" s="9"/>
      <c r="AB588" s="9"/>
      <c r="AC588" s="29"/>
      <c r="AD588" s="29"/>
      <c r="AE588" s="29"/>
      <c r="AF588" s="29"/>
      <c r="AG588" s="29"/>
      <c r="AH588" s="29"/>
      <c r="AI588" s="29"/>
      <c r="AJ588" s="29"/>
      <c r="AK588" s="29"/>
      <c r="AL588" s="9"/>
      <c r="AM588" s="29"/>
      <c r="AN588" s="29"/>
      <c r="AO588" s="29"/>
      <c r="AP588" s="29"/>
      <c r="AQ588" s="2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</row>
    <row r="589" spans="2:108" ht="15">
      <c r="B589" s="4"/>
      <c r="C589" s="4"/>
      <c r="D589" s="4"/>
      <c r="E589" s="4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6"/>
      <c r="S589" s="9"/>
      <c r="T589" s="9"/>
      <c r="U589" s="29"/>
      <c r="V589" s="9"/>
      <c r="W589" s="9"/>
      <c r="X589" s="9"/>
      <c r="Y589" s="9"/>
      <c r="Z589" s="9"/>
      <c r="AA589" s="9"/>
      <c r="AB589" s="9"/>
      <c r="AC589" s="29"/>
      <c r="AD589" s="29"/>
      <c r="AE589" s="29"/>
      <c r="AF589" s="29"/>
      <c r="AG589" s="29"/>
      <c r="AH589" s="29"/>
      <c r="AI589" s="29"/>
      <c r="AJ589" s="29"/>
      <c r="AK589" s="29"/>
      <c r="AL589" s="9"/>
      <c r="AM589" s="29"/>
      <c r="AN589" s="29"/>
      <c r="AO589" s="29"/>
      <c r="AP589" s="29"/>
      <c r="AQ589" s="2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</row>
    <row r="590" spans="2:108" ht="15">
      <c r="B590" s="4"/>
      <c r="C590" s="4"/>
      <c r="D590" s="4"/>
      <c r="E590" s="4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6"/>
      <c r="S590" s="9"/>
      <c r="T590" s="9"/>
      <c r="U590" s="29"/>
      <c r="V590" s="9"/>
      <c r="W590" s="9"/>
      <c r="X590" s="9"/>
      <c r="Y590" s="9"/>
      <c r="Z590" s="9"/>
      <c r="AA590" s="9"/>
      <c r="AB590" s="9"/>
      <c r="AC590" s="29"/>
      <c r="AD590" s="29"/>
      <c r="AE590" s="29"/>
      <c r="AF590" s="29"/>
      <c r="AG590" s="29"/>
      <c r="AH590" s="29"/>
      <c r="AI590" s="29"/>
      <c r="AJ590" s="29"/>
      <c r="AK590" s="29"/>
      <c r="AL590" s="9"/>
      <c r="AM590" s="29"/>
      <c r="AN590" s="29"/>
      <c r="AO590" s="29"/>
      <c r="AP590" s="29"/>
      <c r="AQ590" s="2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</row>
    <row r="591" spans="2:108" ht="15">
      <c r="B591" s="4"/>
      <c r="C591" s="4"/>
      <c r="D591" s="4"/>
      <c r="E591" s="4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6"/>
      <c r="S591" s="9"/>
      <c r="T591" s="9"/>
      <c r="U591" s="29"/>
      <c r="V591" s="9"/>
      <c r="W591" s="9"/>
      <c r="X591" s="9"/>
      <c r="Y591" s="9"/>
      <c r="Z591" s="9"/>
      <c r="AA591" s="9"/>
      <c r="AB591" s="9"/>
      <c r="AC591" s="29"/>
      <c r="AD591" s="29"/>
      <c r="AE591" s="29"/>
      <c r="AF591" s="29"/>
      <c r="AG591" s="29"/>
      <c r="AH591" s="29"/>
      <c r="AI591" s="29"/>
      <c r="AJ591" s="29"/>
      <c r="AK591" s="29"/>
      <c r="AL591" s="9"/>
      <c r="AM591" s="29"/>
      <c r="AN591" s="29"/>
      <c r="AO591" s="29"/>
      <c r="AP591" s="29"/>
      <c r="AQ591" s="2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</row>
    <row r="592" spans="2:108" ht="15">
      <c r="B592" s="4"/>
      <c r="C592" s="4"/>
      <c r="D592" s="4"/>
      <c r="E592" s="4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6"/>
      <c r="S592" s="9"/>
      <c r="T592" s="9"/>
      <c r="U592" s="29"/>
      <c r="V592" s="9"/>
      <c r="W592" s="9"/>
      <c r="X592" s="9"/>
      <c r="Y592" s="9"/>
      <c r="Z592" s="9"/>
      <c r="AA592" s="9"/>
      <c r="AB592" s="9"/>
      <c r="AC592" s="29"/>
      <c r="AD592" s="29"/>
      <c r="AE592" s="29"/>
      <c r="AF592" s="29"/>
      <c r="AG592" s="29"/>
      <c r="AH592" s="29"/>
      <c r="AI592" s="29"/>
      <c r="AJ592" s="29"/>
      <c r="AK592" s="29"/>
      <c r="AL592" s="9"/>
      <c r="AM592" s="29"/>
      <c r="AN592" s="29"/>
      <c r="AO592" s="29"/>
      <c r="AP592" s="29"/>
      <c r="AQ592" s="2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</row>
    <row r="593" spans="2:108" ht="15">
      <c r="B593" s="4"/>
      <c r="C593" s="4"/>
      <c r="D593" s="4"/>
      <c r="E593" s="4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6"/>
      <c r="S593" s="9"/>
      <c r="T593" s="9"/>
      <c r="U593" s="29"/>
      <c r="V593" s="9"/>
      <c r="W593" s="9"/>
      <c r="X593" s="9"/>
      <c r="Y593" s="9"/>
      <c r="Z593" s="9"/>
      <c r="AA593" s="9"/>
      <c r="AB593" s="9"/>
      <c r="AC593" s="29"/>
      <c r="AD593" s="29"/>
      <c r="AE593" s="29"/>
      <c r="AF593" s="29"/>
      <c r="AG593" s="29"/>
      <c r="AH593" s="29"/>
      <c r="AI593" s="29"/>
      <c r="AJ593" s="29"/>
      <c r="AK593" s="29"/>
      <c r="AL593" s="9"/>
      <c r="AM593" s="29"/>
      <c r="AN593" s="29"/>
      <c r="AO593" s="29"/>
      <c r="AP593" s="29"/>
      <c r="AQ593" s="2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</row>
    <row r="594" spans="2:108" ht="15">
      <c r="B594" s="4"/>
      <c r="C594" s="4"/>
      <c r="D594" s="4"/>
      <c r="E594" s="4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6"/>
      <c r="S594" s="9"/>
      <c r="T594" s="9"/>
      <c r="U594" s="29"/>
      <c r="V594" s="9"/>
      <c r="W594" s="9"/>
      <c r="X594" s="9"/>
      <c r="Y594" s="9"/>
      <c r="Z594" s="9"/>
      <c r="AA594" s="9"/>
      <c r="AB594" s="9"/>
      <c r="AC594" s="29"/>
      <c r="AD594" s="29"/>
      <c r="AE594" s="29"/>
      <c r="AF594" s="29"/>
      <c r="AG594" s="29"/>
      <c r="AH594" s="29"/>
      <c r="AI594" s="29"/>
      <c r="AJ594" s="29"/>
      <c r="AK594" s="29"/>
      <c r="AL594" s="9"/>
      <c r="AM594" s="29"/>
      <c r="AN594" s="29"/>
      <c r="AO594" s="29"/>
      <c r="AP594" s="29"/>
      <c r="AQ594" s="2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</row>
    <row r="595" spans="2:108" ht="15">
      <c r="B595" s="4"/>
      <c r="C595" s="4"/>
      <c r="D595" s="4"/>
      <c r="E595" s="4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6"/>
      <c r="S595" s="9"/>
      <c r="T595" s="9"/>
      <c r="U595" s="29"/>
      <c r="V595" s="9"/>
      <c r="W595" s="9"/>
      <c r="X595" s="9"/>
      <c r="Y595" s="9"/>
      <c r="Z595" s="9"/>
      <c r="AA595" s="9"/>
      <c r="AB595" s="9"/>
      <c r="AC595" s="29"/>
      <c r="AD595" s="29"/>
      <c r="AE595" s="29"/>
      <c r="AF595" s="29"/>
      <c r="AG595" s="29"/>
      <c r="AH595" s="29"/>
      <c r="AI595" s="29"/>
      <c r="AJ595" s="29"/>
      <c r="AK595" s="29"/>
      <c r="AL595" s="9"/>
      <c r="AM595" s="29"/>
      <c r="AN595" s="29"/>
      <c r="AO595" s="29"/>
      <c r="AP595" s="29"/>
      <c r="AQ595" s="2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</row>
    <row r="596" spans="2:108" ht="15">
      <c r="B596" s="4"/>
      <c r="C596" s="4"/>
      <c r="D596" s="4"/>
      <c r="E596" s="4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6"/>
      <c r="S596" s="9"/>
      <c r="T596" s="9"/>
      <c r="U596" s="29"/>
      <c r="V596" s="9"/>
      <c r="W596" s="9"/>
      <c r="X596" s="9"/>
      <c r="Y596" s="9"/>
      <c r="Z596" s="9"/>
      <c r="AA596" s="9"/>
      <c r="AB596" s="9"/>
      <c r="AC596" s="29"/>
      <c r="AD596" s="29"/>
      <c r="AE596" s="29"/>
      <c r="AF596" s="29"/>
      <c r="AG596" s="29"/>
      <c r="AH596" s="29"/>
      <c r="AI596" s="29"/>
      <c r="AJ596" s="29"/>
      <c r="AK596" s="29"/>
      <c r="AL596" s="9"/>
      <c r="AM596" s="29"/>
      <c r="AN596" s="29"/>
      <c r="AO596" s="29"/>
      <c r="AP596" s="29"/>
      <c r="AQ596" s="2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</row>
    <row r="597" spans="2:108" ht="15">
      <c r="B597" s="4"/>
      <c r="C597" s="4"/>
      <c r="D597" s="4"/>
      <c r="E597" s="4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6"/>
      <c r="S597" s="9"/>
      <c r="T597" s="9"/>
      <c r="U597" s="29"/>
      <c r="V597" s="9"/>
      <c r="W597" s="9"/>
      <c r="X597" s="9"/>
      <c r="Y597" s="9"/>
      <c r="Z597" s="9"/>
      <c r="AA597" s="9"/>
      <c r="AB597" s="9"/>
      <c r="AC597" s="29"/>
      <c r="AD597" s="29"/>
      <c r="AE597" s="29"/>
      <c r="AF597" s="29"/>
      <c r="AG597" s="29"/>
      <c r="AH597" s="29"/>
      <c r="AI597" s="29"/>
      <c r="AJ597" s="29"/>
      <c r="AK597" s="29"/>
      <c r="AL597" s="9"/>
      <c r="AM597" s="29"/>
      <c r="AN597" s="29"/>
      <c r="AO597" s="29"/>
      <c r="AP597" s="29"/>
      <c r="AQ597" s="2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</row>
    <row r="598" spans="2:108" ht="15">
      <c r="B598" s="4"/>
      <c r="C598" s="4"/>
      <c r="D598" s="4"/>
      <c r="E598" s="4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6"/>
      <c r="S598" s="9"/>
      <c r="T598" s="9"/>
      <c r="U598" s="29"/>
      <c r="V598" s="9"/>
      <c r="W598" s="9"/>
      <c r="X598" s="9"/>
      <c r="Y598" s="9"/>
      <c r="Z598" s="9"/>
      <c r="AA598" s="9"/>
      <c r="AB598" s="9"/>
      <c r="AC598" s="29"/>
      <c r="AD598" s="29"/>
      <c r="AE598" s="29"/>
      <c r="AF598" s="29"/>
      <c r="AG598" s="29"/>
      <c r="AH598" s="29"/>
      <c r="AI598" s="29"/>
      <c r="AJ598" s="29"/>
      <c r="AK598" s="29"/>
      <c r="AL598" s="9"/>
      <c r="AM598" s="29"/>
      <c r="AN598" s="29"/>
      <c r="AO598" s="29"/>
      <c r="AP598" s="29"/>
      <c r="AQ598" s="2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</row>
    <row r="599" spans="2:108" ht="15">
      <c r="B599" s="4"/>
      <c r="C599" s="4"/>
      <c r="D599" s="4"/>
      <c r="E599" s="4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6"/>
      <c r="S599" s="9"/>
      <c r="T599" s="9"/>
      <c r="U599" s="29"/>
      <c r="V599" s="9"/>
      <c r="W599" s="9"/>
      <c r="X599" s="9"/>
      <c r="Y599" s="9"/>
      <c r="Z599" s="9"/>
      <c r="AA599" s="9"/>
      <c r="AB599" s="9"/>
      <c r="AC599" s="29"/>
      <c r="AD599" s="29"/>
      <c r="AE599" s="29"/>
      <c r="AF599" s="29"/>
      <c r="AG599" s="29"/>
      <c r="AH599" s="29"/>
      <c r="AI599" s="29"/>
      <c r="AJ599" s="29"/>
      <c r="AK599" s="29"/>
      <c r="AL599" s="9"/>
      <c r="AM599" s="29"/>
      <c r="AN599" s="29"/>
      <c r="AO599" s="29"/>
      <c r="AP599" s="29"/>
      <c r="AQ599" s="2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</row>
    <row r="600" spans="2:108" ht="15">
      <c r="B600" s="4"/>
      <c r="C600" s="4"/>
      <c r="D600" s="4"/>
      <c r="E600" s="4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6"/>
      <c r="S600" s="9"/>
      <c r="T600" s="9"/>
      <c r="U600" s="29"/>
      <c r="V600" s="9"/>
      <c r="W600" s="9"/>
      <c r="X600" s="9"/>
      <c r="Y600" s="9"/>
      <c r="Z600" s="9"/>
      <c r="AA600" s="9"/>
      <c r="AB600" s="9"/>
      <c r="AC600" s="29"/>
      <c r="AD600" s="29"/>
      <c r="AE600" s="29"/>
      <c r="AF600" s="29"/>
      <c r="AG600" s="29"/>
      <c r="AH600" s="29"/>
      <c r="AI600" s="29"/>
      <c r="AJ600" s="29"/>
      <c r="AK600" s="29"/>
      <c r="AL600" s="9"/>
      <c r="AM600" s="29"/>
      <c r="AN600" s="29"/>
      <c r="AO600" s="29"/>
      <c r="AP600" s="29"/>
      <c r="AQ600" s="2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</row>
    <row r="601" spans="2:108" ht="15">
      <c r="B601" s="4"/>
      <c r="C601" s="4"/>
      <c r="D601" s="4"/>
      <c r="E601" s="4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6"/>
      <c r="S601" s="9"/>
      <c r="T601" s="9"/>
      <c r="U601" s="29"/>
      <c r="V601" s="9"/>
      <c r="W601" s="9"/>
      <c r="X601" s="9"/>
      <c r="Y601" s="9"/>
      <c r="Z601" s="9"/>
      <c r="AA601" s="9"/>
      <c r="AB601" s="9"/>
      <c r="AC601" s="29"/>
      <c r="AD601" s="29"/>
      <c r="AE601" s="29"/>
      <c r="AF601" s="29"/>
      <c r="AG601" s="29"/>
      <c r="AH601" s="29"/>
      <c r="AI601" s="29"/>
      <c r="AJ601" s="29"/>
      <c r="AK601" s="29"/>
      <c r="AL601" s="9"/>
      <c r="AM601" s="29"/>
      <c r="AN601" s="29"/>
      <c r="AO601" s="29"/>
      <c r="AP601" s="29"/>
      <c r="AQ601" s="2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</row>
    <row r="602" spans="2:108" ht="15">
      <c r="B602" s="4"/>
      <c r="C602" s="4"/>
      <c r="D602" s="4"/>
      <c r="E602" s="4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6"/>
      <c r="S602" s="9"/>
      <c r="T602" s="9"/>
      <c r="U602" s="29"/>
      <c r="V602" s="9"/>
      <c r="W602" s="9"/>
      <c r="X602" s="9"/>
      <c r="Y602" s="9"/>
      <c r="Z602" s="9"/>
      <c r="AA602" s="9"/>
      <c r="AB602" s="9"/>
      <c r="AC602" s="29"/>
      <c r="AD602" s="29"/>
      <c r="AE602" s="29"/>
      <c r="AF602" s="29"/>
      <c r="AG602" s="29"/>
      <c r="AH602" s="29"/>
      <c r="AI602" s="29"/>
      <c r="AJ602" s="29"/>
      <c r="AK602" s="29"/>
      <c r="AL602" s="9"/>
      <c r="AM602" s="29"/>
      <c r="AN602" s="29"/>
      <c r="AO602" s="29"/>
      <c r="AP602" s="29"/>
      <c r="AQ602" s="2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</row>
    <row r="603" spans="2:108" ht="15">
      <c r="B603" s="4"/>
      <c r="C603" s="4"/>
      <c r="D603" s="4"/>
      <c r="E603" s="4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6"/>
      <c r="S603" s="9"/>
      <c r="T603" s="9"/>
      <c r="U603" s="29"/>
      <c r="V603" s="9"/>
      <c r="W603" s="9"/>
      <c r="X603" s="9"/>
      <c r="Y603" s="9"/>
      <c r="Z603" s="9"/>
      <c r="AA603" s="9"/>
      <c r="AB603" s="9"/>
      <c r="AC603" s="29"/>
      <c r="AD603" s="29"/>
      <c r="AE603" s="29"/>
      <c r="AF603" s="29"/>
      <c r="AG603" s="29"/>
      <c r="AH603" s="29"/>
      <c r="AI603" s="29"/>
      <c r="AJ603" s="29"/>
      <c r="AK603" s="29"/>
      <c r="AL603" s="9"/>
      <c r="AM603" s="29"/>
      <c r="AN603" s="29"/>
      <c r="AO603" s="29"/>
      <c r="AP603" s="29"/>
      <c r="AQ603" s="2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</row>
    <row r="604" spans="2:108" ht="15">
      <c r="B604" s="4"/>
      <c r="C604" s="4"/>
      <c r="D604" s="4"/>
      <c r="E604" s="4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6"/>
      <c r="S604" s="9"/>
      <c r="T604" s="9"/>
      <c r="U604" s="29"/>
      <c r="V604" s="9"/>
      <c r="W604" s="9"/>
      <c r="X604" s="9"/>
      <c r="Y604" s="9"/>
      <c r="Z604" s="9"/>
      <c r="AA604" s="9"/>
      <c r="AB604" s="9"/>
      <c r="AC604" s="29"/>
      <c r="AD604" s="29"/>
      <c r="AE604" s="29"/>
      <c r="AF604" s="29"/>
      <c r="AG604" s="29"/>
      <c r="AH604" s="29"/>
      <c r="AI604" s="29"/>
      <c r="AJ604" s="29"/>
      <c r="AK604" s="29"/>
      <c r="AL604" s="9"/>
      <c r="AM604" s="29"/>
      <c r="AN604" s="29"/>
      <c r="AO604" s="29"/>
      <c r="AP604" s="29"/>
      <c r="AQ604" s="2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</row>
    <row r="605" spans="2:108" ht="15">
      <c r="B605" s="4"/>
      <c r="C605" s="4"/>
      <c r="D605" s="4"/>
      <c r="E605" s="4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6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29"/>
      <c r="AD605" s="29"/>
      <c r="AE605" s="29"/>
      <c r="AF605" s="29"/>
      <c r="AG605" s="29"/>
      <c r="AH605" s="29"/>
      <c r="AI605" s="29"/>
      <c r="AJ605" s="29"/>
      <c r="AK605" s="29"/>
      <c r="AL605" s="9"/>
      <c r="AM605" s="29"/>
      <c r="AN605" s="29"/>
      <c r="AO605" s="29"/>
      <c r="AP605" s="29"/>
      <c r="AQ605" s="2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</row>
    <row r="606" spans="2:108" ht="15">
      <c r="B606" s="4"/>
      <c r="C606" s="4"/>
      <c r="D606" s="4"/>
      <c r="E606" s="4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6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29"/>
      <c r="AD606" s="29"/>
      <c r="AE606" s="29"/>
      <c r="AF606" s="29"/>
      <c r="AG606" s="29"/>
      <c r="AH606" s="29"/>
      <c r="AI606" s="29"/>
      <c r="AJ606" s="29"/>
      <c r="AK606" s="29"/>
      <c r="AL606" s="9"/>
      <c r="AM606" s="29"/>
      <c r="AN606" s="29"/>
      <c r="AO606" s="29"/>
      <c r="AP606" s="29"/>
      <c r="AQ606" s="2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</row>
    <row r="607" spans="2:108" ht="15">
      <c r="B607" s="4"/>
      <c r="C607" s="4"/>
      <c r="D607" s="4"/>
      <c r="E607" s="4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6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29"/>
      <c r="AD607" s="29"/>
      <c r="AE607" s="29"/>
      <c r="AF607" s="29"/>
      <c r="AG607" s="29"/>
      <c r="AH607" s="29"/>
      <c r="AI607" s="29"/>
      <c r="AJ607" s="29"/>
      <c r="AK607" s="29"/>
      <c r="AL607" s="9"/>
      <c r="AM607" s="29"/>
      <c r="AN607" s="29"/>
      <c r="AO607" s="29"/>
      <c r="AP607" s="29"/>
      <c r="AQ607" s="2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</row>
    <row r="608" spans="2:108" ht="15">
      <c r="B608" s="4"/>
      <c r="C608" s="4"/>
      <c r="D608" s="4"/>
      <c r="E608" s="4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6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29"/>
      <c r="AD608" s="29"/>
      <c r="AE608" s="29"/>
      <c r="AF608" s="29"/>
      <c r="AG608" s="29"/>
      <c r="AH608" s="29"/>
      <c r="AI608" s="29"/>
      <c r="AJ608" s="29"/>
      <c r="AK608" s="29"/>
      <c r="AL608" s="9"/>
      <c r="AM608" s="29"/>
      <c r="AN608" s="29"/>
      <c r="AO608" s="29"/>
      <c r="AP608" s="29"/>
      <c r="AQ608" s="2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</row>
    <row r="609" spans="2:108" ht="15">
      <c r="B609" s="4"/>
      <c r="C609" s="4"/>
      <c r="D609" s="4"/>
      <c r="E609" s="4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6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29"/>
      <c r="AD609" s="29"/>
      <c r="AE609" s="29"/>
      <c r="AF609" s="29"/>
      <c r="AG609" s="29"/>
      <c r="AH609" s="29"/>
      <c r="AI609" s="29"/>
      <c r="AJ609" s="29"/>
      <c r="AK609" s="29"/>
      <c r="AL609" s="9"/>
      <c r="AM609" s="29"/>
      <c r="AN609" s="29"/>
      <c r="AO609" s="29"/>
      <c r="AP609" s="29"/>
      <c r="AQ609" s="2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</row>
    <row r="610" spans="2:108" ht="15">
      <c r="B610" s="4"/>
      <c r="C610" s="4"/>
      <c r="D610" s="4"/>
      <c r="E610" s="4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6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29"/>
      <c r="AD610" s="29"/>
      <c r="AE610" s="29"/>
      <c r="AF610" s="29"/>
      <c r="AG610" s="29"/>
      <c r="AH610" s="29"/>
      <c r="AI610" s="29"/>
      <c r="AJ610" s="29"/>
      <c r="AK610" s="29"/>
      <c r="AL610" s="9"/>
      <c r="AM610" s="29"/>
      <c r="AN610" s="29"/>
      <c r="AO610" s="29"/>
      <c r="AP610" s="29"/>
      <c r="AQ610" s="2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</row>
    <row r="611" spans="2:108" ht="15">
      <c r="B611" s="4"/>
      <c r="C611" s="4"/>
      <c r="D611" s="4"/>
      <c r="E611" s="4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6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29"/>
      <c r="AD611" s="29"/>
      <c r="AE611" s="29"/>
      <c r="AF611" s="29"/>
      <c r="AG611" s="29"/>
      <c r="AH611" s="29"/>
      <c r="AI611" s="29"/>
      <c r="AJ611" s="29"/>
      <c r="AK611" s="29"/>
      <c r="AL611" s="9"/>
      <c r="AM611" s="29"/>
      <c r="AN611" s="29"/>
      <c r="AO611" s="29"/>
      <c r="AP611" s="29"/>
      <c r="AQ611" s="2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</row>
    <row r="612" spans="2:108" ht="15">
      <c r="B612" s="4"/>
      <c r="C612" s="4"/>
      <c r="D612" s="4"/>
      <c r="E612" s="4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6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29"/>
      <c r="AD612" s="29"/>
      <c r="AE612" s="29"/>
      <c r="AF612" s="29"/>
      <c r="AG612" s="29"/>
      <c r="AH612" s="29"/>
      <c r="AI612" s="29"/>
      <c r="AJ612" s="29"/>
      <c r="AK612" s="29"/>
      <c r="AL612" s="9"/>
      <c r="AM612" s="29"/>
      <c r="AN612" s="29"/>
      <c r="AO612" s="29"/>
      <c r="AP612" s="29"/>
      <c r="AQ612" s="2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</row>
    <row r="613" spans="2:108" ht="15">
      <c r="B613" s="4"/>
      <c r="C613" s="4"/>
      <c r="D613" s="4"/>
      <c r="E613" s="4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6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29"/>
      <c r="AD613" s="29"/>
      <c r="AE613" s="29"/>
      <c r="AF613" s="29"/>
      <c r="AG613" s="29"/>
      <c r="AH613" s="29"/>
      <c r="AI613" s="29"/>
      <c r="AJ613" s="29"/>
      <c r="AK613" s="29"/>
      <c r="AL613" s="9"/>
      <c r="AM613" s="29"/>
      <c r="AN613" s="29"/>
      <c r="AO613" s="29"/>
      <c r="AP613" s="29"/>
      <c r="AQ613" s="2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</row>
    <row r="614" spans="2:108" ht="15">
      <c r="B614" s="4"/>
      <c r="C614" s="4"/>
      <c r="D614" s="4"/>
      <c r="E614" s="4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6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29"/>
      <c r="AD614" s="29"/>
      <c r="AE614" s="29"/>
      <c r="AF614" s="29"/>
      <c r="AG614" s="29"/>
      <c r="AH614" s="29"/>
      <c r="AI614" s="29"/>
      <c r="AJ614" s="29"/>
      <c r="AK614" s="29"/>
      <c r="AL614" s="9"/>
      <c r="AM614" s="29"/>
      <c r="AN614" s="29"/>
      <c r="AO614" s="29"/>
      <c r="AP614" s="29"/>
      <c r="AQ614" s="2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</row>
    <row r="615" spans="2:108" ht="15">
      <c r="B615" s="4"/>
      <c r="C615" s="4"/>
      <c r="D615" s="4"/>
      <c r="E615" s="4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6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29"/>
      <c r="AD615" s="29"/>
      <c r="AE615" s="29"/>
      <c r="AF615" s="29"/>
      <c r="AG615" s="29"/>
      <c r="AH615" s="29"/>
      <c r="AI615" s="29"/>
      <c r="AJ615" s="29"/>
      <c r="AK615" s="29"/>
      <c r="AL615" s="9"/>
      <c r="AM615" s="29"/>
      <c r="AN615" s="29"/>
      <c r="AO615" s="29"/>
      <c r="AP615" s="29"/>
      <c r="AQ615" s="2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</row>
    <row r="616" spans="2:108" ht="15">
      <c r="B616" s="4"/>
      <c r="C616" s="4"/>
      <c r="D616" s="4"/>
      <c r="E616" s="4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6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29"/>
      <c r="AD616" s="29"/>
      <c r="AE616" s="29"/>
      <c r="AF616" s="29"/>
      <c r="AG616" s="29"/>
      <c r="AH616" s="29"/>
      <c r="AI616" s="29"/>
      <c r="AJ616" s="29"/>
      <c r="AK616" s="29"/>
      <c r="AL616" s="9"/>
      <c r="AM616" s="29"/>
      <c r="AN616" s="29"/>
      <c r="AO616" s="29"/>
      <c r="AP616" s="29"/>
      <c r="AQ616" s="2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</row>
    <row r="617" spans="2:108" ht="15">
      <c r="B617" s="4"/>
      <c r="C617" s="4"/>
      <c r="D617" s="4"/>
      <c r="E617" s="4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6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29"/>
      <c r="AD617" s="29"/>
      <c r="AE617" s="29"/>
      <c r="AF617" s="29"/>
      <c r="AG617" s="29"/>
      <c r="AH617" s="29"/>
      <c r="AI617" s="29"/>
      <c r="AJ617" s="29"/>
      <c r="AK617" s="29"/>
      <c r="AL617" s="9"/>
      <c r="AM617" s="29"/>
      <c r="AN617" s="29"/>
      <c r="AO617" s="29"/>
      <c r="AP617" s="29"/>
      <c r="AQ617" s="2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</row>
    <row r="618" spans="2:108" ht="15">
      <c r="B618" s="4"/>
      <c r="C618" s="4"/>
      <c r="D618" s="4"/>
      <c r="E618" s="4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6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29"/>
      <c r="AD618" s="29"/>
      <c r="AE618" s="29"/>
      <c r="AF618" s="29"/>
      <c r="AG618" s="29"/>
      <c r="AH618" s="29"/>
      <c r="AI618" s="29"/>
      <c r="AJ618" s="29"/>
      <c r="AK618" s="29"/>
      <c r="AL618" s="9"/>
      <c r="AM618" s="29"/>
      <c r="AN618" s="29"/>
      <c r="AO618" s="29"/>
      <c r="AP618" s="29"/>
      <c r="AQ618" s="2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</row>
    <row r="619" spans="2:108" ht="15">
      <c r="B619" s="4"/>
      <c r="C619" s="4"/>
      <c r="D619" s="4"/>
      <c r="E619" s="4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6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29"/>
      <c r="AD619" s="29"/>
      <c r="AE619" s="29"/>
      <c r="AF619" s="29"/>
      <c r="AG619" s="29"/>
      <c r="AH619" s="29"/>
      <c r="AI619" s="29"/>
      <c r="AJ619" s="29"/>
      <c r="AK619" s="29"/>
      <c r="AL619" s="9"/>
      <c r="AM619" s="29"/>
      <c r="AN619" s="29"/>
      <c r="AO619" s="29"/>
      <c r="AP619" s="29"/>
      <c r="AQ619" s="2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</row>
    <row r="620" spans="2:108" ht="15">
      <c r="B620" s="4"/>
      <c r="C620" s="4"/>
      <c r="D620" s="4"/>
      <c r="E620" s="4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6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29"/>
      <c r="AD620" s="29"/>
      <c r="AE620" s="29"/>
      <c r="AF620" s="29"/>
      <c r="AG620" s="29"/>
      <c r="AH620" s="29"/>
      <c r="AI620" s="29"/>
      <c r="AJ620" s="29"/>
      <c r="AK620" s="29"/>
      <c r="AL620" s="9"/>
      <c r="AM620" s="29"/>
      <c r="AN620" s="29"/>
      <c r="AO620" s="29"/>
      <c r="AP620" s="29"/>
      <c r="AQ620" s="2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</row>
    <row r="621" spans="2:108" ht="15">
      <c r="B621" s="4"/>
      <c r="C621" s="4"/>
      <c r="D621" s="4"/>
      <c r="E621" s="4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6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29"/>
      <c r="AD621" s="29"/>
      <c r="AE621" s="29"/>
      <c r="AF621" s="29"/>
      <c r="AG621" s="29"/>
      <c r="AH621" s="29"/>
      <c r="AI621" s="29"/>
      <c r="AJ621" s="29"/>
      <c r="AK621" s="29"/>
      <c r="AL621" s="9"/>
      <c r="AM621" s="29"/>
      <c r="AN621" s="29"/>
      <c r="AO621" s="29"/>
      <c r="AP621" s="29"/>
      <c r="AQ621" s="2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</row>
    <row r="622" spans="2:108" ht="15">
      <c r="B622" s="4"/>
      <c r="C622" s="4"/>
      <c r="D622" s="4"/>
      <c r="E622" s="4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6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29"/>
      <c r="AD622" s="29"/>
      <c r="AE622" s="29"/>
      <c r="AF622" s="29"/>
      <c r="AG622" s="29"/>
      <c r="AH622" s="29"/>
      <c r="AI622" s="29"/>
      <c r="AJ622" s="29"/>
      <c r="AK622" s="29"/>
      <c r="AL622" s="9"/>
      <c r="AM622" s="29"/>
      <c r="AN622" s="29"/>
      <c r="AO622" s="29"/>
      <c r="AP622" s="29"/>
      <c r="AQ622" s="2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</row>
    <row r="623" spans="2:108" ht="15">
      <c r="B623" s="4"/>
      <c r="C623" s="4"/>
      <c r="D623" s="4"/>
      <c r="E623" s="4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6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29"/>
      <c r="AD623" s="29"/>
      <c r="AE623" s="29"/>
      <c r="AF623" s="29"/>
      <c r="AG623" s="29"/>
      <c r="AH623" s="29"/>
      <c r="AI623" s="29"/>
      <c r="AJ623" s="29"/>
      <c r="AK623" s="29"/>
      <c r="AL623" s="9"/>
      <c r="AM623" s="29"/>
      <c r="AN623" s="29"/>
      <c r="AO623" s="29"/>
      <c r="AP623" s="29"/>
      <c r="AQ623" s="2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</row>
    <row r="624" spans="2:108" ht="15">
      <c r="B624" s="4"/>
      <c r="C624" s="4"/>
      <c r="D624" s="4"/>
      <c r="E624" s="4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6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29"/>
      <c r="AD624" s="29"/>
      <c r="AE624" s="29"/>
      <c r="AF624" s="29"/>
      <c r="AG624" s="29"/>
      <c r="AH624" s="29"/>
      <c r="AI624" s="29"/>
      <c r="AJ624" s="29"/>
      <c r="AK624" s="29"/>
      <c r="AL624" s="9"/>
      <c r="AM624" s="29"/>
      <c r="AN624" s="29"/>
      <c r="AO624" s="29"/>
      <c r="AP624" s="29"/>
      <c r="AQ624" s="2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</row>
    <row r="625" spans="2:108" ht="15">
      <c r="B625" s="4"/>
      <c r="C625" s="4"/>
      <c r="D625" s="4"/>
      <c r="E625" s="4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6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29"/>
      <c r="AD625" s="29"/>
      <c r="AE625" s="29"/>
      <c r="AF625" s="29"/>
      <c r="AG625" s="29"/>
      <c r="AH625" s="29"/>
      <c r="AI625" s="29"/>
      <c r="AJ625" s="29"/>
      <c r="AK625" s="29"/>
      <c r="AL625" s="9"/>
      <c r="AM625" s="29"/>
      <c r="AN625" s="29"/>
      <c r="AO625" s="29"/>
      <c r="AP625" s="29"/>
      <c r="AQ625" s="2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</row>
    <row r="626" spans="2:108" ht="15">
      <c r="B626" s="4"/>
      <c r="C626" s="4"/>
      <c r="D626" s="4"/>
      <c r="E626" s="4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6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29"/>
      <c r="AD626" s="29"/>
      <c r="AE626" s="29"/>
      <c r="AF626" s="29"/>
      <c r="AG626" s="29"/>
      <c r="AH626" s="29"/>
      <c r="AI626" s="29"/>
      <c r="AJ626" s="29"/>
      <c r="AK626" s="29"/>
      <c r="AL626" s="9"/>
      <c r="AM626" s="29"/>
      <c r="AN626" s="29"/>
      <c r="AO626" s="29"/>
      <c r="AP626" s="29"/>
      <c r="AQ626" s="2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</row>
    <row r="627" spans="2:108" ht="15">
      <c r="B627" s="4"/>
      <c r="C627" s="4"/>
      <c r="D627" s="4"/>
      <c r="E627" s="4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6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29"/>
      <c r="AD627" s="29"/>
      <c r="AE627" s="29"/>
      <c r="AF627" s="29"/>
      <c r="AG627" s="29"/>
      <c r="AH627" s="29"/>
      <c r="AI627" s="29"/>
      <c r="AJ627" s="29"/>
      <c r="AK627" s="29"/>
      <c r="AL627" s="9"/>
      <c r="AM627" s="29"/>
      <c r="AN627" s="29"/>
      <c r="AO627" s="29"/>
      <c r="AP627" s="29"/>
      <c r="AQ627" s="2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</row>
    <row r="628" spans="2:108" ht="15">
      <c r="B628" s="4"/>
      <c r="C628" s="4"/>
      <c r="D628" s="4"/>
      <c r="E628" s="4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6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29"/>
      <c r="AD628" s="29"/>
      <c r="AE628" s="29"/>
      <c r="AF628" s="29"/>
      <c r="AG628" s="29"/>
      <c r="AH628" s="29"/>
      <c r="AI628" s="29"/>
      <c r="AJ628" s="29"/>
      <c r="AK628" s="29"/>
      <c r="AL628" s="9"/>
      <c r="AM628" s="29"/>
      <c r="AN628" s="29"/>
      <c r="AO628" s="29"/>
      <c r="AP628" s="29"/>
      <c r="AQ628" s="2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</row>
    <row r="629" spans="2:108" ht="15">
      <c r="B629" s="4"/>
      <c r="C629" s="4"/>
      <c r="D629" s="4"/>
      <c r="E629" s="4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6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29"/>
      <c r="AD629" s="29"/>
      <c r="AE629" s="29"/>
      <c r="AF629" s="29"/>
      <c r="AG629" s="29"/>
      <c r="AH629" s="29"/>
      <c r="AI629" s="29"/>
      <c r="AJ629" s="29"/>
      <c r="AK629" s="29"/>
      <c r="AL629" s="9"/>
      <c r="AM629" s="29"/>
      <c r="AN629" s="29"/>
      <c r="AO629" s="29"/>
      <c r="AP629" s="29"/>
      <c r="AQ629" s="2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</row>
    <row r="630" spans="2:108" ht="15">
      <c r="B630" s="4"/>
      <c r="C630" s="4"/>
      <c r="D630" s="4"/>
      <c r="E630" s="4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6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29"/>
      <c r="AD630" s="29"/>
      <c r="AE630" s="29"/>
      <c r="AF630" s="29"/>
      <c r="AG630" s="29"/>
      <c r="AH630" s="29"/>
      <c r="AI630" s="29"/>
      <c r="AJ630" s="29"/>
      <c r="AK630" s="29"/>
      <c r="AL630" s="9"/>
      <c r="AM630" s="29"/>
      <c r="AN630" s="29"/>
      <c r="AO630" s="29"/>
      <c r="AP630" s="29"/>
      <c r="AQ630" s="2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</row>
    <row r="631" spans="2:108" ht="15">
      <c r="B631" s="4"/>
      <c r="C631" s="4"/>
      <c r="D631" s="4"/>
      <c r="E631" s="4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6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29"/>
      <c r="AD631" s="29"/>
      <c r="AE631" s="29"/>
      <c r="AF631" s="29"/>
      <c r="AG631" s="29"/>
      <c r="AH631" s="29"/>
      <c r="AI631" s="29"/>
      <c r="AJ631" s="29"/>
      <c r="AK631" s="29"/>
      <c r="AL631" s="9"/>
      <c r="AM631" s="29"/>
      <c r="AN631" s="29"/>
      <c r="AO631" s="29"/>
      <c r="AP631" s="29"/>
      <c r="AQ631" s="2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</row>
    <row r="632" spans="2:108" ht="15">
      <c r="B632" s="4"/>
      <c r="C632" s="4"/>
      <c r="D632" s="4"/>
      <c r="E632" s="4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6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29"/>
      <c r="AD632" s="29"/>
      <c r="AE632" s="29"/>
      <c r="AF632" s="29"/>
      <c r="AG632" s="29"/>
      <c r="AH632" s="29"/>
      <c r="AI632" s="29"/>
      <c r="AJ632" s="29"/>
      <c r="AK632" s="29"/>
      <c r="AL632" s="9"/>
      <c r="AM632" s="29"/>
      <c r="AN632" s="29"/>
      <c r="AO632" s="29"/>
      <c r="AP632" s="29"/>
      <c r="AQ632" s="2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</row>
    <row r="633" spans="2:108" ht="15">
      <c r="B633" s="4"/>
      <c r="C633" s="4"/>
      <c r="D633" s="4"/>
      <c r="E633" s="4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6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29"/>
      <c r="AD633" s="29"/>
      <c r="AE633" s="29"/>
      <c r="AF633" s="29"/>
      <c r="AG633" s="29"/>
      <c r="AH633" s="29"/>
      <c r="AI633" s="29"/>
      <c r="AJ633" s="29"/>
      <c r="AK633" s="29"/>
      <c r="AL633" s="9"/>
      <c r="AM633" s="29"/>
      <c r="AN633" s="29"/>
      <c r="AO633" s="29"/>
      <c r="AP633" s="29"/>
      <c r="AQ633" s="2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</row>
    <row r="634" spans="2:108" ht="15">
      <c r="B634" s="4"/>
      <c r="C634" s="4"/>
      <c r="D634" s="4"/>
      <c r="E634" s="4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6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29"/>
      <c r="AD634" s="29"/>
      <c r="AE634" s="29"/>
      <c r="AF634" s="29"/>
      <c r="AG634" s="29"/>
      <c r="AH634" s="29"/>
      <c r="AI634" s="29"/>
      <c r="AJ634" s="29"/>
      <c r="AK634" s="29"/>
      <c r="AL634" s="9"/>
      <c r="AM634" s="29"/>
      <c r="AN634" s="29"/>
      <c r="AO634" s="29"/>
      <c r="AP634" s="29"/>
      <c r="AQ634" s="2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</row>
    <row r="635" spans="2:108" ht="15">
      <c r="B635" s="4"/>
      <c r="C635" s="4"/>
      <c r="D635" s="4"/>
      <c r="E635" s="4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6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29"/>
      <c r="AD635" s="29"/>
      <c r="AE635" s="29"/>
      <c r="AF635" s="29"/>
      <c r="AG635" s="29"/>
      <c r="AH635" s="29"/>
      <c r="AI635" s="29"/>
      <c r="AJ635" s="29"/>
      <c r="AK635" s="29"/>
      <c r="AL635" s="9"/>
      <c r="AM635" s="29"/>
      <c r="AN635" s="29"/>
      <c r="AO635" s="29"/>
      <c r="AP635" s="29"/>
      <c r="AQ635" s="2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</row>
    <row r="636" spans="2:108" ht="15">
      <c r="B636" s="4"/>
      <c r="C636" s="4"/>
      <c r="D636" s="4"/>
      <c r="E636" s="4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6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29"/>
      <c r="AD636" s="29"/>
      <c r="AE636" s="29"/>
      <c r="AF636" s="29"/>
      <c r="AG636" s="29"/>
      <c r="AH636" s="29"/>
      <c r="AI636" s="29"/>
      <c r="AJ636" s="29"/>
      <c r="AK636" s="29"/>
      <c r="AL636" s="9"/>
      <c r="AM636" s="29"/>
      <c r="AN636" s="29"/>
      <c r="AO636" s="29"/>
      <c r="AP636" s="29"/>
      <c r="AQ636" s="2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</row>
    <row r="637" spans="2:108" ht="15">
      <c r="B637" s="4"/>
      <c r="C637" s="4"/>
      <c r="D637" s="4"/>
      <c r="E637" s="4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6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29"/>
      <c r="AD637" s="29"/>
      <c r="AE637" s="29"/>
      <c r="AF637" s="29"/>
      <c r="AG637" s="29"/>
      <c r="AH637" s="29"/>
      <c r="AI637" s="29"/>
      <c r="AJ637" s="29"/>
      <c r="AK637" s="29"/>
      <c r="AL637" s="9"/>
      <c r="AM637" s="29"/>
      <c r="AN637" s="29"/>
      <c r="AO637" s="29"/>
      <c r="AP637" s="29"/>
      <c r="AQ637" s="2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</row>
    <row r="638" spans="2:108" ht="15">
      <c r="B638" s="4"/>
      <c r="C638" s="4"/>
      <c r="D638" s="4"/>
      <c r="E638" s="4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6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29"/>
      <c r="AD638" s="29"/>
      <c r="AE638" s="29"/>
      <c r="AF638" s="29"/>
      <c r="AG638" s="29"/>
      <c r="AH638" s="29"/>
      <c r="AI638" s="29"/>
      <c r="AJ638" s="29"/>
      <c r="AK638" s="29"/>
      <c r="AL638" s="9"/>
      <c r="AM638" s="29"/>
      <c r="AN638" s="29"/>
      <c r="AO638" s="29"/>
      <c r="AP638" s="29"/>
      <c r="AQ638" s="2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</row>
    <row r="639" spans="2:108" ht="15">
      <c r="B639" s="4"/>
      <c r="C639" s="4"/>
      <c r="D639" s="4"/>
      <c r="E639" s="4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6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29"/>
      <c r="AD639" s="29"/>
      <c r="AE639" s="29"/>
      <c r="AF639" s="29"/>
      <c r="AG639" s="29"/>
      <c r="AH639" s="29"/>
      <c r="AI639" s="29"/>
      <c r="AJ639" s="29"/>
      <c r="AK639" s="29"/>
      <c r="AL639" s="9"/>
      <c r="AM639" s="29"/>
      <c r="AN639" s="29"/>
      <c r="AO639" s="29"/>
      <c r="AP639" s="29"/>
      <c r="AQ639" s="2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</row>
    <row r="640" spans="2:108" ht="15">
      <c r="B640" s="4"/>
      <c r="C640" s="4"/>
      <c r="D640" s="4"/>
      <c r="E640" s="4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6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29"/>
      <c r="AD640" s="29"/>
      <c r="AE640" s="29"/>
      <c r="AF640" s="29"/>
      <c r="AG640" s="29"/>
      <c r="AH640" s="29"/>
      <c r="AI640" s="29"/>
      <c r="AJ640" s="29"/>
      <c r="AK640" s="29"/>
      <c r="AL640" s="9"/>
      <c r="AM640" s="29"/>
      <c r="AN640" s="29"/>
      <c r="AO640" s="29"/>
      <c r="AP640" s="29"/>
      <c r="AQ640" s="2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</row>
    <row r="641" spans="2:108" ht="15">
      <c r="B641" s="4"/>
      <c r="C641" s="4"/>
      <c r="D641" s="4"/>
      <c r="E641" s="4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6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29"/>
      <c r="AD641" s="29"/>
      <c r="AE641" s="29"/>
      <c r="AF641" s="29"/>
      <c r="AG641" s="29"/>
      <c r="AH641" s="29"/>
      <c r="AI641" s="29"/>
      <c r="AJ641" s="29"/>
      <c r="AK641" s="29"/>
      <c r="AL641" s="9"/>
      <c r="AM641" s="29"/>
      <c r="AN641" s="29"/>
      <c r="AO641" s="29"/>
      <c r="AP641" s="29"/>
      <c r="AQ641" s="2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</row>
    <row r="642" spans="2:108" ht="15">
      <c r="B642" s="4"/>
      <c r="C642" s="4"/>
      <c r="D642" s="4"/>
      <c r="E642" s="4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6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29"/>
      <c r="AD642" s="29"/>
      <c r="AE642" s="29"/>
      <c r="AF642" s="29"/>
      <c r="AG642" s="29"/>
      <c r="AH642" s="29"/>
      <c r="AI642" s="29"/>
      <c r="AJ642" s="29"/>
      <c r="AK642" s="29"/>
      <c r="AL642" s="9"/>
      <c r="AM642" s="29"/>
      <c r="AN642" s="29"/>
      <c r="AO642" s="29"/>
      <c r="AP642" s="29"/>
      <c r="AQ642" s="2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</row>
    <row r="643" spans="2:108" ht="15">
      <c r="B643" s="4"/>
      <c r="C643" s="4"/>
      <c r="D643" s="4"/>
      <c r="E643" s="4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6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29"/>
      <c r="AD643" s="29"/>
      <c r="AE643" s="29"/>
      <c r="AF643" s="29"/>
      <c r="AG643" s="29"/>
      <c r="AH643" s="29"/>
      <c r="AI643" s="29"/>
      <c r="AJ643" s="29"/>
      <c r="AK643" s="29"/>
      <c r="AL643" s="9"/>
      <c r="AM643" s="29"/>
      <c r="AN643" s="29"/>
      <c r="AO643" s="29"/>
      <c r="AP643" s="29"/>
      <c r="AQ643" s="2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</row>
    <row r="644" spans="2:108" ht="15">
      <c r="B644" s="4"/>
      <c r="C644" s="4"/>
      <c r="D644" s="4"/>
      <c r="E644" s="4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6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29"/>
      <c r="AD644" s="29"/>
      <c r="AE644" s="29"/>
      <c r="AF644" s="29"/>
      <c r="AG644" s="29"/>
      <c r="AH644" s="29"/>
      <c r="AI644" s="29"/>
      <c r="AJ644" s="29"/>
      <c r="AK644" s="29"/>
      <c r="AL644" s="9"/>
      <c r="AM644" s="29"/>
      <c r="AN644" s="29"/>
      <c r="AO644" s="29"/>
      <c r="AP644" s="29"/>
      <c r="AQ644" s="2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</row>
    <row r="645" spans="2:108" ht="15">
      <c r="B645" s="4"/>
      <c r="C645" s="4"/>
      <c r="D645" s="4"/>
      <c r="E645" s="4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6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29"/>
      <c r="AD645" s="29"/>
      <c r="AE645" s="29"/>
      <c r="AF645" s="29"/>
      <c r="AG645" s="29"/>
      <c r="AH645" s="29"/>
      <c r="AI645" s="29"/>
      <c r="AJ645" s="29"/>
      <c r="AK645" s="29"/>
      <c r="AL645" s="9"/>
      <c r="AM645" s="29"/>
      <c r="AN645" s="29"/>
      <c r="AO645" s="29"/>
      <c r="AP645" s="29"/>
      <c r="AQ645" s="2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</row>
    <row r="646" spans="2:108" ht="15">
      <c r="B646" s="4"/>
      <c r="C646" s="4"/>
      <c r="D646" s="4"/>
      <c r="E646" s="4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6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29"/>
      <c r="AD646" s="29"/>
      <c r="AE646" s="29"/>
      <c r="AF646" s="29"/>
      <c r="AG646" s="29"/>
      <c r="AH646" s="29"/>
      <c r="AI646" s="29"/>
      <c r="AJ646" s="29"/>
      <c r="AK646" s="29"/>
      <c r="AL646" s="9"/>
      <c r="AM646" s="29"/>
      <c r="AN646" s="29"/>
      <c r="AO646" s="29"/>
      <c r="AP646" s="29"/>
      <c r="AQ646" s="2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</row>
    <row r="647" spans="2:108" ht="15">
      <c r="B647" s="4"/>
      <c r="C647" s="4"/>
      <c r="D647" s="4"/>
      <c r="E647" s="4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6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29"/>
      <c r="AD647" s="29"/>
      <c r="AE647" s="29"/>
      <c r="AF647" s="29"/>
      <c r="AG647" s="29"/>
      <c r="AH647" s="29"/>
      <c r="AI647" s="29"/>
      <c r="AJ647" s="29"/>
      <c r="AK647" s="29"/>
      <c r="AL647" s="9"/>
      <c r="AM647" s="29"/>
      <c r="AN647" s="29"/>
      <c r="AO647" s="29"/>
      <c r="AP647" s="29"/>
      <c r="AQ647" s="2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</row>
    <row r="648" spans="2:108" ht="15">
      <c r="B648" s="4"/>
      <c r="C648" s="4"/>
      <c r="D648" s="4"/>
      <c r="E648" s="4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6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29"/>
      <c r="AD648" s="29"/>
      <c r="AE648" s="29"/>
      <c r="AF648" s="29"/>
      <c r="AG648" s="29"/>
      <c r="AH648" s="29"/>
      <c r="AI648" s="29"/>
      <c r="AJ648" s="29"/>
      <c r="AK648" s="29"/>
      <c r="AL648" s="9"/>
      <c r="AM648" s="29"/>
      <c r="AN648" s="29"/>
      <c r="AO648" s="29"/>
      <c r="AP648" s="29"/>
      <c r="AQ648" s="2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</row>
    <row r="649" spans="2:108" ht="15">
      <c r="B649" s="4"/>
      <c r="C649" s="4"/>
      <c r="D649" s="4"/>
      <c r="E649" s="4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6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29"/>
      <c r="AD649" s="29"/>
      <c r="AE649" s="29"/>
      <c r="AF649" s="29"/>
      <c r="AG649" s="29"/>
      <c r="AH649" s="29"/>
      <c r="AI649" s="29"/>
      <c r="AJ649" s="29"/>
      <c r="AK649" s="29"/>
      <c r="AL649" s="9"/>
      <c r="AM649" s="29"/>
      <c r="AN649" s="29"/>
      <c r="AO649" s="29"/>
      <c r="AP649" s="29"/>
      <c r="AQ649" s="2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</row>
    <row r="650" spans="2:108" ht="15">
      <c r="B650" s="4"/>
      <c r="C650" s="4"/>
      <c r="D650" s="4"/>
      <c r="E650" s="4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6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29"/>
      <c r="AD650" s="29"/>
      <c r="AE650" s="29"/>
      <c r="AF650" s="29"/>
      <c r="AG650" s="29"/>
      <c r="AH650" s="29"/>
      <c r="AI650" s="29"/>
      <c r="AJ650" s="29"/>
      <c r="AK650" s="29"/>
      <c r="AL650" s="9"/>
      <c r="AM650" s="29"/>
      <c r="AN650" s="29"/>
      <c r="AO650" s="29"/>
      <c r="AP650" s="29"/>
      <c r="AQ650" s="2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</row>
    <row r="651" spans="2:108" ht="15">
      <c r="B651" s="4"/>
      <c r="C651" s="4"/>
      <c r="D651" s="4"/>
      <c r="E651" s="4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6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29"/>
      <c r="AD651" s="29"/>
      <c r="AE651" s="29"/>
      <c r="AF651" s="29"/>
      <c r="AG651" s="29"/>
      <c r="AH651" s="29"/>
      <c r="AI651" s="29"/>
      <c r="AJ651" s="29"/>
      <c r="AK651" s="29"/>
      <c r="AL651" s="9"/>
      <c r="AM651" s="29"/>
      <c r="AN651" s="29"/>
      <c r="AO651" s="29"/>
      <c r="AP651" s="29"/>
      <c r="AQ651" s="2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</row>
    <row r="652" spans="2:108" ht="15">
      <c r="B652" s="4"/>
      <c r="C652" s="4"/>
      <c r="D652" s="4"/>
      <c r="E652" s="4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6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29"/>
      <c r="AD652" s="29"/>
      <c r="AE652" s="29"/>
      <c r="AF652" s="29"/>
      <c r="AG652" s="29"/>
      <c r="AH652" s="29"/>
      <c r="AI652" s="29"/>
      <c r="AJ652" s="29"/>
      <c r="AK652" s="29"/>
      <c r="AL652" s="9"/>
      <c r="AM652" s="29"/>
      <c r="AN652" s="29"/>
      <c r="AO652" s="29"/>
      <c r="AP652" s="29"/>
      <c r="AQ652" s="2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</row>
    <row r="653" spans="2:108" ht="15">
      <c r="B653" s="4"/>
      <c r="C653" s="4"/>
      <c r="D653" s="4"/>
      <c r="E653" s="4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6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29"/>
      <c r="AD653" s="29"/>
      <c r="AE653" s="29"/>
      <c r="AF653" s="29"/>
      <c r="AG653" s="29"/>
      <c r="AH653" s="29"/>
      <c r="AI653" s="29"/>
      <c r="AJ653" s="29"/>
      <c r="AK653" s="29"/>
      <c r="AL653" s="9"/>
      <c r="AM653" s="29"/>
      <c r="AN653" s="29"/>
      <c r="AO653" s="29"/>
      <c r="AP653" s="29"/>
      <c r="AQ653" s="2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</row>
    <row r="654" spans="2:108" ht="15">
      <c r="B654" s="4"/>
      <c r="C654" s="4"/>
      <c r="D654" s="4"/>
      <c r="E654" s="4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6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29"/>
      <c r="AD654" s="29"/>
      <c r="AE654" s="29"/>
      <c r="AF654" s="29"/>
      <c r="AG654" s="29"/>
      <c r="AH654" s="29"/>
      <c r="AI654" s="29"/>
      <c r="AJ654" s="29"/>
      <c r="AK654" s="29"/>
      <c r="AL654" s="9"/>
      <c r="AM654" s="29"/>
      <c r="AN654" s="29"/>
      <c r="AO654" s="29"/>
      <c r="AP654" s="29"/>
      <c r="AQ654" s="2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</row>
    <row r="655" spans="2:108" ht="15">
      <c r="B655" s="4"/>
      <c r="C655" s="4"/>
      <c r="D655" s="4"/>
      <c r="E655" s="4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6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29"/>
      <c r="AD655" s="29"/>
      <c r="AE655" s="29"/>
      <c r="AF655" s="29"/>
      <c r="AG655" s="29"/>
      <c r="AH655" s="29"/>
      <c r="AI655" s="29"/>
      <c r="AJ655" s="29"/>
      <c r="AK655" s="29"/>
      <c r="AL655" s="9"/>
      <c r="AM655" s="29"/>
      <c r="AN655" s="29"/>
      <c r="AO655" s="29"/>
      <c r="AP655" s="29"/>
      <c r="AQ655" s="2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</row>
    <row r="656" spans="2:108" ht="15">
      <c r="B656" s="4"/>
      <c r="C656" s="4"/>
      <c r="D656" s="4"/>
      <c r="E656" s="4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6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29"/>
      <c r="AD656" s="29"/>
      <c r="AE656" s="29"/>
      <c r="AF656" s="29"/>
      <c r="AG656" s="29"/>
      <c r="AH656" s="29"/>
      <c r="AI656" s="29"/>
      <c r="AJ656" s="29"/>
      <c r="AK656" s="29"/>
      <c r="AL656" s="9"/>
      <c r="AM656" s="29"/>
      <c r="AN656" s="29"/>
      <c r="AO656" s="29"/>
      <c r="AP656" s="29"/>
      <c r="AQ656" s="2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</row>
    <row r="657" spans="2:108" ht="15">
      <c r="B657" s="4"/>
      <c r="C657" s="4"/>
      <c r="D657" s="4"/>
      <c r="E657" s="4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6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29"/>
      <c r="AD657" s="29"/>
      <c r="AE657" s="29"/>
      <c r="AF657" s="29"/>
      <c r="AG657" s="29"/>
      <c r="AH657" s="29"/>
      <c r="AI657" s="29"/>
      <c r="AJ657" s="29"/>
      <c r="AK657" s="29"/>
      <c r="AL657" s="9"/>
      <c r="AM657" s="29"/>
      <c r="AN657" s="29"/>
      <c r="AO657" s="29"/>
      <c r="AP657" s="29"/>
      <c r="AQ657" s="2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</row>
    <row r="658" spans="2:108" ht="15">
      <c r="B658" s="4"/>
      <c r="C658" s="4"/>
      <c r="D658" s="4"/>
      <c r="E658" s="4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6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29"/>
      <c r="AD658" s="29"/>
      <c r="AE658" s="29"/>
      <c r="AF658" s="29"/>
      <c r="AG658" s="29"/>
      <c r="AH658" s="29"/>
      <c r="AI658" s="29"/>
      <c r="AJ658" s="29"/>
      <c r="AK658" s="29"/>
      <c r="AL658" s="9"/>
      <c r="AM658" s="29"/>
      <c r="AN658" s="29"/>
      <c r="AO658" s="29"/>
      <c r="AP658" s="29"/>
      <c r="AQ658" s="2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</row>
    <row r="659" spans="2:108" ht="15">
      <c r="B659" s="4"/>
      <c r="C659" s="4"/>
      <c r="D659" s="4"/>
      <c r="E659" s="4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6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29"/>
      <c r="AD659" s="29"/>
      <c r="AE659" s="29"/>
      <c r="AF659" s="29"/>
      <c r="AG659" s="29"/>
      <c r="AH659" s="29"/>
      <c r="AI659" s="29"/>
      <c r="AJ659" s="29"/>
      <c r="AK659" s="29"/>
      <c r="AL659" s="9"/>
      <c r="AM659" s="29"/>
      <c r="AN659" s="29"/>
      <c r="AO659" s="29"/>
      <c r="AP659" s="29"/>
      <c r="AQ659" s="2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</row>
    <row r="660" spans="2:108" ht="15">
      <c r="B660" s="4"/>
      <c r="C660" s="4"/>
      <c r="D660" s="4"/>
      <c r="E660" s="4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6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29"/>
      <c r="AD660" s="29"/>
      <c r="AE660" s="29"/>
      <c r="AF660" s="29"/>
      <c r="AG660" s="29"/>
      <c r="AH660" s="29"/>
      <c r="AI660" s="29"/>
      <c r="AJ660" s="29"/>
      <c r="AK660" s="29"/>
      <c r="AL660" s="9"/>
      <c r="AM660" s="29"/>
      <c r="AN660" s="29"/>
      <c r="AO660" s="29"/>
      <c r="AP660" s="29"/>
      <c r="AQ660" s="2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</row>
    <row r="661" spans="2:108" ht="15">
      <c r="B661" s="4"/>
      <c r="C661" s="4"/>
      <c r="D661" s="4"/>
      <c r="E661" s="4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6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29"/>
      <c r="AD661" s="29"/>
      <c r="AE661" s="29"/>
      <c r="AF661" s="29"/>
      <c r="AG661" s="29"/>
      <c r="AH661" s="29"/>
      <c r="AI661" s="29"/>
      <c r="AJ661" s="29"/>
      <c r="AK661" s="29"/>
      <c r="AL661" s="9"/>
      <c r="AM661" s="29"/>
      <c r="AN661" s="29"/>
      <c r="AO661" s="29"/>
      <c r="AP661" s="29"/>
      <c r="AQ661" s="2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</row>
    <row r="662" spans="2:108" ht="15">
      <c r="B662" s="4"/>
      <c r="C662" s="4"/>
      <c r="D662" s="4"/>
      <c r="E662" s="4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6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29"/>
      <c r="AD662" s="29"/>
      <c r="AE662" s="29"/>
      <c r="AF662" s="29"/>
      <c r="AG662" s="29"/>
      <c r="AH662" s="29"/>
      <c r="AI662" s="29"/>
      <c r="AJ662" s="29"/>
      <c r="AK662" s="29"/>
      <c r="AL662" s="9"/>
      <c r="AM662" s="29"/>
      <c r="AN662" s="29"/>
      <c r="AO662" s="29"/>
      <c r="AP662" s="29"/>
      <c r="AQ662" s="2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</row>
    <row r="663" spans="2:108" ht="15">
      <c r="B663" s="4"/>
      <c r="C663" s="4"/>
      <c r="D663" s="4"/>
      <c r="E663" s="4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6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29"/>
      <c r="AD663" s="29"/>
      <c r="AE663" s="29"/>
      <c r="AF663" s="29"/>
      <c r="AG663" s="29"/>
      <c r="AH663" s="29"/>
      <c r="AI663" s="29"/>
      <c r="AJ663" s="29"/>
      <c r="AK663" s="29"/>
      <c r="AL663" s="9"/>
      <c r="AM663" s="29"/>
      <c r="AN663" s="29"/>
      <c r="AO663" s="29"/>
      <c r="AP663" s="29"/>
      <c r="AQ663" s="2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</row>
    <row r="664" spans="2:108" ht="15">
      <c r="B664" s="4"/>
      <c r="C664" s="4"/>
      <c r="D664" s="4"/>
      <c r="E664" s="4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6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29"/>
      <c r="AD664" s="29"/>
      <c r="AE664" s="29"/>
      <c r="AF664" s="29"/>
      <c r="AG664" s="29"/>
      <c r="AH664" s="29"/>
      <c r="AI664" s="29"/>
      <c r="AJ664" s="29"/>
      <c r="AK664" s="29"/>
      <c r="AL664" s="9"/>
      <c r="AM664" s="29"/>
      <c r="AN664" s="29"/>
      <c r="AO664" s="29"/>
      <c r="AP664" s="29"/>
      <c r="AQ664" s="2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</row>
    <row r="665" spans="2:108" ht="15">
      <c r="B665" s="4"/>
      <c r="C665" s="4"/>
      <c r="D665" s="4"/>
      <c r="E665" s="4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6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29"/>
      <c r="AD665" s="29"/>
      <c r="AE665" s="29"/>
      <c r="AF665" s="29"/>
      <c r="AG665" s="29"/>
      <c r="AH665" s="29"/>
      <c r="AI665" s="29"/>
      <c r="AJ665" s="29"/>
      <c r="AK665" s="29"/>
      <c r="AL665" s="9"/>
      <c r="AM665" s="29"/>
      <c r="AN665" s="29"/>
      <c r="AO665" s="29"/>
      <c r="AP665" s="29"/>
      <c r="AQ665" s="2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</row>
    <row r="666" spans="2:108" ht="15">
      <c r="B666" s="4"/>
      <c r="C666" s="4"/>
      <c r="D666" s="4"/>
      <c r="E666" s="4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6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29"/>
      <c r="AD666" s="29"/>
      <c r="AE666" s="29"/>
      <c r="AF666" s="29"/>
      <c r="AG666" s="29"/>
      <c r="AH666" s="29"/>
      <c r="AI666" s="29"/>
      <c r="AJ666" s="29"/>
      <c r="AK666" s="29"/>
      <c r="AL666" s="9"/>
      <c r="AM666" s="29"/>
      <c r="AN666" s="29"/>
      <c r="AO666" s="29"/>
      <c r="AP666" s="29"/>
      <c r="AQ666" s="2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</row>
    <row r="667" spans="2:108" ht="15">
      <c r="B667" s="4"/>
      <c r="C667" s="4"/>
      <c r="D667" s="4"/>
      <c r="E667" s="4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6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29"/>
      <c r="AD667" s="29"/>
      <c r="AE667" s="29"/>
      <c r="AF667" s="29"/>
      <c r="AG667" s="29"/>
      <c r="AH667" s="29"/>
      <c r="AI667" s="29"/>
      <c r="AJ667" s="29"/>
      <c r="AK667" s="29"/>
      <c r="AL667" s="9"/>
      <c r="AM667" s="29"/>
      <c r="AN667" s="29"/>
      <c r="AO667" s="29"/>
      <c r="AP667" s="29"/>
      <c r="AQ667" s="2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</row>
    <row r="668" spans="2:108" ht="15">
      <c r="B668" s="4"/>
      <c r="C668" s="4"/>
      <c r="D668" s="4"/>
      <c r="E668" s="4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6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29"/>
      <c r="AD668" s="29"/>
      <c r="AE668" s="29"/>
      <c r="AF668" s="29"/>
      <c r="AG668" s="29"/>
      <c r="AH668" s="29"/>
      <c r="AI668" s="29"/>
      <c r="AJ668" s="29"/>
      <c r="AK668" s="29"/>
      <c r="AL668" s="9"/>
      <c r="AM668" s="29"/>
      <c r="AN668" s="29"/>
      <c r="AO668" s="29"/>
      <c r="AP668" s="29"/>
      <c r="AQ668" s="2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</row>
    <row r="669" spans="2:108" ht="15">
      <c r="B669" s="4"/>
      <c r="C669" s="4"/>
      <c r="D669" s="4"/>
      <c r="E669" s="4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6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29"/>
      <c r="AD669" s="29"/>
      <c r="AE669" s="29"/>
      <c r="AF669" s="29"/>
      <c r="AG669" s="29"/>
      <c r="AH669" s="29"/>
      <c r="AI669" s="29"/>
      <c r="AJ669" s="29"/>
      <c r="AK669" s="29"/>
      <c r="AL669" s="9"/>
      <c r="AM669" s="29"/>
      <c r="AN669" s="29"/>
      <c r="AO669" s="29"/>
      <c r="AP669" s="29"/>
      <c r="AQ669" s="2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</row>
    <row r="670" spans="2:108" ht="15">
      <c r="B670" s="4"/>
      <c r="C670" s="4"/>
      <c r="D670" s="4"/>
      <c r="E670" s="4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6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29"/>
      <c r="AD670" s="29"/>
      <c r="AE670" s="29"/>
      <c r="AF670" s="29"/>
      <c r="AG670" s="29"/>
      <c r="AH670" s="29"/>
      <c r="AI670" s="29"/>
      <c r="AJ670" s="29"/>
      <c r="AK670" s="29"/>
      <c r="AL670" s="9"/>
      <c r="AM670" s="29"/>
      <c r="AN670" s="29"/>
      <c r="AO670" s="29"/>
      <c r="AP670" s="29"/>
      <c r="AQ670" s="2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</row>
    <row r="671" spans="2:108" ht="15">
      <c r="B671" s="4"/>
      <c r="C671" s="4"/>
      <c r="D671" s="4"/>
      <c r="E671" s="4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6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29"/>
      <c r="AD671" s="29"/>
      <c r="AE671" s="29"/>
      <c r="AF671" s="29"/>
      <c r="AG671" s="29"/>
      <c r="AH671" s="29"/>
      <c r="AI671" s="29"/>
      <c r="AJ671" s="29"/>
      <c r="AK671" s="29"/>
      <c r="AL671" s="9"/>
      <c r="AM671" s="29"/>
      <c r="AN671" s="29"/>
      <c r="AO671" s="29"/>
      <c r="AP671" s="29"/>
      <c r="AQ671" s="2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</row>
    <row r="672" spans="2:108" ht="15">
      <c r="B672" s="4"/>
      <c r="C672" s="4"/>
      <c r="D672" s="4"/>
      <c r="E672" s="4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6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29"/>
      <c r="AD672" s="29"/>
      <c r="AE672" s="29"/>
      <c r="AF672" s="29"/>
      <c r="AG672" s="29"/>
      <c r="AH672" s="29"/>
      <c r="AI672" s="29"/>
      <c r="AJ672" s="29"/>
      <c r="AK672" s="29"/>
      <c r="AL672" s="9"/>
      <c r="AM672" s="29"/>
      <c r="AN672" s="29"/>
      <c r="AO672" s="29"/>
      <c r="AP672" s="29"/>
      <c r="AQ672" s="2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</row>
    <row r="673" spans="2:108" ht="15">
      <c r="B673" s="4"/>
      <c r="C673" s="4"/>
      <c r="D673" s="4"/>
      <c r="E673" s="4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6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29"/>
      <c r="AD673" s="29"/>
      <c r="AE673" s="29"/>
      <c r="AF673" s="29"/>
      <c r="AG673" s="29"/>
      <c r="AH673" s="29"/>
      <c r="AI673" s="29"/>
      <c r="AJ673" s="29"/>
      <c r="AK673" s="29"/>
      <c r="AL673" s="9"/>
      <c r="AM673" s="29"/>
      <c r="AN673" s="29"/>
      <c r="AO673" s="29"/>
      <c r="AP673" s="29"/>
      <c r="AQ673" s="2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</row>
    <row r="674" spans="2:108" ht="15">
      <c r="B674" s="4"/>
      <c r="C674" s="4"/>
      <c r="D674" s="4"/>
      <c r="E674" s="4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6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29"/>
      <c r="AD674" s="29"/>
      <c r="AE674" s="29"/>
      <c r="AF674" s="29"/>
      <c r="AG674" s="29"/>
      <c r="AH674" s="29"/>
      <c r="AI674" s="29"/>
      <c r="AJ674" s="29"/>
      <c r="AK674" s="29"/>
      <c r="AL674" s="9"/>
      <c r="AM674" s="29"/>
      <c r="AN674" s="29"/>
      <c r="AO674" s="29"/>
      <c r="AP674" s="29"/>
      <c r="AQ674" s="2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</row>
    <row r="675" spans="2:108" ht="15">
      <c r="B675" s="4"/>
      <c r="C675" s="4"/>
      <c r="D675" s="4"/>
      <c r="E675" s="4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6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29"/>
      <c r="AD675" s="29"/>
      <c r="AE675" s="29"/>
      <c r="AF675" s="29"/>
      <c r="AG675" s="29"/>
      <c r="AH675" s="29"/>
      <c r="AI675" s="29"/>
      <c r="AJ675" s="29"/>
      <c r="AK675" s="29"/>
      <c r="AL675" s="9"/>
      <c r="AM675" s="29"/>
      <c r="AN675" s="29"/>
      <c r="AO675" s="29"/>
      <c r="AP675" s="29"/>
      <c r="AQ675" s="2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</row>
    <row r="676" spans="2:108" ht="15">
      <c r="B676" s="4"/>
      <c r="C676" s="4"/>
      <c r="D676" s="4"/>
      <c r="E676" s="4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6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29"/>
      <c r="AD676" s="29"/>
      <c r="AE676" s="29"/>
      <c r="AF676" s="29"/>
      <c r="AG676" s="29"/>
      <c r="AH676" s="29"/>
      <c r="AI676" s="29"/>
      <c r="AJ676" s="29"/>
      <c r="AK676" s="29"/>
      <c r="AL676" s="9"/>
      <c r="AM676" s="29"/>
      <c r="AN676" s="29"/>
      <c r="AO676" s="29"/>
      <c r="AP676" s="29"/>
      <c r="AQ676" s="2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</row>
    <row r="677" spans="2:108" ht="15">
      <c r="B677" s="4"/>
      <c r="C677" s="4"/>
      <c r="D677" s="4"/>
      <c r="E677" s="4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6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29"/>
      <c r="AD677" s="29"/>
      <c r="AE677" s="29"/>
      <c r="AF677" s="29"/>
      <c r="AG677" s="29"/>
      <c r="AH677" s="29"/>
      <c r="AI677" s="29"/>
      <c r="AJ677" s="29"/>
      <c r="AK677" s="29"/>
      <c r="AL677" s="9"/>
      <c r="AM677" s="29"/>
      <c r="AN677" s="29"/>
      <c r="AO677" s="29"/>
      <c r="AP677" s="29"/>
      <c r="AQ677" s="2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</row>
    <row r="678" spans="2:108" ht="15">
      <c r="B678" s="4"/>
      <c r="C678" s="4"/>
      <c r="D678" s="4"/>
      <c r="E678" s="4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6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29"/>
      <c r="AD678" s="29"/>
      <c r="AE678" s="29"/>
      <c r="AF678" s="29"/>
      <c r="AG678" s="29"/>
      <c r="AH678" s="29"/>
      <c r="AI678" s="29"/>
      <c r="AJ678" s="29"/>
      <c r="AK678" s="29"/>
      <c r="AL678" s="9"/>
      <c r="AM678" s="29"/>
      <c r="AN678" s="29"/>
      <c r="AO678" s="29"/>
      <c r="AP678" s="29"/>
      <c r="AQ678" s="2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</row>
    <row r="679" spans="2:108" ht="15">
      <c r="B679" s="4"/>
      <c r="C679" s="4"/>
      <c r="D679" s="4"/>
      <c r="E679" s="4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6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29"/>
      <c r="AD679" s="29"/>
      <c r="AE679" s="29"/>
      <c r="AF679" s="29"/>
      <c r="AG679" s="29"/>
      <c r="AH679" s="29"/>
      <c r="AI679" s="29"/>
      <c r="AJ679" s="29"/>
      <c r="AK679" s="29"/>
      <c r="AL679" s="9"/>
      <c r="AM679" s="29"/>
      <c r="AN679" s="29"/>
      <c r="AO679" s="29"/>
      <c r="AP679" s="29"/>
      <c r="AQ679" s="2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</row>
    <row r="680" spans="2:108" ht="15">
      <c r="B680" s="4"/>
      <c r="C680" s="4"/>
      <c r="D680" s="4"/>
      <c r="E680" s="4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6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29"/>
      <c r="AD680" s="29"/>
      <c r="AE680" s="29"/>
      <c r="AF680" s="29"/>
      <c r="AG680" s="29"/>
      <c r="AH680" s="29"/>
      <c r="AI680" s="29"/>
      <c r="AJ680" s="29"/>
      <c r="AK680" s="29"/>
      <c r="AL680" s="9"/>
      <c r="AM680" s="29"/>
      <c r="AN680" s="29"/>
      <c r="AO680" s="29"/>
      <c r="AP680" s="29"/>
      <c r="AQ680" s="2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</row>
    <row r="681" spans="2:108" ht="15">
      <c r="B681" s="4"/>
      <c r="C681" s="4"/>
      <c r="D681" s="4"/>
      <c r="E681" s="4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6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29"/>
      <c r="AD681" s="29"/>
      <c r="AE681" s="29"/>
      <c r="AF681" s="29"/>
      <c r="AG681" s="29"/>
      <c r="AH681" s="29"/>
      <c r="AI681" s="29"/>
      <c r="AJ681" s="29"/>
      <c r="AK681" s="29"/>
      <c r="AL681" s="9"/>
      <c r="AM681" s="29"/>
      <c r="AN681" s="29"/>
      <c r="AO681" s="29"/>
      <c r="AP681" s="29"/>
      <c r="AQ681" s="2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</row>
    <row r="682" spans="2:108" ht="15">
      <c r="B682" s="4"/>
      <c r="C682" s="4"/>
      <c r="D682" s="4"/>
      <c r="E682" s="4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6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29"/>
      <c r="AD682" s="29"/>
      <c r="AE682" s="29"/>
      <c r="AF682" s="29"/>
      <c r="AG682" s="29"/>
      <c r="AH682" s="29"/>
      <c r="AI682" s="29"/>
      <c r="AJ682" s="29"/>
      <c r="AK682" s="29"/>
      <c r="AL682" s="9"/>
      <c r="AM682" s="29"/>
      <c r="AN682" s="29"/>
      <c r="AO682" s="29"/>
      <c r="AP682" s="29"/>
      <c r="AQ682" s="2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</row>
    <row r="683" spans="2:108" ht="15">
      <c r="B683" s="4"/>
      <c r="C683" s="4"/>
      <c r="D683" s="4"/>
      <c r="E683" s="4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6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29"/>
      <c r="AD683" s="29"/>
      <c r="AE683" s="29"/>
      <c r="AF683" s="29"/>
      <c r="AG683" s="29"/>
      <c r="AH683" s="29"/>
      <c r="AI683" s="29"/>
      <c r="AJ683" s="29"/>
      <c r="AK683" s="29"/>
      <c r="AL683" s="9"/>
      <c r="AM683" s="29"/>
      <c r="AN683" s="29"/>
      <c r="AO683" s="29"/>
      <c r="AP683" s="29"/>
      <c r="AQ683" s="2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</row>
    <row r="684" spans="2:108" ht="15">
      <c r="B684" s="4"/>
      <c r="C684" s="4"/>
      <c r="D684" s="4"/>
      <c r="E684" s="4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6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29"/>
      <c r="AD684" s="29"/>
      <c r="AE684" s="29"/>
      <c r="AF684" s="29"/>
      <c r="AG684" s="29"/>
      <c r="AH684" s="29"/>
      <c r="AI684" s="29"/>
      <c r="AJ684" s="29"/>
      <c r="AK684" s="29"/>
      <c r="AL684" s="9"/>
      <c r="AM684" s="29"/>
      <c r="AN684" s="29"/>
      <c r="AO684" s="29"/>
      <c r="AP684" s="29"/>
      <c r="AQ684" s="2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</row>
    <row r="685" spans="2:108" ht="15">
      <c r="B685" s="4"/>
      <c r="C685" s="4"/>
      <c r="D685" s="4"/>
      <c r="E685" s="4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6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29"/>
      <c r="AD685" s="29"/>
      <c r="AE685" s="29"/>
      <c r="AF685" s="29"/>
      <c r="AG685" s="29"/>
      <c r="AH685" s="29"/>
      <c r="AI685" s="29"/>
      <c r="AJ685" s="29"/>
      <c r="AK685" s="29"/>
      <c r="AL685" s="9"/>
      <c r="AM685" s="29"/>
      <c r="AN685" s="29"/>
      <c r="AO685" s="29"/>
      <c r="AP685" s="29"/>
      <c r="AQ685" s="2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</row>
    <row r="686" spans="2:108" ht="15">
      <c r="B686" s="4"/>
      <c r="C686" s="4"/>
      <c r="D686" s="4"/>
      <c r="E686" s="4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6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29"/>
      <c r="AD686" s="29"/>
      <c r="AE686" s="29"/>
      <c r="AF686" s="29"/>
      <c r="AG686" s="29"/>
      <c r="AH686" s="29"/>
      <c r="AI686" s="29"/>
      <c r="AJ686" s="29"/>
      <c r="AK686" s="29"/>
      <c r="AL686" s="9"/>
      <c r="AM686" s="29"/>
      <c r="AN686" s="29"/>
      <c r="AO686" s="29"/>
      <c r="AP686" s="29"/>
      <c r="AQ686" s="2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</row>
    <row r="687" spans="2:108" ht="15">
      <c r="B687" s="4"/>
      <c r="C687" s="4"/>
      <c r="D687" s="4"/>
      <c r="E687" s="4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6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29"/>
      <c r="AD687" s="29"/>
      <c r="AE687" s="29"/>
      <c r="AF687" s="29"/>
      <c r="AG687" s="29"/>
      <c r="AH687" s="29"/>
      <c r="AI687" s="29"/>
      <c r="AJ687" s="29"/>
      <c r="AK687" s="29"/>
      <c r="AL687" s="9"/>
      <c r="AM687" s="29"/>
      <c r="AN687" s="29"/>
      <c r="AO687" s="29"/>
      <c r="AP687" s="29"/>
      <c r="AQ687" s="2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</row>
    <row r="688" spans="2:108" ht="15">
      <c r="B688" s="4"/>
      <c r="C688" s="4"/>
      <c r="D688" s="4"/>
      <c r="E688" s="4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6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29"/>
      <c r="AD688" s="29"/>
      <c r="AE688" s="29"/>
      <c r="AF688" s="29"/>
      <c r="AG688" s="29"/>
      <c r="AH688" s="29"/>
      <c r="AI688" s="29"/>
      <c r="AJ688" s="29"/>
      <c r="AK688" s="29"/>
      <c r="AL688" s="9"/>
      <c r="AM688" s="29"/>
      <c r="AN688" s="29"/>
      <c r="AO688" s="29"/>
      <c r="AP688" s="29"/>
      <c r="AQ688" s="2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</row>
    <row r="689" spans="2:108" ht="15">
      <c r="B689" s="4"/>
      <c r="C689" s="4"/>
      <c r="D689" s="4"/>
      <c r="E689" s="4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6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29"/>
      <c r="AD689" s="29"/>
      <c r="AE689" s="29"/>
      <c r="AF689" s="29"/>
      <c r="AG689" s="29"/>
      <c r="AH689" s="29"/>
      <c r="AI689" s="29"/>
      <c r="AJ689" s="29"/>
      <c r="AK689" s="29"/>
      <c r="AL689" s="9"/>
      <c r="AM689" s="29"/>
      <c r="AN689" s="29"/>
      <c r="AO689" s="29"/>
      <c r="AP689" s="29"/>
      <c r="AQ689" s="2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</row>
    <row r="690" spans="2:108" ht="15">
      <c r="B690" s="4"/>
      <c r="C690" s="4"/>
      <c r="D690" s="4"/>
      <c r="E690" s="4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6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29"/>
      <c r="AD690" s="29"/>
      <c r="AE690" s="29"/>
      <c r="AF690" s="29"/>
      <c r="AG690" s="29"/>
      <c r="AH690" s="29"/>
      <c r="AI690" s="29"/>
      <c r="AJ690" s="29"/>
      <c r="AK690" s="29"/>
      <c r="AL690" s="9"/>
      <c r="AM690" s="29"/>
      <c r="AN690" s="29"/>
      <c r="AO690" s="29"/>
      <c r="AP690" s="29"/>
      <c r="AQ690" s="2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</row>
    <row r="691" spans="2:108" ht="15">
      <c r="B691" s="4"/>
      <c r="C691" s="4"/>
      <c r="D691" s="4"/>
      <c r="E691" s="4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6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29"/>
      <c r="AD691" s="29"/>
      <c r="AE691" s="29"/>
      <c r="AF691" s="29"/>
      <c r="AG691" s="29"/>
      <c r="AH691" s="29"/>
      <c r="AI691" s="29"/>
      <c r="AJ691" s="29"/>
      <c r="AK691" s="29"/>
      <c r="AL691" s="9"/>
      <c r="AM691" s="29"/>
      <c r="AN691" s="29"/>
      <c r="AO691" s="29"/>
      <c r="AP691" s="29"/>
      <c r="AQ691" s="2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</row>
    <row r="692" spans="2:108" ht="15">
      <c r="B692" s="4"/>
      <c r="C692" s="4"/>
      <c r="D692" s="4"/>
      <c r="E692" s="4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6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29"/>
      <c r="AD692" s="29"/>
      <c r="AE692" s="29"/>
      <c r="AF692" s="29"/>
      <c r="AG692" s="29"/>
      <c r="AH692" s="29"/>
      <c r="AI692" s="29"/>
      <c r="AJ692" s="29"/>
      <c r="AK692" s="29"/>
      <c r="AL692" s="9"/>
      <c r="AM692" s="29"/>
      <c r="AN692" s="29"/>
      <c r="AO692" s="29"/>
      <c r="AP692" s="29"/>
      <c r="AQ692" s="2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</row>
    <row r="693" spans="2:108" ht="15">
      <c r="B693" s="4"/>
      <c r="C693" s="4"/>
      <c r="D693" s="4"/>
      <c r="E693" s="4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6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29"/>
      <c r="AD693" s="29"/>
      <c r="AE693" s="29"/>
      <c r="AF693" s="29"/>
      <c r="AG693" s="29"/>
      <c r="AH693" s="29"/>
      <c r="AI693" s="29"/>
      <c r="AJ693" s="29"/>
      <c r="AK693" s="29"/>
      <c r="AL693" s="9"/>
      <c r="AM693" s="29"/>
      <c r="AN693" s="29"/>
      <c r="AO693" s="29"/>
      <c r="AP693" s="29"/>
      <c r="AQ693" s="2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</row>
    <row r="694" spans="2:108" ht="15">
      <c r="B694" s="4"/>
      <c r="C694" s="4"/>
      <c r="D694" s="4"/>
      <c r="E694" s="4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6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29"/>
      <c r="AD694" s="29"/>
      <c r="AE694" s="29"/>
      <c r="AF694" s="29"/>
      <c r="AG694" s="29"/>
      <c r="AH694" s="29"/>
      <c r="AI694" s="29"/>
      <c r="AJ694" s="29"/>
      <c r="AK694" s="29"/>
      <c r="AL694" s="9"/>
      <c r="AM694" s="29"/>
      <c r="AN694" s="29"/>
      <c r="AO694" s="29"/>
      <c r="AP694" s="29"/>
      <c r="AQ694" s="2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</row>
    <row r="695" spans="2:108" ht="15">
      <c r="B695" s="4"/>
      <c r="C695" s="4"/>
      <c r="D695" s="4"/>
      <c r="E695" s="4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6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29"/>
      <c r="AD695" s="29"/>
      <c r="AE695" s="29"/>
      <c r="AF695" s="29"/>
      <c r="AG695" s="29"/>
      <c r="AH695" s="29"/>
      <c r="AI695" s="29"/>
      <c r="AJ695" s="29"/>
      <c r="AK695" s="29"/>
      <c r="AL695" s="9"/>
      <c r="AM695" s="29"/>
      <c r="AN695" s="29"/>
      <c r="AO695" s="29"/>
      <c r="AP695" s="29"/>
      <c r="AQ695" s="2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</row>
    <row r="696" spans="2:108" ht="15">
      <c r="B696" s="4"/>
      <c r="C696" s="4"/>
      <c r="D696" s="4"/>
      <c r="E696" s="4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6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29"/>
      <c r="AD696" s="29"/>
      <c r="AE696" s="29"/>
      <c r="AF696" s="29"/>
      <c r="AG696" s="29"/>
      <c r="AH696" s="29"/>
      <c r="AI696" s="29"/>
      <c r="AJ696" s="29"/>
      <c r="AK696" s="29"/>
      <c r="AL696" s="9"/>
      <c r="AM696" s="29"/>
      <c r="AN696" s="29"/>
      <c r="AO696" s="29"/>
      <c r="AP696" s="29"/>
      <c r="AQ696" s="2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</row>
    <row r="697" spans="2:108" ht="15">
      <c r="B697" s="4"/>
      <c r="C697" s="4"/>
      <c r="D697" s="4"/>
      <c r="E697" s="4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6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29"/>
      <c r="AD697" s="29"/>
      <c r="AE697" s="29"/>
      <c r="AF697" s="29"/>
      <c r="AG697" s="29"/>
      <c r="AH697" s="29"/>
      <c r="AI697" s="29"/>
      <c r="AJ697" s="29"/>
      <c r="AK697" s="29"/>
      <c r="AL697" s="9"/>
      <c r="AM697" s="29"/>
      <c r="AN697" s="29"/>
      <c r="AO697" s="29"/>
      <c r="AP697" s="29"/>
      <c r="AQ697" s="2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</row>
    <row r="698" spans="2:108" ht="15">
      <c r="B698" s="4"/>
      <c r="C698" s="4"/>
      <c r="D698" s="4"/>
      <c r="E698" s="4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6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29"/>
      <c r="AD698" s="29"/>
      <c r="AE698" s="29"/>
      <c r="AF698" s="29"/>
      <c r="AG698" s="29"/>
      <c r="AH698" s="29"/>
      <c r="AI698" s="29"/>
      <c r="AJ698" s="29"/>
      <c r="AK698" s="29"/>
      <c r="AL698" s="9"/>
      <c r="AM698" s="29"/>
      <c r="AN698" s="29"/>
      <c r="AO698" s="29"/>
      <c r="AP698" s="29"/>
      <c r="AQ698" s="2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</row>
    <row r="699" spans="2:108" ht="15">
      <c r="B699" s="4"/>
      <c r="C699" s="4"/>
      <c r="D699" s="4"/>
      <c r="E699" s="4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6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29"/>
      <c r="AD699" s="29"/>
      <c r="AE699" s="29"/>
      <c r="AF699" s="29"/>
      <c r="AG699" s="29"/>
      <c r="AH699" s="29"/>
      <c r="AI699" s="29"/>
      <c r="AJ699" s="29"/>
      <c r="AK699" s="29"/>
      <c r="AL699" s="9"/>
      <c r="AM699" s="29"/>
      <c r="AN699" s="29"/>
      <c r="AO699" s="29"/>
      <c r="AP699" s="29"/>
      <c r="AQ699" s="2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</row>
    <row r="700" spans="2:108" ht="15">
      <c r="B700" s="4"/>
      <c r="C700" s="4"/>
      <c r="D700" s="4"/>
      <c r="E700" s="4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6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29"/>
      <c r="AD700" s="29"/>
      <c r="AE700" s="29"/>
      <c r="AF700" s="29"/>
      <c r="AG700" s="29"/>
      <c r="AH700" s="29"/>
      <c r="AI700" s="29"/>
      <c r="AJ700" s="29"/>
      <c r="AK700" s="29"/>
      <c r="AL700" s="9"/>
      <c r="AM700" s="29"/>
      <c r="AN700" s="29"/>
      <c r="AO700" s="29"/>
      <c r="AP700" s="29"/>
      <c r="AQ700" s="2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</row>
    <row r="701" spans="2:108" ht="15">
      <c r="B701" s="4"/>
      <c r="C701" s="4"/>
      <c r="D701" s="4"/>
      <c r="E701" s="4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6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29"/>
      <c r="AD701" s="29"/>
      <c r="AE701" s="29"/>
      <c r="AF701" s="29"/>
      <c r="AG701" s="29"/>
      <c r="AH701" s="29"/>
      <c r="AI701" s="29"/>
      <c r="AJ701" s="29"/>
      <c r="AK701" s="29"/>
      <c r="AL701" s="9"/>
      <c r="AM701" s="29"/>
      <c r="AN701" s="29"/>
      <c r="AO701" s="29"/>
      <c r="AP701" s="29"/>
      <c r="AQ701" s="2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</row>
    <row r="702" spans="2:108" ht="15">
      <c r="B702" s="4"/>
      <c r="C702" s="4"/>
      <c r="D702" s="4"/>
      <c r="E702" s="4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6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29"/>
      <c r="AD702" s="29"/>
      <c r="AE702" s="29"/>
      <c r="AF702" s="29"/>
      <c r="AG702" s="29"/>
      <c r="AH702" s="29"/>
      <c r="AI702" s="29"/>
      <c r="AJ702" s="29"/>
      <c r="AK702" s="29"/>
      <c r="AL702" s="9"/>
      <c r="AM702" s="29"/>
      <c r="AN702" s="29"/>
      <c r="AO702" s="29"/>
      <c r="AP702" s="29"/>
      <c r="AQ702" s="2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</row>
    <row r="703" spans="2:108" ht="15">
      <c r="B703" s="4"/>
      <c r="C703" s="4"/>
      <c r="D703" s="4"/>
      <c r="E703" s="4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6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29"/>
      <c r="AD703" s="29"/>
      <c r="AE703" s="29"/>
      <c r="AF703" s="29"/>
      <c r="AG703" s="29"/>
      <c r="AH703" s="29"/>
      <c r="AI703" s="29"/>
      <c r="AJ703" s="29"/>
      <c r="AK703" s="29"/>
      <c r="AL703" s="9"/>
      <c r="AM703" s="29"/>
      <c r="AN703" s="29"/>
      <c r="AO703" s="29"/>
      <c r="AP703" s="29"/>
      <c r="AQ703" s="2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</row>
    <row r="704" spans="2:108" ht="15">
      <c r="B704" s="4"/>
      <c r="C704" s="4"/>
      <c r="D704" s="4"/>
      <c r="E704" s="4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6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29"/>
      <c r="AD704" s="29"/>
      <c r="AE704" s="29"/>
      <c r="AF704" s="29"/>
      <c r="AG704" s="29"/>
      <c r="AH704" s="29"/>
      <c r="AI704" s="29"/>
      <c r="AJ704" s="29"/>
      <c r="AK704" s="29"/>
      <c r="AL704" s="9"/>
      <c r="AM704" s="29"/>
      <c r="AN704" s="29"/>
      <c r="AO704" s="29"/>
      <c r="AP704" s="29"/>
      <c r="AQ704" s="2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</row>
    <row r="705" spans="2:108" ht="15">
      <c r="B705" s="4"/>
      <c r="C705" s="4"/>
      <c r="D705" s="4"/>
      <c r="E705" s="4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6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29"/>
      <c r="AD705" s="29"/>
      <c r="AE705" s="29"/>
      <c r="AF705" s="29"/>
      <c r="AG705" s="29"/>
      <c r="AH705" s="29"/>
      <c r="AI705" s="29"/>
      <c r="AJ705" s="29"/>
      <c r="AK705" s="29"/>
      <c r="AL705" s="9"/>
      <c r="AM705" s="29"/>
      <c r="AN705" s="29"/>
      <c r="AO705" s="29"/>
      <c r="AP705" s="29"/>
      <c r="AQ705" s="2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</row>
    <row r="706" spans="2:108" ht="15">
      <c r="B706" s="4"/>
      <c r="C706" s="4"/>
      <c r="D706" s="4"/>
      <c r="E706" s="4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6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29"/>
      <c r="AD706" s="29"/>
      <c r="AE706" s="29"/>
      <c r="AF706" s="29"/>
      <c r="AG706" s="29"/>
      <c r="AH706" s="29"/>
      <c r="AI706" s="29"/>
      <c r="AJ706" s="29"/>
      <c r="AK706" s="29"/>
      <c r="AL706" s="9"/>
      <c r="AM706" s="29"/>
      <c r="AN706" s="29"/>
      <c r="AO706" s="29"/>
      <c r="AP706" s="29"/>
      <c r="AQ706" s="2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</row>
    <row r="707" spans="2:108" ht="15">
      <c r="B707" s="4"/>
      <c r="C707" s="4"/>
      <c r="D707" s="4"/>
      <c r="E707" s="4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6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29"/>
      <c r="AD707" s="29"/>
      <c r="AE707" s="29"/>
      <c r="AF707" s="29"/>
      <c r="AG707" s="29"/>
      <c r="AH707" s="29"/>
      <c r="AI707" s="29"/>
      <c r="AJ707" s="29"/>
      <c r="AK707" s="29"/>
      <c r="AL707" s="9"/>
      <c r="AM707" s="29"/>
      <c r="AN707" s="29"/>
      <c r="AO707" s="29"/>
      <c r="AP707" s="29"/>
      <c r="AQ707" s="2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</row>
    <row r="708" spans="2:108" ht="15">
      <c r="B708" s="4"/>
      <c r="C708" s="4"/>
      <c r="D708" s="4"/>
      <c r="E708" s="4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6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29"/>
      <c r="AD708" s="29"/>
      <c r="AE708" s="29"/>
      <c r="AF708" s="29"/>
      <c r="AG708" s="29"/>
      <c r="AH708" s="29"/>
      <c r="AI708" s="29"/>
      <c r="AJ708" s="29"/>
      <c r="AK708" s="29"/>
      <c r="AL708" s="9"/>
      <c r="AM708" s="29"/>
      <c r="AN708" s="29"/>
      <c r="AO708" s="29"/>
      <c r="AP708" s="29"/>
      <c r="AQ708" s="2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</row>
    <row r="709" spans="2:108" ht="15">
      <c r="B709" s="4"/>
      <c r="C709" s="4"/>
      <c r="D709" s="4"/>
      <c r="E709" s="4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6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29"/>
      <c r="AD709" s="29"/>
      <c r="AE709" s="29"/>
      <c r="AF709" s="29"/>
      <c r="AG709" s="29"/>
      <c r="AH709" s="29"/>
      <c r="AI709" s="29"/>
      <c r="AJ709" s="29"/>
      <c r="AK709" s="29"/>
      <c r="AL709" s="9"/>
      <c r="AM709" s="29"/>
      <c r="AN709" s="29"/>
      <c r="AO709" s="29"/>
      <c r="AP709" s="29"/>
      <c r="AQ709" s="2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</row>
    <row r="710" spans="2:108" ht="15">
      <c r="B710" s="4"/>
      <c r="C710" s="4"/>
      <c r="D710" s="4"/>
      <c r="E710" s="4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6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29"/>
      <c r="AD710" s="29"/>
      <c r="AE710" s="29"/>
      <c r="AF710" s="29"/>
      <c r="AG710" s="29"/>
      <c r="AH710" s="29"/>
      <c r="AI710" s="29"/>
      <c r="AJ710" s="29"/>
      <c r="AK710" s="29"/>
      <c r="AL710" s="9"/>
      <c r="AM710" s="29"/>
      <c r="AN710" s="29"/>
      <c r="AO710" s="29"/>
      <c r="AP710" s="29"/>
      <c r="AQ710" s="2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</row>
    <row r="711" spans="2:108" ht="15">
      <c r="B711" s="4"/>
      <c r="C711" s="4"/>
      <c r="D711" s="4"/>
      <c r="E711" s="4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6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29"/>
      <c r="AD711" s="29"/>
      <c r="AE711" s="29"/>
      <c r="AF711" s="29"/>
      <c r="AG711" s="29"/>
      <c r="AH711" s="29"/>
      <c r="AI711" s="29"/>
      <c r="AJ711" s="29"/>
      <c r="AK711" s="29"/>
      <c r="AL711" s="9"/>
      <c r="AM711" s="29"/>
      <c r="AN711" s="29"/>
      <c r="AO711" s="29"/>
      <c r="AP711" s="29"/>
      <c r="AQ711" s="2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</row>
    <row r="712" spans="2:108" ht="15">
      <c r="B712" s="4"/>
      <c r="C712" s="4"/>
      <c r="D712" s="4"/>
      <c r="E712" s="4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6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29"/>
      <c r="AD712" s="29"/>
      <c r="AE712" s="29"/>
      <c r="AF712" s="29"/>
      <c r="AG712" s="29"/>
      <c r="AH712" s="29"/>
      <c r="AI712" s="29"/>
      <c r="AJ712" s="29"/>
      <c r="AK712" s="29"/>
      <c r="AL712" s="9"/>
      <c r="AM712" s="29"/>
      <c r="AN712" s="29"/>
      <c r="AO712" s="29"/>
      <c r="AP712" s="29"/>
      <c r="AQ712" s="2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</row>
    <row r="713" spans="2:108" ht="15">
      <c r="B713" s="4"/>
      <c r="C713" s="4"/>
      <c r="D713" s="4"/>
      <c r="E713" s="4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6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29"/>
      <c r="AD713" s="29"/>
      <c r="AE713" s="29"/>
      <c r="AF713" s="29"/>
      <c r="AG713" s="29"/>
      <c r="AH713" s="29"/>
      <c r="AI713" s="29"/>
      <c r="AJ713" s="29"/>
      <c r="AK713" s="29"/>
      <c r="AL713" s="9"/>
      <c r="AM713" s="29"/>
      <c r="AN713" s="29"/>
      <c r="AO713" s="29"/>
      <c r="AP713" s="29"/>
      <c r="AQ713" s="2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</row>
    <row r="714" spans="2:108" ht="15">
      <c r="B714" s="4"/>
      <c r="C714" s="4"/>
      <c r="D714" s="4"/>
      <c r="E714" s="4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6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29"/>
      <c r="AD714" s="29"/>
      <c r="AE714" s="29"/>
      <c r="AF714" s="29"/>
      <c r="AG714" s="29"/>
      <c r="AH714" s="29"/>
      <c r="AI714" s="29"/>
      <c r="AJ714" s="29"/>
      <c r="AK714" s="29"/>
      <c r="AL714" s="9"/>
      <c r="AM714" s="29"/>
      <c r="AN714" s="29"/>
      <c r="AO714" s="29"/>
      <c r="AP714" s="29"/>
      <c r="AQ714" s="2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</row>
    <row r="715" spans="2:108" ht="15">
      <c r="B715" s="4"/>
      <c r="C715" s="4"/>
      <c r="D715" s="4"/>
      <c r="E715" s="4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6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29"/>
      <c r="AD715" s="29"/>
      <c r="AE715" s="29"/>
      <c r="AF715" s="29"/>
      <c r="AG715" s="29"/>
      <c r="AH715" s="29"/>
      <c r="AI715" s="29"/>
      <c r="AJ715" s="29"/>
      <c r="AK715" s="29"/>
      <c r="AL715" s="9"/>
      <c r="AM715" s="29"/>
      <c r="AN715" s="29"/>
      <c r="AO715" s="29"/>
      <c r="AP715" s="29"/>
      <c r="AQ715" s="2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</row>
    <row r="716" spans="2:108" ht="15">
      <c r="B716" s="4"/>
      <c r="C716" s="4"/>
      <c r="D716" s="4"/>
      <c r="E716" s="4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6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29"/>
      <c r="AD716" s="29"/>
      <c r="AE716" s="29"/>
      <c r="AF716" s="29"/>
      <c r="AG716" s="29"/>
      <c r="AH716" s="29"/>
      <c r="AI716" s="29"/>
      <c r="AJ716" s="29"/>
      <c r="AK716" s="29"/>
      <c r="AL716" s="9"/>
      <c r="AM716" s="29"/>
      <c r="AN716" s="29"/>
      <c r="AO716" s="29"/>
      <c r="AP716" s="29"/>
      <c r="AQ716" s="2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</row>
    <row r="717" spans="2:108" ht="15">
      <c r="B717" s="4"/>
      <c r="C717" s="4"/>
      <c r="D717" s="4"/>
      <c r="E717" s="4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6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29"/>
      <c r="AD717" s="29"/>
      <c r="AE717" s="29"/>
      <c r="AF717" s="29"/>
      <c r="AG717" s="29"/>
      <c r="AH717" s="29"/>
      <c r="AI717" s="29"/>
      <c r="AJ717" s="29"/>
      <c r="AK717" s="29"/>
      <c r="AL717" s="9"/>
      <c r="AM717" s="29"/>
      <c r="AN717" s="29"/>
      <c r="AO717" s="29"/>
      <c r="AP717" s="29"/>
      <c r="AQ717" s="2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</row>
    <row r="718" spans="2:108" ht="15">
      <c r="B718" s="4"/>
      <c r="C718" s="4"/>
      <c r="D718" s="4"/>
      <c r="E718" s="4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6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29"/>
      <c r="AD718" s="29"/>
      <c r="AE718" s="29"/>
      <c r="AF718" s="29"/>
      <c r="AG718" s="29"/>
      <c r="AH718" s="29"/>
      <c r="AI718" s="29"/>
      <c r="AJ718" s="29"/>
      <c r="AK718" s="29"/>
      <c r="AL718" s="9"/>
      <c r="AM718" s="29"/>
      <c r="AN718" s="29"/>
      <c r="AO718" s="29"/>
      <c r="AP718" s="29"/>
      <c r="AQ718" s="2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</row>
    <row r="719" spans="2:108" ht="15">
      <c r="B719" s="4"/>
      <c r="C719" s="4"/>
      <c r="D719" s="4"/>
      <c r="E719" s="4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6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29"/>
      <c r="AD719" s="29"/>
      <c r="AE719" s="29"/>
      <c r="AF719" s="29"/>
      <c r="AG719" s="29"/>
      <c r="AH719" s="29"/>
      <c r="AI719" s="29"/>
      <c r="AJ719" s="29"/>
      <c r="AK719" s="29"/>
      <c r="AL719" s="9"/>
      <c r="AM719" s="29"/>
      <c r="AN719" s="29"/>
      <c r="AO719" s="29"/>
      <c r="AP719" s="29"/>
      <c r="AQ719" s="2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</row>
    <row r="720" spans="2:108" ht="15">
      <c r="B720" s="4"/>
      <c r="C720" s="4"/>
      <c r="D720" s="4"/>
      <c r="E720" s="4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6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29"/>
      <c r="AD720" s="29"/>
      <c r="AE720" s="29"/>
      <c r="AF720" s="29"/>
      <c r="AG720" s="29"/>
      <c r="AH720" s="29"/>
      <c r="AI720" s="29"/>
      <c r="AJ720" s="29"/>
      <c r="AK720" s="29"/>
      <c r="AL720" s="9"/>
      <c r="AM720" s="29"/>
      <c r="AN720" s="29"/>
      <c r="AO720" s="29"/>
      <c r="AP720" s="29"/>
      <c r="AQ720" s="2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</row>
    <row r="721" spans="2:108" ht="15">
      <c r="B721" s="4"/>
      <c r="C721" s="4"/>
      <c r="D721" s="4"/>
      <c r="E721" s="4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6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29"/>
      <c r="AD721" s="29"/>
      <c r="AE721" s="29"/>
      <c r="AF721" s="29"/>
      <c r="AG721" s="29"/>
      <c r="AH721" s="29"/>
      <c r="AI721" s="29"/>
      <c r="AJ721" s="29"/>
      <c r="AK721" s="29"/>
      <c r="AL721" s="9"/>
      <c r="AM721" s="29"/>
      <c r="AN721" s="29"/>
      <c r="AO721" s="29"/>
      <c r="AP721" s="29"/>
      <c r="AQ721" s="2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</row>
    <row r="722" spans="2:108" ht="15">
      <c r="B722" s="4"/>
      <c r="C722" s="4"/>
      <c r="D722" s="4"/>
      <c r="E722" s="4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6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29"/>
      <c r="AD722" s="29"/>
      <c r="AE722" s="29"/>
      <c r="AF722" s="29"/>
      <c r="AG722" s="29"/>
      <c r="AH722" s="29"/>
      <c r="AI722" s="29"/>
      <c r="AJ722" s="29"/>
      <c r="AK722" s="29"/>
      <c r="AL722" s="9"/>
      <c r="AM722" s="29"/>
      <c r="AN722" s="29"/>
      <c r="AO722" s="29"/>
      <c r="AP722" s="29"/>
      <c r="AQ722" s="2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</row>
    <row r="723" spans="2:108" ht="15">
      <c r="B723" s="4"/>
      <c r="C723" s="4"/>
      <c r="D723" s="4"/>
      <c r="E723" s="4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6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29"/>
      <c r="AD723" s="29"/>
      <c r="AE723" s="29"/>
      <c r="AF723" s="29"/>
      <c r="AG723" s="29"/>
      <c r="AH723" s="29"/>
      <c r="AI723" s="29"/>
      <c r="AJ723" s="29"/>
      <c r="AK723" s="29"/>
      <c r="AL723" s="9"/>
      <c r="AM723" s="29"/>
      <c r="AN723" s="29"/>
      <c r="AO723" s="29"/>
      <c r="AP723" s="29"/>
      <c r="AQ723" s="2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</row>
    <row r="724" spans="2:108" ht="15">
      <c r="B724" s="4"/>
      <c r="C724" s="4"/>
      <c r="D724" s="4"/>
      <c r="E724" s="4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6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29"/>
      <c r="AD724" s="29"/>
      <c r="AE724" s="29"/>
      <c r="AF724" s="29"/>
      <c r="AG724" s="29"/>
      <c r="AH724" s="29"/>
      <c r="AI724" s="29"/>
      <c r="AJ724" s="29"/>
      <c r="AK724" s="29"/>
      <c r="AL724" s="9"/>
      <c r="AM724" s="29"/>
      <c r="AN724" s="29"/>
      <c r="AO724" s="29"/>
      <c r="AP724" s="29"/>
      <c r="AQ724" s="2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</row>
    <row r="725" spans="2:108" ht="15">
      <c r="B725" s="4"/>
      <c r="C725" s="4"/>
      <c r="D725" s="4"/>
      <c r="E725" s="4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6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29"/>
      <c r="AD725" s="29"/>
      <c r="AE725" s="29"/>
      <c r="AF725" s="29"/>
      <c r="AG725" s="29"/>
      <c r="AH725" s="29"/>
      <c r="AI725" s="29"/>
      <c r="AJ725" s="29"/>
      <c r="AK725" s="29"/>
      <c r="AL725" s="9"/>
      <c r="AM725" s="29"/>
      <c r="AN725" s="29"/>
      <c r="AO725" s="29"/>
      <c r="AP725" s="29"/>
      <c r="AQ725" s="2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</row>
    <row r="726" spans="2:108" ht="15">
      <c r="B726" s="4"/>
      <c r="C726" s="4"/>
      <c r="D726" s="4"/>
      <c r="E726" s="4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6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29"/>
      <c r="AD726" s="29"/>
      <c r="AE726" s="29"/>
      <c r="AF726" s="29"/>
      <c r="AG726" s="29"/>
      <c r="AH726" s="29"/>
      <c r="AI726" s="29"/>
      <c r="AJ726" s="29"/>
      <c r="AK726" s="29"/>
      <c r="AL726" s="9"/>
      <c r="AM726" s="29"/>
      <c r="AN726" s="29"/>
      <c r="AO726" s="29"/>
      <c r="AP726" s="29"/>
      <c r="AQ726" s="2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</row>
    <row r="727" spans="2:108" ht="15">
      <c r="B727" s="4"/>
      <c r="C727" s="4"/>
      <c r="D727" s="4"/>
      <c r="E727" s="4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6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29"/>
      <c r="AD727" s="29"/>
      <c r="AE727" s="29"/>
      <c r="AF727" s="29"/>
      <c r="AG727" s="29"/>
      <c r="AH727" s="29"/>
      <c r="AI727" s="29"/>
      <c r="AJ727" s="29"/>
      <c r="AK727" s="29"/>
      <c r="AL727" s="9"/>
      <c r="AM727" s="29"/>
      <c r="AN727" s="29"/>
      <c r="AO727" s="29"/>
      <c r="AP727" s="29"/>
      <c r="AQ727" s="2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</row>
    <row r="728" spans="2:108" ht="15">
      <c r="B728" s="4"/>
      <c r="C728" s="4"/>
      <c r="D728" s="4"/>
      <c r="E728" s="4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6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29"/>
      <c r="AD728" s="29"/>
      <c r="AE728" s="29"/>
      <c r="AF728" s="29"/>
      <c r="AG728" s="29"/>
      <c r="AH728" s="29"/>
      <c r="AI728" s="29"/>
      <c r="AJ728" s="29"/>
      <c r="AK728" s="29"/>
      <c r="AL728" s="9"/>
      <c r="AM728" s="29"/>
      <c r="AN728" s="29"/>
      <c r="AO728" s="29"/>
      <c r="AP728" s="29"/>
      <c r="AQ728" s="2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</row>
    <row r="729" spans="2:108" ht="15">
      <c r="B729" s="4"/>
      <c r="C729" s="4"/>
      <c r="D729" s="4"/>
      <c r="E729" s="4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6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29"/>
      <c r="AD729" s="29"/>
      <c r="AE729" s="29"/>
      <c r="AF729" s="29"/>
      <c r="AG729" s="29"/>
      <c r="AH729" s="29"/>
      <c r="AI729" s="29"/>
      <c r="AJ729" s="29"/>
      <c r="AK729" s="29"/>
      <c r="AL729" s="9"/>
      <c r="AM729" s="29"/>
      <c r="AN729" s="29"/>
      <c r="AO729" s="29"/>
      <c r="AP729" s="29"/>
      <c r="AQ729" s="2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</row>
    <row r="730" spans="2:108" ht="15">
      <c r="B730" s="4"/>
      <c r="C730" s="4"/>
      <c r="D730" s="4"/>
      <c r="E730" s="4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6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29"/>
      <c r="AD730" s="29"/>
      <c r="AE730" s="29"/>
      <c r="AF730" s="29"/>
      <c r="AG730" s="29"/>
      <c r="AH730" s="29"/>
      <c r="AI730" s="29"/>
      <c r="AJ730" s="29"/>
      <c r="AK730" s="29"/>
      <c r="AL730" s="9"/>
      <c r="AM730" s="29"/>
      <c r="AN730" s="29"/>
      <c r="AO730" s="29"/>
      <c r="AP730" s="29"/>
      <c r="AQ730" s="2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</row>
    <row r="731" spans="2:108" ht="15">
      <c r="B731" s="4"/>
      <c r="C731" s="4"/>
      <c r="D731" s="4"/>
      <c r="E731" s="4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6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29"/>
      <c r="AD731" s="29"/>
      <c r="AE731" s="29"/>
      <c r="AF731" s="29"/>
      <c r="AG731" s="29"/>
      <c r="AH731" s="29"/>
      <c r="AI731" s="29"/>
      <c r="AJ731" s="29"/>
      <c r="AK731" s="29"/>
      <c r="AL731" s="9"/>
      <c r="AM731" s="29"/>
      <c r="AN731" s="29"/>
      <c r="AO731" s="29"/>
      <c r="AP731" s="29"/>
      <c r="AQ731" s="2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</row>
    <row r="732" spans="2:108" ht="15">
      <c r="B732" s="4"/>
      <c r="C732" s="4"/>
      <c r="D732" s="4"/>
      <c r="E732" s="4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6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29"/>
      <c r="AD732" s="29"/>
      <c r="AE732" s="29"/>
      <c r="AF732" s="29"/>
      <c r="AG732" s="29"/>
      <c r="AH732" s="29"/>
      <c r="AI732" s="29"/>
      <c r="AJ732" s="29"/>
      <c r="AK732" s="29"/>
      <c r="AL732" s="9"/>
      <c r="AM732" s="29"/>
      <c r="AN732" s="29"/>
      <c r="AO732" s="29"/>
      <c r="AP732" s="29"/>
      <c r="AQ732" s="2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</row>
    <row r="733" spans="2:108" ht="15">
      <c r="B733" s="4"/>
      <c r="C733" s="4"/>
      <c r="D733" s="4"/>
      <c r="E733" s="4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6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29"/>
      <c r="AD733" s="29"/>
      <c r="AE733" s="29"/>
      <c r="AF733" s="29"/>
      <c r="AG733" s="29"/>
      <c r="AH733" s="29"/>
      <c r="AI733" s="29"/>
      <c r="AJ733" s="29"/>
      <c r="AK733" s="29"/>
      <c r="AL733" s="9"/>
      <c r="AM733" s="29"/>
      <c r="AN733" s="29"/>
      <c r="AO733" s="29"/>
      <c r="AP733" s="29"/>
      <c r="AQ733" s="2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</row>
    <row r="734" spans="2:108" ht="15">
      <c r="B734" s="4"/>
      <c r="C734" s="4"/>
      <c r="D734" s="4"/>
      <c r="E734" s="4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6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29"/>
      <c r="AD734" s="29"/>
      <c r="AE734" s="29"/>
      <c r="AF734" s="29"/>
      <c r="AG734" s="29"/>
      <c r="AH734" s="29"/>
      <c r="AI734" s="29"/>
      <c r="AJ734" s="29"/>
      <c r="AK734" s="29"/>
      <c r="AL734" s="9"/>
      <c r="AM734" s="29"/>
      <c r="AN734" s="29"/>
      <c r="AO734" s="29"/>
      <c r="AP734" s="29"/>
      <c r="AQ734" s="2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</row>
    <row r="735" spans="2:108" ht="15">
      <c r="B735" s="4"/>
      <c r="C735" s="4"/>
      <c r="D735" s="4"/>
      <c r="E735" s="4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6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29"/>
      <c r="AD735" s="29"/>
      <c r="AE735" s="29"/>
      <c r="AF735" s="29"/>
      <c r="AG735" s="29"/>
      <c r="AH735" s="29"/>
      <c r="AI735" s="29"/>
      <c r="AJ735" s="29"/>
      <c r="AK735" s="29"/>
      <c r="AL735" s="9"/>
      <c r="AM735" s="29"/>
      <c r="AN735" s="29"/>
      <c r="AO735" s="29"/>
      <c r="AP735" s="29"/>
      <c r="AQ735" s="2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</row>
    <row r="736" spans="2:108" ht="15">
      <c r="B736" s="4"/>
      <c r="C736" s="4"/>
      <c r="D736" s="4"/>
      <c r="E736" s="4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6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29"/>
      <c r="AD736" s="29"/>
      <c r="AE736" s="29"/>
      <c r="AF736" s="29"/>
      <c r="AG736" s="29"/>
      <c r="AH736" s="29"/>
      <c r="AI736" s="29"/>
      <c r="AJ736" s="29"/>
      <c r="AK736" s="29"/>
      <c r="AL736" s="9"/>
      <c r="AM736" s="29"/>
      <c r="AN736" s="29"/>
      <c r="AO736" s="29"/>
      <c r="AP736" s="29"/>
      <c r="AQ736" s="2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</row>
    <row r="737" spans="2:108" ht="15">
      <c r="B737" s="4"/>
      <c r="C737" s="4"/>
      <c r="D737" s="4"/>
      <c r="E737" s="4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6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29"/>
      <c r="AD737" s="29"/>
      <c r="AE737" s="29"/>
      <c r="AF737" s="29"/>
      <c r="AG737" s="29"/>
      <c r="AH737" s="29"/>
      <c r="AI737" s="29"/>
      <c r="AJ737" s="29"/>
      <c r="AK737" s="29"/>
      <c r="AL737" s="9"/>
      <c r="AM737" s="29"/>
      <c r="AN737" s="29"/>
      <c r="AO737" s="29"/>
      <c r="AP737" s="29"/>
      <c r="AQ737" s="2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</row>
    <row r="738" spans="2:108" ht="15">
      <c r="B738" s="4"/>
      <c r="C738" s="4"/>
      <c r="D738" s="4"/>
      <c r="E738" s="4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6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29"/>
      <c r="AD738" s="29"/>
      <c r="AE738" s="29"/>
      <c r="AF738" s="29"/>
      <c r="AG738" s="29"/>
      <c r="AH738" s="29"/>
      <c r="AI738" s="29"/>
      <c r="AJ738" s="29"/>
      <c r="AK738" s="29"/>
      <c r="AL738" s="9"/>
      <c r="AM738" s="29"/>
      <c r="AN738" s="29"/>
      <c r="AO738" s="29"/>
      <c r="AP738" s="29"/>
      <c r="AQ738" s="2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</row>
    <row r="739" spans="2:108" ht="15">
      <c r="B739" s="4"/>
      <c r="C739" s="4"/>
      <c r="D739" s="4"/>
      <c r="E739" s="4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6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29"/>
      <c r="AD739" s="29"/>
      <c r="AE739" s="29"/>
      <c r="AF739" s="29"/>
      <c r="AG739" s="29"/>
      <c r="AH739" s="29"/>
      <c r="AI739" s="29"/>
      <c r="AJ739" s="29"/>
      <c r="AK739" s="29"/>
      <c r="AL739" s="9"/>
      <c r="AM739" s="29"/>
      <c r="AN739" s="29"/>
      <c r="AO739" s="29"/>
      <c r="AP739" s="29"/>
      <c r="AQ739" s="2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</row>
    <row r="740" spans="2:108" ht="15">
      <c r="B740" s="4"/>
      <c r="C740" s="4"/>
      <c r="D740" s="4"/>
      <c r="E740" s="4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6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29"/>
      <c r="AD740" s="29"/>
      <c r="AE740" s="29"/>
      <c r="AF740" s="29"/>
      <c r="AG740" s="29"/>
      <c r="AH740" s="29"/>
      <c r="AI740" s="29"/>
      <c r="AJ740" s="29"/>
      <c r="AK740" s="29"/>
      <c r="AL740" s="9"/>
      <c r="AM740" s="29"/>
      <c r="AN740" s="29"/>
      <c r="AO740" s="29"/>
      <c r="AP740" s="29"/>
      <c r="AQ740" s="2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</row>
    <row r="741" spans="2:108" ht="15">
      <c r="B741" s="4"/>
      <c r="C741" s="4"/>
      <c r="D741" s="4"/>
      <c r="E741" s="4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6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29"/>
      <c r="AD741" s="29"/>
      <c r="AE741" s="29"/>
      <c r="AF741" s="29"/>
      <c r="AG741" s="29"/>
      <c r="AH741" s="29"/>
      <c r="AI741" s="29"/>
      <c r="AJ741" s="29"/>
      <c r="AK741" s="29"/>
      <c r="AL741" s="9"/>
      <c r="AM741" s="29"/>
      <c r="AN741" s="29"/>
      <c r="AO741" s="29"/>
      <c r="AP741" s="29"/>
      <c r="AQ741" s="2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</row>
    <row r="742" spans="2:108" ht="15">
      <c r="B742" s="4"/>
      <c r="C742" s="4"/>
      <c r="D742" s="4"/>
      <c r="E742" s="4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6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29"/>
      <c r="AD742" s="29"/>
      <c r="AE742" s="29"/>
      <c r="AF742" s="29"/>
      <c r="AG742" s="29"/>
      <c r="AH742" s="29"/>
      <c r="AI742" s="29"/>
      <c r="AJ742" s="29"/>
      <c r="AK742" s="29"/>
      <c r="AL742" s="9"/>
      <c r="AM742" s="29"/>
      <c r="AN742" s="29"/>
      <c r="AO742" s="29"/>
      <c r="AP742" s="29"/>
      <c r="AQ742" s="2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</row>
    <row r="743" spans="2:108" ht="15">
      <c r="B743" s="4"/>
      <c r="C743" s="4"/>
      <c r="D743" s="4"/>
      <c r="E743" s="4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6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29"/>
      <c r="AD743" s="29"/>
      <c r="AE743" s="29"/>
      <c r="AF743" s="29"/>
      <c r="AG743" s="29"/>
      <c r="AH743" s="29"/>
      <c r="AI743" s="29"/>
      <c r="AJ743" s="29"/>
      <c r="AK743" s="29"/>
      <c r="AL743" s="9"/>
      <c r="AM743" s="29"/>
      <c r="AN743" s="29"/>
      <c r="AO743" s="29"/>
      <c r="AP743" s="29"/>
      <c r="AQ743" s="2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</row>
    <row r="744" spans="2:108" ht="15">
      <c r="B744" s="4"/>
      <c r="C744" s="4"/>
      <c r="D744" s="4"/>
      <c r="E744" s="4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6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29"/>
      <c r="AD744" s="29"/>
      <c r="AE744" s="29"/>
      <c r="AF744" s="29"/>
      <c r="AG744" s="29"/>
      <c r="AH744" s="29"/>
      <c r="AI744" s="29"/>
      <c r="AJ744" s="29"/>
      <c r="AK744" s="29"/>
      <c r="AL744" s="9"/>
      <c r="AM744" s="29"/>
      <c r="AN744" s="29"/>
      <c r="AO744" s="29"/>
      <c r="AP744" s="29"/>
      <c r="AQ744" s="2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</row>
    <row r="745" spans="2:108" ht="15">
      <c r="B745" s="4"/>
      <c r="C745" s="4"/>
      <c r="D745" s="4"/>
      <c r="E745" s="4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6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29"/>
      <c r="AD745" s="29"/>
      <c r="AE745" s="29"/>
      <c r="AF745" s="29"/>
      <c r="AG745" s="29"/>
      <c r="AH745" s="29"/>
      <c r="AI745" s="29"/>
      <c r="AJ745" s="29"/>
      <c r="AK745" s="29"/>
      <c r="AL745" s="9"/>
      <c r="AM745" s="29"/>
      <c r="AN745" s="29"/>
      <c r="AO745" s="29"/>
      <c r="AP745" s="29"/>
      <c r="AQ745" s="2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</row>
    <row r="746" spans="2:108" ht="15">
      <c r="B746" s="4"/>
      <c r="C746" s="4"/>
      <c r="D746" s="4"/>
      <c r="E746" s="4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6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29"/>
      <c r="AD746" s="29"/>
      <c r="AE746" s="29"/>
      <c r="AF746" s="29"/>
      <c r="AG746" s="29"/>
      <c r="AH746" s="29"/>
      <c r="AI746" s="29"/>
      <c r="AJ746" s="29"/>
      <c r="AK746" s="29"/>
      <c r="AL746" s="9"/>
      <c r="AM746" s="29"/>
      <c r="AN746" s="29"/>
      <c r="AO746" s="29"/>
      <c r="AP746" s="29"/>
      <c r="AQ746" s="2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</row>
    <row r="747" spans="2:108" ht="15">
      <c r="B747" s="4"/>
      <c r="C747" s="4"/>
      <c r="D747" s="4"/>
      <c r="E747" s="4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6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29"/>
      <c r="AD747" s="29"/>
      <c r="AE747" s="29"/>
      <c r="AF747" s="29"/>
      <c r="AG747" s="29"/>
      <c r="AH747" s="29"/>
      <c r="AI747" s="29"/>
      <c r="AJ747" s="29"/>
      <c r="AK747" s="29"/>
      <c r="AL747" s="9"/>
      <c r="AM747" s="29"/>
      <c r="AN747" s="29"/>
      <c r="AO747" s="29"/>
      <c r="AP747" s="29"/>
      <c r="AQ747" s="2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</row>
    <row r="748" spans="2:108" ht="15">
      <c r="B748" s="4"/>
      <c r="C748" s="4"/>
      <c r="D748" s="4"/>
      <c r="E748" s="4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6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29"/>
      <c r="AD748" s="29"/>
      <c r="AE748" s="29"/>
      <c r="AF748" s="29"/>
      <c r="AG748" s="29"/>
      <c r="AH748" s="29"/>
      <c r="AI748" s="29"/>
      <c r="AJ748" s="29"/>
      <c r="AK748" s="29"/>
      <c r="AL748" s="9"/>
      <c r="AM748" s="29"/>
      <c r="AN748" s="29"/>
      <c r="AO748" s="29"/>
      <c r="AP748" s="29"/>
      <c r="AQ748" s="2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</row>
    <row r="749" spans="2:108" ht="15">
      <c r="B749" s="4"/>
      <c r="C749" s="4"/>
      <c r="D749" s="4"/>
      <c r="E749" s="4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6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29"/>
      <c r="AD749" s="29"/>
      <c r="AE749" s="29"/>
      <c r="AF749" s="29"/>
      <c r="AG749" s="29"/>
      <c r="AH749" s="29"/>
      <c r="AI749" s="29"/>
      <c r="AJ749" s="29"/>
      <c r="AK749" s="29"/>
      <c r="AL749" s="9"/>
      <c r="AM749" s="29"/>
      <c r="AN749" s="29"/>
      <c r="AO749" s="29"/>
      <c r="AP749" s="29"/>
      <c r="AQ749" s="2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</row>
    <row r="750" spans="2:108" ht="15">
      <c r="B750" s="4"/>
      <c r="C750" s="4"/>
      <c r="D750" s="4"/>
      <c r="E750" s="4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6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29"/>
      <c r="AD750" s="29"/>
      <c r="AE750" s="29"/>
      <c r="AF750" s="29"/>
      <c r="AG750" s="29"/>
      <c r="AH750" s="29"/>
      <c r="AI750" s="29"/>
      <c r="AJ750" s="29"/>
      <c r="AK750" s="29"/>
      <c r="AL750" s="9"/>
      <c r="AM750" s="29"/>
      <c r="AN750" s="29"/>
      <c r="AO750" s="29"/>
      <c r="AP750" s="29"/>
      <c r="AQ750" s="2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</row>
    <row r="751" spans="2:108" ht="15">
      <c r="B751" s="4"/>
      <c r="C751" s="4"/>
      <c r="D751" s="4"/>
      <c r="E751" s="4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6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29"/>
      <c r="AD751" s="29"/>
      <c r="AE751" s="29"/>
      <c r="AF751" s="29"/>
      <c r="AG751" s="29"/>
      <c r="AH751" s="29"/>
      <c r="AI751" s="29"/>
      <c r="AJ751" s="29"/>
      <c r="AK751" s="29"/>
      <c r="AL751" s="9"/>
      <c r="AM751" s="29"/>
      <c r="AN751" s="29"/>
      <c r="AO751" s="29"/>
      <c r="AP751" s="29"/>
      <c r="AQ751" s="2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</row>
    <row r="752" spans="2:108" ht="15">
      <c r="B752" s="4"/>
      <c r="C752" s="4"/>
      <c r="D752" s="4"/>
      <c r="E752" s="4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6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29"/>
      <c r="AD752" s="29"/>
      <c r="AE752" s="29"/>
      <c r="AF752" s="29"/>
      <c r="AG752" s="29"/>
      <c r="AH752" s="29"/>
      <c r="AI752" s="29"/>
      <c r="AJ752" s="29"/>
      <c r="AK752" s="29"/>
      <c r="AL752" s="9"/>
      <c r="AM752" s="29"/>
      <c r="AN752" s="29"/>
      <c r="AO752" s="29"/>
      <c r="AP752" s="29"/>
      <c r="AQ752" s="2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</row>
    <row r="753" spans="2:108" ht="15">
      <c r="B753" s="4"/>
      <c r="C753" s="4"/>
      <c r="D753" s="4"/>
      <c r="E753" s="4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6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29"/>
      <c r="AD753" s="29"/>
      <c r="AE753" s="29"/>
      <c r="AF753" s="29"/>
      <c r="AG753" s="29"/>
      <c r="AH753" s="29"/>
      <c r="AI753" s="29"/>
      <c r="AJ753" s="29"/>
      <c r="AK753" s="29"/>
      <c r="AL753" s="9"/>
      <c r="AM753" s="29"/>
      <c r="AN753" s="29"/>
      <c r="AO753" s="29"/>
      <c r="AP753" s="29"/>
      <c r="AQ753" s="2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</row>
    <row r="754" spans="2:108" ht="15">
      <c r="B754" s="4"/>
      <c r="C754" s="4"/>
      <c r="D754" s="4"/>
      <c r="E754" s="4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6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29"/>
      <c r="AD754" s="29"/>
      <c r="AE754" s="29"/>
      <c r="AF754" s="29"/>
      <c r="AG754" s="29"/>
      <c r="AH754" s="29"/>
      <c r="AI754" s="29"/>
      <c r="AJ754" s="29"/>
      <c r="AK754" s="29"/>
      <c r="AL754" s="9"/>
      <c r="AM754" s="29"/>
      <c r="AN754" s="29"/>
      <c r="AO754" s="29"/>
      <c r="AP754" s="29"/>
      <c r="AQ754" s="2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</row>
    <row r="755" spans="2:108" ht="15">
      <c r="B755" s="4"/>
      <c r="C755" s="4"/>
      <c r="D755" s="4"/>
      <c r="E755" s="4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6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29"/>
      <c r="AD755" s="29"/>
      <c r="AE755" s="29"/>
      <c r="AF755" s="29"/>
      <c r="AG755" s="29"/>
      <c r="AH755" s="29"/>
      <c r="AI755" s="29"/>
      <c r="AJ755" s="29"/>
      <c r="AK755" s="29"/>
      <c r="AL755" s="9"/>
      <c r="AM755" s="29"/>
      <c r="AN755" s="29"/>
      <c r="AO755" s="29"/>
      <c r="AP755" s="29"/>
      <c r="AQ755" s="2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</row>
    <row r="756" spans="2:108" ht="15">
      <c r="B756" s="4"/>
      <c r="C756" s="4"/>
      <c r="D756" s="4"/>
      <c r="E756" s="4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6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29"/>
      <c r="AD756" s="29"/>
      <c r="AE756" s="29"/>
      <c r="AF756" s="29"/>
      <c r="AG756" s="29"/>
      <c r="AH756" s="29"/>
      <c r="AI756" s="29"/>
      <c r="AJ756" s="29"/>
      <c r="AK756" s="29"/>
      <c r="AL756" s="9"/>
      <c r="AM756" s="29"/>
      <c r="AN756" s="29"/>
      <c r="AO756" s="29"/>
      <c r="AP756" s="29"/>
      <c r="AQ756" s="2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</row>
    <row r="757" spans="2:108" ht="15">
      <c r="B757" s="4"/>
      <c r="C757" s="4"/>
      <c r="D757" s="4"/>
      <c r="E757" s="4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6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29"/>
      <c r="AD757" s="29"/>
      <c r="AE757" s="29"/>
      <c r="AF757" s="29"/>
      <c r="AG757" s="29"/>
      <c r="AH757" s="29"/>
      <c r="AI757" s="29"/>
      <c r="AJ757" s="29"/>
      <c r="AK757" s="29"/>
      <c r="AL757" s="9"/>
      <c r="AM757" s="29"/>
      <c r="AN757" s="29"/>
      <c r="AO757" s="29"/>
      <c r="AP757" s="29"/>
      <c r="AQ757" s="2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</row>
    <row r="758" spans="2:108" ht="15">
      <c r="B758" s="4"/>
      <c r="C758" s="4"/>
      <c r="D758" s="4"/>
      <c r="E758" s="4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6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29"/>
      <c r="AD758" s="29"/>
      <c r="AE758" s="29"/>
      <c r="AF758" s="29"/>
      <c r="AG758" s="29"/>
      <c r="AH758" s="29"/>
      <c r="AI758" s="29"/>
      <c r="AJ758" s="29"/>
      <c r="AK758" s="29"/>
      <c r="AL758" s="9"/>
      <c r="AM758" s="29"/>
      <c r="AN758" s="29"/>
      <c r="AO758" s="29"/>
      <c r="AP758" s="29"/>
      <c r="AQ758" s="2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</row>
    <row r="759" spans="2:108" ht="15">
      <c r="B759" s="4"/>
      <c r="C759" s="4"/>
      <c r="D759" s="4"/>
      <c r="E759" s="4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6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29"/>
      <c r="AD759" s="29"/>
      <c r="AE759" s="29"/>
      <c r="AF759" s="29"/>
      <c r="AG759" s="29"/>
      <c r="AH759" s="29"/>
      <c r="AI759" s="29"/>
      <c r="AJ759" s="29"/>
      <c r="AK759" s="29"/>
      <c r="AL759" s="9"/>
      <c r="AM759" s="29"/>
      <c r="AN759" s="29"/>
      <c r="AO759" s="29"/>
      <c r="AP759" s="29"/>
      <c r="AQ759" s="2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</row>
    <row r="760" spans="2:108" ht="15">
      <c r="B760" s="4"/>
      <c r="C760" s="4"/>
      <c r="D760" s="4"/>
      <c r="E760" s="4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6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29"/>
      <c r="AD760" s="29"/>
      <c r="AE760" s="29"/>
      <c r="AF760" s="29"/>
      <c r="AG760" s="29"/>
      <c r="AH760" s="29"/>
      <c r="AI760" s="29"/>
      <c r="AJ760" s="29"/>
      <c r="AK760" s="29"/>
      <c r="AL760" s="9"/>
      <c r="AM760" s="29"/>
      <c r="AN760" s="29"/>
      <c r="AO760" s="29"/>
      <c r="AP760" s="29"/>
      <c r="AQ760" s="2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</row>
    <row r="761" spans="2:108" ht="15">
      <c r="B761" s="4"/>
      <c r="C761" s="4"/>
      <c r="D761" s="4"/>
      <c r="E761" s="4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6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29"/>
      <c r="AD761" s="29"/>
      <c r="AE761" s="29"/>
      <c r="AF761" s="29"/>
      <c r="AG761" s="29"/>
      <c r="AH761" s="29"/>
      <c r="AI761" s="29"/>
      <c r="AJ761" s="29"/>
      <c r="AK761" s="29"/>
      <c r="AL761" s="9"/>
      <c r="AM761" s="29"/>
      <c r="AN761" s="29"/>
      <c r="AO761" s="29"/>
      <c r="AP761" s="29"/>
      <c r="AQ761" s="2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</row>
    <row r="762" spans="2:108" ht="15">
      <c r="B762" s="4"/>
      <c r="C762" s="4"/>
      <c r="D762" s="4"/>
      <c r="E762" s="4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6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29"/>
      <c r="AD762" s="29"/>
      <c r="AE762" s="29"/>
      <c r="AF762" s="29"/>
      <c r="AG762" s="29"/>
      <c r="AH762" s="29"/>
      <c r="AI762" s="29"/>
      <c r="AJ762" s="29"/>
      <c r="AK762" s="29"/>
      <c r="AL762" s="9"/>
      <c r="AM762" s="29"/>
      <c r="AN762" s="29"/>
      <c r="AO762" s="29"/>
      <c r="AP762" s="29"/>
      <c r="AQ762" s="2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</row>
    <row r="763" spans="2:108" ht="15">
      <c r="B763" s="4"/>
      <c r="C763" s="4"/>
      <c r="D763" s="4"/>
      <c r="E763" s="4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6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29"/>
      <c r="AD763" s="29"/>
      <c r="AE763" s="29"/>
      <c r="AF763" s="29"/>
      <c r="AG763" s="29"/>
      <c r="AH763" s="29"/>
      <c r="AI763" s="29"/>
      <c r="AJ763" s="29"/>
      <c r="AK763" s="29"/>
      <c r="AL763" s="9"/>
      <c r="AM763" s="29"/>
      <c r="AN763" s="29"/>
      <c r="AO763" s="29"/>
      <c r="AP763" s="29"/>
      <c r="AQ763" s="2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</row>
    <row r="764" spans="2:108" ht="15">
      <c r="B764" s="4"/>
      <c r="C764" s="4"/>
      <c r="D764" s="4"/>
      <c r="E764" s="4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6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29"/>
      <c r="AD764" s="29"/>
      <c r="AE764" s="29"/>
      <c r="AF764" s="29"/>
      <c r="AG764" s="29"/>
      <c r="AH764" s="29"/>
      <c r="AI764" s="29"/>
      <c r="AJ764" s="29"/>
      <c r="AK764" s="29"/>
      <c r="AL764" s="9"/>
      <c r="AM764" s="29"/>
      <c r="AN764" s="29"/>
      <c r="AO764" s="29"/>
      <c r="AP764" s="29"/>
      <c r="AQ764" s="2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</row>
    <row r="765" spans="2:108" ht="15">
      <c r="B765" s="4"/>
      <c r="C765" s="4"/>
      <c r="D765" s="4"/>
      <c r="E765" s="4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6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29"/>
      <c r="AD765" s="29"/>
      <c r="AE765" s="29"/>
      <c r="AF765" s="29"/>
      <c r="AG765" s="29"/>
      <c r="AH765" s="29"/>
      <c r="AI765" s="29"/>
      <c r="AJ765" s="29"/>
      <c r="AK765" s="29"/>
      <c r="AL765" s="9"/>
      <c r="AM765" s="29"/>
      <c r="AN765" s="29"/>
      <c r="AO765" s="29"/>
      <c r="AP765" s="29"/>
      <c r="AQ765" s="2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</row>
    <row r="766" spans="2:108" ht="15">
      <c r="B766" s="4"/>
      <c r="C766" s="4"/>
      <c r="D766" s="4"/>
      <c r="E766" s="4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6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29"/>
      <c r="AD766" s="29"/>
      <c r="AE766" s="29"/>
      <c r="AF766" s="29"/>
      <c r="AG766" s="29"/>
      <c r="AH766" s="29"/>
      <c r="AI766" s="29"/>
      <c r="AJ766" s="29"/>
      <c r="AK766" s="29"/>
      <c r="AL766" s="9"/>
      <c r="AM766" s="29"/>
      <c r="AN766" s="29"/>
      <c r="AO766" s="29"/>
      <c r="AP766" s="29"/>
      <c r="AQ766" s="2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</row>
    <row r="767" spans="2:108" ht="15">
      <c r="B767" s="4"/>
      <c r="C767" s="4"/>
      <c r="D767" s="4"/>
      <c r="E767" s="4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6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29"/>
      <c r="AD767" s="29"/>
      <c r="AE767" s="29"/>
      <c r="AF767" s="29"/>
      <c r="AG767" s="29"/>
      <c r="AH767" s="29"/>
      <c r="AI767" s="29"/>
      <c r="AJ767" s="29"/>
      <c r="AK767" s="29"/>
      <c r="AL767" s="9"/>
      <c r="AM767" s="29"/>
      <c r="AN767" s="29"/>
      <c r="AO767" s="29"/>
      <c r="AP767" s="29"/>
      <c r="AQ767" s="2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</row>
    <row r="768" spans="2:108" ht="15">
      <c r="B768" s="4"/>
      <c r="C768" s="4"/>
      <c r="D768" s="4"/>
      <c r="E768" s="4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6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29"/>
      <c r="AD768" s="29"/>
      <c r="AE768" s="29"/>
      <c r="AF768" s="29"/>
      <c r="AG768" s="29"/>
      <c r="AH768" s="29"/>
      <c r="AI768" s="29"/>
      <c r="AJ768" s="29"/>
      <c r="AK768" s="29"/>
      <c r="AL768" s="9"/>
      <c r="AM768" s="29"/>
      <c r="AN768" s="29"/>
      <c r="AO768" s="29"/>
      <c r="AP768" s="29"/>
      <c r="AQ768" s="2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</row>
    <row r="769" spans="2:108" ht="15">
      <c r="B769" s="4"/>
      <c r="C769" s="4"/>
      <c r="D769" s="4"/>
      <c r="E769" s="4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6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29"/>
      <c r="AD769" s="29"/>
      <c r="AE769" s="29"/>
      <c r="AF769" s="29"/>
      <c r="AG769" s="29"/>
      <c r="AH769" s="29"/>
      <c r="AI769" s="29"/>
      <c r="AJ769" s="29"/>
      <c r="AK769" s="29"/>
      <c r="AL769" s="9"/>
      <c r="AM769" s="29"/>
      <c r="AN769" s="29"/>
      <c r="AO769" s="29"/>
      <c r="AP769" s="29"/>
      <c r="AQ769" s="2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</row>
    <row r="770" spans="2:108" ht="15">
      <c r="B770" s="4"/>
      <c r="C770" s="4"/>
      <c r="D770" s="4"/>
      <c r="E770" s="4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6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29"/>
      <c r="AD770" s="29"/>
      <c r="AE770" s="29"/>
      <c r="AF770" s="29"/>
      <c r="AG770" s="29"/>
      <c r="AH770" s="29"/>
      <c r="AI770" s="29"/>
      <c r="AJ770" s="29"/>
      <c r="AK770" s="29"/>
      <c r="AL770" s="9"/>
      <c r="AM770" s="29"/>
      <c r="AN770" s="29"/>
      <c r="AO770" s="29"/>
      <c r="AP770" s="29"/>
      <c r="AQ770" s="2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</row>
    <row r="771" spans="2:108" ht="15">
      <c r="B771" s="4"/>
      <c r="C771" s="4"/>
      <c r="D771" s="4"/>
      <c r="E771" s="4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6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29"/>
      <c r="AD771" s="29"/>
      <c r="AE771" s="29"/>
      <c r="AF771" s="29"/>
      <c r="AG771" s="29"/>
      <c r="AH771" s="29"/>
      <c r="AI771" s="29"/>
      <c r="AJ771" s="29"/>
      <c r="AK771" s="29"/>
      <c r="AL771" s="9"/>
      <c r="AM771" s="29"/>
      <c r="AN771" s="29"/>
      <c r="AO771" s="29"/>
      <c r="AP771" s="29"/>
      <c r="AQ771" s="2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</row>
    <row r="772" spans="2:108" ht="15">
      <c r="B772" s="4"/>
      <c r="C772" s="4"/>
      <c r="D772" s="4"/>
      <c r="E772" s="4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6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29"/>
      <c r="AD772" s="29"/>
      <c r="AE772" s="29"/>
      <c r="AF772" s="29"/>
      <c r="AG772" s="29"/>
      <c r="AH772" s="29"/>
      <c r="AI772" s="29"/>
      <c r="AJ772" s="29"/>
      <c r="AK772" s="29"/>
      <c r="AL772" s="9"/>
      <c r="AM772" s="29"/>
      <c r="AN772" s="29"/>
      <c r="AO772" s="29"/>
      <c r="AP772" s="29"/>
      <c r="AQ772" s="2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</row>
    <row r="773" spans="2:108" ht="15">
      <c r="B773" s="4"/>
      <c r="C773" s="4"/>
      <c r="D773" s="4"/>
      <c r="E773" s="4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6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29"/>
      <c r="AD773" s="29"/>
      <c r="AE773" s="29"/>
      <c r="AF773" s="29"/>
      <c r="AG773" s="29"/>
      <c r="AH773" s="29"/>
      <c r="AI773" s="29"/>
      <c r="AJ773" s="29"/>
      <c r="AK773" s="29"/>
      <c r="AL773" s="9"/>
      <c r="AM773" s="29"/>
      <c r="AN773" s="29"/>
      <c r="AO773" s="29"/>
      <c r="AP773" s="29"/>
      <c r="AQ773" s="2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</row>
    <row r="774" spans="2:108" ht="15">
      <c r="B774" s="4"/>
      <c r="C774" s="4"/>
      <c r="D774" s="4"/>
      <c r="E774" s="4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6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29"/>
      <c r="AD774" s="29"/>
      <c r="AE774" s="29"/>
      <c r="AF774" s="29"/>
      <c r="AG774" s="29"/>
      <c r="AH774" s="29"/>
      <c r="AI774" s="29"/>
      <c r="AJ774" s="29"/>
      <c r="AK774" s="29"/>
      <c r="AL774" s="9"/>
      <c r="AM774" s="29"/>
      <c r="AN774" s="29"/>
      <c r="AO774" s="29"/>
      <c r="AP774" s="29"/>
      <c r="AQ774" s="2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</row>
    <row r="775" spans="2:108" ht="15">
      <c r="B775" s="4"/>
      <c r="C775" s="4"/>
      <c r="D775" s="4"/>
      <c r="E775" s="4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6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29"/>
      <c r="AD775" s="29"/>
      <c r="AE775" s="29"/>
      <c r="AF775" s="29"/>
      <c r="AG775" s="29"/>
      <c r="AH775" s="29"/>
      <c r="AI775" s="29"/>
      <c r="AJ775" s="29"/>
      <c r="AK775" s="29"/>
      <c r="AL775" s="9"/>
      <c r="AM775" s="29"/>
      <c r="AN775" s="29"/>
      <c r="AO775" s="29"/>
      <c r="AP775" s="29"/>
      <c r="AQ775" s="2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</row>
    <row r="776" spans="2:108" ht="15">
      <c r="B776" s="4"/>
      <c r="C776" s="4"/>
      <c r="D776" s="4"/>
      <c r="E776" s="4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6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29"/>
      <c r="AD776" s="29"/>
      <c r="AE776" s="29"/>
      <c r="AF776" s="29"/>
      <c r="AG776" s="29"/>
      <c r="AH776" s="29"/>
      <c r="AI776" s="29"/>
      <c r="AJ776" s="29"/>
      <c r="AK776" s="29"/>
      <c r="AL776" s="9"/>
      <c r="AM776" s="29"/>
      <c r="AN776" s="29"/>
      <c r="AO776" s="29"/>
      <c r="AP776" s="29"/>
      <c r="AQ776" s="2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</row>
    <row r="777" spans="2:108" ht="15">
      <c r="B777" s="4"/>
      <c r="C777" s="4"/>
      <c r="D777" s="4"/>
      <c r="E777" s="4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6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29"/>
      <c r="AD777" s="29"/>
      <c r="AE777" s="29"/>
      <c r="AF777" s="29"/>
      <c r="AG777" s="29"/>
      <c r="AH777" s="29"/>
      <c r="AI777" s="29"/>
      <c r="AJ777" s="29"/>
      <c r="AK777" s="29"/>
      <c r="AL777" s="9"/>
      <c r="AM777" s="29"/>
      <c r="AN777" s="29"/>
      <c r="AO777" s="29"/>
      <c r="AP777" s="29"/>
      <c r="AQ777" s="2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</row>
    <row r="778" spans="2:108" ht="15">
      <c r="B778" s="4"/>
      <c r="C778" s="4"/>
      <c r="D778" s="4"/>
      <c r="E778" s="4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6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29"/>
      <c r="AD778" s="29"/>
      <c r="AE778" s="29"/>
      <c r="AF778" s="29"/>
      <c r="AG778" s="29"/>
      <c r="AH778" s="29"/>
      <c r="AI778" s="29"/>
      <c r="AJ778" s="29"/>
      <c r="AK778" s="29"/>
      <c r="AL778" s="9"/>
      <c r="AM778" s="29"/>
      <c r="AN778" s="29"/>
      <c r="AO778" s="29"/>
      <c r="AP778" s="29"/>
      <c r="AQ778" s="2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</row>
    <row r="779" spans="2:108" ht="15">
      <c r="B779" s="4"/>
      <c r="C779" s="4"/>
      <c r="D779" s="4"/>
      <c r="E779" s="4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6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29"/>
      <c r="AD779" s="29"/>
      <c r="AE779" s="29"/>
      <c r="AF779" s="29"/>
      <c r="AG779" s="29"/>
      <c r="AH779" s="29"/>
      <c r="AI779" s="29"/>
      <c r="AJ779" s="29"/>
      <c r="AK779" s="29"/>
      <c r="AL779" s="9"/>
      <c r="AM779" s="29"/>
      <c r="AN779" s="29"/>
      <c r="AO779" s="29"/>
      <c r="AP779" s="29"/>
      <c r="AQ779" s="2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</row>
    <row r="780" spans="2:108" ht="15">
      <c r="B780" s="4"/>
      <c r="C780" s="4"/>
      <c r="D780" s="4"/>
      <c r="E780" s="4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6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29"/>
      <c r="AD780" s="29"/>
      <c r="AE780" s="29"/>
      <c r="AF780" s="29"/>
      <c r="AG780" s="29"/>
      <c r="AH780" s="29"/>
      <c r="AI780" s="29"/>
      <c r="AJ780" s="29"/>
      <c r="AK780" s="29"/>
      <c r="AL780" s="9"/>
      <c r="AM780" s="29"/>
      <c r="AN780" s="29"/>
      <c r="AO780" s="29"/>
      <c r="AP780" s="29"/>
      <c r="AQ780" s="2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</row>
    <row r="781" spans="2:108" ht="15">
      <c r="B781" s="4"/>
      <c r="C781" s="4"/>
      <c r="D781" s="4"/>
      <c r="E781" s="4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6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29"/>
      <c r="AD781" s="29"/>
      <c r="AE781" s="29"/>
      <c r="AF781" s="29"/>
      <c r="AG781" s="29"/>
      <c r="AH781" s="29"/>
      <c r="AI781" s="29"/>
      <c r="AJ781" s="29"/>
      <c r="AK781" s="29"/>
      <c r="AL781" s="9"/>
      <c r="AM781" s="29"/>
      <c r="AN781" s="29"/>
      <c r="AO781" s="29"/>
      <c r="AP781" s="29"/>
      <c r="AQ781" s="2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</row>
    <row r="782" spans="2:108" ht="15">
      <c r="B782" s="4"/>
      <c r="C782" s="4"/>
      <c r="D782" s="4"/>
      <c r="E782" s="4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6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29"/>
      <c r="AD782" s="29"/>
      <c r="AE782" s="29"/>
      <c r="AF782" s="29"/>
      <c r="AG782" s="29"/>
      <c r="AH782" s="29"/>
      <c r="AI782" s="29"/>
      <c r="AJ782" s="29"/>
      <c r="AK782" s="29"/>
      <c r="AL782" s="9"/>
      <c r="AM782" s="29"/>
      <c r="AN782" s="29"/>
      <c r="AO782" s="29"/>
      <c r="AP782" s="29"/>
      <c r="AQ782" s="2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</row>
    <row r="783" spans="2:108" ht="15">
      <c r="B783" s="4"/>
      <c r="C783" s="4"/>
      <c r="D783" s="4"/>
      <c r="E783" s="4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6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29"/>
      <c r="AD783" s="29"/>
      <c r="AE783" s="29"/>
      <c r="AF783" s="29"/>
      <c r="AG783" s="29"/>
      <c r="AH783" s="29"/>
      <c r="AI783" s="29"/>
      <c r="AJ783" s="29"/>
      <c r="AK783" s="29"/>
      <c r="AL783" s="9"/>
      <c r="AM783" s="29"/>
      <c r="AN783" s="29"/>
      <c r="AO783" s="29"/>
      <c r="AP783" s="29"/>
      <c r="AQ783" s="2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</row>
    <row r="784" spans="2:108" ht="15">
      <c r="B784" s="4"/>
      <c r="C784" s="4"/>
      <c r="D784" s="4"/>
      <c r="E784" s="4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6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29"/>
      <c r="AD784" s="29"/>
      <c r="AE784" s="29"/>
      <c r="AF784" s="29"/>
      <c r="AG784" s="29"/>
      <c r="AH784" s="29"/>
      <c r="AI784" s="29"/>
      <c r="AJ784" s="29"/>
      <c r="AK784" s="29"/>
      <c r="AL784" s="9"/>
      <c r="AM784" s="29"/>
      <c r="AN784" s="29"/>
      <c r="AO784" s="29"/>
      <c r="AP784" s="29"/>
      <c r="AQ784" s="2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</row>
    <row r="785" spans="2:108" ht="15">
      <c r="B785" s="4"/>
      <c r="C785" s="4"/>
      <c r="D785" s="4"/>
      <c r="E785" s="4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6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29"/>
      <c r="AD785" s="29"/>
      <c r="AE785" s="29"/>
      <c r="AF785" s="29"/>
      <c r="AG785" s="29"/>
      <c r="AH785" s="29"/>
      <c r="AI785" s="29"/>
      <c r="AJ785" s="29"/>
      <c r="AK785" s="29"/>
      <c r="AL785" s="9"/>
      <c r="AM785" s="29"/>
      <c r="AN785" s="29"/>
      <c r="AO785" s="29"/>
      <c r="AP785" s="29"/>
      <c r="AQ785" s="2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</row>
    <row r="786" spans="2:108" ht="15">
      <c r="B786" s="4"/>
      <c r="C786" s="4"/>
      <c r="D786" s="4"/>
      <c r="E786" s="4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6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29"/>
      <c r="AD786" s="29"/>
      <c r="AE786" s="29"/>
      <c r="AF786" s="29"/>
      <c r="AG786" s="29"/>
      <c r="AH786" s="29"/>
      <c r="AI786" s="29"/>
      <c r="AJ786" s="29"/>
      <c r="AK786" s="29"/>
      <c r="AL786" s="9"/>
      <c r="AM786" s="29"/>
      <c r="AN786" s="29"/>
      <c r="AO786" s="29"/>
      <c r="AP786" s="29"/>
      <c r="AQ786" s="2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</row>
    <row r="787" spans="2:108" ht="15">
      <c r="B787" s="4"/>
      <c r="C787" s="4"/>
      <c r="D787" s="4"/>
      <c r="E787" s="4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6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29"/>
      <c r="AD787" s="29"/>
      <c r="AE787" s="29"/>
      <c r="AF787" s="29"/>
      <c r="AG787" s="29"/>
      <c r="AH787" s="29"/>
      <c r="AI787" s="29"/>
      <c r="AJ787" s="29"/>
      <c r="AK787" s="29"/>
      <c r="AL787" s="9"/>
      <c r="AM787" s="29"/>
      <c r="AN787" s="29"/>
      <c r="AO787" s="29"/>
      <c r="AP787" s="29"/>
      <c r="AQ787" s="2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</row>
    <row r="788" spans="2:108" ht="15">
      <c r="B788" s="4"/>
      <c r="C788" s="4"/>
      <c r="D788" s="4"/>
      <c r="E788" s="4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6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29"/>
      <c r="AD788" s="29"/>
      <c r="AE788" s="29"/>
      <c r="AF788" s="29"/>
      <c r="AG788" s="29"/>
      <c r="AH788" s="29"/>
      <c r="AI788" s="29"/>
      <c r="AJ788" s="29"/>
      <c r="AK788" s="29"/>
      <c r="AL788" s="9"/>
      <c r="AM788" s="29"/>
      <c r="AN788" s="29"/>
      <c r="AO788" s="29"/>
      <c r="AP788" s="29"/>
      <c r="AQ788" s="2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</row>
    <row r="789" spans="2:108" ht="15">
      <c r="B789" s="4"/>
      <c r="C789" s="4"/>
      <c r="D789" s="4"/>
      <c r="E789" s="4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6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29"/>
      <c r="AD789" s="29"/>
      <c r="AE789" s="29"/>
      <c r="AF789" s="29"/>
      <c r="AG789" s="29"/>
      <c r="AH789" s="29"/>
      <c r="AI789" s="29"/>
      <c r="AJ789" s="29"/>
      <c r="AK789" s="29"/>
      <c r="AL789" s="9"/>
      <c r="AM789" s="29"/>
      <c r="AN789" s="29"/>
      <c r="AO789" s="29"/>
      <c r="AP789" s="29"/>
      <c r="AQ789" s="2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</row>
    <row r="790" spans="2:108" ht="15">
      <c r="B790" s="4"/>
      <c r="C790" s="4"/>
      <c r="D790" s="4"/>
      <c r="E790" s="4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6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29"/>
      <c r="AD790" s="29"/>
      <c r="AE790" s="29"/>
      <c r="AF790" s="29"/>
      <c r="AG790" s="29"/>
      <c r="AH790" s="29"/>
      <c r="AI790" s="29"/>
      <c r="AJ790" s="29"/>
      <c r="AK790" s="29"/>
      <c r="AL790" s="9"/>
      <c r="AM790" s="29"/>
      <c r="AN790" s="29"/>
      <c r="AO790" s="29"/>
      <c r="AP790" s="29"/>
      <c r="AQ790" s="2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</row>
    <row r="791" spans="2:108" ht="15">
      <c r="B791" s="4"/>
      <c r="C791" s="4"/>
      <c r="D791" s="4"/>
      <c r="E791" s="4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6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29"/>
      <c r="AD791" s="29"/>
      <c r="AE791" s="29"/>
      <c r="AF791" s="29"/>
      <c r="AG791" s="29"/>
      <c r="AH791" s="29"/>
      <c r="AI791" s="29"/>
      <c r="AJ791" s="29"/>
      <c r="AK791" s="29"/>
      <c r="AL791" s="9"/>
      <c r="AM791" s="29"/>
      <c r="AN791" s="29"/>
      <c r="AO791" s="29"/>
      <c r="AP791" s="29"/>
      <c r="AQ791" s="2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</row>
    <row r="792" spans="2:108" ht="15">
      <c r="B792" s="4"/>
      <c r="C792" s="4"/>
      <c r="D792" s="4"/>
      <c r="E792" s="4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6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29"/>
      <c r="AD792" s="29"/>
      <c r="AE792" s="29"/>
      <c r="AF792" s="29"/>
      <c r="AG792" s="29"/>
      <c r="AH792" s="29"/>
      <c r="AI792" s="29"/>
      <c r="AJ792" s="29"/>
      <c r="AK792" s="29"/>
      <c r="AL792" s="9"/>
      <c r="AM792" s="29"/>
      <c r="AN792" s="29"/>
      <c r="AO792" s="29"/>
      <c r="AP792" s="29"/>
      <c r="AQ792" s="2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</row>
    <row r="793" spans="2:108" ht="15">
      <c r="B793" s="4"/>
      <c r="C793" s="4"/>
      <c r="D793" s="4"/>
      <c r="E793" s="4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6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29"/>
      <c r="AD793" s="29"/>
      <c r="AE793" s="29"/>
      <c r="AF793" s="29"/>
      <c r="AG793" s="29"/>
      <c r="AH793" s="29"/>
      <c r="AI793" s="29"/>
      <c r="AJ793" s="29"/>
      <c r="AK793" s="29"/>
      <c r="AL793" s="9"/>
      <c r="AM793" s="29"/>
      <c r="AN793" s="29"/>
      <c r="AO793" s="29"/>
      <c r="AP793" s="29"/>
      <c r="AQ793" s="2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</row>
    <row r="794" spans="2:108" ht="15">
      <c r="B794" s="4"/>
      <c r="C794" s="4"/>
      <c r="D794" s="4"/>
      <c r="E794" s="4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6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29"/>
      <c r="AD794" s="29"/>
      <c r="AE794" s="29"/>
      <c r="AF794" s="29"/>
      <c r="AG794" s="29"/>
      <c r="AH794" s="29"/>
      <c r="AI794" s="29"/>
      <c r="AJ794" s="29"/>
      <c r="AK794" s="29"/>
      <c r="AL794" s="9"/>
      <c r="AM794" s="29"/>
      <c r="AN794" s="29"/>
      <c r="AO794" s="29"/>
      <c r="AP794" s="29"/>
      <c r="AQ794" s="2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</row>
    <row r="795" spans="2:108" ht="15">
      <c r="B795" s="4"/>
      <c r="C795" s="4"/>
      <c r="D795" s="4"/>
      <c r="E795" s="4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6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29"/>
      <c r="AD795" s="29"/>
      <c r="AE795" s="29"/>
      <c r="AF795" s="29"/>
      <c r="AG795" s="29"/>
      <c r="AH795" s="29"/>
      <c r="AI795" s="29"/>
      <c r="AJ795" s="29"/>
      <c r="AK795" s="29"/>
      <c r="AL795" s="9"/>
      <c r="AM795" s="29"/>
      <c r="AN795" s="29"/>
      <c r="AO795" s="29"/>
      <c r="AP795" s="29"/>
      <c r="AQ795" s="2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</row>
    <row r="796" spans="2:108" ht="15">
      <c r="B796" s="4"/>
      <c r="C796" s="4"/>
      <c r="D796" s="4"/>
      <c r="E796" s="4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6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29"/>
      <c r="AD796" s="29"/>
      <c r="AE796" s="29"/>
      <c r="AF796" s="29"/>
      <c r="AG796" s="29"/>
      <c r="AH796" s="29"/>
      <c r="AI796" s="29"/>
      <c r="AJ796" s="29"/>
      <c r="AK796" s="29"/>
      <c r="AL796" s="9"/>
      <c r="AM796" s="29"/>
      <c r="AN796" s="29"/>
      <c r="AO796" s="29"/>
      <c r="AP796" s="29"/>
      <c r="AQ796" s="2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</row>
    <row r="797" spans="2:108" ht="15">
      <c r="B797" s="4"/>
      <c r="C797" s="4"/>
      <c r="D797" s="4"/>
      <c r="E797" s="4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6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29"/>
      <c r="AD797" s="29"/>
      <c r="AE797" s="29"/>
      <c r="AF797" s="29"/>
      <c r="AG797" s="29"/>
      <c r="AH797" s="29"/>
      <c r="AI797" s="29"/>
      <c r="AJ797" s="29"/>
      <c r="AK797" s="29"/>
      <c r="AL797" s="9"/>
      <c r="AM797" s="29"/>
      <c r="AN797" s="29"/>
      <c r="AO797" s="29"/>
      <c r="AP797" s="29"/>
      <c r="AQ797" s="2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</row>
    <row r="798" spans="2:108" ht="15">
      <c r="B798" s="4"/>
      <c r="C798" s="4"/>
      <c r="D798" s="4"/>
      <c r="E798" s="4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6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29"/>
      <c r="AD798" s="29"/>
      <c r="AE798" s="29"/>
      <c r="AF798" s="29"/>
      <c r="AG798" s="29"/>
      <c r="AH798" s="29"/>
      <c r="AI798" s="29"/>
      <c r="AJ798" s="29"/>
      <c r="AK798" s="29"/>
      <c r="AL798" s="9"/>
      <c r="AM798" s="29"/>
      <c r="AN798" s="29"/>
      <c r="AO798" s="29"/>
      <c r="AP798" s="29"/>
      <c r="AQ798" s="2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</row>
    <row r="799" spans="2:108" ht="15">
      <c r="B799" s="4"/>
      <c r="C799" s="4"/>
      <c r="D799" s="4"/>
      <c r="E799" s="4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6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29"/>
      <c r="AD799" s="29"/>
      <c r="AE799" s="29"/>
      <c r="AF799" s="29"/>
      <c r="AG799" s="29"/>
      <c r="AH799" s="29"/>
      <c r="AI799" s="29"/>
      <c r="AJ799" s="29"/>
      <c r="AK799" s="29"/>
      <c r="AL799" s="9"/>
      <c r="AM799" s="29"/>
      <c r="AN799" s="29"/>
      <c r="AO799" s="29"/>
      <c r="AP799" s="29"/>
      <c r="AQ799" s="2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</row>
    <row r="800" spans="2:108" ht="15">
      <c r="B800" s="4"/>
      <c r="C800" s="4"/>
      <c r="D800" s="4"/>
      <c r="E800" s="4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6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29"/>
      <c r="AD800" s="29"/>
      <c r="AE800" s="29"/>
      <c r="AF800" s="29"/>
      <c r="AG800" s="29"/>
      <c r="AH800" s="29"/>
      <c r="AI800" s="29"/>
      <c r="AJ800" s="29"/>
      <c r="AK800" s="29"/>
      <c r="AL800" s="9"/>
      <c r="AM800" s="29"/>
      <c r="AN800" s="29"/>
      <c r="AO800" s="29"/>
      <c r="AP800" s="29"/>
      <c r="AQ800" s="2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</row>
    <row r="801" spans="2:108" ht="15">
      <c r="B801" s="4"/>
      <c r="C801" s="4"/>
      <c r="D801" s="4"/>
      <c r="E801" s="4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6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29"/>
      <c r="AD801" s="29"/>
      <c r="AE801" s="29"/>
      <c r="AF801" s="29"/>
      <c r="AG801" s="29"/>
      <c r="AH801" s="29"/>
      <c r="AI801" s="29"/>
      <c r="AJ801" s="29"/>
      <c r="AK801" s="29"/>
      <c r="AL801" s="9"/>
      <c r="AM801" s="29"/>
      <c r="AN801" s="29"/>
      <c r="AO801" s="29"/>
      <c r="AP801" s="29"/>
      <c r="AQ801" s="2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</row>
    <row r="802" spans="2:108" ht="15">
      <c r="B802" s="4"/>
      <c r="C802" s="4"/>
      <c r="D802" s="4"/>
      <c r="E802" s="4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6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29"/>
      <c r="AD802" s="29"/>
      <c r="AE802" s="29"/>
      <c r="AF802" s="29"/>
      <c r="AG802" s="29"/>
      <c r="AH802" s="29"/>
      <c r="AI802" s="29"/>
      <c r="AJ802" s="29"/>
      <c r="AK802" s="29"/>
      <c r="AL802" s="9"/>
      <c r="AM802" s="29"/>
      <c r="AN802" s="29"/>
      <c r="AO802" s="29"/>
      <c r="AP802" s="29"/>
      <c r="AQ802" s="2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</row>
    <row r="803" spans="2:108" ht="15">
      <c r="B803" s="4"/>
      <c r="C803" s="4"/>
      <c r="D803" s="4"/>
      <c r="E803" s="4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6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29"/>
      <c r="AD803" s="29"/>
      <c r="AE803" s="29"/>
      <c r="AF803" s="29"/>
      <c r="AG803" s="29"/>
      <c r="AH803" s="29"/>
      <c r="AI803" s="29"/>
      <c r="AJ803" s="29"/>
      <c r="AK803" s="29"/>
      <c r="AL803" s="9"/>
      <c r="AM803" s="29"/>
      <c r="AN803" s="29"/>
      <c r="AO803" s="29"/>
      <c r="AP803" s="29"/>
      <c r="AQ803" s="2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</row>
    <row r="804" spans="2:108" ht="15">
      <c r="B804" s="4"/>
      <c r="C804" s="4"/>
      <c r="D804" s="4"/>
      <c r="E804" s="4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6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29"/>
      <c r="AD804" s="29"/>
      <c r="AE804" s="29"/>
      <c r="AF804" s="29"/>
      <c r="AG804" s="29"/>
      <c r="AH804" s="29"/>
      <c r="AI804" s="29"/>
      <c r="AJ804" s="29"/>
      <c r="AK804" s="29"/>
      <c r="AL804" s="9"/>
      <c r="AM804" s="29"/>
      <c r="AN804" s="29"/>
      <c r="AO804" s="29"/>
      <c r="AP804" s="29"/>
      <c r="AQ804" s="2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</row>
    <row r="805" spans="2:108" ht="15">
      <c r="B805" s="4"/>
      <c r="C805" s="4"/>
      <c r="D805" s="4"/>
      <c r="E805" s="4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6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29"/>
      <c r="AD805" s="29"/>
      <c r="AE805" s="29"/>
      <c r="AF805" s="29"/>
      <c r="AG805" s="29"/>
      <c r="AH805" s="29"/>
      <c r="AI805" s="29"/>
      <c r="AJ805" s="29"/>
      <c r="AK805" s="29"/>
      <c r="AL805" s="9"/>
      <c r="AM805" s="29"/>
      <c r="AN805" s="29"/>
      <c r="AO805" s="29"/>
      <c r="AP805" s="29"/>
      <c r="AQ805" s="2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</row>
    <row r="806" spans="2:108" ht="15">
      <c r="B806" s="4"/>
      <c r="C806" s="4"/>
      <c r="D806" s="4"/>
      <c r="E806" s="4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6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29"/>
      <c r="AD806" s="29"/>
      <c r="AE806" s="29"/>
      <c r="AF806" s="29"/>
      <c r="AG806" s="29"/>
      <c r="AH806" s="29"/>
      <c r="AI806" s="29"/>
      <c r="AJ806" s="29"/>
      <c r="AK806" s="29"/>
      <c r="AL806" s="9"/>
      <c r="AM806" s="29"/>
      <c r="AN806" s="29"/>
      <c r="AO806" s="29"/>
      <c r="AP806" s="29"/>
      <c r="AQ806" s="2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</row>
    <row r="807" spans="2:108" ht="15">
      <c r="B807" s="4"/>
      <c r="C807" s="4"/>
      <c r="D807" s="4"/>
      <c r="E807" s="4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6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29"/>
      <c r="AD807" s="29"/>
      <c r="AE807" s="29"/>
      <c r="AF807" s="29"/>
      <c r="AG807" s="29"/>
      <c r="AH807" s="29"/>
      <c r="AI807" s="29"/>
      <c r="AJ807" s="29"/>
      <c r="AK807" s="29"/>
      <c r="AL807" s="9"/>
      <c r="AM807" s="29"/>
      <c r="AN807" s="29"/>
      <c r="AO807" s="29"/>
      <c r="AP807" s="29"/>
      <c r="AQ807" s="2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</row>
    <row r="808" spans="2:108" ht="15">
      <c r="B808" s="4"/>
      <c r="C808" s="4"/>
      <c r="D808" s="4"/>
      <c r="E808" s="4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6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29"/>
      <c r="AD808" s="29"/>
      <c r="AE808" s="29"/>
      <c r="AF808" s="29"/>
      <c r="AG808" s="29"/>
      <c r="AH808" s="29"/>
      <c r="AI808" s="29"/>
      <c r="AJ808" s="29"/>
      <c r="AK808" s="29"/>
      <c r="AL808" s="9"/>
      <c r="AM808" s="29"/>
      <c r="AN808" s="29"/>
      <c r="AO808" s="29"/>
      <c r="AP808" s="29"/>
      <c r="AQ808" s="2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</row>
    <row r="809" spans="2:108" ht="15">
      <c r="B809" s="4"/>
      <c r="C809" s="4"/>
      <c r="D809" s="4"/>
      <c r="E809" s="4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6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29"/>
      <c r="AD809" s="29"/>
      <c r="AE809" s="29"/>
      <c r="AF809" s="29"/>
      <c r="AG809" s="29"/>
      <c r="AH809" s="29"/>
      <c r="AI809" s="29"/>
      <c r="AJ809" s="29"/>
      <c r="AK809" s="29"/>
      <c r="AL809" s="9"/>
      <c r="AM809" s="29"/>
      <c r="AN809" s="29"/>
      <c r="AO809" s="29"/>
      <c r="AP809" s="29"/>
      <c r="AQ809" s="2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</row>
    <row r="810" spans="2:108" ht="15">
      <c r="B810" s="4"/>
      <c r="C810" s="4"/>
      <c r="D810" s="4"/>
      <c r="E810" s="4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6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29"/>
      <c r="AD810" s="29"/>
      <c r="AE810" s="29"/>
      <c r="AF810" s="29"/>
      <c r="AG810" s="29"/>
      <c r="AH810" s="29"/>
      <c r="AI810" s="29"/>
      <c r="AJ810" s="29"/>
      <c r="AK810" s="29"/>
      <c r="AL810" s="9"/>
      <c r="AM810" s="29"/>
      <c r="AN810" s="29"/>
      <c r="AO810" s="29"/>
      <c r="AP810" s="29"/>
      <c r="AQ810" s="2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</row>
    <row r="811" spans="2:108" ht="15">
      <c r="B811" s="4"/>
      <c r="C811" s="4"/>
      <c r="D811" s="4"/>
      <c r="E811" s="4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6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29"/>
      <c r="AD811" s="29"/>
      <c r="AE811" s="29"/>
      <c r="AF811" s="29"/>
      <c r="AG811" s="29"/>
      <c r="AH811" s="29"/>
      <c r="AI811" s="29"/>
      <c r="AJ811" s="29"/>
      <c r="AK811" s="29"/>
      <c r="AL811" s="9"/>
      <c r="AM811" s="29"/>
      <c r="AN811" s="29"/>
      <c r="AO811" s="29"/>
      <c r="AP811" s="29"/>
      <c r="AQ811" s="2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</row>
    <row r="812" spans="2:108" ht="15">
      <c r="B812" s="4"/>
      <c r="C812" s="4"/>
      <c r="D812" s="4"/>
      <c r="E812" s="4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6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29"/>
      <c r="AD812" s="29"/>
      <c r="AE812" s="29"/>
      <c r="AF812" s="29"/>
      <c r="AG812" s="29"/>
      <c r="AH812" s="29"/>
      <c r="AI812" s="29"/>
      <c r="AJ812" s="29"/>
      <c r="AK812" s="29"/>
      <c r="AL812" s="9"/>
      <c r="AM812" s="29"/>
      <c r="AN812" s="29"/>
      <c r="AO812" s="29"/>
      <c r="AP812" s="29"/>
      <c r="AQ812" s="2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</row>
    <row r="813" spans="2:108" ht="15">
      <c r="B813" s="4"/>
      <c r="C813" s="4"/>
      <c r="D813" s="4"/>
      <c r="E813" s="4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6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29"/>
      <c r="AD813" s="29"/>
      <c r="AE813" s="29"/>
      <c r="AF813" s="29"/>
      <c r="AG813" s="29"/>
      <c r="AH813" s="29"/>
      <c r="AI813" s="29"/>
      <c r="AJ813" s="29"/>
      <c r="AK813" s="29"/>
      <c r="AL813" s="9"/>
      <c r="AM813" s="29"/>
      <c r="AN813" s="29"/>
      <c r="AO813" s="29"/>
      <c r="AP813" s="29"/>
      <c r="AQ813" s="2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</row>
    <row r="814" spans="2:108" ht="15">
      <c r="B814" s="4"/>
      <c r="C814" s="4"/>
      <c r="D814" s="4"/>
      <c r="E814" s="4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6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29"/>
      <c r="AD814" s="29"/>
      <c r="AE814" s="29"/>
      <c r="AF814" s="29"/>
      <c r="AG814" s="29"/>
      <c r="AH814" s="29"/>
      <c r="AI814" s="29"/>
      <c r="AJ814" s="29"/>
      <c r="AK814" s="29"/>
      <c r="AL814" s="9"/>
      <c r="AM814" s="29"/>
      <c r="AN814" s="29"/>
      <c r="AO814" s="29"/>
      <c r="AP814" s="29"/>
      <c r="AQ814" s="2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</row>
    <row r="815" spans="2:108" ht="15">
      <c r="B815" s="4"/>
      <c r="C815" s="4"/>
      <c r="D815" s="4"/>
      <c r="E815" s="4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6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29"/>
      <c r="AD815" s="29"/>
      <c r="AE815" s="29"/>
      <c r="AF815" s="29"/>
      <c r="AG815" s="29"/>
      <c r="AH815" s="29"/>
      <c r="AI815" s="29"/>
      <c r="AJ815" s="29"/>
      <c r="AK815" s="29"/>
      <c r="AL815" s="9"/>
      <c r="AM815" s="29"/>
      <c r="AN815" s="29"/>
      <c r="AO815" s="29"/>
      <c r="AP815" s="29"/>
      <c r="AQ815" s="2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</row>
    <row r="816" spans="2:108" ht="15">
      <c r="B816" s="4"/>
      <c r="C816" s="4"/>
      <c r="D816" s="4"/>
      <c r="E816" s="4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6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29"/>
      <c r="AD816" s="29"/>
      <c r="AE816" s="29"/>
      <c r="AF816" s="29"/>
      <c r="AG816" s="29"/>
      <c r="AH816" s="29"/>
      <c r="AI816" s="29"/>
      <c r="AJ816" s="29"/>
      <c r="AK816" s="29"/>
      <c r="AL816" s="9"/>
      <c r="AM816" s="29"/>
      <c r="AN816" s="29"/>
      <c r="AO816" s="29"/>
      <c r="AP816" s="29"/>
      <c r="AQ816" s="2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</row>
    <row r="817" spans="2:108" ht="15">
      <c r="B817" s="4"/>
      <c r="C817" s="4"/>
      <c r="D817" s="4"/>
      <c r="E817" s="4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6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29"/>
      <c r="AD817" s="29"/>
      <c r="AE817" s="29"/>
      <c r="AF817" s="29"/>
      <c r="AG817" s="29"/>
      <c r="AH817" s="29"/>
      <c r="AI817" s="29"/>
      <c r="AJ817" s="29"/>
      <c r="AK817" s="29"/>
      <c r="AL817" s="9"/>
      <c r="AM817" s="29"/>
      <c r="AN817" s="29"/>
      <c r="AO817" s="29"/>
      <c r="AP817" s="29"/>
      <c r="AQ817" s="2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</row>
    <row r="818" spans="2:108" ht="15">
      <c r="B818" s="4"/>
      <c r="C818" s="4"/>
      <c r="D818" s="4"/>
      <c r="E818" s="4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6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29"/>
      <c r="AD818" s="29"/>
      <c r="AE818" s="29"/>
      <c r="AF818" s="29"/>
      <c r="AG818" s="29"/>
      <c r="AH818" s="29"/>
      <c r="AI818" s="29"/>
      <c r="AJ818" s="29"/>
      <c r="AK818" s="29"/>
      <c r="AL818" s="9"/>
      <c r="AM818" s="29"/>
      <c r="AN818" s="29"/>
      <c r="AO818" s="29"/>
      <c r="AP818" s="29"/>
      <c r="AQ818" s="2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</row>
    <row r="819" spans="2:108" ht="15">
      <c r="B819" s="4"/>
      <c r="C819" s="4"/>
      <c r="D819" s="4"/>
      <c r="E819" s="4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6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29"/>
      <c r="AD819" s="29"/>
      <c r="AE819" s="29"/>
      <c r="AF819" s="29"/>
      <c r="AG819" s="29"/>
      <c r="AH819" s="29"/>
      <c r="AI819" s="29"/>
      <c r="AJ819" s="29"/>
      <c r="AK819" s="29"/>
      <c r="AL819" s="9"/>
      <c r="AM819" s="29"/>
      <c r="AN819" s="29"/>
      <c r="AO819" s="29"/>
      <c r="AP819" s="29"/>
      <c r="AQ819" s="2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</row>
    <row r="820" spans="2:108" ht="15">
      <c r="B820" s="4"/>
      <c r="C820" s="4"/>
      <c r="D820" s="4"/>
      <c r="E820" s="4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6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29"/>
      <c r="AD820" s="29"/>
      <c r="AE820" s="29"/>
      <c r="AF820" s="29"/>
      <c r="AG820" s="29"/>
      <c r="AH820" s="29"/>
      <c r="AI820" s="29"/>
      <c r="AJ820" s="29"/>
      <c r="AK820" s="29"/>
      <c r="AL820" s="9"/>
      <c r="AM820" s="29"/>
      <c r="AN820" s="29"/>
      <c r="AO820" s="29"/>
      <c r="AP820" s="29"/>
      <c r="AQ820" s="2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</row>
    <row r="821" spans="2:108" ht="15">
      <c r="B821" s="4"/>
      <c r="C821" s="4"/>
      <c r="D821" s="4"/>
      <c r="E821" s="4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6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29"/>
      <c r="AD821" s="29"/>
      <c r="AE821" s="29"/>
      <c r="AF821" s="29"/>
      <c r="AG821" s="29"/>
      <c r="AH821" s="29"/>
      <c r="AI821" s="29"/>
      <c r="AJ821" s="29"/>
      <c r="AK821" s="29"/>
      <c r="AL821" s="9"/>
      <c r="AM821" s="29"/>
      <c r="AN821" s="29"/>
      <c r="AO821" s="29"/>
      <c r="AP821" s="29"/>
      <c r="AQ821" s="2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</row>
    <row r="822" spans="2:108" ht="15">
      <c r="B822" s="4"/>
      <c r="C822" s="4"/>
      <c r="D822" s="4"/>
      <c r="E822" s="4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6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29"/>
      <c r="AD822" s="29"/>
      <c r="AE822" s="29"/>
      <c r="AF822" s="29"/>
      <c r="AG822" s="29"/>
      <c r="AH822" s="29"/>
      <c r="AI822" s="29"/>
      <c r="AJ822" s="29"/>
      <c r="AK822" s="29"/>
      <c r="AL822" s="9"/>
      <c r="AM822" s="29"/>
      <c r="AN822" s="29"/>
      <c r="AO822" s="29"/>
      <c r="AP822" s="29"/>
      <c r="AQ822" s="2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</row>
    <row r="823" spans="2:108" ht="15">
      <c r="B823" s="4"/>
      <c r="C823" s="4"/>
      <c r="D823" s="4"/>
      <c r="E823" s="4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6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29"/>
      <c r="AD823" s="29"/>
      <c r="AE823" s="29"/>
      <c r="AF823" s="29"/>
      <c r="AG823" s="29"/>
      <c r="AH823" s="29"/>
      <c r="AI823" s="29"/>
      <c r="AJ823" s="29"/>
      <c r="AK823" s="29"/>
      <c r="AL823" s="9"/>
      <c r="AM823" s="29"/>
      <c r="AN823" s="29"/>
      <c r="AO823" s="29"/>
      <c r="AP823" s="29"/>
      <c r="AQ823" s="2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</row>
    <row r="824" spans="2:108" ht="15">
      <c r="B824" s="4"/>
      <c r="C824" s="4"/>
      <c r="D824" s="4"/>
      <c r="E824" s="4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6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29"/>
      <c r="AD824" s="29"/>
      <c r="AE824" s="29"/>
      <c r="AF824" s="29"/>
      <c r="AG824" s="29"/>
      <c r="AH824" s="29"/>
      <c r="AI824" s="29"/>
      <c r="AJ824" s="29"/>
      <c r="AK824" s="29"/>
      <c r="AL824" s="9"/>
      <c r="AM824" s="29"/>
      <c r="AN824" s="29"/>
      <c r="AO824" s="29"/>
      <c r="AP824" s="29"/>
      <c r="AQ824" s="2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</row>
    <row r="825" spans="2:108" ht="15">
      <c r="B825" s="4"/>
      <c r="C825" s="4"/>
      <c r="D825" s="4"/>
      <c r="E825" s="4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6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29"/>
      <c r="AD825" s="29"/>
      <c r="AE825" s="29"/>
      <c r="AF825" s="29"/>
      <c r="AG825" s="29"/>
      <c r="AH825" s="29"/>
      <c r="AI825" s="29"/>
      <c r="AJ825" s="29"/>
      <c r="AK825" s="29"/>
      <c r="AL825" s="9"/>
      <c r="AM825" s="29"/>
      <c r="AN825" s="29"/>
      <c r="AO825" s="29"/>
      <c r="AP825" s="29"/>
      <c r="AQ825" s="2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</row>
    <row r="826" spans="2:108" ht="15">
      <c r="B826" s="4"/>
      <c r="C826" s="4"/>
      <c r="D826" s="4"/>
      <c r="E826" s="4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6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29"/>
      <c r="AD826" s="29"/>
      <c r="AE826" s="29"/>
      <c r="AF826" s="29"/>
      <c r="AG826" s="29"/>
      <c r="AH826" s="29"/>
      <c r="AI826" s="29"/>
      <c r="AJ826" s="29"/>
      <c r="AK826" s="29"/>
      <c r="AL826" s="9"/>
      <c r="AM826" s="29"/>
      <c r="AN826" s="29"/>
      <c r="AO826" s="29"/>
      <c r="AP826" s="29"/>
      <c r="AQ826" s="2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</row>
    <row r="827" spans="2:108" ht="15">
      <c r="B827" s="4"/>
      <c r="C827" s="4"/>
      <c r="D827" s="4"/>
      <c r="E827" s="4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6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29"/>
      <c r="AD827" s="29"/>
      <c r="AE827" s="29"/>
      <c r="AF827" s="29"/>
      <c r="AG827" s="29"/>
      <c r="AH827" s="29"/>
      <c r="AI827" s="29"/>
      <c r="AJ827" s="29"/>
      <c r="AK827" s="29"/>
      <c r="AL827" s="9"/>
      <c r="AM827" s="29"/>
      <c r="AN827" s="29"/>
      <c r="AO827" s="29"/>
      <c r="AP827" s="29"/>
      <c r="AQ827" s="2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</row>
    <row r="828" spans="2:108" ht="15">
      <c r="B828" s="4"/>
      <c r="C828" s="4"/>
      <c r="D828" s="4"/>
      <c r="E828" s="4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6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29"/>
      <c r="AD828" s="29"/>
      <c r="AE828" s="29"/>
      <c r="AF828" s="29"/>
      <c r="AG828" s="29"/>
      <c r="AH828" s="29"/>
      <c r="AI828" s="29"/>
      <c r="AJ828" s="29"/>
      <c r="AK828" s="29"/>
      <c r="AL828" s="9"/>
      <c r="AM828" s="29"/>
      <c r="AN828" s="29"/>
      <c r="AO828" s="29"/>
      <c r="AP828" s="29"/>
      <c r="AQ828" s="2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</row>
    <row r="829" spans="2:108" ht="15">
      <c r="B829" s="4"/>
      <c r="C829" s="4"/>
      <c r="D829" s="4"/>
      <c r="E829" s="4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6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29"/>
      <c r="AD829" s="29"/>
      <c r="AE829" s="29"/>
      <c r="AF829" s="29"/>
      <c r="AG829" s="29"/>
      <c r="AH829" s="29"/>
      <c r="AI829" s="29"/>
      <c r="AJ829" s="29"/>
      <c r="AK829" s="29"/>
      <c r="AL829" s="9"/>
      <c r="AM829" s="29"/>
      <c r="AN829" s="29"/>
      <c r="AO829" s="29"/>
      <c r="AP829" s="29"/>
      <c r="AQ829" s="2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</row>
    <row r="830" spans="2:108" ht="15">
      <c r="B830" s="4"/>
      <c r="C830" s="4"/>
      <c r="D830" s="4"/>
      <c r="E830" s="4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6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29"/>
      <c r="AD830" s="29"/>
      <c r="AE830" s="29"/>
      <c r="AF830" s="29"/>
      <c r="AG830" s="29"/>
      <c r="AH830" s="29"/>
      <c r="AI830" s="29"/>
      <c r="AJ830" s="29"/>
      <c r="AK830" s="29"/>
      <c r="AL830" s="9"/>
      <c r="AM830" s="29"/>
      <c r="AN830" s="29"/>
      <c r="AO830" s="29"/>
      <c r="AP830" s="29"/>
      <c r="AQ830" s="2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</row>
    <row r="831" spans="2:108" ht="15">
      <c r="B831" s="4"/>
      <c r="C831" s="4"/>
      <c r="D831" s="4"/>
      <c r="E831" s="4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6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29"/>
      <c r="AD831" s="29"/>
      <c r="AE831" s="29"/>
      <c r="AF831" s="29"/>
      <c r="AG831" s="29"/>
      <c r="AH831" s="29"/>
      <c r="AI831" s="29"/>
      <c r="AJ831" s="29"/>
      <c r="AK831" s="29"/>
      <c r="AL831" s="9"/>
      <c r="AM831" s="29"/>
      <c r="AN831" s="29"/>
      <c r="AO831" s="29"/>
      <c r="AP831" s="29"/>
      <c r="AQ831" s="2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</row>
    <row r="832" spans="2:108" ht="15">
      <c r="B832" s="4"/>
      <c r="C832" s="4"/>
      <c r="D832" s="4"/>
      <c r="E832" s="4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6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29"/>
      <c r="AD832" s="29"/>
      <c r="AE832" s="29"/>
      <c r="AF832" s="29"/>
      <c r="AG832" s="29"/>
      <c r="AH832" s="29"/>
      <c r="AI832" s="29"/>
      <c r="AJ832" s="29"/>
      <c r="AK832" s="29"/>
      <c r="AL832" s="9"/>
      <c r="AM832" s="29"/>
      <c r="AN832" s="29"/>
      <c r="AO832" s="29"/>
      <c r="AP832" s="29"/>
      <c r="AQ832" s="2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</row>
    <row r="833" spans="2:108" ht="15">
      <c r="B833" s="4"/>
      <c r="C833" s="4"/>
      <c r="D833" s="4"/>
      <c r="E833" s="4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6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29"/>
      <c r="AD833" s="29"/>
      <c r="AE833" s="29"/>
      <c r="AF833" s="29"/>
      <c r="AG833" s="29"/>
      <c r="AH833" s="29"/>
      <c r="AI833" s="29"/>
      <c r="AJ833" s="29"/>
      <c r="AK833" s="29"/>
      <c r="AL833" s="9"/>
      <c r="AM833" s="29"/>
      <c r="AN833" s="29"/>
      <c r="AO833" s="29"/>
      <c r="AP833" s="29"/>
      <c r="AQ833" s="2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</row>
    <row r="834" spans="2:108" ht="15">
      <c r="B834" s="4"/>
      <c r="C834" s="4"/>
      <c r="D834" s="4"/>
      <c r="E834" s="4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6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29"/>
      <c r="AD834" s="29"/>
      <c r="AE834" s="29"/>
      <c r="AF834" s="29"/>
      <c r="AG834" s="29"/>
      <c r="AH834" s="29"/>
      <c r="AI834" s="29"/>
      <c r="AJ834" s="29"/>
      <c r="AK834" s="29"/>
      <c r="AL834" s="9"/>
      <c r="AM834" s="29"/>
      <c r="AN834" s="29"/>
      <c r="AO834" s="29"/>
      <c r="AP834" s="29"/>
      <c r="AQ834" s="2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</row>
    <row r="835" spans="2:108" ht="15">
      <c r="B835" s="4"/>
      <c r="C835" s="4"/>
      <c r="D835" s="4"/>
      <c r="E835" s="4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6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29"/>
      <c r="AD835" s="29"/>
      <c r="AE835" s="29"/>
      <c r="AF835" s="29"/>
      <c r="AG835" s="29"/>
      <c r="AH835" s="29"/>
      <c r="AI835" s="29"/>
      <c r="AJ835" s="29"/>
      <c r="AK835" s="29"/>
      <c r="AL835" s="9"/>
      <c r="AM835" s="29"/>
      <c r="AN835" s="29"/>
      <c r="AO835" s="29"/>
      <c r="AP835" s="29"/>
      <c r="AQ835" s="2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</row>
    <row r="836" spans="2:108" ht="15">
      <c r="B836" s="4"/>
      <c r="C836" s="4"/>
      <c r="D836" s="4"/>
      <c r="E836" s="4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6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29"/>
      <c r="AD836" s="29"/>
      <c r="AE836" s="29"/>
      <c r="AF836" s="29"/>
      <c r="AG836" s="29"/>
      <c r="AH836" s="29"/>
      <c r="AI836" s="29"/>
      <c r="AJ836" s="29"/>
      <c r="AK836" s="29"/>
      <c r="AL836" s="9"/>
      <c r="AM836" s="29"/>
      <c r="AN836" s="29"/>
      <c r="AO836" s="29"/>
      <c r="AP836" s="29"/>
      <c r="AQ836" s="2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</row>
    <row r="837" spans="2:108" ht="15">
      <c r="B837" s="4"/>
      <c r="C837" s="4"/>
      <c r="D837" s="4"/>
      <c r="E837" s="4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6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29"/>
      <c r="AD837" s="29"/>
      <c r="AE837" s="29"/>
      <c r="AF837" s="29"/>
      <c r="AG837" s="29"/>
      <c r="AH837" s="29"/>
      <c r="AI837" s="29"/>
      <c r="AJ837" s="29"/>
      <c r="AK837" s="29"/>
      <c r="AL837" s="9"/>
      <c r="AM837" s="29"/>
      <c r="AN837" s="29"/>
      <c r="AO837" s="29"/>
      <c r="AP837" s="29"/>
      <c r="AQ837" s="2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</row>
    <row r="838" spans="2:108" ht="15">
      <c r="B838" s="4"/>
      <c r="C838" s="4"/>
      <c r="D838" s="4"/>
      <c r="E838" s="4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6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29"/>
      <c r="AD838" s="29"/>
      <c r="AE838" s="29"/>
      <c r="AF838" s="29"/>
      <c r="AG838" s="29"/>
      <c r="AH838" s="29"/>
      <c r="AI838" s="29"/>
      <c r="AJ838" s="29"/>
      <c r="AK838" s="29"/>
      <c r="AL838" s="9"/>
      <c r="AM838" s="29"/>
      <c r="AN838" s="29"/>
      <c r="AO838" s="29"/>
      <c r="AP838" s="29"/>
      <c r="AQ838" s="2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</row>
    <row r="839" spans="2:108" ht="15">
      <c r="B839" s="4"/>
      <c r="C839" s="4"/>
      <c r="D839" s="4"/>
      <c r="E839" s="4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6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29"/>
      <c r="AD839" s="29"/>
      <c r="AE839" s="29"/>
      <c r="AF839" s="29"/>
      <c r="AG839" s="29"/>
      <c r="AH839" s="29"/>
      <c r="AI839" s="29"/>
      <c r="AJ839" s="29"/>
      <c r="AK839" s="29"/>
      <c r="AL839" s="9"/>
      <c r="AM839" s="29"/>
      <c r="AN839" s="29"/>
      <c r="AO839" s="29"/>
      <c r="AP839" s="29"/>
      <c r="AQ839" s="2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</row>
    <row r="840" spans="2:108" ht="15">
      <c r="B840" s="4"/>
      <c r="C840" s="4"/>
      <c r="D840" s="4"/>
      <c r="E840" s="4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6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29"/>
      <c r="AD840" s="29"/>
      <c r="AE840" s="29"/>
      <c r="AF840" s="29"/>
      <c r="AG840" s="29"/>
      <c r="AH840" s="29"/>
      <c r="AI840" s="29"/>
      <c r="AJ840" s="29"/>
      <c r="AK840" s="29"/>
      <c r="AL840" s="9"/>
      <c r="AM840" s="29"/>
      <c r="AN840" s="29"/>
      <c r="AO840" s="29"/>
      <c r="AP840" s="29"/>
      <c r="AQ840" s="2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</row>
    <row r="841" spans="2:108" ht="15">
      <c r="B841" s="4"/>
      <c r="C841" s="4"/>
      <c r="D841" s="4"/>
      <c r="E841" s="4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6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29"/>
      <c r="AD841" s="29"/>
      <c r="AE841" s="29"/>
      <c r="AF841" s="29"/>
      <c r="AG841" s="29"/>
      <c r="AH841" s="29"/>
      <c r="AI841" s="29"/>
      <c r="AJ841" s="29"/>
      <c r="AK841" s="29"/>
      <c r="AL841" s="9"/>
      <c r="AM841" s="29"/>
      <c r="AN841" s="29"/>
      <c r="AO841" s="29"/>
      <c r="AP841" s="29"/>
      <c r="AQ841" s="2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</row>
    <row r="842" spans="2:108" ht="15">
      <c r="B842" s="4"/>
      <c r="C842" s="4"/>
      <c r="D842" s="4"/>
      <c r="E842" s="4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6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29"/>
      <c r="AD842" s="29"/>
      <c r="AE842" s="29"/>
      <c r="AF842" s="29"/>
      <c r="AG842" s="29"/>
      <c r="AH842" s="29"/>
      <c r="AI842" s="29"/>
      <c r="AJ842" s="29"/>
      <c r="AK842" s="29"/>
      <c r="AL842" s="9"/>
      <c r="AM842" s="29"/>
      <c r="AN842" s="29"/>
      <c r="AO842" s="29"/>
      <c r="AP842" s="29"/>
      <c r="AQ842" s="2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</row>
    <row r="843" spans="2:108" ht="15">
      <c r="B843" s="4"/>
      <c r="C843" s="4"/>
      <c r="D843" s="4"/>
      <c r="E843" s="4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6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29"/>
      <c r="AD843" s="29"/>
      <c r="AE843" s="29"/>
      <c r="AF843" s="29"/>
      <c r="AG843" s="29"/>
      <c r="AH843" s="29"/>
      <c r="AI843" s="29"/>
      <c r="AJ843" s="29"/>
      <c r="AK843" s="29"/>
      <c r="AL843" s="9"/>
      <c r="AM843" s="29"/>
      <c r="AN843" s="29"/>
      <c r="AO843" s="29"/>
      <c r="AP843" s="29"/>
      <c r="AQ843" s="2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</row>
    <row r="844" spans="2:108" ht="15">
      <c r="B844" s="4"/>
      <c r="C844" s="4"/>
      <c r="D844" s="4"/>
      <c r="E844" s="4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6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29"/>
      <c r="AD844" s="29"/>
      <c r="AE844" s="29"/>
      <c r="AF844" s="29"/>
      <c r="AG844" s="29"/>
      <c r="AH844" s="29"/>
      <c r="AI844" s="29"/>
      <c r="AJ844" s="29"/>
      <c r="AK844" s="29"/>
      <c r="AL844" s="9"/>
      <c r="AM844" s="29"/>
      <c r="AN844" s="29"/>
      <c r="AO844" s="29"/>
      <c r="AP844" s="29"/>
      <c r="AQ844" s="2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</row>
    <row r="845" spans="2:108" ht="15">
      <c r="B845" s="4"/>
      <c r="C845" s="4"/>
      <c r="D845" s="4"/>
      <c r="E845" s="4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6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29"/>
      <c r="AD845" s="29"/>
      <c r="AE845" s="29"/>
      <c r="AF845" s="29"/>
      <c r="AG845" s="29"/>
      <c r="AH845" s="29"/>
      <c r="AI845" s="29"/>
      <c r="AJ845" s="29"/>
      <c r="AK845" s="29"/>
      <c r="AL845" s="9"/>
      <c r="AM845" s="29"/>
      <c r="AN845" s="29"/>
      <c r="AO845" s="29"/>
      <c r="AP845" s="29"/>
      <c r="AQ845" s="2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</row>
    <row r="846" spans="2:108" ht="15">
      <c r="B846" s="4"/>
      <c r="C846" s="4"/>
      <c r="D846" s="4"/>
      <c r="E846" s="4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6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29"/>
      <c r="AD846" s="29"/>
      <c r="AE846" s="29"/>
      <c r="AF846" s="29"/>
      <c r="AG846" s="29"/>
      <c r="AH846" s="29"/>
      <c r="AI846" s="29"/>
      <c r="AJ846" s="29"/>
      <c r="AK846" s="29"/>
      <c r="AL846" s="9"/>
      <c r="AM846" s="29"/>
      <c r="AN846" s="29"/>
      <c r="AO846" s="29"/>
      <c r="AP846" s="29"/>
      <c r="AQ846" s="2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</row>
    <row r="847" spans="2:108" ht="15">
      <c r="B847" s="4"/>
      <c r="C847" s="4"/>
      <c r="D847" s="4"/>
      <c r="E847" s="4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6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29"/>
      <c r="AD847" s="29"/>
      <c r="AE847" s="29"/>
      <c r="AF847" s="29"/>
      <c r="AG847" s="29"/>
      <c r="AH847" s="29"/>
      <c r="AI847" s="29"/>
      <c r="AJ847" s="29"/>
      <c r="AK847" s="29"/>
      <c r="AL847" s="9"/>
      <c r="AM847" s="29"/>
      <c r="AN847" s="29"/>
      <c r="AO847" s="29"/>
      <c r="AP847" s="29"/>
      <c r="AQ847" s="2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</row>
    <row r="848" spans="2:108" ht="15">
      <c r="B848" s="4"/>
      <c r="C848" s="4"/>
      <c r="D848" s="4"/>
      <c r="E848" s="4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6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29"/>
      <c r="AD848" s="29"/>
      <c r="AE848" s="29"/>
      <c r="AF848" s="29"/>
      <c r="AG848" s="29"/>
      <c r="AH848" s="29"/>
      <c r="AI848" s="29"/>
      <c r="AJ848" s="29"/>
      <c r="AK848" s="29"/>
      <c r="AL848" s="9"/>
      <c r="AM848" s="29"/>
      <c r="AN848" s="29"/>
      <c r="AO848" s="29"/>
      <c r="AP848" s="29"/>
      <c r="AQ848" s="2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</row>
    <row r="849" spans="2:108" ht="15">
      <c r="B849" s="4"/>
      <c r="C849" s="4"/>
      <c r="D849" s="4"/>
      <c r="E849" s="4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6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29"/>
      <c r="AD849" s="29"/>
      <c r="AE849" s="29"/>
      <c r="AF849" s="29"/>
      <c r="AG849" s="29"/>
      <c r="AH849" s="29"/>
      <c r="AI849" s="29"/>
      <c r="AJ849" s="29"/>
      <c r="AK849" s="29"/>
      <c r="AL849" s="9"/>
      <c r="AM849" s="29"/>
      <c r="AN849" s="29"/>
      <c r="AO849" s="29"/>
      <c r="AP849" s="29"/>
      <c r="AQ849" s="2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</row>
    <row r="850" spans="2:108" ht="15">
      <c r="B850" s="4"/>
      <c r="C850" s="4"/>
      <c r="D850" s="4"/>
      <c r="E850" s="4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6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29"/>
      <c r="AD850" s="29"/>
      <c r="AE850" s="29"/>
      <c r="AF850" s="29"/>
      <c r="AG850" s="29"/>
      <c r="AH850" s="29"/>
      <c r="AI850" s="29"/>
      <c r="AJ850" s="29"/>
      <c r="AK850" s="29"/>
      <c r="AL850" s="9"/>
      <c r="AM850" s="29"/>
      <c r="AN850" s="29"/>
      <c r="AO850" s="29"/>
      <c r="AP850" s="29"/>
      <c r="AQ850" s="2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</row>
    <row r="851" spans="2:108" ht="15">
      <c r="B851" s="4"/>
      <c r="C851" s="4"/>
      <c r="D851" s="4"/>
      <c r="E851" s="4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6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29"/>
      <c r="AD851" s="29"/>
      <c r="AE851" s="29"/>
      <c r="AF851" s="29"/>
      <c r="AG851" s="29"/>
      <c r="AH851" s="29"/>
      <c r="AI851" s="29"/>
      <c r="AJ851" s="29"/>
      <c r="AK851" s="29"/>
      <c r="AL851" s="9"/>
      <c r="AM851" s="29"/>
      <c r="AN851" s="29"/>
      <c r="AO851" s="29"/>
      <c r="AP851" s="29"/>
      <c r="AQ851" s="2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</row>
    <row r="852" spans="2:108" ht="15">
      <c r="B852" s="4"/>
      <c r="C852" s="4"/>
      <c r="D852" s="4"/>
      <c r="E852" s="4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6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29"/>
      <c r="AD852" s="29"/>
      <c r="AE852" s="29"/>
      <c r="AF852" s="29"/>
      <c r="AG852" s="29"/>
      <c r="AH852" s="29"/>
      <c r="AI852" s="29"/>
      <c r="AJ852" s="29"/>
      <c r="AK852" s="29"/>
      <c r="AL852" s="9"/>
      <c r="AM852" s="29"/>
      <c r="AN852" s="29"/>
      <c r="AO852" s="29"/>
      <c r="AP852" s="29"/>
      <c r="AQ852" s="2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</row>
    <row r="853" spans="2:108" ht="15">
      <c r="B853" s="4"/>
      <c r="C853" s="4"/>
      <c r="D853" s="4"/>
      <c r="E853" s="4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6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29"/>
      <c r="AD853" s="29"/>
      <c r="AE853" s="29"/>
      <c r="AF853" s="29"/>
      <c r="AG853" s="29"/>
      <c r="AH853" s="29"/>
      <c r="AI853" s="29"/>
      <c r="AJ853" s="29"/>
      <c r="AK853" s="29"/>
      <c r="AL853" s="9"/>
      <c r="AM853" s="29"/>
      <c r="AN853" s="29"/>
      <c r="AO853" s="29"/>
      <c r="AP853" s="29"/>
      <c r="AQ853" s="2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</row>
    <row r="854" spans="2:108" ht="15">
      <c r="B854" s="4"/>
      <c r="C854" s="4"/>
      <c r="D854" s="4"/>
      <c r="E854" s="4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6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29"/>
      <c r="AD854" s="29"/>
      <c r="AE854" s="29"/>
      <c r="AF854" s="29"/>
      <c r="AG854" s="29"/>
      <c r="AH854" s="29"/>
      <c r="AI854" s="29"/>
      <c r="AJ854" s="29"/>
      <c r="AK854" s="29"/>
      <c r="AL854" s="9"/>
      <c r="AM854" s="29"/>
      <c r="AN854" s="29"/>
      <c r="AO854" s="29"/>
      <c r="AP854" s="29"/>
      <c r="AQ854" s="2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</row>
    <row r="855" spans="2:108" ht="15">
      <c r="B855" s="4"/>
      <c r="C855" s="4"/>
      <c r="D855" s="4"/>
      <c r="E855" s="4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6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29"/>
      <c r="AD855" s="29"/>
      <c r="AE855" s="29"/>
      <c r="AF855" s="29"/>
      <c r="AG855" s="29"/>
      <c r="AH855" s="29"/>
      <c r="AI855" s="29"/>
      <c r="AJ855" s="29"/>
      <c r="AK855" s="29"/>
      <c r="AL855" s="9"/>
      <c r="AM855" s="29"/>
      <c r="AN855" s="29"/>
      <c r="AO855" s="29"/>
      <c r="AP855" s="29"/>
      <c r="AQ855" s="2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</row>
    <row r="856" spans="2:108" ht="15">
      <c r="B856" s="4"/>
      <c r="C856" s="4"/>
      <c r="D856" s="4"/>
      <c r="E856" s="4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6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29"/>
      <c r="AD856" s="29"/>
      <c r="AE856" s="29"/>
      <c r="AF856" s="29"/>
      <c r="AG856" s="29"/>
      <c r="AH856" s="29"/>
      <c r="AI856" s="29"/>
      <c r="AJ856" s="29"/>
      <c r="AK856" s="29"/>
      <c r="AL856" s="9"/>
      <c r="AM856" s="29"/>
      <c r="AN856" s="29"/>
      <c r="AO856" s="29"/>
      <c r="AP856" s="29"/>
      <c r="AQ856" s="2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</row>
    <row r="857" spans="2:108" ht="15">
      <c r="B857" s="4"/>
      <c r="C857" s="4"/>
      <c r="D857" s="4"/>
      <c r="E857" s="4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6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29"/>
      <c r="AD857" s="29"/>
      <c r="AE857" s="29"/>
      <c r="AF857" s="29"/>
      <c r="AG857" s="29"/>
      <c r="AH857" s="29"/>
      <c r="AI857" s="29"/>
      <c r="AJ857" s="29"/>
      <c r="AK857" s="29"/>
      <c r="AL857" s="9"/>
      <c r="AM857" s="29"/>
      <c r="AN857" s="29"/>
      <c r="AO857" s="29"/>
      <c r="AP857" s="29"/>
      <c r="AQ857" s="2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</row>
    <row r="858" spans="2:108" ht="15">
      <c r="B858" s="4"/>
      <c r="C858" s="4"/>
      <c r="D858" s="4"/>
      <c r="E858" s="4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6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29"/>
      <c r="AD858" s="29"/>
      <c r="AE858" s="29"/>
      <c r="AF858" s="29"/>
      <c r="AG858" s="29"/>
      <c r="AH858" s="29"/>
      <c r="AI858" s="29"/>
      <c r="AJ858" s="29"/>
      <c r="AK858" s="29"/>
      <c r="AL858" s="9"/>
      <c r="AM858" s="29"/>
      <c r="AN858" s="29"/>
      <c r="AO858" s="29"/>
      <c r="AP858" s="29"/>
      <c r="AQ858" s="2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</row>
    <row r="859" spans="2:108" ht="15">
      <c r="B859" s="4"/>
      <c r="C859" s="4"/>
      <c r="D859" s="4"/>
      <c r="E859" s="4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6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29"/>
      <c r="AD859" s="29"/>
      <c r="AE859" s="29"/>
      <c r="AF859" s="29"/>
      <c r="AG859" s="29"/>
      <c r="AH859" s="29"/>
      <c r="AI859" s="29"/>
      <c r="AJ859" s="29"/>
      <c r="AK859" s="29"/>
      <c r="AL859" s="9"/>
      <c r="AM859" s="29"/>
      <c r="AN859" s="29"/>
      <c r="AO859" s="29"/>
      <c r="AP859" s="29"/>
      <c r="AQ859" s="2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</row>
    <row r="860" spans="2:108" ht="15">
      <c r="B860" s="4"/>
      <c r="C860" s="4"/>
      <c r="D860" s="4"/>
      <c r="E860" s="4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6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29"/>
      <c r="AD860" s="29"/>
      <c r="AE860" s="29"/>
      <c r="AF860" s="29"/>
      <c r="AG860" s="29"/>
      <c r="AH860" s="29"/>
      <c r="AI860" s="29"/>
      <c r="AJ860" s="29"/>
      <c r="AK860" s="29"/>
      <c r="AL860" s="9"/>
      <c r="AM860" s="29"/>
      <c r="AN860" s="29"/>
      <c r="AO860" s="29"/>
      <c r="AP860" s="29"/>
      <c r="AQ860" s="2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</row>
    <row r="861" spans="2:108" ht="15">
      <c r="B861" s="4"/>
      <c r="C861" s="4"/>
      <c r="D861" s="4"/>
      <c r="E861" s="4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6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29"/>
      <c r="AD861" s="29"/>
      <c r="AE861" s="29"/>
      <c r="AF861" s="29"/>
      <c r="AG861" s="29"/>
      <c r="AH861" s="29"/>
      <c r="AI861" s="29"/>
      <c r="AJ861" s="29"/>
      <c r="AK861" s="29"/>
      <c r="AL861" s="9"/>
      <c r="AM861" s="29"/>
      <c r="AN861" s="29"/>
      <c r="AO861" s="29"/>
      <c r="AP861" s="29"/>
      <c r="AQ861" s="2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</row>
    <row r="862" spans="2:108" ht="15">
      <c r="B862" s="4"/>
      <c r="C862" s="4"/>
      <c r="D862" s="4"/>
      <c r="E862" s="4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6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29"/>
      <c r="AD862" s="29"/>
      <c r="AE862" s="29"/>
      <c r="AF862" s="29"/>
      <c r="AG862" s="29"/>
      <c r="AH862" s="29"/>
      <c r="AI862" s="29"/>
      <c r="AJ862" s="29"/>
      <c r="AK862" s="29"/>
      <c r="AL862" s="9"/>
      <c r="AM862" s="29"/>
      <c r="AN862" s="29"/>
      <c r="AO862" s="29"/>
      <c r="AP862" s="29"/>
      <c r="AQ862" s="2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</row>
    <row r="863" spans="2:108" ht="15">
      <c r="B863" s="4"/>
      <c r="C863" s="4"/>
      <c r="D863" s="4"/>
      <c r="E863" s="4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6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29"/>
      <c r="AD863" s="29"/>
      <c r="AE863" s="29"/>
      <c r="AF863" s="29"/>
      <c r="AG863" s="29"/>
      <c r="AH863" s="29"/>
      <c r="AI863" s="29"/>
      <c r="AJ863" s="29"/>
      <c r="AK863" s="29"/>
      <c r="AL863" s="9"/>
      <c r="AM863" s="29"/>
      <c r="AN863" s="29"/>
      <c r="AO863" s="29"/>
      <c r="AP863" s="29"/>
      <c r="AQ863" s="2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</row>
    <row r="864" spans="2:108" ht="15">
      <c r="B864" s="4"/>
      <c r="C864" s="4"/>
      <c r="D864" s="4"/>
      <c r="E864" s="4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6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29"/>
      <c r="AD864" s="29"/>
      <c r="AE864" s="29"/>
      <c r="AF864" s="29"/>
      <c r="AG864" s="29"/>
      <c r="AH864" s="29"/>
      <c r="AI864" s="29"/>
      <c r="AJ864" s="29"/>
      <c r="AK864" s="29"/>
      <c r="AL864" s="9"/>
      <c r="AM864" s="29"/>
      <c r="AN864" s="29"/>
      <c r="AO864" s="29"/>
      <c r="AP864" s="29"/>
      <c r="AQ864" s="2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</row>
    <row r="865" spans="2:108" ht="15">
      <c r="B865" s="4"/>
      <c r="C865" s="4"/>
      <c r="D865" s="4"/>
      <c r="E865" s="4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6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29"/>
      <c r="AD865" s="29"/>
      <c r="AE865" s="29"/>
      <c r="AF865" s="29"/>
      <c r="AG865" s="29"/>
      <c r="AH865" s="29"/>
      <c r="AI865" s="29"/>
      <c r="AJ865" s="29"/>
      <c r="AK865" s="29"/>
      <c r="AL865" s="9"/>
      <c r="AM865" s="29"/>
      <c r="AN865" s="29"/>
      <c r="AO865" s="29"/>
      <c r="AP865" s="29"/>
      <c r="AQ865" s="2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</row>
    <row r="866" spans="2:108" ht="15">
      <c r="B866" s="4"/>
      <c r="C866" s="4"/>
      <c r="D866" s="4"/>
      <c r="E866" s="4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6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29"/>
      <c r="AD866" s="29"/>
      <c r="AE866" s="29"/>
      <c r="AF866" s="29"/>
      <c r="AG866" s="29"/>
      <c r="AH866" s="29"/>
      <c r="AI866" s="29"/>
      <c r="AJ866" s="29"/>
      <c r="AK866" s="29"/>
      <c r="AL866" s="9"/>
      <c r="AM866" s="29"/>
      <c r="AN866" s="29"/>
      <c r="AO866" s="29"/>
      <c r="AP866" s="29"/>
      <c r="AQ866" s="2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</row>
    <row r="867" spans="2:108" ht="15">
      <c r="B867" s="4"/>
      <c r="C867" s="4"/>
      <c r="D867" s="4"/>
      <c r="E867" s="4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6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29"/>
      <c r="AD867" s="29"/>
      <c r="AE867" s="29"/>
      <c r="AF867" s="29"/>
      <c r="AG867" s="29"/>
      <c r="AH867" s="29"/>
      <c r="AI867" s="29"/>
      <c r="AJ867" s="29"/>
      <c r="AK867" s="29"/>
      <c r="AL867" s="9"/>
      <c r="AM867" s="29"/>
      <c r="AN867" s="29"/>
      <c r="AO867" s="29"/>
      <c r="AP867" s="29"/>
      <c r="AQ867" s="2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</row>
    <row r="868" spans="2:108" ht="15">
      <c r="B868" s="4"/>
      <c r="C868" s="4"/>
      <c r="D868" s="4"/>
      <c r="E868" s="4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6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29"/>
      <c r="AD868" s="29"/>
      <c r="AE868" s="29"/>
      <c r="AF868" s="29"/>
      <c r="AG868" s="29"/>
      <c r="AH868" s="29"/>
      <c r="AI868" s="29"/>
      <c r="AJ868" s="29"/>
      <c r="AK868" s="29"/>
      <c r="AL868" s="9"/>
      <c r="AM868" s="29"/>
      <c r="AN868" s="29"/>
      <c r="AO868" s="29"/>
      <c r="AP868" s="29"/>
      <c r="AQ868" s="2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</row>
    <row r="869" spans="2:108" ht="15">
      <c r="B869" s="4"/>
      <c r="C869" s="4"/>
      <c r="D869" s="4"/>
      <c r="E869" s="4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6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29"/>
      <c r="AD869" s="29"/>
      <c r="AE869" s="29"/>
      <c r="AF869" s="29"/>
      <c r="AG869" s="29"/>
      <c r="AH869" s="29"/>
      <c r="AI869" s="29"/>
      <c r="AJ869" s="29"/>
      <c r="AK869" s="29"/>
      <c r="AL869" s="9"/>
      <c r="AM869" s="29"/>
      <c r="AN869" s="29"/>
      <c r="AO869" s="29"/>
      <c r="AP869" s="29"/>
      <c r="AQ869" s="2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</row>
    <row r="870" spans="2:108" ht="15">
      <c r="B870" s="4"/>
      <c r="C870" s="4"/>
      <c r="D870" s="4"/>
      <c r="E870" s="4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6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29"/>
      <c r="AD870" s="29"/>
      <c r="AE870" s="29"/>
      <c r="AF870" s="29"/>
      <c r="AG870" s="29"/>
      <c r="AH870" s="29"/>
      <c r="AI870" s="29"/>
      <c r="AJ870" s="29"/>
      <c r="AK870" s="29"/>
      <c r="AL870" s="9"/>
      <c r="AM870" s="29"/>
      <c r="AN870" s="29"/>
      <c r="AO870" s="29"/>
      <c r="AP870" s="29"/>
      <c r="AQ870" s="2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</row>
    <row r="871" spans="2:108" ht="15">
      <c r="B871" s="4"/>
      <c r="C871" s="4"/>
      <c r="D871" s="4"/>
      <c r="E871" s="4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6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29"/>
      <c r="AD871" s="29"/>
      <c r="AE871" s="29"/>
      <c r="AF871" s="29"/>
      <c r="AG871" s="29"/>
      <c r="AH871" s="29"/>
      <c r="AI871" s="29"/>
      <c r="AJ871" s="29"/>
      <c r="AK871" s="29"/>
      <c r="AL871" s="9"/>
      <c r="AM871" s="29"/>
      <c r="AN871" s="29"/>
      <c r="AO871" s="29"/>
      <c r="AP871" s="29"/>
      <c r="AQ871" s="2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</row>
    <row r="872" spans="2:108" ht="15">
      <c r="B872" s="4"/>
      <c r="C872" s="4"/>
      <c r="D872" s="4"/>
      <c r="E872" s="4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6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29"/>
      <c r="AD872" s="29"/>
      <c r="AE872" s="29"/>
      <c r="AF872" s="29"/>
      <c r="AG872" s="29"/>
      <c r="AH872" s="29"/>
      <c r="AI872" s="29"/>
      <c r="AJ872" s="29"/>
      <c r="AK872" s="29"/>
      <c r="AL872" s="9"/>
      <c r="AM872" s="29"/>
      <c r="AN872" s="29"/>
      <c r="AO872" s="29"/>
      <c r="AP872" s="29"/>
      <c r="AQ872" s="2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</row>
    <row r="873" spans="2:108" ht="15">
      <c r="B873" s="4"/>
      <c r="C873" s="4"/>
      <c r="D873" s="4"/>
      <c r="E873" s="4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6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29"/>
      <c r="AD873" s="29"/>
      <c r="AE873" s="29"/>
      <c r="AF873" s="29"/>
      <c r="AG873" s="29"/>
      <c r="AH873" s="29"/>
      <c r="AI873" s="29"/>
      <c r="AJ873" s="29"/>
      <c r="AK873" s="29"/>
      <c r="AL873" s="9"/>
      <c r="AM873" s="29"/>
      <c r="AN873" s="29"/>
      <c r="AO873" s="29"/>
      <c r="AP873" s="29"/>
      <c r="AQ873" s="2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</row>
    <row r="874" spans="2:108" ht="15">
      <c r="B874" s="4"/>
      <c r="C874" s="4"/>
      <c r="D874" s="4"/>
      <c r="E874" s="4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6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29"/>
      <c r="AD874" s="29"/>
      <c r="AE874" s="29"/>
      <c r="AF874" s="29"/>
      <c r="AG874" s="29"/>
      <c r="AH874" s="29"/>
      <c r="AI874" s="29"/>
      <c r="AJ874" s="29"/>
      <c r="AK874" s="29"/>
      <c r="AL874" s="9"/>
      <c r="AM874" s="29"/>
      <c r="AN874" s="29"/>
      <c r="AO874" s="29"/>
      <c r="AP874" s="29"/>
      <c r="AQ874" s="2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</row>
    <row r="875" spans="2:108" ht="15">
      <c r="B875" s="4"/>
      <c r="C875" s="4"/>
      <c r="D875" s="4"/>
      <c r="E875" s="4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6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29"/>
      <c r="AD875" s="29"/>
      <c r="AE875" s="29"/>
      <c r="AF875" s="29"/>
      <c r="AG875" s="29"/>
      <c r="AH875" s="29"/>
      <c r="AI875" s="29"/>
      <c r="AJ875" s="29"/>
      <c r="AK875" s="29"/>
      <c r="AL875" s="9"/>
      <c r="AM875" s="29"/>
      <c r="AN875" s="29"/>
      <c r="AO875" s="29"/>
      <c r="AP875" s="29"/>
      <c r="AQ875" s="2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</row>
    <row r="876" spans="2:108" ht="15">
      <c r="B876" s="4"/>
      <c r="C876" s="4"/>
      <c r="D876" s="4"/>
      <c r="E876" s="4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6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29"/>
      <c r="AD876" s="29"/>
      <c r="AE876" s="29"/>
      <c r="AF876" s="29"/>
      <c r="AG876" s="29"/>
      <c r="AH876" s="29"/>
      <c r="AI876" s="29"/>
      <c r="AJ876" s="29"/>
      <c r="AK876" s="29"/>
      <c r="AL876" s="9"/>
      <c r="AM876" s="29"/>
      <c r="AN876" s="29"/>
      <c r="AO876" s="29"/>
      <c r="AP876" s="29"/>
      <c r="AQ876" s="2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</row>
    <row r="877" spans="2:108" ht="15">
      <c r="B877" s="4"/>
      <c r="C877" s="4"/>
      <c r="D877" s="4"/>
      <c r="E877" s="4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6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29"/>
      <c r="AD877" s="29"/>
      <c r="AE877" s="29"/>
      <c r="AF877" s="29"/>
      <c r="AG877" s="29"/>
      <c r="AH877" s="29"/>
      <c r="AI877" s="29"/>
      <c r="AJ877" s="29"/>
      <c r="AK877" s="29"/>
      <c r="AL877" s="9"/>
      <c r="AM877" s="29"/>
      <c r="AN877" s="29"/>
      <c r="AO877" s="29"/>
      <c r="AP877" s="29"/>
      <c r="AQ877" s="2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</row>
    <row r="878" spans="2:108" ht="15">
      <c r="B878" s="4"/>
      <c r="C878" s="4"/>
      <c r="D878" s="4"/>
      <c r="E878" s="4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6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29"/>
      <c r="AD878" s="29"/>
      <c r="AE878" s="29"/>
      <c r="AF878" s="29"/>
      <c r="AG878" s="29"/>
      <c r="AH878" s="29"/>
      <c r="AI878" s="29"/>
      <c r="AJ878" s="29"/>
      <c r="AK878" s="29"/>
      <c r="AL878" s="9"/>
      <c r="AM878" s="29"/>
      <c r="AN878" s="29"/>
      <c r="AO878" s="29"/>
      <c r="AP878" s="29"/>
      <c r="AQ878" s="2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</row>
    <row r="879" spans="2:108" ht="15">
      <c r="B879" s="4"/>
      <c r="C879" s="4"/>
      <c r="D879" s="4"/>
      <c r="E879" s="4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6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29"/>
      <c r="AD879" s="29"/>
      <c r="AE879" s="29"/>
      <c r="AF879" s="29"/>
      <c r="AG879" s="29"/>
      <c r="AH879" s="29"/>
      <c r="AI879" s="29"/>
      <c r="AJ879" s="29"/>
      <c r="AK879" s="29"/>
      <c r="AL879" s="9"/>
      <c r="AM879" s="29"/>
      <c r="AN879" s="29"/>
      <c r="AO879" s="29"/>
      <c r="AP879" s="29"/>
      <c r="AQ879" s="2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</row>
    <row r="880" spans="2:108" ht="15">
      <c r="B880" s="4"/>
      <c r="C880" s="4"/>
      <c r="D880" s="4"/>
      <c r="E880" s="4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6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29"/>
      <c r="AD880" s="29"/>
      <c r="AE880" s="29"/>
      <c r="AF880" s="29"/>
      <c r="AG880" s="29"/>
      <c r="AH880" s="29"/>
      <c r="AI880" s="29"/>
      <c r="AJ880" s="29"/>
      <c r="AK880" s="29"/>
      <c r="AL880" s="9"/>
      <c r="AM880" s="29"/>
      <c r="AN880" s="29"/>
      <c r="AO880" s="29"/>
      <c r="AP880" s="29"/>
      <c r="AQ880" s="2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</row>
    <row r="881" spans="2:108" ht="15">
      <c r="B881" s="4"/>
      <c r="C881" s="4"/>
      <c r="D881" s="4"/>
      <c r="E881" s="4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6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29"/>
      <c r="AD881" s="29"/>
      <c r="AE881" s="29"/>
      <c r="AF881" s="29"/>
      <c r="AG881" s="29"/>
      <c r="AH881" s="29"/>
      <c r="AI881" s="29"/>
      <c r="AJ881" s="29"/>
      <c r="AK881" s="29"/>
      <c r="AL881" s="9"/>
      <c r="AM881" s="29"/>
      <c r="AN881" s="29"/>
      <c r="AO881" s="29"/>
      <c r="AP881" s="29"/>
      <c r="AQ881" s="2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</row>
    <row r="882" spans="2:108" ht="15">
      <c r="B882" s="4"/>
      <c r="C882" s="4"/>
      <c r="D882" s="4"/>
      <c r="E882" s="4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6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29"/>
      <c r="AD882" s="29"/>
      <c r="AE882" s="29"/>
      <c r="AF882" s="29"/>
      <c r="AG882" s="29"/>
      <c r="AH882" s="29"/>
      <c r="AI882" s="29"/>
      <c r="AJ882" s="29"/>
      <c r="AK882" s="29"/>
      <c r="AL882" s="9"/>
      <c r="AM882" s="29"/>
      <c r="AN882" s="29"/>
      <c r="AO882" s="29"/>
      <c r="AP882" s="29"/>
      <c r="AQ882" s="2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</row>
    <row r="883" spans="2:108" ht="15">
      <c r="B883" s="4"/>
      <c r="C883" s="4"/>
      <c r="D883" s="4"/>
      <c r="E883" s="4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6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29"/>
      <c r="AD883" s="29"/>
      <c r="AE883" s="29"/>
      <c r="AF883" s="29"/>
      <c r="AG883" s="29"/>
      <c r="AH883" s="29"/>
      <c r="AI883" s="29"/>
      <c r="AJ883" s="29"/>
      <c r="AK883" s="29"/>
      <c r="AL883" s="9"/>
      <c r="AM883" s="29"/>
      <c r="AN883" s="29"/>
      <c r="AO883" s="29"/>
      <c r="AP883" s="29"/>
      <c r="AQ883" s="2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</row>
    <row r="884" spans="2:108" ht="15">
      <c r="B884" s="4"/>
      <c r="C884" s="4"/>
      <c r="D884" s="4"/>
      <c r="E884" s="4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6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29"/>
      <c r="AD884" s="29"/>
      <c r="AE884" s="29"/>
      <c r="AF884" s="29"/>
      <c r="AG884" s="29"/>
      <c r="AH884" s="29"/>
      <c r="AI884" s="29"/>
      <c r="AJ884" s="29"/>
      <c r="AK884" s="29"/>
      <c r="AL884" s="9"/>
      <c r="AM884" s="29"/>
      <c r="AN884" s="29"/>
      <c r="AO884" s="29"/>
      <c r="AP884" s="29"/>
      <c r="AQ884" s="2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</row>
    <row r="885" spans="2:108" ht="15">
      <c r="B885" s="4"/>
      <c r="C885" s="4"/>
      <c r="D885" s="4"/>
      <c r="E885" s="4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6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29"/>
      <c r="AD885" s="29"/>
      <c r="AE885" s="29"/>
      <c r="AF885" s="29"/>
      <c r="AG885" s="29"/>
      <c r="AH885" s="29"/>
      <c r="AI885" s="29"/>
      <c r="AJ885" s="29"/>
      <c r="AK885" s="29"/>
      <c r="AL885" s="9"/>
      <c r="AM885" s="29"/>
      <c r="AN885" s="29"/>
      <c r="AO885" s="29"/>
      <c r="AP885" s="29"/>
      <c r="AQ885" s="2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</row>
    <row r="886" spans="2:108" ht="15">
      <c r="B886" s="4"/>
      <c r="C886" s="4"/>
      <c r="D886" s="4"/>
      <c r="E886" s="4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6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29"/>
      <c r="AD886" s="29"/>
      <c r="AE886" s="29"/>
      <c r="AF886" s="29"/>
      <c r="AG886" s="29"/>
      <c r="AH886" s="29"/>
      <c r="AI886" s="29"/>
      <c r="AJ886" s="29"/>
      <c r="AK886" s="29"/>
      <c r="AL886" s="9"/>
      <c r="AM886" s="29"/>
      <c r="AN886" s="29"/>
      <c r="AO886" s="29"/>
      <c r="AP886" s="29"/>
      <c r="AQ886" s="2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</row>
    <row r="887" spans="2:108" ht="15">
      <c r="B887" s="4"/>
      <c r="C887" s="4"/>
      <c r="D887" s="4"/>
      <c r="E887" s="4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6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29"/>
      <c r="AD887" s="29"/>
      <c r="AE887" s="29"/>
      <c r="AF887" s="29"/>
      <c r="AG887" s="29"/>
      <c r="AH887" s="29"/>
      <c r="AI887" s="29"/>
      <c r="AJ887" s="29"/>
      <c r="AK887" s="29"/>
      <c r="AL887" s="9"/>
      <c r="AM887" s="29"/>
      <c r="AN887" s="29"/>
      <c r="AO887" s="29"/>
      <c r="AP887" s="29"/>
      <c r="AQ887" s="2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</row>
    <row r="888" spans="2:108" ht="15">
      <c r="B888" s="4"/>
      <c r="C888" s="4"/>
      <c r="D888" s="4"/>
      <c r="E888" s="4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6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29"/>
      <c r="AD888" s="29"/>
      <c r="AE888" s="29"/>
      <c r="AF888" s="29"/>
      <c r="AG888" s="29"/>
      <c r="AH888" s="29"/>
      <c r="AI888" s="29"/>
      <c r="AJ888" s="29"/>
      <c r="AK888" s="29"/>
      <c r="AL888" s="9"/>
      <c r="AM888" s="29"/>
      <c r="AN888" s="29"/>
      <c r="AO888" s="29"/>
      <c r="AP888" s="29"/>
      <c r="AQ888" s="2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</row>
    <row r="889" spans="2:108" ht="15">
      <c r="B889" s="4"/>
      <c r="C889" s="4"/>
      <c r="D889" s="4"/>
      <c r="E889" s="4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6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29"/>
      <c r="AD889" s="29"/>
      <c r="AE889" s="29"/>
      <c r="AF889" s="29"/>
      <c r="AG889" s="29"/>
      <c r="AH889" s="29"/>
      <c r="AI889" s="29"/>
      <c r="AJ889" s="29"/>
      <c r="AK889" s="29"/>
      <c r="AL889" s="9"/>
      <c r="AM889" s="29"/>
      <c r="AN889" s="29"/>
      <c r="AO889" s="29"/>
      <c r="AP889" s="29"/>
      <c r="AQ889" s="2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</row>
    <row r="890" spans="2:108" ht="15">
      <c r="B890" s="4"/>
      <c r="C890" s="4"/>
      <c r="D890" s="4"/>
      <c r="E890" s="4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6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29"/>
      <c r="AD890" s="29"/>
      <c r="AE890" s="29"/>
      <c r="AF890" s="29"/>
      <c r="AG890" s="29"/>
      <c r="AH890" s="29"/>
      <c r="AI890" s="29"/>
      <c r="AJ890" s="29"/>
      <c r="AK890" s="29"/>
      <c r="AL890" s="9"/>
      <c r="AM890" s="29"/>
      <c r="AN890" s="29"/>
      <c r="AO890" s="29"/>
      <c r="AP890" s="29"/>
      <c r="AQ890" s="2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</row>
    <row r="891" spans="2:108" ht="15">
      <c r="B891" s="4"/>
      <c r="C891" s="4"/>
      <c r="D891" s="4"/>
      <c r="E891" s="4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6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29"/>
      <c r="AD891" s="29"/>
      <c r="AE891" s="29"/>
      <c r="AF891" s="29"/>
      <c r="AG891" s="29"/>
      <c r="AH891" s="29"/>
      <c r="AI891" s="29"/>
      <c r="AJ891" s="29"/>
      <c r="AK891" s="29"/>
      <c r="AL891" s="9"/>
      <c r="AM891" s="29"/>
      <c r="AN891" s="29"/>
      <c r="AO891" s="29"/>
      <c r="AP891" s="29"/>
      <c r="AQ891" s="2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</row>
    <row r="892" spans="2:108" ht="15">
      <c r="B892" s="4"/>
      <c r="C892" s="4"/>
      <c r="D892" s="4"/>
      <c r="E892" s="4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6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29"/>
      <c r="AD892" s="29"/>
      <c r="AE892" s="29"/>
      <c r="AF892" s="29"/>
      <c r="AG892" s="29"/>
      <c r="AH892" s="29"/>
      <c r="AI892" s="29"/>
      <c r="AJ892" s="29"/>
      <c r="AK892" s="29"/>
      <c r="AL892" s="9"/>
      <c r="AM892" s="29"/>
      <c r="AN892" s="29"/>
      <c r="AO892" s="29"/>
      <c r="AP892" s="29"/>
      <c r="AQ892" s="2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</row>
    <row r="893" spans="2:108" ht="15">
      <c r="B893" s="4"/>
      <c r="C893" s="4"/>
      <c r="D893" s="4"/>
      <c r="E893" s="4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6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29"/>
      <c r="AD893" s="29"/>
      <c r="AE893" s="29"/>
      <c r="AF893" s="29"/>
      <c r="AG893" s="29"/>
      <c r="AH893" s="29"/>
      <c r="AI893" s="29"/>
      <c r="AJ893" s="29"/>
      <c r="AK893" s="29"/>
      <c r="AL893" s="9"/>
      <c r="AM893" s="29"/>
      <c r="AN893" s="29"/>
      <c r="AO893" s="29"/>
      <c r="AP893" s="29"/>
      <c r="AQ893" s="2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</row>
    <row r="894" spans="2:108" ht="15">
      <c r="B894" s="4"/>
      <c r="C894" s="4"/>
      <c r="D894" s="4"/>
      <c r="E894" s="4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6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29"/>
      <c r="AD894" s="29"/>
      <c r="AE894" s="29"/>
      <c r="AF894" s="29"/>
      <c r="AG894" s="29"/>
      <c r="AH894" s="29"/>
      <c r="AI894" s="29"/>
      <c r="AJ894" s="29"/>
      <c r="AK894" s="29"/>
      <c r="AL894" s="9"/>
      <c r="AM894" s="29"/>
      <c r="AN894" s="29"/>
      <c r="AO894" s="29"/>
      <c r="AP894" s="29"/>
      <c r="AQ894" s="2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</row>
    <row r="895" spans="2:108" ht="15">
      <c r="B895" s="4"/>
      <c r="C895" s="4"/>
      <c r="D895" s="4"/>
      <c r="E895" s="4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6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29"/>
      <c r="AD895" s="29"/>
      <c r="AE895" s="29"/>
      <c r="AF895" s="29"/>
      <c r="AG895" s="29"/>
      <c r="AH895" s="29"/>
      <c r="AI895" s="29"/>
      <c r="AJ895" s="29"/>
      <c r="AK895" s="29"/>
      <c r="AL895" s="9"/>
      <c r="AM895" s="29"/>
      <c r="AN895" s="29"/>
      <c r="AO895" s="29"/>
      <c r="AP895" s="29"/>
      <c r="AQ895" s="2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</row>
    <row r="896" spans="2:108" ht="15">
      <c r="B896" s="4"/>
      <c r="C896" s="4"/>
      <c r="D896" s="4"/>
      <c r="E896" s="4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6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29"/>
      <c r="AD896" s="29"/>
      <c r="AE896" s="29"/>
      <c r="AF896" s="29"/>
      <c r="AG896" s="29"/>
      <c r="AH896" s="29"/>
      <c r="AI896" s="29"/>
      <c r="AJ896" s="29"/>
      <c r="AK896" s="29"/>
      <c r="AL896" s="9"/>
      <c r="AM896" s="29"/>
      <c r="AN896" s="29"/>
      <c r="AO896" s="29"/>
      <c r="AP896" s="29"/>
      <c r="AQ896" s="2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</row>
    <row r="897" spans="2:108" ht="15">
      <c r="B897" s="4"/>
      <c r="C897" s="4"/>
      <c r="D897" s="4"/>
      <c r="E897" s="4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6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29"/>
      <c r="AD897" s="29"/>
      <c r="AE897" s="29"/>
      <c r="AF897" s="29"/>
      <c r="AG897" s="29"/>
      <c r="AH897" s="29"/>
      <c r="AI897" s="29"/>
      <c r="AJ897" s="29"/>
      <c r="AK897" s="29"/>
      <c r="AL897" s="9"/>
      <c r="AM897" s="29"/>
      <c r="AN897" s="29"/>
      <c r="AO897" s="29"/>
      <c r="AP897" s="29"/>
      <c r="AQ897" s="2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</row>
    <row r="898" spans="2:108" ht="15">
      <c r="B898" s="4"/>
      <c r="C898" s="4"/>
      <c r="D898" s="4"/>
      <c r="E898" s="4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6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29"/>
      <c r="AD898" s="29"/>
      <c r="AE898" s="29"/>
      <c r="AF898" s="29"/>
      <c r="AG898" s="29"/>
      <c r="AH898" s="29"/>
      <c r="AI898" s="29"/>
      <c r="AJ898" s="29"/>
      <c r="AK898" s="29"/>
      <c r="AL898" s="9"/>
      <c r="AM898" s="29"/>
      <c r="AN898" s="29"/>
      <c r="AO898" s="29"/>
      <c r="AP898" s="29"/>
      <c r="AQ898" s="2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</row>
    <row r="899" spans="2:108" ht="15">
      <c r="B899" s="4"/>
      <c r="C899" s="4"/>
      <c r="D899" s="4"/>
      <c r="E899" s="4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6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29"/>
      <c r="AD899" s="29"/>
      <c r="AE899" s="29"/>
      <c r="AF899" s="29"/>
      <c r="AG899" s="29"/>
      <c r="AH899" s="29"/>
      <c r="AI899" s="29"/>
      <c r="AJ899" s="29"/>
      <c r="AK899" s="29"/>
      <c r="AL899" s="9"/>
      <c r="AM899" s="29"/>
      <c r="AN899" s="29"/>
      <c r="AO899" s="29"/>
      <c r="AP899" s="29"/>
      <c r="AQ899" s="2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</row>
    <row r="900" spans="2:108" ht="15">
      <c r="B900" s="4"/>
      <c r="C900" s="4"/>
      <c r="D900" s="4"/>
      <c r="E900" s="4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6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29"/>
      <c r="AD900" s="29"/>
      <c r="AE900" s="29"/>
      <c r="AF900" s="29"/>
      <c r="AG900" s="29"/>
      <c r="AH900" s="29"/>
      <c r="AI900" s="29"/>
      <c r="AJ900" s="29"/>
      <c r="AK900" s="29"/>
      <c r="AL900" s="9"/>
      <c r="AM900" s="29"/>
      <c r="AN900" s="29"/>
      <c r="AO900" s="29"/>
      <c r="AP900" s="29"/>
      <c r="AQ900" s="2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</row>
    <row r="901" spans="2:108" ht="15">
      <c r="B901" s="4"/>
      <c r="C901" s="4"/>
      <c r="D901" s="4"/>
      <c r="E901" s="4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6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29"/>
      <c r="AD901" s="29"/>
      <c r="AE901" s="29"/>
      <c r="AF901" s="29"/>
      <c r="AG901" s="29"/>
      <c r="AH901" s="29"/>
      <c r="AI901" s="29"/>
      <c r="AJ901" s="29"/>
      <c r="AK901" s="29"/>
      <c r="AL901" s="9"/>
      <c r="AM901" s="29"/>
      <c r="AN901" s="29"/>
      <c r="AO901" s="29"/>
      <c r="AP901" s="29"/>
      <c r="AQ901" s="2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</row>
    <row r="902" spans="2:108" ht="15">
      <c r="B902" s="4"/>
      <c r="C902" s="4"/>
      <c r="D902" s="4"/>
      <c r="E902" s="4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6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29"/>
      <c r="AD902" s="29"/>
      <c r="AE902" s="29"/>
      <c r="AF902" s="29"/>
      <c r="AG902" s="29"/>
      <c r="AH902" s="29"/>
      <c r="AI902" s="29"/>
      <c r="AJ902" s="29"/>
      <c r="AK902" s="29"/>
      <c r="AL902" s="9"/>
      <c r="AM902" s="29"/>
      <c r="AN902" s="29"/>
      <c r="AO902" s="29"/>
      <c r="AP902" s="29"/>
      <c r="AQ902" s="2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</row>
    <row r="903" spans="2:108" ht="15">
      <c r="B903" s="4"/>
      <c r="C903" s="4"/>
      <c r="D903" s="4"/>
      <c r="E903" s="4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6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29"/>
      <c r="AD903" s="29"/>
      <c r="AE903" s="29"/>
      <c r="AF903" s="29"/>
      <c r="AG903" s="29"/>
      <c r="AH903" s="29"/>
      <c r="AI903" s="29"/>
      <c r="AJ903" s="29"/>
      <c r="AK903" s="29"/>
      <c r="AL903" s="9"/>
      <c r="AM903" s="29"/>
      <c r="AN903" s="29"/>
      <c r="AO903" s="29"/>
      <c r="AP903" s="29"/>
      <c r="AQ903" s="2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</row>
    <row r="904" spans="2:108" ht="15">
      <c r="B904" s="4"/>
      <c r="C904" s="4"/>
      <c r="D904" s="4"/>
      <c r="E904" s="4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6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29"/>
      <c r="AD904" s="29"/>
      <c r="AE904" s="29"/>
      <c r="AF904" s="29"/>
      <c r="AG904" s="29"/>
      <c r="AH904" s="29"/>
      <c r="AI904" s="29"/>
      <c r="AJ904" s="29"/>
      <c r="AK904" s="29"/>
      <c r="AL904" s="9"/>
      <c r="AM904" s="29"/>
      <c r="AN904" s="29"/>
      <c r="AO904" s="29"/>
      <c r="AP904" s="29"/>
      <c r="AQ904" s="2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</row>
    <row r="905" spans="2:108" ht="15">
      <c r="B905" s="4"/>
      <c r="C905" s="4"/>
      <c r="D905" s="4"/>
      <c r="E905" s="4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6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29"/>
      <c r="AD905" s="29"/>
      <c r="AE905" s="29"/>
      <c r="AF905" s="29"/>
      <c r="AG905" s="29"/>
      <c r="AH905" s="29"/>
      <c r="AI905" s="29"/>
      <c r="AJ905" s="29"/>
      <c r="AK905" s="29"/>
      <c r="AL905" s="9"/>
      <c r="AM905" s="29"/>
      <c r="AN905" s="29"/>
      <c r="AO905" s="29"/>
      <c r="AP905" s="29"/>
      <c r="AQ905" s="2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</row>
    <row r="906" spans="2:108" ht="15">
      <c r="B906" s="4"/>
      <c r="C906" s="4"/>
      <c r="D906" s="4"/>
      <c r="E906" s="4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6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29"/>
      <c r="AD906" s="29"/>
      <c r="AE906" s="29"/>
      <c r="AF906" s="29"/>
      <c r="AG906" s="29"/>
      <c r="AH906" s="29"/>
      <c r="AI906" s="29"/>
      <c r="AJ906" s="29"/>
      <c r="AK906" s="29"/>
      <c r="AL906" s="9"/>
      <c r="AM906" s="29"/>
      <c r="AN906" s="29"/>
      <c r="AO906" s="29"/>
      <c r="AP906" s="29"/>
      <c r="AQ906" s="2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</row>
    <row r="907" spans="2:108" ht="15">
      <c r="B907" s="4"/>
      <c r="C907" s="4"/>
      <c r="D907" s="4"/>
      <c r="E907" s="4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6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29"/>
      <c r="AD907" s="29"/>
      <c r="AE907" s="29"/>
      <c r="AF907" s="29"/>
      <c r="AG907" s="29"/>
      <c r="AH907" s="29"/>
      <c r="AI907" s="29"/>
      <c r="AJ907" s="29"/>
      <c r="AK907" s="29"/>
      <c r="AL907" s="9"/>
      <c r="AM907" s="29"/>
      <c r="AN907" s="29"/>
      <c r="AO907" s="29"/>
      <c r="AP907" s="29"/>
      <c r="AQ907" s="2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</row>
    <row r="908" spans="2:108" ht="15">
      <c r="B908" s="4"/>
      <c r="C908" s="4"/>
      <c r="D908" s="4"/>
      <c r="E908" s="4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6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29"/>
      <c r="AD908" s="29"/>
      <c r="AE908" s="29"/>
      <c r="AF908" s="29"/>
      <c r="AG908" s="29"/>
      <c r="AH908" s="29"/>
      <c r="AI908" s="29"/>
      <c r="AJ908" s="29"/>
      <c r="AK908" s="29"/>
      <c r="AL908" s="9"/>
      <c r="AM908" s="29"/>
      <c r="AN908" s="29"/>
      <c r="AO908" s="29"/>
      <c r="AP908" s="29"/>
      <c r="AQ908" s="2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</row>
    <row r="909" spans="2:108" ht="15">
      <c r="B909" s="4"/>
      <c r="C909" s="4"/>
      <c r="D909" s="4"/>
      <c r="E909" s="4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6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29"/>
      <c r="AD909" s="29"/>
      <c r="AE909" s="29"/>
      <c r="AF909" s="29"/>
      <c r="AG909" s="29"/>
      <c r="AH909" s="29"/>
      <c r="AI909" s="29"/>
      <c r="AJ909" s="29"/>
      <c r="AK909" s="29"/>
      <c r="AL909" s="9"/>
      <c r="AM909" s="29"/>
      <c r="AN909" s="29"/>
      <c r="AO909" s="29"/>
      <c r="AP909" s="29"/>
      <c r="AQ909" s="2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</row>
    <row r="910" spans="2:108" ht="15">
      <c r="B910" s="4"/>
      <c r="C910" s="4"/>
      <c r="D910" s="4"/>
      <c r="E910" s="4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6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29"/>
      <c r="AD910" s="29"/>
      <c r="AE910" s="29"/>
      <c r="AF910" s="29"/>
      <c r="AG910" s="29"/>
      <c r="AH910" s="29"/>
      <c r="AI910" s="29"/>
      <c r="AJ910" s="29"/>
      <c r="AK910" s="29"/>
      <c r="AL910" s="9"/>
      <c r="AM910" s="29"/>
      <c r="AN910" s="29"/>
      <c r="AO910" s="29"/>
      <c r="AP910" s="29"/>
      <c r="AQ910" s="2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</row>
    <row r="911" spans="2:108" ht="15">
      <c r="B911" s="4"/>
      <c r="C911" s="4"/>
      <c r="D911" s="4"/>
      <c r="E911" s="4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6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29"/>
      <c r="AD911" s="29"/>
      <c r="AE911" s="29"/>
      <c r="AF911" s="29"/>
      <c r="AG911" s="29"/>
      <c r="AH911" s="29"/>
      <c r="AI911" s="29"/>
      <c r="AJ911" s="29"/>
      <c r="AK911" s="29"/>
      <c r="AL911" s="9"/>
      <c r="AM911" s="29"/>
      <c r="AN911" s="29"/>
      <c r="AO911" s="29"/>
      <c r="AP911" s="29"/>
      <c r="AQ911" s="2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</row>
    <row r="912" spans="2:108" ht="15">
      <c r="B912" s="4"/>
      <c r="C912" s="4"/>
      <c r="D912" s="4"/>
      <c r="E912" s="4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6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29"/>
      <c r="AD912" s="29"/>
      <c r="AE912" s="29"/>
      <c r="AF912" s="29"/>
      <c r="AG912" s="29"/>
      <c r="AH912" s="29"/>
      <c r="AI912" s="29"/>
      <c r="AJ912" s="29"/>
      <c r="AK912" s="29"/>
      <c r="AL912" s="9"/>
      <c r="AM912" s="29"/>
      <c r="AN912" s="29"/>
      <c r="AO912" s="29"/>
      <c r="AP912" s="29"/>
      <c r="AQ912" s="2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</row>
    <row r="913" spans="2:108" ht="15">
      <c r="B913" s="4"/>
      <c r="C913" s="4"/>
      <c r="D913" s="4"/>
      <c r="E913" s="4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6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29"/>
      <c r="AD913" s="29"/>
      <c r="AE913" s="29"/>
      <c r="AF913" s="29"/>
      <c r="AG913" s="29"/>
      <c r="AH913" s="29"/>
      <c r="AI913" s="29"/>
      <c r="AJ913" s="29"/>
      <c r="AK913" s="29"/>
      <c r="AL913" s="9"/>
      <c r="AM913" s="29"/>
      <c r="AN913" s="29"/>
      <c r="AO913" s="29"/>
      <c r="AP913" s="29"/>
      <c r="AQ913" s="2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</row>
    <row r="914" spans="2:108" ht="15">
      <c r="B914" s="4"/>
      <c r="C914" s="4"/>
      <c r="D914" s="4"/>
      <c r="E914" s="4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6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29"/>
      <c r="AD914" s="29"/>
      <c r="AE914" s="29"/>
      <c r="AF914" s="29"/>
      <c r="AG914" s="29"/>
      <c r="AH914" s="29"/>
      <c r="AI914" s="29"/>
      <c r="AJ914" s="29"/>
      <c r="AK914" s="29"/>
      <c r="AL914" s="9"/>
      <c r="AM914" s="29"/>
      <c r="AN914" s="29"/>
      <c r="AO914" s="29"/>
      <c r="AP914" s="29"/>
      <c r="AQ914" s="2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</row>
    <row r="915" spans="2:108" ht="15">
      <c r="B915" s="4"/>
      <c r="C915" s="4"/>
      <c r="D915" s="4"/>
      <c r="E915" s="4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6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29"/>
      <c r="AD915" s="29"/>
      <c r="AE915" s="29"/>
      <c r="AF915" s="29"/>
      <c r="AG915" s="29"/>
      <c r="AH915" s="29"/>
      <c r="AI915" s="29"/>
      <c r="AJ915" s="29"/>
      <c r="AK915" s="29"/>
      <c r="AL915" s="9"/>
      <c r="AM915" s="29"/>
      <c r="AN915" s="29"/>
      <c r="AO915" s="29"/>
      <c r="AP915" s="29"/>
      <c r="AQ915" s="2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</row>
    <row r="916" spans="2:108" ht="15">
      <c r="B916" s="4"/>
      <c r="C916" s="4"/>
      <c r="D916" s="4"/>
      <c r="E916" s="4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6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29"/>
      <c r="AD916" s="29"/>
      <c r="AE916" s="29"/>
      <c r="AF916" s="29"/>
      <c r="AG916" s="29"/>
      <c r="AH916" s="29"/>
      <c r="AI916" s="29"/>
      <c r="AJ916" s="29"/>
      <c r="AK916" s="29"/>
      <c r="AL916" s="9"/>
      <c r="AM916" s="29"/>
      <c r="AN916" s="29"/>
      <c r="AO916" s="29"/>
      <c r="AP916" s="29"/>
      <c r="AQ916" s="2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</row>
    <row r="917" spans="2:108" ht="15">
      <c r="B917" s="4"/>
      <c r="C917" s="4"/>
      <c r="D917" s="4"/>
      <c r="E917" s="4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6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29"/>
      <c r="AD917" s="29"/>
      <c r="AE917" s="29"/>
      <c r="AF917" s="29"/>
      <c r="AG917" s="29"/>
      <c r="AH917" s="29"/>
      <c r="AI917" s="29"/>
      <c r="AJ917" s="29"/>
      <c r="AK917" s="29"/>
      <c r="AL917" s="9"/>
      <c r="AM917" s="29"/>
      <c r="AN917" s="29"/>
      <c r="AO917" s="29"/>
      <c r="AP917" s="29"/>
      <c r="AQ917" s="2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</row>
    <row r="918" spans="2:108" ht="15">
      <c r="B918" s="4"/>
      <c r="C918" s="4"/>
      <c r="D918" s="4"/>
      <c r="E918" s="4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6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29"/>
      <c r="AD918" s="29"/>
      <c r="AE918" s="29"/>
      <c r="AF918" s="29"/>
      <c r="AG918" s="29"/>
      <c r="AH918" s="29"/>
      <c r="AI918" s="29"/>
      <c r="AJ918" s="29"/>
      <c r="AK918" s="29"/>
      <c r="AL918" s="9"/>
      <c r="AM918" s="29"/>
      <c r="AN918" s="29"/>
      <c r="AO918" s="29"/>
      <c r="AP918" s="29"/>
      <c r="AQ918" s="2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</row>
    <row r="919" spans="2:108" ht="15">
      <c r="B919" s="4"/>
      <c r="C919" s="4"/>
      <c r="D919" s="4"/>
      <c r="E919" s="4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6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29"/>
      <c r="AD919" s="29"/>
      <c r="AE919" s="29"/>
      <c r="AF919" s="29"/>
      <c r="AG919" s="29"/>
      <c r="AH919" s="29"/>
      <c r="AI919" s="29"/>
      <c r="AJ919" s="29"/>
      <c r="AK919" s="29"/>
      <c r="AL919" s="9"/>
      <c r="AM919" s="29"/>
      <c r="AN919" s="29"/>
      <c r="AO919" s="29"/>
      <c r="AP919" s="29"/>
      <c r="AQ919" s="2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</row>
    <row r="920" spans="2:108" ht="15">
      <c r="B920" s="4"/>
      <c r="C920" s="4"/>
      <c r="D920" s="4"/>
      <c r="E920" s="4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6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29"/>
      <c r="AD920" s="29"/>
      <c r="AE920" s="29"/>
      <c r="AF920" s="29"/>
      <c r="AG920" s="29"/>
      <c r="AH920" s="29"/>
      <c r="AI920" s="29"/>
      <c r="AJ920" s="29"/>
      <c r="AK920" s="29"/>
      <c r="AL920" s="9"/>
      <c r="AM920" s="29"/>
      <c r="AN920" s="29"/>
      <c r="AO920" s="29"/>
      <c r="AP920" s="29"/>
      <c r="AQ920" s="2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</row>
    <row r="921" spans="2:108" ht="15">
      <c r="B921" s="4"/>
      <c r="C921" s="4"/>
      <c r="D921" s="4"/>
      <c r="E921" s="4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6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29"/>
      <c r="AD921" s="29"/>
      <c r="AE921" s="29"/>
      <c r="AF921" s="29"/>
      <c r="AG921" s="29"/>
      <c r="AH921" s="29"/>
      <c r="AI921" s="29"/>
      <c r="AJ921" s="29"/>
      <c r="AK921" s="29"/>
      <c r="AL921" s="9"/>
      <c r="AM921" s="29"/>
      <c r="AN921" s="29"/>
      <c r="AO921" s="29"/>
      <c r="AP921" s="29"/>
      <c r="AQ921" s="2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</row>
    <row r="922" spans="2:108" ht="15">
      <c r="B922" s="4"/>
      <c r="C922" s="4"/>
      <c r="D922" s="4"/>
      <c r="E922" s="4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6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29"/>
      <c r="AD922" s="29"/>
      <c r="AE922" s="29"/>
      <c r="AF922" s="29"/>
      <c r="AG922" s="29"/>
      <c r="AH922" s="29"/>
      <c r="AI922" s="29"/>
      <c r="AJ922" s="29"/>
      <c r="AK922" s="29"/>
      <c r="AL922" s="9"/>
      <c r="AM922" s="29"/>
      <c r="AN922" s="29"/>
      <c r="AO922" s="29"/>
      <c r="AP922" s="29"/>
      <c r="AQ922" s="2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</row>
    <row r="923" spans="2:108" ht="15">
      <c r="B923" s="4"/>
      <c r="C923" s="4"/>
      <c r="D923" s="4"/>
      <c r="E923" s="4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6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29"/>
      <c r="AD923" s="29"/>
      <c r="AE923" s="29"/>
      <c r="AF923" s="29"/>
      <c r="AG923" s="29"/>
      <c r="AH923" s="29"/>
      <c r="AI923" s="29"/>
      <c r="AJ923" s="29"/>
      <c r="AK923" s="29"/>
      <c r="AL923" s="9"/>
      <c r="AM923" s="29"/>
      <c r="AN923" s="29"/>
      <c r="AO923" s="29"/>
      <c r="AP923" s="29"/>
      <c r="AQ923" s="2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</row>
    <row r="924" spans="2:108" ht="15">
      <c r="B924" s="4"/>
      <c r="C924" s="4"/>
      <c r="D924" s="4"/>
      <c r="E924" s="4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6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29"/>
      <c r="AD924" s="29"/>
      <c r="AE924" s="29"/>
      <c r="AF924" s="29"/>
      <c r="AG924" s="29"/>
      <c r="AH924" s="29"/>
      <c r="AI924" s="29"/>
      <c r="AJ924" s="29"/>
      <c r="AK924" s="29"/>
      <c r="AL924" s="9"/>
      <c r="AM924" s="29"/>
      <c r="AN924" s="29"/>
      <c r="AO924" s="29"/>
      <c r="AP924" s="29"/>
      <c r="AQ924" s="2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</row>
    <row r="925" spans="2:108" ht="15">
      <c r="B925" s="4"/>
      <c r="C925" s="4"/>
      <c r="D925" s="4"/>
      <c r="E925" s="4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6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29"/>
      <c r="AD925" s="29"/>
      <c r="AE925" s="29"/>
      <c r="AF925" s="29"/>
      <c r="AG925" s="29"/>
      <c r="AH925" s="29"/>
      <c r="AI925" s="29"/>
      <c r="AJ925" s="29"/>
      <c r="AK925" s="29"/>
      <c r="AL925" s="9"/>
      <c r="AM925" s="29"/>
      <c r="AN925" s="29"/>
      <c r="AO925" s="29"/>
      <c r="AP925" s="29"/>
      <c r="AQ925" s="2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</row>
    <row r="926" spans="2:108" ht="15">
      <c r="B926" s="4"/>
      <c r="C926" s="4"/>
      <c r="D926" s="4"/>
      <c r="E926" s="4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6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29"/>
      <c r="AD926" s="29"/>
      <c r="AE926" s="29"/>
      <c r="AF926" s="29"/>
      <c r="AG926" s="29"/>
      <c r="AH926" s="29"/>
      <c r="AI926" s="29"/>
      <c r="AJ926" s="29"/>
      <c r="AK926" s="29"/>
      <c r="AL926" s="9"/>
      <c r="AM926" s="29"/>
      <c r="AN926" s="29"/>
      <c r="AO926" s="29"/>
      <c r="AP926" s="29"/>
      <c r="AQ926" s="2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</row>
    <row r="927" spans="2:108" ht="15">
      <c r="B927" s="4"/>
      <c r="C927" s="4"/>
      <c r="D927" s="4"/>
      <c r="E927" s="4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6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29"/>
      <c r="AD927" s="29"/>
      <c r="AE927" s="29"/>
      <c r="AF927" s="29"/>
      <c r="AG927" s="29"/>
      <c r="AH927" s="29"/>
      <c r="AI927" s="29"/>
      <c r="AJ927" s="29"/>
      <c r="AK927" s="29"/>
      <c r="AL927" s="9"/>
      <c r="AM927" s="29"/>
      <c r="AN927" s="29"/>
      <c r="AO927" s="29"/>
      <c r="AP927" s="29"/>
      <c r="AQ927" s="2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</row>
    <row r="928" spans="2:108" ht="15">
      <c r="B928" s="4"/>
      <c r="C928" s="4"/>
      <c r="D928" s="4"/>
      <c r="E928" s="4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6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29"/>
      <c r="AD928" s="29"/>
      <c r="AE928" s="29"/>
      <c r="AF928" s="29"/>
      <c r="AG928" s="29"/>
      <c r="AH928" s="29"/>
      <c r="AI928" s="29"/>
      <c r="AJ928" s="29"/>
      <c r="AK928" s="29"/>
      <c r="AL928" s="9"/>
      <c r="AM928" s="29"/>
      <c r="AN928" s="29"/>
      <c r="AO928" s="29"/>
      <c r="AP928" s="29"/>
      <c r="AQ928" s="2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</row>
    <row r="929" spans="2:108" ht="15">
      <c r="B929" s="4"/>
      <c r="C929" s="4"/>
      <c r="D929" s="4"/>
      <c r="E929" s="4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6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29"/>
      <c r="AD929" s="29"/>
      <c r="AE929" s="29"/>
      <c r="AF929" s="29"/>
      <c r="AG929" s="29"/>
      <c r="AH929" s="29"/>
      <c r="AI929" s="29"/>
      <c r="AJ929" s="29"/>
      <c r="AK929" s="29"/>
      <c r="AL929" s="9"/>
      <c r="AM929" s="29"/>
      <c r="AN929" s="29"/>
      <c r="AO929" s="29"/>
      <c r="AP929" s="29"/>
      <c r="AQ929" s="2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</row>
    <row r="930" spans="2:108" ht="15">
      <c r="B930" s="4"/>
      <c r="C930" s="4"/>
      <c r="D930" s="4"/>
      <c r="E930" s="4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6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29"/>
      <c r="AD930" s="29"/>
      <c r="AE930" s="29"/>
      <c r="AF930" s="29"/>
      <c r="AG930" s="29"/>
      <c r="AH930" s="29"/>
      <c r="AI930" s="29"/>
      <c r="AJ930" s="29"/>
      <c r="AK930" s="29"/>
      <c r="AL930" s="9"/>
      <c r="AM930" s="29"/>
      <c r="AN930" s="29"/>
      <c r="AO930" s="29"/>
      <c r="AP930" s="29"/>
      <c r="AQ930" s="2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</row>
    <row r="931" spans="2:108" ht="15">
      <c r="B931" s="4"/>
      <c r="C931" s="4"/>
      <c r="D931" s="4"/>
      <c r="E931" s="4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6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29"/>
      <c r="AD931" s="29"/>
      <c r="AE931" s="29"/>
      <c r="AF931" s="29"/>
      <c r="AG931" s="29"/>
      <c r="AH931" s="29"/>
      <c r="AI931" s="29"/>
      <c r="AJ931" s="29"/>
      <c r="AK931" s="29"/>
      <c r="AL931" s="9"/>
      <c r="AM931" s="29"/>
      <c r="AN931" s="29"/>
      <c r="AO931" s="29"/>
      <c r="AP931" s="29"/>
      <c r="AQ931" s="2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</row>
    <row r="932" spans="2:108" ht="15">
      <c r="B932" s="4"/>
      <c r="C932" s="4"/>
      <c r="D932" s="4"/>
      <c r="E932" s="4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6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29"/>
      <c r="AD932" s="29"/>
      <c r="AE932" s="29"/>
      <c r="AF932" s="29"/>
      <c r="AG932" s="29"/>
      <c r="AH932" s="29"/>
      <c r="AI932" s="29"/>
      <c r="AJ932" s="29"/>
      <c r="AK932" s="29"/>
      <c r="AL932" s="9"/>
      <c r="AM932" s="29"/>
      <c r="AN932" s="29"/>
      <c r="AO932" s="29"/>
      <c r="AP932" s="29"/>
      <c r="AQ932" s="2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</row>
    <row r="933" spans="2:108" ht="15">
      <c r="B933" s="4"/>
      <c r="C933" s="4"/>
      <c r="D933" s="4"/>
      <c r="E933" s="4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6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29"/>
      <c r="AD933" s="29"/>
      <c r="AE933" s="29"/>
      <c r="AF933" s="29"/>
      <c r="AG933" s="29"/>
      <c r="AH933" s="29"/>
      <c r="AI933" s="29"/>
      <c r="AJ933" s="29"/>
      <c r="AK933" s="29"/>
      <c r="AL933" s="9"/>
      <c r="AM933" s="29"/>
      <c r="AN933" s="29"/>
      <c r="AO933" s="29"/>
      <c r="AP933" s="29"/>
      <c r="AQ933" s="2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</row>
    <row r="934" spans="2:108" ht="15">
      <c r="B934" s="4"/>
      <c r="C934" s="4"/>
      <c r="D934" s="4"/>
      <c r="E934" s="4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6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29"/>
      <c r="AD934" s="29"/>
      <c r="AE934" s="29"/>
      <c r="AF934" s="29"/>
      <c r="AG934" s="29"/>
      <c r="AH934" s="29"/>
      <c r="AI934" s="29"/>
      <c r="AJ934" s="29"/>
      <c r="AK934" s="29"/>
      <c r="AL934" s="9"/>
      <c r="AM934" s="29"/>
      <c r="AN934" s="29"/>
      <c r="AO934" s="29"/>
      <c r="AP934" s="29"/>
      <c r="AQ934" s="2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</row>
    <row r="935" spans="2:108" ht="15">
      <c r="B935" s="4"/>
      <c r="C935" s="4"/>
      <c r="D935" s="4"/>
      <c r="E935" s="4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6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29"/>
      <c r="AD935" s="29"/>
      <c r="AE935" s="29"/>
      <c r="AF935" s="29"/>
      <c r="AG935" s="29"/>
      <c r="AH935" s="29"/>
      <c r="AI935" s="29"/>
      <c r="AJ935" s="29"/>
      <c r="AK935" s="29"/>
      <c r="AL935" s="9"/>
      <c r="AM935" s="29"/>
      <c r="AN935" s="29"/>
      <c r="AO935" s="29"/>
      <c r="AP935" s="29"/>
      <c r="AQ935" s="2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</row>
    <row r="936" spans="2:108" ht="15">
      <c r="B936" s="4"/>
      <c r="C936" s="4"/>
      <c r="D936" s="4"/>
      <c r="E936" s="4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6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29"/>
      <c r="AD936" s="29"/>
      <c r="AE936" s="29"/>
      <c r="AF936" s="29"/>
      <c r="AG936" s="29"/>
      <c r="AH936" s="29"/>
      <c r="AI936" s="29"/>
      <c r="AJ936" s="29"/>
      <c r="AK936" s="29"/>
      <c r="AL936" s="9"/>
      <c r="AM936" s="29"/>
      <c r="AN936" s="29"/>
      <c r="AO936" s="29"/>
      <c r="AP936" s="29"/>
      <c r="AQ936" s="2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</row>
    <row r="937" spans="2:108" ht="15">
      <c r="B937" s="4"/>
      <c r="C937" s="4"/>
      <c r="D937" s="4"/>
      <c r="E937" s="4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6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29"/>
      <c r="AD937" s="29"/>
      <c r="AE937" s="29"/>
      <c r="AF937" s="29"/>
      <c r="AG937" s="29"/>
      <c r="AH937" s="29"/>
      <c r="AI937" s="29"/>
      <c r="AJ937" s="29"/>
      <c r="AK937" s="29"/>
      <c r="AL937" s="9"/>
      <c r="AM937" s="29"/>
      <c r="AN937" s="29"/>
      <c r="AO937" s="29"/>
      <c r="AP937" s="29"/>
      <c r="AQ937" s="2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</row>
    <row r="938" spans="2:108" ht="15">
      <c r="B938" s="4"/>
      <c r="C938" s="4"/>
      <c r="D938" s="4"/>
      <c r="E938" s="4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6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29"/>
      <c r="AD938" s="29"/>
      <c r="AE938" s="29"/>
      <c r="AF938" s="29"/>
      <c r="AG938" s="29"/>
      <c r="AH938" s="29"/>
      <c r="AI938" s="29"/>
      <c r="AJ938" s="29"/>
      <c r="AK938" s="29"/>
      <c r="AL938" s="9"/>
      <c r="AM938" s="29"/>
      <c r="AN938" s="29"/>
      <c r="AO938" s="29"/>
      <c r="AP938" s="29"/>
      <c r="AQ938" s="2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</row>
    <row r="939" spans="2:108" ht="15">
      <c r="B939" s="4"/>
      <c r="C939" s="4"/>
      <c r="D939" s="4"/>
      <c r="E939" s="4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6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29"/>
      <c r="AD939" s="29"/>
      <c r="AE939" s="29"/>
      <c r="AF939" s="29"/>
      <c r="AG939" s="29"/>
      <c r="AH939" s="29"/>
      <c r="AI939" s="29"/>
      <c r="AJ939" s="29"/>
      <c r="AK939" s="29"/>
      <c r="AL939" s="9"/>
      <c r="AM939" s="29"/>
      <c r="AN939" s="29"/>
      <c r="AO939" s="29"/>
      <c r="AP939" s="29"/>
      <c r="AQ939" s="2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</row>
    <row r="940" spans="2:108" ht="15">
      <c r="B940" s="4"/>
      <c r="C940" s="4"/>
      <c r="D940" s="4"/>
      <c r="E940" s="4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6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29"/>
      <c r="AD940" s="29"/>
      <c r="AE940" s="29"/>
      <c r="AF940" s="29"/>
      <c r="AG940" s="29"/>
      <c r="AH940" s="29"/>
      <c r="AI940" s="29"/>
      <c r="AJ940" s="29"/>
      <c r="AK940" s="29"/>
      <c r="AL940" s="9"/>
      <c r="AM940" s="29"/>
      <c r="AN940" s="29"/>
      <c r="AO940" s="29"/>
      <c r="AP940" s="29"/>
      <c r="AQ940" s="2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</row>
    <row r="941" spans="2:108" ht="15">
      <c r="B941" s="4"/>
      <c r="C941" s="4"/>
      <c r="D941" s="4"/>
      <c r="E941" s="4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6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29"/>
      <c r="AD941" s="29"/>
      <c r="AE941" s="29"/>
      <c r="AF941" s="29"/>
      <c r="AG941" s="29"/>
      <c r="AH941" s="29"/>
      <c r="AI941" s="29"/>
      <c r="AJ941" s="29"/>
      <c r="AK941" s="29"/>
      <c r="AL941" s="9"/>
      <c r="AM941" s="29"/>
      <c r="AN941" s="29"/>
      <c r="AO941" s="29"/>
      <c r="AP941" s="29"/>
      <c r="AQ941" s="2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</row>
    <row r="942" spans="2:108" ht="15">
      <c r="B942" s="4"/>
      <c r="C942" s="4"/>
      <c r="D942" s="4"/>
      <c r="E942" s="4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6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29"/>
      <c r="AD942" s="29"/>
      <c r="AE942" s="29"/>
      <c r="AF942" s="29"/>
      <c r="AG942" s="29"/>
      <c r="AH942" s="29"/>
      <c r="AI942" s="29"/>
      <c r="AJ942" s="29"/>
      <c r="AK942" s="29"/>
      <c r="AL942" s="9"/>
      <c r="AM942" s="29"/>
      <c r="AN942" s="29"/>
      <c r="AO942" s="29"/>
      <c r="AP942" s="29"/>
      <c r="AQ942" s="2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</row>
    <row r="943" spans="2:108" ht="15">
      <c r="B943" s="4"/>
      <c r="C943" s="4"/>
      <c r="D943" s="4"/>
      <c r="E943" s="4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6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29"/>
      <c r="AD943" s="29"/>
      <c r="AE943" s="29"/>
      <c r="AF943" s="29"/>
      <c r="AG943" s="29"/>
      <c r="AH943" s="29"/>
      <c r="AI943" s="29"/>
      <c r="AJ943" s="29"/>
      <c r="AK943" s="29"/>
      <c r="AL943" s="9"/>
      <c r="AM943" s="29"/>
      <c r="AN943" s="29"/>
      <c r="AO943" s="29"/>
      <c r="AP943" s="29"/>
      <c r="AQ943" s="2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</row>
    <row r="944" spans="2:108" ht="15">
      <c r="B944" s="4"/>
      <c r="C944" s="4"/>
      <c r="D944" s="4"/>
      <c r="E944" s="4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6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29"/>
      <c r="AD944" s="29"/>
      <c r="AE944" s="29"/>
      <c r="AF944" s="29"/>
      <c r="AG944" s="29"/>
      <c r="AH944" s="29"/>
      <c r="AI944" s="29"/>
      <c r="AJ944" s="29"/>
      <c r="AK944" s="29"/>
      <c r="AL944" s="9"/>
      <c r="AM944" s="29"/>
      <c r="AN944" s="29"/>
      <c r="AO944" s="29"/>
      <c r="AP944" s="29"/>
      <c r="AQ944" s="2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</row>
    <row r="945" spans="2:108" ht="15">
      <c r="B945" s="4"/>
      <c r="C945" s="4"/>
      <c r="D945" s="4"/>
      <c r="E945" s="4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6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29"/>
      <c r="AD945" s="29"/>
      <c r="AE945" s="29"/>
      <c r="AF945" s="29"/>
      <c r="AG945" s="29"/>
      <c r="AH945" s="29"/>
      <c r="AI945" s="29"/>
      <c r="AJ945" s="29"/>
      <c r="AK945" s="29"/>
      <c r="AL945" s="9"/>
      <c r="AM945" s="29"/>
      <c r="AN945" s="29"/>
      <c r="AO945" s="29"/>
      <c r="AP945" s="29"/>
      <c r="AQ945" s="2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</row>
    <row r="946" spans="2:108" ht="15">
      <c r="B946" s="4"/>
      <c r="C946" s="4"/>
      <c r="D946" s="4"/>
      <c r="E946" s="4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6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29"/>
      <c r="AD946" s="29"/>
      <c r="AE946" s="29"/>
      <c r="AF946" s="29"/>
      <c r="AG946" s="29"/>
      <c r="AH946" s="29"/>
      <c r="AI946" s="29"/>
      <c r="AJ946" s="29"/>
      <c r="AK946" s="29"/>
      <c r="AL946" s="9"/>
      <c r="AM946" s="29"/>
      <c r="AN946" s="29"/>
      <c r="AO946" s="29"/>
      <c r="AP946" s="29"/>
      <c r="AQ946" s="2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</row>
    <row r="947" spans="2:108" ht="15">
      <c r="B947" s="4"/>
      <c r="C947" s="4"/>
      <c r="D947" s="4"/>
      <c r="E947" s="4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6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29"/>
      <c r="AD947" s="29"/>
      <c r="AE947" s="29"/>
      <c r="AF947" s="29"/>
      <c r="AG947" s="29"/>
      <c r="AH947" s="29"/>
      <c r="AI947" s="29"/>
      <c r="AJ947" s="29"/>
      <c r="AK947" s="29"/>
      <c r="AL947" s="9"/>
      <c r="AM947" s="29"/>
      <c r="AN947" s="29"/>
      <c r="AO947" s="29"/>
      <c r="AP947" s="29"/>
      <c r="AQ947" s="2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</row>
    <row r="948" spans="2:108" ht="15">
      <c r="B948" s="4"/>
      <c r="C948" s="4"/>
      <c r="D948" s="4"/>
      <c r="E948" s="4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6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29"/>
      <c r="AD948" s="29"/>
      <c r="AE948" s="29"/>
      <c r="AF948" s="29"/>
      <c r="AG948" s="29"/>
      <c r="AH948" s="29"/>
      <c r="AI948" s="29"/>
      <c r="AJ948" s="29"/>
      <c r="AK948" s="29"/>
      <c r="AL948" s="9"/>
      <c r="AM948" s="29"/>
      <c r="AN948" s="29"/>
      <c r="AO948" s="29"/>
      <c r="AP948" s="29"/>
      <c r="AQ948" s="2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</row>
    <row r="949" spans="2:108" ht="15">
      <c r="B949" s="4"/>
      <c r="C949" s="4"/>
      <c r="D949" s="4"/>
      <c r="E949" s="4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6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29"/>
      <c r="AD949" s="29"/>
      <c r="AE949" s="29"/>
      <c r="AF949" s="29"/>
      <c r="AG949" s="29"/>
      <c r="AH949" s="29"/>
      <c r="AI949" s="29"/>
      <c r="AJ949" s="29"/>
      <c r="AK949" s="29"/>
      <c r="AL949" s="9"/>
      <c r="AM949" s="29"/>
      <c r="AN949" s="29"/>
      <c r="AO949" s="29"/>
      <c r="AP949" s="29"/>
      <c r="AQ949" s="2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</row>
    <row r="950" spans="2:108" ht="15">
      <c r="B950" s="4"/>
      <c r="C950" s="4"/>
      <c r="D950" s="4"/>
      <c r="E950" s="4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6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29"/>
      <c r="AD950" s="29"/>
      <c r="AE950" s="29"/>
      <c r="AF950" s="29"/>
      <c r="AG950" s="29"/>
      <c r="AH950" s="29"/>
      <c r="AI950" s="29"/>
      <c r="AJ950" s="29"/>
      <c r="AK950" s="29"/>
      <c r="AL950" s="9"/>
      <c r="AM950" s="29"/>
      <c r="AN950" s="29"/>
      <c r="AO950" s="29"/>
      <c r="AP950" s="29"/>
      <c r="AQ950" s="2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</row>
    <row r="951" spans="2:108" ht="15">
      <c r="B951" s="4"/>
      <c r="C951" s="4"/>
      <c r="D951" s="4"/>
      <c r="E951" s="4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6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29"/>
      <c r="AD951" s="29"/>
      <c r="AE951" s="29"/>
      <c r="AF951" s="29"/>
      <c r="AG951" s="29"/>
      <c r="AH951" s="29"/>
      <c r="AI951" s="29"/>
      <c r="AJ951" s="29"/>
      <c r="AK951" s="29"/>
      <c r="AL951" s="9"/>
      <c r="AM951" s="29"/>
      <c r="AN951" s="29"/>
      <c r="AO951" s="29"/>
      <c r="AP951" s="29"/>
      <c r="AQ951" s="2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</row>
    <row r="952" spans="2:108" ht="15">
      <c r="B952" s="4"/>
      <c r="C952" s="4"/>
      <c r="D952" s="4"/>
      <c r="E952" s="4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6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29"/>
      <c r="AD952" s="29"/>
      <c r="AE952" s="29"/>
      <c r="AF952" s="29"/>
      <c r="AG952" s="29"/>
      <c r="AH952" s="29"/>
      <c r="AI952" s="29"/>
      <c r="AJ952" s="29"/>
      <c r="AK952" s="29"/>
      <c r="AL952" s="9"/>
      <c r="AM952" s="29"/>
      <c r="AN952" s="29"/>
      <c r="AO952" s="29"/>
      <c r="AP952" s="29"/>
      <c r="AQ952" s="2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</row>
    <row r="953" spans="2:108" ht="15">
      <c r="B953" s="4"/>
      <c r="C953" s="4"/>
      <c r="D953" s="4"/>
      <c r="E953" s="4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6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29"/>
      <c r="AD953" s="29"/>
      <c r="AE953" s="29"/>
      <c r="AF953" s="29"/>
      <c r="AG953" s="29"/>
      <c r="AH953" s="29"/>
      <c r="AI953" s="29"/>
      <c r="AJ953" s="29"/>
      <c r="AK953" s="29"/>
      <c r="AL953" s="9"/>
      <c r="AM953" s="29"/>
      <c r="AN953" s="29"/>
      <c r="AO953" s="29"/>
      <c r="AP953" s="29"/>
      <c r="AQ953" s="2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</row>
    <row r="954" spans="2:108" ht="15">
      <c r="B954" s="4"/>
      <c r="C954" s="4"/>
      <c r="D954" s="4"/>
      <c r="E954" s="4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6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29"/>
      <c r="AD954" s="29"/>
      <c r="AE954" s="29"/>
      <c r="AF954" s="29"/>
      <c r="AG954" s="29"/>
      <c r="AH954" s="29"/>
      <c r="AI954" s="29"/>
      <c r="AJ954" s="29"/>
      <c r="AK954" s="29"/>
      <c r="AL954" s="9"/>
      <c r="AM954" s="29"/>
      <c r="AN954" s="29"/>
      <c r="AO954" s="29"/>
      <c r="AP954" s="29"/>
      <c r="AQ954" s="2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</row>
    <row r="955" spans="2:108" ht="15">
      <c r="B955" s="4"/>
      <c r="C955" s="4"/>
      <c r="D955" s="4"/>
      <c r="E955" s="4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6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29"/>
      <c r="AD955" s="29"/>
      <c r="AE955" s="29"/>
      <c r="AF955" s="29"/>
      <c r="AG955" s="29"/>
      <c r="AH955" s="29"/>
      <c r="AI955" s="29"/>
      <c r="AJ955" s="29"/>
      <c r="AK955" s="29"/>
      <c r="AL955" s="9"/>
      <c r="AM955" s="29"/>
      <c r="AN955" s="29"/>
      <c r="AO955" s="29"/>
      <c r="AP955" s="29"/>
      <c r="AQ955" s="2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</row>
    <row r="956" spans="2:108" ht="15">
      <c r="B956" s="4"/>
      <c r="C956" s="4"/>
      <c r="D956" s="4"/>
      <c r="E956" s="4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6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29"/>
      <c r="AD956" s="29"/>
      <c r="AE956" s="29"/>
      <c r="AF956" s="29"/>
      <c r="AG956" s="29"/>
      <c r="AH956" s="29"/>
      <c r="AI956" s="29"/>
      <c r="AJ956" s="29"/>
      <c r="AK956" s="29"/>
      <c r="AL956" s="9"/>
      <c r="AM956" s="29"/>
      <c r="AN956" s="29"/>
      <c r="AO956" s="29"/>
      <c r="AP956" s="29"/>
      <c r="AQ956" s="2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</row>
    <row r="957" spans="2:108" ht="15">
      <c r="B957" s="4"/>
      <c r="C957" s="4"/>
      <c r="D957" s="4"/>
      <c r="E957" s="4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6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29"/>
      <c r="AD957" s="29"/>
      <c r="AE957" s="29"/>
      <c r="AF957" s="29"/>
      <c r="AG957" s="29"/>
      <c r="AH957" s="29"/>
      <c r="AI957" s="29"/>
      <c r="AJ957" s="29"/>
      <c r="AK957" s="29"/>
      <c r="AL957" s="9"/>
      <c r="AM957" s="29"/>
      <c r="AN957" s="29"/>
      <c r="AO957" s="29"/>
      <c r="AP957" s="29"/>
      <c r="AQ957" s="2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</row>
    <row r="958" spans="2:108" ht="15">
      <c r="B958" s="4"/>
      <c r="C958" s="4"/>
      <c r="D958" s="4"/>
      <c r="E958" s="4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6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29"/>
      <c r="AD958" s="29"/>
      <c r="AE958" s="29"/>
      <c r="AF958" s="29"/>
      <c r="AG958" s="29"/>
      <c r="AH958" s="29"/>
      <c r="AI958" s="29"/>
      <c r="AJ958" s="29"/>
      <c r="AK958" s="29"/>
      <c r="AL958" s="9"/>
      <c r="AM958" s="29"/>
      <c r="AN958" s="29"/>
      <c r="AO958" s="29"/>
      <c r="AP958" s="29"/>
      <c r="AQ958" s="2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</row>
    <row r="959" spans="2:108" ht="15">
      <c r="B959" s="4"/>
      <c r="C959" s="4"/>
      <c r="D959" s="4"/>
      <c r="E959" s="4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6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29"/>
      <c r="AD959" s="29"/>
      <c r="AE959" s="29"/>
      <c r="AF959" s="29"/>
      <c r="AG959" s="29"/>
      <c r="AH959" s="29"/>
      <c r="AI959" s="29"/>
      <c r="AJ959" s="29"/>
      <c r="AK959" s="29"/>
      <c r="AL959" s="9"/>
      <c r="AM959" s="29"/>
      <c r="AN959" s="29"/>
      <c r="AO959" s="29"/>
      <c r="AP959" s="29"/>
      <c r="AQ959" s="2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</row>
    <row r="960" spans="2:108" ht="15">
      <c r="B960" s="4"/>
      <c r="C960" s="4"/>
      <c r="D960" s="4"/>
      <c r="E960" s="4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6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29"/>
      <c r="AD960" s="29"/>
      <c r="AE960" s="29"/>
      <c r="AF960" s="29"/>
      <c r="AG960" s="29"/>
      <c r="AH960" s="29"/>
      <c r="AI960" s="29"/>
      <c r="AJ960" s="29"/>
      <c r="AK960" s="29"/>
      <c r="AL960" s="9"/>
      <c r="AM960" s="29"/>
      <c r="AN960" s="29"/>
      <c r="AO960" s="29"/>
      <c r="AP960" s="29"/>
      <c r="AQ960" s="2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</row>
    <row r="961" spans="2:108" ht="15">
      <c r="B961" s="4"/>
      <c r="C961" s="4"/>
      <c r="D961" s="4"/>
      <c r="E961" s="4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6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29"/>
      <c r="AD961" s="29"/>
      <c r="AE961" s="29"/>
      <c r="AF961" s="29"/>
      <c r="AG961" s="29"/>
      <c r="AH961" s="29"/>
      <c r="AI961" s="29"/>
      <c r="AJ961" s="29"/>
      <c r="AK961" s="29"/>
      <c r="AL961" s="9"/>
      <c r="AM961" s="29"/>
      <c r="AN961" s="29"/>
      <c r="AO961" s="29"/>
      <c r="AP961" s="29"/>
      <c r="AQ961" s="2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</row>
    <row r="962" spans="2:108" ht="15">
      <c r="B962" s="4"/>
      <c r="C962" s="4"/>
      <c r="D962" s="4"/>
      <c r="E962" s="4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6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29"/>
      <c r="AD962" s="29"/>
      <c r="AE962" s="29"/>
      <c r="AF962" s="29"/>
      <c r="AG962" s="29"/>
      <c r="AH962" s="29"/>
      <c r="AI962" s="29"/>
      <c r="AJ962" s="29"/>
      <c r="AK962" s="29"/>
      <c r="AL962" s="9"/>
      <c r="AM962" s="29"/>
      <c r="AN962" s="29"/>
      <c r="AO962" s="29"/>
      <c r="AP962" s="29"/>
      <c r="AQ962" s="2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</row>
    <row r="963" spans="2:108" ht="15">
      <c r="B963" s="4"/>
      <c r="C963" s="4"/>
      <c r="D963" s="4"/>
      <c r="E963" s="4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6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29"/>
      <c r="AD963" s="29"/>
      <c r="AE963" s="29"/>
      <c r="AF963" s="29"/>
      <c r="AG963" s="29"/>
      <c r="AH963" s="29"/>
      <c r="AI963" s="29"/>
      <c r="AJ963" s="29"/>
      <c r="AK963" s="29"/>
      <c r="AL963" s="9"/>
      <c r="AM963" s="29"/>
      <c r="AN963" s="29"/>
      <c r="AO963" s="29"/>
      <c r="AP963" s="29"/>
      <c r="AQ963" s="2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</row>
    <row r="964" spans="2:108" ht="15">
      <c r="B964" s="4"/>
      <c r="C964" s="4"/>
      <c r="D964" s="4"/>
      <c r="E964" s="4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6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29"/>
      <c r="AD964" s="29"/>
      <c r="AE964" s="29"/>
      <c r="AF964" s="29"/>
      <c r="AG964" s="29"/>
      <c r="AH964" s="29"/>
      <c r="AI964" s="29"/>
      <c r="AJ964" s="29"/>
      <c r="AK964" s="29"/>
      <c r="AL964" s="9"/>
      <c r="AM964" s="29"/>
      <c r="AN964" s="29"/>
      <c r="AO964" s="29"/>
      <c r="AP964" s="29"/>
      <c r="AQ964" s="2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</row>
    <row r="965" spans="2:108" ht="15">
      <c r="B965" s="4"/>
      <c r="C965" s="4"/>
      <c r="D965" s="4"/>
      <c r="E965" s="4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6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29"/>
      <c r="AD965" s="29"/>
      <c r="AE965" s="29"/>
      <c r="AF965" s="29"/>
      <c r="AG965" s="29"/>
      <c r="AH965" s="29"/>
      <c r="AI965" s="29"/>
      <c r="AJ965" s="29"/>
      <c r="AK965" s="29"/>
      <c r="AL965" s="9"/>
      <c r="AM965" s="29"/>
      <c r="AN965" s="29"/>
      <c r="AO965" s="29"/>
      <c r="AP965" s="29"/>
      <c r="AQ965" s="2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</row>
    <row r="966" spans="2:108" ht="15">
      <c r="B966" s="4"/>
      <c r="C966" s="4"/>
      <c r="D966" s="4"/>
      <c r="E966" s="4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6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29"/>
      <c r="AD966" s="29"/>
      <c r="AE966" s="29"/>
      <c r="AF966" s="29"/>
      <c r="AG966" s="29"/>
      <c r="AH966" s="29"/>
      <c r="AI966" s="29"/>
      <c r="AJ966" s="29"/>
      <c r="AK966" s="29"/>
      <c r="AL966" s="9"/>
      <c r="AM966" s="29"/>
      <c r="AN966" s="29"/>
      <c r="AO966" s="29"/>
      <c r="AP966" s="29"/>
      <c r="AQ966" s="2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</row>
    <row r="967" spans="2:108" ht="15">
      <c r="B967" s="4"/>
      <c r="C967" s="4"/>
      <c r="D967" s="4"/>
      <c r="E967" s="4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6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29"/>
      <c r="AD967" s="29"/>
      <c r="AE967" s="29"/>
      <c r="AF967" s="29"/>
      <c r="AG967" s="29"/>
      <c r="AH967" s="29"/>
      <c r="AI967" s="29"/>
      <c r="AJ967" s="29"/>
      <c r="AK967" s="29"/>
      <c r="AL967" s="9"/>
      <c r="AM967" s="29"/>
      <c r="AN967" s="29"/>
      <c r="AO967" s="29"/>
      <c r="AP967" s="29"/>
      <c r="AQ967" s="2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</row>
    <row r="968" spans="2:108" ht="15">
      <c r="B968" s="4"/>
      <c r="C968" s="4"/>
      <c r="D968" s="4"/>
      <c r="E968" s="4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6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29"/>
      <c r="AD968" s="29"/>
      <c r="AE968" s="29"/>
      <c r="AF968" s="29"/>
      <c r="AG968" s="29"/>
      <c r="AH968" s="29"/>
      <c r="AI968" s="29"/>
      <c r="AJ968" s="29"/>
      <c r="AK968" s="29"/>
      <c r="AL968" s="9"/>
      <c r="AM968" s="29"/>
      <c r="AN968" s="29"/>
      <c r="AO968" s="29"/>
      <c r="AP968" s="29"/>
      <c r="AQ968" s="2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</row>
    <row r="969" spans="2:108" ht="15">
      <c r="B969" s="4"/>
      <c r="C969" s="4"/>
      <c r="D969" s="4"/>
      <c r="E969" s="4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6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29"/>
      <c r="AD969" s="29"/>
      <c r="AE969" s="29"/>
      <c r="AF969" s="29"/>
      <c r="AG969" s="29"/>
      <c r="AH969" s="29"/>
      <c r="AI969" s="29"/>
      <c r="AJ969" s="29"/>
      <c r="AK969" s="29"/>
      <c r="AL969" s="9"/>
      <c r="AM969" s="29"/>
      <c r="AN969" s="29"/>
      <c r="AO969" s="29"/>
      <c r="AP969" s="29"/>
      <c r="AQ969" s="2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</row>
    <row r="970" spans="2:108" ht="15">
      <c r="B970" s="4"/>
      <c r="C970" s="4"/>
      <c r="D970" s="4"/>
      <c r="E970" s="4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6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29"/>
      <c r="AD970" s="29"/>
      <c r="AE970" s="29"/>
      <c r="AF970" s="29"/>
      <c r="AG970" s="29"/>
      <c r="AH970" s="29"/>
      <c r="AI970" s="29"/>
      <c r="AJ970" s="29"/>
      <c r="AK970" s="29"/>
      <c r="AL970" s="9"/>
      <c r="AM970" s="29"/>
      <c r="AN970" s="29"/>
      <c r="AO970" s="29"/>
      <c r="AP970" s="29"/>
      <c r="AQ970" s="2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</row>
    <row r="971" spans="2:108" ht="15">
      <c r="B971" s="4"/>
      <c r="C971" s="4"/>
      <c r="D971" s="4"/>
      <c r="E971" s="4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6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29"/>
      <c r="AD971" s="29"/>
      <c r="AE971" s="29"/>
      <c r="AF971" s="29"/>
      <c r="AG971" s="29"/>
      <c r="AH971" s="29"/>
      <c r="AI971" s="29"/>
      <c r="AJ971" s="29"/>
      <c r="AK971" s="29"/>
      <c r="AL971" s="9"/>
      <c r="AM971" s="29"/>
      <c r="AN971" s="29"/>
      <c r="AO971" s="29"/>
      <c r="AP971" s="29"/>
      <c r="AQ971" s="2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</row>
    <row r="972" spans="2:108" ht="15">
      <c r="B972" s="4"/>
      <c r="C972" s="4"/>
      <c r="D972" s="4"/>
      <c r="E972" s="4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6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29"/>
      <c r="AD972" s="29"/>
      <c r="AE972" s="29"/>
      <c r="AF972" s="29"/>
      <c r="AG972" s="29"/>
      <c r="AH972" s="29"/>
      <c r="AI972" s="29"/>
      <c r="AJ972" s="29"/>
      <c r="AK972" s="29"/>
      <c r="AL972" s="9"/>
      <c r="AM972" s="29"/>
      <c r="AN972" s="29"/>
      <c r="AO972" s="29"/>
      <c r="AP972" s="29"/>
      <c r="AQ972" s="2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</row>
    <row r="973" spans="2:108" ht="15">
      <c r="B973" s="4"/>
      <c r="C973" s="4"/>
      <c r="D973" s="4"/>
      <c r="E973" s="4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6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29"/>
      <c r="AD973" s="29"/>
      <c r="AE973" s="29"/>
      <c r="AF973" s="29"/>
      <c r="AG973" s="29"/>
      <c r="AH973" s="29"/>
      <c r="AI973" s="29"/>
      <c r="AJ973" s="29"/>
      <c r="AK973" s="29"/>
      <c r="AL973" s="9"/>
      <c r="AM973" s="29"/>
      <c r="AN973" s="29"/>
      <c r="AO973" s="29"/>
      <c r="AP973" s="29"/>
      <c r="AQ973" s="2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</row>
    <row r="974" spans="2:108" ht="15">
      <c r="B974" s="4"/>
      <c r="C974" s="4"/>
      <c r="D974" s="4"/>
      <c r="E974" s="4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6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29"/>
      <c r="AD974" s="29"/>
      <c r="AE974" s="29"/>
      <c r="AF974" s="29"/>
      <c r="AG974" s="29"/>
      <c r="AH974" s="29"/>
      <c r="AI974" s="29"/>
      <c r="AJ974" s="29"/>
      <c r="AK974" s="29"/>
      <c r="AL974" s="9"/>
      <c r="AM974" s="29"/>
      <c r="AN974" s="29"/>
      <c r="AO974" s="29"/>
      <c r="AP974" s="29"/>
      <c r="AQ974" s="2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</row>
    <row r="975" spans="2:108" ht="15">
      <c r="B975" s="4"/>
      <c r="C975" s="4"/>
      <c r="D975" s="4"/>
      <c r="E975" s="4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6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29"/>
      <c r="AD975" s="29"/>
      <c r="AE975" s="29"/>
      <c r="AF975" s="29"/>
      <c r="AG975" s="29"/>
      <c r="AH975" s="29"/>
      <c r="AI975" s="29"/>
      <c r="AJ975" s="29"/>
      <c r="AK975" s="29"/>
      <c r="AL975" s="9"/>
      <c r="AM975" s="29"/>
      <c r="AN975" s="29"/>
      <c r="AO975" s="29"/>
      <c r="AP975" s="29"/>
      <c r="AQ975" s="2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</row>
    <row r="976" spans="2:108" ht="15">
      <c r="B976" s="4"/>
      <c r="C976" s="4"/>
      <c r="D976" s="4"/>
      <c r="E976" s="4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6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29"/>
      <c r="AD976" s="29"/>
      <c r="AE976" s="29"/>
      <c r="AF976" s="29"/>
      <c r="AG976" s="29"/>
      <c r="AH976" s="29"/>
      <c r="AI976" s="29"/>
      <c r="AJ976" s="29"/>
      <c r="AK976" s="29"/>
      <c r="AL976" s="9"/>
      <c r="AM976" s="29"/>
      <c r="AN976" s="29"/>
      <c r="AO976" s="29"/>
      <c r="AP976" s="29"/>
      <c r="AQ976" s="2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</row>
    <row r="977" spans="2:108" ht="15">
      <c r="B977" s="4"/>
      <c r="C977" s="4"/>
      <c r="D977" s="4"/>
      <c r="E977" s="4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6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29"/>
      <c r="AD977" s="29"/>
      <c r="AE977" s="29"/>
      <c r="AF977" s="29"/>
      <c r="AG977" s="29"/>
      <c r="AH977" s="29"/>
      <c r="AI977" s="29"/>
      <c r="AJ977" s="29"/>
      <c r="AK977" s="29"/>
      <c r="AL977" s="9"/>
      <c r="AM977" s="29"/>
      <c r="AN977" s="29"/>
      <c r="AO977" s="29"/>
      <c r="AP977" s="29"/>
      <c r="AQ977" s="2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</row>
    <row r="978" spans="2:108" ht="15">
      <c r="B978" s="4"/>
      <c r="C978" s="4"/>
      <c r="D978" s="4"/>
      <c r="E978" s="4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6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29"/>
      <c r="AD978" s="29"/>
      <c r="AE978" s="29"/>
      <c r="AF978" s="29"/>
      <c r="AG978" s="29"/>
      <c r="AH978" s="29"/>
      <c r="AI978" s="29"/>
      <c r="AJ978" s="29"/>
      <c r="AK978" s="29"/>
      <c r="AL978" s="9"/>
      <c r="AM978" s="29"/>
      <c r="AN978" s="29"/>
      <c r="AO978" s="29"/>
      <c r="AP978" s="29"/>
      <c r="AQ978" s="2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</row>
    <row r="979" spans="2:108" ht="15">
      <c r="B979" s="4"/>
      <c r="C979" s="4"/>
      <c r="D979" s="4"/>
      <c r="E979" s="4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6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29"/>
      <c r="AD979" s="29"/>
      <c r="AE979" s="29"/>
      <c r="AF979" s="29"/>
      <c r="AG979" s="29"/>
      <c r="AH979" s="29"/>
      <c r="AI979" s="29"/>
      <c r="AJ979" s="29"/>
      <c r="AK979" s="29"/>
      <c r="AL979" s="9"/>
      <c r="AM979" s="29"/>
      <c r="AN979" s="29"/>
      <c r="AO979" s="29"/>
      <c r="AP979" s="29"/>
      <c r="AQ979" s="2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</row>
    <row r="980" spans="2:108" ht="15">
      <c r="B980" s="4"/>
      <c r="C980" s="4"/>
      <c r="D980" s="4"/>
      <c r="E980" s="4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6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29"/>
      <c r="AD980" s="29"/>
      <c r="AE980" s="29"/>
      <c r="AF980" s="29"/>
      <c r="AG980" s="29"/>
      <c r="AH980" s="29"/>
      <c r="AI980" s="29"/>
      <c r="AJ980" s="29"/>
      <c r="AK980" s="29"/>
      <c r="AL980" s="9"/>
      <c r="AM980" s="29"/>
      <c r="AN980" s="29"/>
      <c r="AO980" s="29"/>
      <c r="AP980" s="29"/>
      <c r="AQ980" s="2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</row>
    <row r="981" spans="2:108" ht="15">
      <c r="B981" s="4"/>
      <c r="C981" s="4"/>
      <c r="D981" s="4"/>
      <c r="E981" s="4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6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29"/>
      <c r="AD981" s="29"/>
      <c r="AE981" s="29"/>
      <c r="AF981" s="29"/>
      <c r="AG981" s="29"/>
      <c r="AH981" s="29"/>
      <c r="AI981" s="29"/>
      <c r="AJ981" s="29"/>
      <c r="AK981" s="29"/>
      <c r="AL981" s="9"/>
      <c r="AM981" s="29"/>
      <c r="AN981" s="29"/>
      <c r="AO981" s="29"/>
      <c r="AP981" s="29"/>
      <c r="AQ981" s="2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</row>
    <row r="982" spans="2:108" ht="15">
      <c r="B982" s="4"/>
      <c r="C982" s="4"/>
      <c r="D982" s="4"/>
      <c r="E982" s="4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6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29"/>
      <c r="AD982" s="29"/>
      <c r="AE982" s="29"/>
      <c r="AF982" s="29"/>
      <c r="AG982" s="29"/>
      <c r="AH982" s="29"/>
      <c r="AI982" s="29"/>
      <c r="AJ982" s="29"/>
      <c r="AK982" s="29"/>
      <c r="AL982" s="9"/>
      <c r="AM982" s="29"/>
      <c r="AN982" s="29"/>
      <c r="AO982" s="29"/>
      <c r="AP982" s="29"/>
      <c r="AQ982" s="2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</row>
    <row r="983" spans="2:108" ht="15">
      <c r="B983" s="4"/>
      <c r="C983" s="4"/>
      <c r="D983" s="4"/>
      <c r="E983" s="4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6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29"/>
      <c r="AD983" s="29"/>
      <c r="AE983" s="29"/>
      <c r="AF983" s="29"/>
      <c r="AG983" s="29"/>
      <c r="AH983" s="29"/>
      <c r="AI983" s="29"/>
      <c r="AJ983" s="29"/>
      <c r="AK983" s="29"/>
      <c r="AL983" s="9"/>
      <c r="AM983" s="29"/>
      <c r="AN983" s="29"/>
      <c r="AO983" s="29"/>
      <c r="AP983" s="29"/>
      <c r="AQ983" s="2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</row>
    <row r="984" spans="2:108" ht="15">
      <c r="B984" s="4"/>
      <c r="C984" s="4"/>
      <c r="D984" s="4"/>
      <c r="E984" s="4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6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29"/>
      <c r="AD984" s="29"/>
      <c r="AE984" s="29"/>
      <c r="AF984" s="29"/>
      <c r="AG984" s="29"/>
      <c r="AH984" s="29"/>
      <c r="AI984" s="29"/>
      <c r="AJ984" s="29"/>
      <c r="AK984" s="29"/>
      <c r="AL984" s="9"/>
      <c r="AM984" s="29"/>
      <c r="AN984" s="29"/>
      <c r="AO984" s="29"/>
      <c r="AP984" s="29"/>
      <c r="AQ984" s="2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</row>
    <row r="985" spans="2:108" ht="15">
      <c r="B985" s="4"/>
      <c r="C985" s="4"/>
      <c r="D985" s="4"/>
      <c r="E985" s="4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6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29"/>
      <c r="AD985" s="29"/>
      <c r="AE985" s="29"/>
      <c r="AF985" s="29"/>
      <c r="AG985" s="29"/>
      <c r="AH985" s="29"/>
      <c r="AI985" s="29"/>
      <c r="AJ985" s="29"/>
      <c r="AK985" s="29"/>
      <c r="AL985" s="9"/>
      <c r="AM985" s="29"/>
      <c r="AN985" s="29"/>
      <c r="AO985" s="29"/>
      <c r="AP985" s="29"/>
      <c r="AQ985" s="2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</row>
    <row r="986" spans="2:108" ht="15">
      <c r="B986" s="4"/>
      <c r="C986" s="4"/>
      <c r="D986" s="4"/>
      <c r="E986" s="4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6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29"/>
      <c r="AD986" s="29"/>
      <c r="AE986" s="29"/>
      <c r="AF986" s="29"/>
      <c r="AG986" s="29"/>
      <c r="AH986" s="29"/>
      <c r="AI986" s="29"/>
      <c r="AJ986" s="29"/>
      <c r="AK986" s="29"/>
      <c r="AL986" s="9"/>
      <c r="AM986" s="29"/>
      <c r="AN986" s="29"/>
      <c r="AO986" s="29"/>
      <c r="AP986" s="29"/>
      <c r="AQ986" s="2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</row>
    <row r="987" spans="2:108" ht="15">
      <c r="B987" s="4"/>
      <c r="C987" s="4"/>
      <c r="D987" s="4"/>
      <c r="E987" s="4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6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29"/>
      <c r="AD987" s="29"/>
      <c r="AE987" s="29"/>
      <c r="AF987" s="29"/>
      <c r="AG987" s="29"/>
      <c r="AH987" s="29"/>
      <c r="AI987" s="29"/>
      <c r="AJ987" s="29"/>
      <c r="AK987" s="29"/>
      <c r="AL987" s="9"/>
      <c r="AM987" s="29"/>
      <c r="AN987" s="29"/>
      <c r="AO987" s="29"/>
      <c r="AP987" s="29"/>
      <c r="AQ987" s="2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</row>
    <row r="988" spans="2:108" ht="15">
      <c r="B988" s="4"/>
      <c r="C988" s="4"/>
      <c r="D988" s="4"/>
      <c r="E988" s="4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6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29"/>
      <c r="AD988" s="29"/>
      <c r="AE988" s="29"/>
      <c r="AF988" s="29"/>
      <c r="AG988" s="29"/>
      <c r="AH988" s="29"/>
      <c r="AI988" s="29"/>
      <c r="AJ988" s="29"/>
      <c r="AK988" s="29"/>
      <c r="AL988" s="9"/>
      <c r="AM988" s="29"/>
      <c r="AN988" s="29"/>
      <c r="AO988" s="29"/>
      <c r="AP988" s="29"/>
      <c r="AQ988" s="2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</row>
    <row r="989" spans="2:108" ht="15">
      <c r="B989" s="4"/>
      <c r="C989" s="4"/>
      <c r="D989" s="4"/>
      <c r="E989" s="4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6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29"/>
      <c r="AD989" s="29"/>
      <c r="AE989" s="29"/>
      <c r="AF989" s="29"/>
      <c r="AG989" s="29"/>
      <c r="AH989" s="29"/>
      <c r="AI989" s="29"/>
      <c r="AJ989" s="29"/>
      <c r="AK989" s="29"/>
      <c r="AL989" s="9"/>
      <c r="AM989" s="29"/>
      <c r="AN989" s="29"/>
      <c r="AO989" s="29"/>
      <c r="AP989" s="29"/>
      <c r="AQ989" s="2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</row>
    <row r="990" spans="2:108" ht="15">
      <c r="B990" s="4"/>
      <c r="C990" s="4"/>
      <c r="D990" s="4"/>
      <c r="E990" s="4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6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29"/>
      <c r="AD990" s="29"/>
      <c r="AE990" s="29"/>
      <c r="AF990" s="29"/>
      <c r="AG990" s="29"/>
      <c r="AH990" s="29"/>
      <c r="AI990" s="29"/>
      <c r="AJ990" s="29"/>
      <c r="AK990" s="29"/>
      <c r="AL990" s="9"/>
      <c r="AM990" s="29"/>
      <c r="AN990" s="29"/>
      <c r="AO990" s="29"/>
      <c r="AP990" s="29"/>
      <c r="AQ990" s="2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</row>
    <row r="991" spans="2:108" ht="15">
      <c r="B991" s="4"/>
      <c r="C991" s="4"/>
      <c r="D991" s="4"/>
      <c r="E991" s="4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6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29"/>
      <c r="AD991" s="29"/>
      <c r="AE991" s="29"/>
      <c r="AF991" s="29"/>
      <c r="AG991" s="29"/>
      <c r="AH991" s="29"/>
      <c r="AI991" s="29"/>
      <c r="AJ991" s="29"/>
      <c r="AK991" s="29"/>
      <c r="AL991" s="9"/>
      <c r="AM991" s="29"/>
      <c r="AN991" s="29"/>
      <c r="AO991" s="29"/>
      <c r="AP991" s="29"/>
      <c r="AQ991" s="2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</row>
    <row r="992" spans="2:108" ht="15">
      <c r="B992" s="4"/>
      <c r="C992" s="4"/>
      <c r="D992" s="4"/>
      <c r="E992" s="4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6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29"/>
      <c r="AD992" s="29"/>
      <c r="AE992" s="29"/>
      <c r="AF992" s="29"/>
      <c r="AG992" s="29"/>
      <c r="AH992" s="29"/>
      <c r="AI992" s="29"/>
      <c r="AJ992" s="29"/>
      <c r="AK992" s="29"/>
      <c r="AL992" s="9"/>
      <c r="AM992" s="29"/>
      <c r="AN992" s="29"/>
      <c r="AO992" s="29"/>
      <c r="AP992" s="29"/>
      <c r="AQ992" s="2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</row>
    <row r="993" spans="2:108" ht="15">
      <c r="B993" s="4"/>
      <c r="C993" s="4"/>
      <c r="D993" s="4"/>
      <c r="E993" s="4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6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29"/>
      <c r="AD993" s="29"/>
      <c r="AE993" s="29"/>
      <c r="AF993" s="29"/>
      <c r="AG993" s="29"/>
      <c r="AH993" s="29"/>
      <c r="AI993" s="29"/>
      <c r="AJ993" s="29"/>
      <c r="AK993" s="29"/>
      <c r="AL993" s="9"/>
      <c r="AM993" s="29"/>
      <c r="AN993" s="29"/>
      <c r="AO993" s="29"/>
      <c r="AP993" s="29"/>
      <c r="AQ993" s="2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</row>
    <row r="994" spans="2:108" ht="15">
      <c r="B994" s="4"/>
      <c r="C994" s="4"/>
      <c r="D994" s="4"/>
      <c r="E994" s="4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6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29"/>
      <c r="AD994" s="29"/>
      <c r="AE994" s="29"/>
      <c r="AF994" s="29"/>
      <c r="AG994" s="29"/>
      <c r="AH994" s="29"/>
      <c r="AI994" s="29"/>
      <c r="AJ994" s="29"/>
      <c r="AK994" s="29"/>
      <c r="AL994" s="9"/>
      <c r="AM994" s="29"/>
      <c r="AN994" s="29"/>
      <c r="AO994" s="29"/>
      <c r="AP994" s="29"/>
      <c r="AQ994" s="2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</row>
    <row r="995" spans="2:108" ht="15">
      <c r="B995" s="4"/>
      <c r="C995" s="4"/>
      <c r="D995" s="4"/>
      <c r="E995" s="4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6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29"/>
      <c r="AD995" s="29"/>
      <c r="AE995" s="29"/>
      <c r="AF995" s="29"/>
      <c r="AG995" s="29"/>
      <c r="AH995" s="29"/>
      <c r="AI995" s="29"/>
      <c r="AJ995" s="29"/>
      <c r="AK995" s="29"/>
      <c r="AL995" s="9"/>
      <c r="AM995" s="29"/>
      <c r="AN995" s="29"/>
      <c r="AO995" s="29"/>
      <c r="AP995" s="29"/>
      <c r="AQ995" s="2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</row>
    <row r="996" spans="2:108" ht="15">
      <c r="B996" s="4"/>
      <c r="C996" s="4"/>
      <c r="D996" s="4"/>
      <c r="E996" s="4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6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29"/>
      <c r="AD996" s="29"/>
      <c r="AE996" s="29"/>
      <c r="AF996" s="29"/>
      <c r="AG996" s="29"/>
      <c r="AH996" s="29"/>
      <c r="AI996" s="29"/>
      <c r="AJ996" s="29"/>
      <c r="AK996" s="29"/>
      <c r="AL996" s="9"/>
      <c r="AM996" s="29"/>
      <c r="AN996" s="29"/>
      <c r="AO996" s="29"/>
      <c r="AP996" s="29"/>
      <c r="AQ996" s="2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</row>
    <row r="997" spans="2:108" ht="15">
      <c r="B997" s="4"/>
      <c r="C997" s="4"/>
      <c r="D997" s="4"/>
      <c r="E997" s="4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6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29"/>
      <c r="AD997" s="29"/>
      <c r="AE997" s="29"/>
      <c r="AF997" s="29"/>
      <c r="AG997" s="29"/>
      <c r="AH997" s="29"/>
      <c r="AI997" s="29"/>
      <c r="AJ997" s="29"/>
      <c r="AK997" s="29"/>
      <c r="AL997" s="9"/>
      <c r="AM997" s="29"/>
      <c r="AN997" s="29"/>
      <c r="AO997" s="29"/>
      <c r="AP997" s="29"/>
      <c r="AQ997" s="2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</row>
    <row r="998" spans="2:108" ht="15">
      <c r="B998" s="4"/>
      <c r="C998" s="4"/>
      <c r="D998" s="4"/>
      <c r="E998" s="4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6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29"/>
      <c r="AD998" s="29"/>
      <c r="AE998" s="29"/>
      <c r="AF998" s="29"/>
      <c r="AG998" s="29"/>
      <c r="AH998" s="29"/>
      <c r="AI998" s="29"/>
      <c r="AJ998" s="29"/>
      <c r="AK998" s="29"/>
      <c r="AL998" s="9"/>
      <c r="AM998" s="29"/>
      <c r="AN998" s="29"/>
      <c r="AO998" s="29"/>
      <c r="AP998" s="29"/>
      <c r="AQ998" s="2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</row>
    <row r="999" spans="2:108" ht="15">
      <c r="B999" s="4"/>
      <c r="C999" s="4"/>
      <c r="D999" s="4"/>
      <c r="E999" s="4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6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29"/>
      <c r="AD999" s="29"/>
      <c r="AE999" s="29"/>
      <c r="AF999" s="29"/>
      <c r="AG999" s="29"/>
      <c r="AH999" s="29"/>
      <c r="AI999" s="29"/>
      <c r="AJ999" s="29"/>
      <c r="AK999" s="29"/>
      <c r="AL999" s="9"/>
      <c r="AM999" s="29"/>
      <c r="AN999" s="29"/>
      <c r="AO999" s="29"/>
      <c r="AP999" s="29"/>
      <c r="AQ999" s="2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</row>
    <row r="1000" spans="2:108" ht="15">
      <c r="B1000" s="4"/>
      <c r="C1000" s="4"/>
      <c r="D1000" s="4"/>
      <c r="E1000" s="4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6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9"/>
      <c r="AM1000" s="29"/>
      <c r="AN1000" s="29"/>
      <c r="AO1000" s="29"/>
      <c r="AP1000" s="29"/>
      <c r="AQ1000" s="2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</row>
    <row r="1001" spans="2:108" ht="15">
      <c r="B1001" s="4"/>
      <c r="C1001" s="4"/>
      <c r="D1001" s="4"/>
      <c r="E1001" s="4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6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9"/>
      <c r="AM1001" s="29"/>
      <c r="AN1001" s="29"/>
      <c r="AO1001" s="29"/>
      <c r="AP1001" s="29"/>
      <c r="AQ1001" s="2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</row>
    <row r="1002" spans="2:108" ht="15">
      <c r="B1002" s="4"/>
      <c r="C1002" s="4"/>
      <c r="D1002" s="4"/>
      <c r="E1002" s="4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6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9"/>
      <c r="AM1002" s="29"/>
      <c r="AN1002" s="29"/>
      <c r="AO1002" s="29"/>
      <c r="AP1002" s="29"/>
      <c r="AQ1002" s="2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</row>
    <row r="1003" spans="2:108" ht="15">
      <c r="B1003" s="4"/>
      <c r="C1003" s="4"/>
      <c r="D1003" s="4"/>
      <c r="E1003" s="4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6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9"/>
      <c r="AM1003" s="29"/>
      <c r="AN1003" s="29"/>
      <c r="AO1003" s="29"/>
      <c r="AP1003" s="29"/>
      <c r="AQ1003" s="2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</row>
    <row r="1004" spans="2:108" ht="15">
      <c r="B1004" s="4"/>
      <c r="C1004" s="4"/>
      <c r="D1004" s="4"/>
      <c r="E1004" s="4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6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9"/>
      <c r="AM1004" s="29"/>
      <c r="AN1004" s="29"/>
      <c r="AO1004" s="29"/>
      <c r="AP1004" s="29"/>
      <c r="AQ1004" s="2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</row>
    <row r="1005" spans="2:108" ht="15">
      <c r="B1005" s="4"/>
      <c r="C1005" s="4"/>
      <c r="D1005" s="4"/>
      <c r="E1005" s="4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6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9"/>
      <c r="AM1005" s="29"/>
      <c r="AN1005" s="29"/>
      <c r="AO1005" s="29"/>
      <c r="AP1005" s="29"/>
      <c r="AQ1005" s="2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</row>
    <row r="1006" spans="2:108" ht="15">
      <c r="B1006" s="4"/>
      <c r="C1006" s="4"/>
      <c r="D1006" s="4"/>
      <c r="E1006" s="4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6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9"/>
      <c r="AM1006" s="29"/>
      <c r="AN1006" s="29"/>
      <c r="AO1006" s="29"/>
      <c r="AP1006" s="29"/>
      <c r="AQ1006" s="2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</row>
    <row r="1007" spans="2:108" ht="15">
      <c r="B1007" s="4"/>
      <c r="C1007" s="4"/>
      <c r="D1007" s="4"/>
      <c r="E1007" s="4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6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9"/>
      <c r="AM1007" s="29"/>
      <c r="AN1007" s="29"/>
      <c r="AO1007" s="29"/>
      <c r="AP1007" s="29"/>
      <c r="AQ1007" s="2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</row>
    <row r="1008" spans="2:108" ht="15">
      <c r="B1008" s="4"/>
      <c r="C1008" s="4"/>
      <c r="D1008" s="4"/>
      <c r="E1008" s="4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6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9"/>
      <c r="AM1008" s="29"/>
      <c r="AN1008" s="29"/>
      <c r="AO1008" s="29"/>
      <c r="AP1008" s="29"/>
      <c r="AQ1008" s="2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</row>
    <row r="1009" spans="2:108" ht="15">
      <c r="B1009" s="4"/>
      <c r="C1009" s="4"/>
      <c r="D1009" s="4"/>
      <c r="E1009" s="4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6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9"/>
      <c r="AM1009" s="29"/>
      <c r="AN1009" s="29"/>
      <c r="AO1009" s="29"/>
      <c r="AP1009" s="29"/>
      <c r="AQ1009" s="2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</row>
    <row r="1010" spans="2:108" ht="15">
      <c r="B1010" s="4"/>
      <c r="C1010" s="4"/>
      <c r="D1010" s="4"/>
      <c r="E1010" s="4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6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9"/>
      <c r="AM1010" s="29"/>
      <c r="AN1010" s="29"/>
      <c r="AO1010" s="29"/>
      <c r="AP1010" s="29"/>
      <c r="AQ1010" s="2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</row>
    <row r="1011" spans="2:108" ht="15">
      <c r="B1011" s="4"/>
      <c r="C1011" s="4"/>
      <c r="D1011" s="4"/>
      <c r="E1011" s="4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6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9"/>
      <c r="AM1011" s="29"/>
      <c r="AN1011" s="29"/>
      <c r="AO1011" s="29"/>
      <c r="AP1011" s="29"/>
      <c r="AQ1011" s="2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</row>
    <row r="1012" spans="2:108" ht="15">
      <c r="B1012" s="4"/>
      <c r="C1012" s="4"/>
      <c r="D1012" s="4"/>
      <c r="E1012" s="4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6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9"/>
      <c r="AM1012" s="29"/>
      <c r="AN1012" s="29"/>
      <c r="AO1012" s="29"/>
      <c r="AP1012" s="29"/>
      <c r="AQ1012" s="2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</row>
    <row r="1013" spans="2:108" ht="15">
      <c r="B1013" s="4"/>
      <c r="C1013" s="4"/>
      <c r="D1013" s="4"/>
      <c r="E1013" s="4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6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9"/>
      <c r="AM1013" s="29"/>
      <c r="AN1013" s="29"/>
      <c r="AO1013" s="29"/>
      <c r="AP1013" s="29"/>
      <c r="AQ1013" s="2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</row>
    <row r="1014" spans="2:108" ht="15">
      <c r="B1014" s="4"/>
      <c r="C1014" s="4"/>
      <c r="D1014" s="4"/>
      <c r="E1014" s="4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6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9"/>
      <c r="AM1014" s="29"/>
      <c r="AN1014" s="29"/>
      <c r="AO1014" s="29"/>
      <c r="AP1014" s="29"/>
      <c r="AQ1014" s="2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</row>
    <row r="1015" spans="2:108" ht="15">
      <c r="B1015" s="4"/>
      <c r="C1015" s="4"/>
      <c r="D1015" s="4"/>
      <c r="E1015" s="4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6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9"/>
      <c r="AM1015" s="29"/>
      <c r="AN1015" s="29"/>
      <c r="AO1015" s="29"/>
      <c r="AP1015" s="29"/>
      <c r="AQ1015" s="2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</row>
    <row r="1016" spans="2:108" ht="15">
      <c r="B1016" s="4"/>
      <c r="C1016" s="4"/>
      <c r="D1016" s="4"/>
      <c r="E1016" s="4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6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9"/>
      <c r="AM1016" s="29"/>
      <c r="AN1016" s="29"/>
      <c r="AO1016" s="29"/>
      <c r="AP1016" s="29"/>
      <c r="AQ1016" s="2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</row>
    <row r="1017" spans="2:108" ht="15">
      <c r="B1017" s="4"/>
      <c r="C1017" s="4"/>
      <c r="D1017" s="4"/>
      <c r="E1017" s="4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6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9"/>
      <c r="AM1017" s="29"/>
      <c r="AN1017" s="29"/>
      <c r="AO1017" s="29"/>
      <c r="AP1017" s="29"/>
      <c r="AQ1017" s="2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</row>
    <row r="1018" spans="2:108" ht="15">
      <c r="B1018" s="4"/>
      <c r="C1018" s="4"/>
      <c r="D1018" s="4"/>
      <c r="E1018" s="4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6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9"/>
      <c r="AM1018" s="29"/>
      <c r="AN1018" s="29"/>
      <c r="AO1018" s="29"/>
      <c r="AP1018" s="29"/>
      <c r="AQ1018" s="2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</row>
    <row r="1019" spans="2:108" ht="15">
      <c r="B1019" s="4"/>
      <c r="C1019" s="4"/>
      <c r="D1019" s="4"/>
      <c r="E1019" s="4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6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9"/>
      <c r="AM1019" s="29"/>
      <c r="AN1019" s="29"/>
      <c r="AO1019" s="29"/>
      <c r="AP1019" s="29"/>
      <c r="AQ1019" s="2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</row>
    <row r="1020" spans="2:108" ht="15">
      <c r="B1020" s="4"/>
      <c r="C1020" s="4"/>
      <c r="D1020" s="4"/>
      <c r="E1020" s="4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6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9"/>
      <c r="AM1020" s="29"/>
      <c r="AN1020" s="29"/>
      <c r="AO1020" s="29"/>
      <c r="AP1020" s="29"/>
      <c r="AQ1020" s="2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</row>
    <row r="1021" spans="2:108" ht="15">
      <c r="B1021" s="4"/>
      <c r="C1021" s="4"/>
      <c r="D1021" s="4"/>
      <c r="E1021" s="4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6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9"/>
      <c r="AM1021" s="29"/>
      <c r="AN1021" s="29"/>
      <c r="AO1021" s="29"/>
      <c r="AP1021" s="29"/>
      <c r="AQ1021" s="2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</row>
    <row r="1022" spans="2:108" ht="15">
      <c r="B1022" s="4"/>
      <c r="C1022" s="4"/>
      <c r="D1022" s="4"/>
      <c r="E1022" s="4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6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9"/>
      <c r="AM1022" s="29"/>
      <c r="AN1022" s="29"/>
      <c r="AO1022" s="29"/>
      <c r="AP1022" s="29"/>
      <c r="AQ1022" s="2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</row>
    <row r="1023" spans="2:108" ht="15">
      <c r="B1023" s="4"/>
      <c r="C1023" s="4"/>
      <c r="D1023" s="4"/>
      <c r="E1023" s="4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6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9"/>
      <c r="AM1023" s="29"/>
      <c r="AN1023" s="29"/>
      <c r="AO1023" s="29"/>
      <c r="AP1023" s="29"/>
      <c r="AQ1023" s="2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</row>
    <row r="1024" spans="2:108" ht="15">
      <c r="B1024" s="4"/>
      <c r="C1024" s="4"/>
      <c r="D1024" s="4"/>
      <c r="E1024" s="4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6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9"/>
      <c r="AM1024" s="29"/>
      <c r="AN1024" s="29"/>
      <c r="AO1024" s="29"/>
      <c r="AP1024" s="29"/>
      <c r="AQ1024" s="2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</row>
    <row r="1025" spans="2:108" ht="15">
      <c r="B1025" s="4"/>
      <c r="C1025" s="4"/>
      <c r="D1025" s="4"/>
      <c r="E1025" s="4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6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9"/>
      <c r="AM1025" s="29"/>
      <c r="AN1025" s="29"/>
      <c r="AO1025" s="29"/>
      <c r="AP1025" s="29"/>
      <c r="AQ1025" s="2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</row>
    <row r="1026" spans="2:108" ht="15">
      <c r="B1026" s="4"/>
      <c r="C1026" s="4"/>
      <c r="D1026" s="4"/>
      <c r="E1026" s="4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6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9"/>
      <c r="AM1026" s="29"/>
      <c r="AN1026" s="29"/>
      <c r="AO1026" s="29"/>
      <c r="AP1026" s="29"/>
      <c r="AQ1026" s="2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</row>
    <row r="1027" spans="2:108" ht="15">
      <c r="B1027" s="4"/>
      <c r="C1027" s="4"/>
      <c r="D1027" s="4"/>
      <c r="E1027" s="4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6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9"/>
      <c r="AM1027" s="29"/>
      <c r="AN1027" s="29"/>
      <c r="AO1027" s="29"/>
      <c r="AP1027" s="29"/>
      <c r="AQ1027" s="2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</row>
    <row r="1028" spans="2:108" ht="15">
      <c r="B1028" s="4"/>
      <c r="C1028" s="4"/>
      <c r="D1028" s="4"/>
      <c r="E1028" s="4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6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9"/>
      <c r="AM1028" s="29"/>
      <c r="AN1028" s="29"/>
      <c r="AO1028" s="29"/>
      <c r="AP1028" s="29"/>
      <c r="AQ1028" s="2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</row>
    <row r="1029" spans="2:108" ht="15">
      <c r="B1029" s="4"/>
      <c r="C1029" s="4"/>
      <c r="D1029" s="4"/>
      <c r="E1029" s="4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6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9"/>
      <c r="AM1029" s="29"/>
      <c r="AN1029" s="29"/>
      <c r="AO1029" s="29"/>
      <c r="AP1029" s="29"/>
      <c r="AQ1029" s="2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</row>
    <row r="1030" spans="2:108" ht="15">
      <c r="B1030" s="4"/>
      <c r="C1030" s="4"/>
      <c r="D1030" s="4"/>
      <c r="E1030" s="4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6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9"/>
      <c r="AM1030" s="29"/>
      <c r="AN1030" s="29"/>
      <c r="AO1030" s="29"/>
      <c r="AP1030" s="29"/>
      <c r="AQ1030" s="2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</row>
    <row r="1031" spans="2:108" ht="15">
      <c r="B1031" s="4"/>
      <c r="C1031" s="4"/>
      <c r="D1031" s="4"/>
      <c r="E1031" s="4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6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9"/>
      <c r="AM1031" s="29"/>
      <c r="AN1031" s="29"/>
      <c r="AO1031" s="29"/>
      <c r="AP1031" s="29"/>
      <c r="AQ1031" s="2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</row>
    <row r="1032" spans="2:108" ht="15">
      <c r="B1032" s="4"/>
      <c r="C1032" s="4"/>
      <c r="D1032" s="4"/>
      <c r="E1032" s="4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6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9"/>
      <c r="AM1032" s="29"/>
      <c r="AN1032" s="29"/>
      <c r="AO1032" s="29"/>
      <c r="AP1032" s="29"/>
      <c r="AQ1032" s="2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</row>
    <row r="1033" spans="2:108" ht="15">
      <c r="B1033" s="4"/>
      <c r="C1033" s="4"/>
      <c r="D1033" s="4"/>
      <c r="E1033" s="4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6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9"/>
      <c r="AM1033" s="29"/>
      <c r="AN1033" s="29"/>
      <c r="AO1033" s="29"/>
      <c r="AP1033" s="29"/>
      <c r="AQ1033" s="2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</row>
    <row r="1034" spans="2:108" ht="15">
      <c r="B1034" s="4"/>
      <c r="C1034" s="4"/>
      <c r="D1034" s="4"/>
      <c r="E1034" s="4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6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9"/>
      <c r="AM1034" s="29"/>
      <c r="AN1034" s="29"/>
      <c r="AO1034" s="29"/>
      <c r="AP1034" s="29"/>
      <c r="AQ1034" s="2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</row>
    <row r="1035" spans="2:108" ht="15">
      <c r="B1035" s="4"/>
      <c r="C1035" s="4"/>
      <c r="D1035" s="4"/>
      <c r="E1035" s="4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6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9"/>
      <c r="AM1035" s="29"/>
      <c r="AN1035" s="29"/>
      <c r="AO1035" s="29"/>
      <c r="AP1035" s="29"/>
      <c r="AQ1035" s="2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</row>
    <row r="1036" spans="2:108" ht="15">
      <c r="B1036" s="4"/>
      <c r="C1036" s="4"/>
      <c r="D1036" s="4"/>
      <c r="E1036" s="4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6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9"/>
      <c r="AM1036" s="29"/>
      <c r="AN1036" s="29"/>
      <c r="AO1036" s="29"/>
      <c r="AP1036" s="29"/>
      <c r="AQ1036" s="2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</row>
    <row r="1037" spans="2:108" ht="15">
      <c r="B1037" s="4"/>
      <c r="C1037" s="4"/>
      <c r="D1037" s="4"/>
      <c r="E1037" s="4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6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9"/>
      <c r="AM1037" s="29"/>
      <c r="AN1037" s="29"/>
      <c r="AO1037" s="29"/>
      <c r="AP1037" s="29"/>
      <c r="AQ1037" s="2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</row>
    <row r="1038" spans="2:108" ht="15">
      <c r="B1038" s="4"/>
      <c r="C1038" s="4"/>
      <c r="D1038" s="4"/>
      <c r="E1038" s="4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6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9"/>
      <c r="AM1038" s="29"/>
      <c r="AN1038" s="29"/>
      <c r="AO1038" s="29"/>
      <c r="AP1038" s="29"/>
      <c r="AQ1038" s="2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</row>
    <row r="1039" spans="2:108" ht="15">
      <c r="B1039" s="4"/>
      <c r="C1039" s="4"/>
      <c r="D1039" s="4"/>
      <c r="E1039" s="4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6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9"/>
      <c r="AM1039" s="29"/>
      <c r="AN1039" s="29"/>
      <c r="AO1039" s="29"/>
      <c r="AP1039" s="29"/>
      <c r="AQ1039" s="2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</row>
    <row r="1040" spans="2:108" ht="15">
      <c r="B1040" s="4"/>
      <c r="C1040" s="4"/>
      <c r="D1040" s="4"/>
      <c r="E1040" s="4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6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9"/>
      <c r="AM1040" s="29"/>
      <c r="AN1040" s="29"/>
      <c r="AO1040" s="29"/>
      <c r="AP1040" s="29"/>
      <c r="AQ1040" s="2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</row>
    <row r="1041" spans="2:108" ht="15">
      <c r="B1041" s="4"/>
      <c r="C1041" s="4"/>
      <c r="D1041" s="4"/>
      <c r="E1041" s="4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6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9"/>
      <c r="AM1041" s="29"/>
      <c r="AN1041" s="29"/>
      <c r="AO1041" s="29"/>
      <c r="AP1041" s="29"/>
      <c r="AQ1041" s="2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</row>
    <row r="1042" spans="2:108" ht="15">
      <c r="B1042" s="4"/>
      <c r="C1042" s="4"/>
      <c r="D1042" s="4"/>
      <c r="E1042" s="4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6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9"/>
      <c r="AM1042" s="29"/>
      <c r="AN1042" s="29"/>
      <c r="AO1042" s="29"/>
      <c r="AP1042" s="29"/>
      <c r="AQ1042" s="2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</row>
    <row r="1043" spans="2:108" ht="15">
      <c r="B1043" s="4"/>
      <c r="C1043" s="4"/>
      <c r="D1043" s="4"/>
      <c r="E1043" s="4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6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9"/>
      <c r="AM1043" s="29"/>
      <c r="AN1043" s="29"/>
      <c r="AO1043" s="29"/>
      <c r="AP1043" s="29"/>
      <c r="AQ1043" s="2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</row>
    <row r="1044" spans="2:108" ht="15">
      <c r="B1044" s="4"/>
      <c r="C1044" s="4"/>
      <c r="D1044" s="4"/>
      <c r="E1044" s="4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6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9"/>
      <c r="AM1044" s="29"/>
      <c r="AN1044" s="29"/>
      <c r="AO1044" s="29"/>
      <c r="AP1044" s="29"/>
      <c r="AQ1044" s="2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</row>
    <row r="1045" spans="2:108" ht="15">
      <c r="B1045" s="4"/>
      <c r="C1045" s="4"/>
      <c r="D1045" s="4"/>
      <c r="E1045" s="4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6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9"/>
      <c r="AM1045" s="29"/>
      <c r="AN1045" s="29"/>
      <c r="AO1045" s="29"/>
      <c r="AP1045" s="29"/>
      <c r="AQ1045" s="2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</row>
    <row r="1046" spans="2:108" ht="15">
      <c r="B1046" s="4"/>
      <c r="C1046" s="4"/>
      <c r="D1046" s="4"/>
      <c r="E1046" s="4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6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9"/>
      <c r="AM1046" s="29"/>
      <c r="AN1046" s="29"/>
      <c r="AO1046" s="29"/>
      <c r="AP1046" s="29"/>
      <c r="AQ1046" s="2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</row>
    <row r="1047" spans="2:108" ht="15">
      <c r="B1047" s="4"/>
      <c r="C1047" s="4"/>
      <c r="D1047" s="4"/>
      <c r="E1047" s="4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6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9"/>
      <c r="AM1047" s="29"/>
      <c r="AN1047" s="29"/>
      <c r="AO1047" s="29"/>
      <c r="AP1047" s="29"/>
      <c r="AQ1047" s="2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</row>
    <row r="1048" spans="2:108" ht="15">
      <c r="B1048" s="4"/>
      <c r="C1048" s="4"/>
      <c r="D1048" s="4"/>
      <c r="E1048" s="4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6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9"/>
      <c r="AM1048" s="29"/>
      <c r="AN1048" s="29"/>
      <c r="AO1048" s="29"/>
      <c r="AP1048" s="29"/>
      <c r="AQ1048" s="2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</row>
    <row r="1049" spans="2:108" ht="15">
      <c r="B1049" s="4"/>
      <c r="C1049" s="4"/>
      <c r="D1049" s="4"/>
      <c r="E1049" s="4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6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9"/>
      <c r="AM1049" s="29"/>
      <c r="AN1049" s="29"/>
      <c r="AO1049" s="29"/>
      <c r="AP1049" s="29"/>
      <c r="AQ1049" s="2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</row>
    <row r="1050" spans="2:108" ht="15">
      <c r="B1050" s="4"/>
      <c r="C1050" s="4"/>
      <c r="D1050" s="4"/>
      <c r="E1050" s="4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6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9"/>
      <c r="AM1050" s="29"/>
      <c r="AN1050" s="29"/>
      <c r="AO1050" s="29"/>
      <c r="AP1050" s="29"/>
      <c r="AQ1050" s="2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</row>
    <row r="1051" spans="2:108" ht="15">
      <c r="B1051" s="4"/>
      <c r="C1051" s="4"/>
      <c r="D1051" s="4"/>
      <c r="E1051" s="4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6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9"/>
      <c r="AM1051" s="29"/>
      <c r="AN1051" s="29"/>
      <c r="AO1051" s="29"/>
      <c r="AP1051" s="29"/>
      <c r="AQ1051" s="2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</row>
    <row r="1052" spans="2:108" ht="15">
      <c r="B1052" s="4"/>
      <c r="C1052" s="4"/>
      <c r="D1052" s="4"/>
      <c r="E1052" s="4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6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9"/>
      <c r="AM1052" s="29"/>
      <c r="AN1052" s="29"/>
      <c r="AO1052" s="29"/>
      <c r="AP1052" s="29"/>
      <c r="AQ1052" s="2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</row>
    <row r="1053" spans="2:108" ht="15">
      <c r="B1053" s="4"/>
      <c r="C1053" s="4"/>
      <c r="D1053" s="4"/>
      <c r="E1053" s="4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6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9"/>
      <c r="AM1053" s="29"/>
      <c r="AN1053" s="29"/>
      <c r="AO1053" s="29"/>
      <c r="AP1053" s="29"/>
      <c r="AQ1053" s="2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</row>
    <row r="1054" spans="2:108" ht="15">
      <c r="B1054" s="4"/>
      <c r="C1054" s="4"/>
      <c r="D1054" s="4"/>
      <c r="E1054" s="4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6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9"/>
      <c r="AM1054" s="29"/>
      <c r="AN1054" s="29"/>
      <c r="AO1054" s="29"/>
      <c r="AP1054" s="29"/>
      <c r="AQ1054" s="2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</row>
    <row r="1055" spans="2:108" ht="15">
      <c r="B1055" s="4"/>
      <c r="C1055" s="4"/>
      <c r="D1055" s="4"/>
      <c r="E1055" s="4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6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9"/>
      <c r="AM1055" s="29"/>
      <c r="AN1055" s="29"/>
      <c r="AO1055" s="29"/>
      <c r="AP1055" s="29"/>
      <c r="AQ1055" s="2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</row>
    <row r="1056" spans="2:108" ht="15">
      <c r="B1056" s="4"/>
      <c r="C1056" s="4"/>
      <c r="D1056" s="4"/>
      <c r="E1056" s="4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6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9"/>
      <c r="AM1056" s="29"/>
      <c r="AN1056" s="29"/>
      <c r="AO1056" s="29"/>
      <c r="AP1056" s="29"/>
      <c r="AQ1056" s="2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</row>
    <row r="1057" spans="2:108" ht="15">
      <c r="B1057" s="4"/>
      <c r="C1057" s="4"/>
      <c r="D1057" s="4"/>
      <c r="E1057" s="4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6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9"/>
      <c r="AM1057" s="29"/>
      <c r="AN1057" s="29"/>
      <c r="AO1057" s="29"/>
      <c r="AP1057" s="29"/>
      <c r="AQ1057" s="2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</row>
    <row r="1058" spans="2:108" ht="15">
      <c r="B1058" s="4"/>
      <c r="C1058" s="4"/>
      <c r="D1058" s="4"/>
      <c r="E1058" s="4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6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9"/>
      <c r="AM1058" s="29"/>
      <c r="AN1058" s="29"/>
      <c r="AO1058" s="29"/>
      <c r="AP1058" s="29"/>
      <c r="AQ1058" s="2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</row>
    <row r="1059" spans="2:108" ht="15">
      <c r="B1059" s="4"/>
      <c r="C1059" s="4"/>
      <c r="D1059" s="4"/>
      <c r="E1059" s="4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6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9"/>
      <c r="AM1059" s="29"/>
      <c r="AN1059" s="29"/>
      <c r="AO1059" s="29"/>
      <c r="AP1059" s="29"/>
      <c r="AQ1059" s="2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</row>
    <row r="1060" spans="2:108" ht="15">
      <c r="B1060" s="4"/>
      <c r="C1060" s="4"/>
      <c r="D1060" s="4"/>
      <c r="E1060" s="4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6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9"/>
      <c r="AM1060" s="29"/>
      <c r="AN1060" s="29"/>
      <c r="AO1060" s="29"/>
      <c r="AP1060" s="29"/>
      <c r="AQ1060" s="2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</row>
    <row r="1061" spans="2:108" ht="15">
      <c r="B1061" s="4"/>
      <c r="C1061" s="4"/>
      <c r="D1061" s="4"/>
      <c r="E1061" s="4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6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9"/>
      <c r="AM1061" s="29"/>
      <c r="AN1061" s="29"/>
      <c r="AO1061" s="29"/>
      <c r="AP1061" s="29"/>
      <c r="AQ1061" s="2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</row>
    <row r="1062" spans="2:108" ht="15">
      <c r="B1062" s="4"/>
      <c r="C1062" s="4"/>
      <c r="D1062" s="4"/>
      <c r="E1062" s="4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6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9"/>
      <c r="AM1062" s="29"/>
      <c r="AN1062" s="29"/>
      <c r="AO1062" s="29"/>
      <c r="AP1062" s="29"/>
      <c r="AQ1062" s="2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</row>
    <row r="1063" spans="2:108" ht="15">
      <c r="B1063" s="4"/>
      <c r="C1063" s="4"/>
      <c r="D1063" s="4"/>
      <c r="E1063" s="4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6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9"/>
      <c r="AM1063" s="29"/>
      <c r="AN1063" s="29"/>
      <c r="AO1063" s="29"/>
      <c r="AP1063" s="29"/>
      <c r="AQ1063" s="2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</row>
    <row r="1064" spans="2:108" ht="15">
      <c r="B1064" s="4"/>
      <c r="C1064" s="4"/>
      <c r="D1064" s="4"/>
      <c r="E1064" s="4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6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9"/>
      <c r="AM1064" s="29"/>
      <c r="AN1064" s="29"/>
      <c r="AO1064" s="29"/>
      <c r="AP1064" s="29"/>
      <c r="AQ1064" s="2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</row>
    <row r="1065" spans="2:108" ht="15">
      <c r="B1065" s="4"/>
      <c r="C1065" s="4"/>
      <c r="D1065" s="4"/>
      <c r="E1065" s="4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6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9"/>
      <c r="AM1065" s="29"/>
      <c r="AN1065" s="29"/>
      <c r="AO1065" s="29"/>
      <c r="AP1065" s="29"/>
      <c r="AQ1065" s="2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</row>
    <row r="1066" spans="2:108" ht="15">
      <c r="B1066" s="4"/>
      <c r="C1066" s="4"/>
      <c r="D1066" s="4"/>
      <c r="E1066" s="4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6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9"/>
      <c r="AM1066" s="29"/>
      <c r="AN1066" s="29"/>
      <c r="AO1066" s="29"/>
      <c r="AP1066" s="29"/>
      <c r="AQ1066" s="2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</row>
    <row r="1067" spans="2:108" ht="15">
      <c r="B1067" s="4"/>
      <c r="C1067" s="4"/>
      <c r="D1067" s="4"/>
      <c r="E1067" s="4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6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9"/>
      <c r="AM1067" s="29"/>
      <c r="AN1067" s="29"/>
      <c r="AO1067" s="29"/>
      <c r="AP1067" s="29"/>
      <c r="AQ1067" s="2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</row>
    <row r="1068" spans="2:108" ht="15">
      <c r="B1068" s="4"/>
      <c r="C1068" s="4"/>
      <c r="D1068" s="4"/>
      <c r="E1068" s="4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6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9"/>
      <c r="AM1068" s="29"/>
      <c r="AN1068" s="29"/>
      <c r="AO1068" s="29"/>
      <c r="AP1068" s="29"/>
      <c r="AQ1068" s="2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</row>
    <row r="1069" spans="2:108" ht="15">
      <c r="B1069" s="4"/>
      <c r="C1069" s="4"/>
      <c r="D1069" s="4"/>
      <c r="E1069" s="4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6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9"/>
      <c r="AM1069" s="29"/>
      <c r="AN1069" s="29"/>
      <c r="AO1069" s="29"/>
      <c r="AP1069" s="29"/>
      <c r="AQ1069" s="2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</row>
    <row r="1070" spans="2:108" ht="15">
      <c r="B1070" s="4"/>
      <c r="C1070" s="4"/>
      <c r="D1070" s="4"/>
      <c r="E1070" s="4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6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9"/>
      <c r="AM1070" s="29"/>
      <c r="AN1070" s="29"/>
      <c r="AO1070" s="29"/>
      <c r="AP1070" s="29"/>
      <c r="AQ1070" s="2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</row>
    <row r="1071" spans="2:108" ht="15">
      <c r="B1071" s="4"/>
      <c r="C1071" s="4"/>
      <c r="D1071" s="4"/>
      <c r="E1071" s="4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6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9"/>
      <c r="AM1071" s="29"/>
      <c r="AN1071" s="29"/>
      <c r="AO1071" s="29"/>
      <c r="AP1071" s="29"/>
      <c r="AQ1071" s="2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</row>
    <row r="1072" spans="2:108" ht="15">
      <c r="B1072" s="4"/>
      <c r="C1072" s="4"/>
      <c r="D1072" s="4"/>
      <c r="E1072" s="4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6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9"/>
      <c r="AM1072" s="29"/>
      <c r="AN1072" s="29"/>
      <c r="AO1072" s="29"/>
      <c r="AP1072" s="29"/>
      <c r="AQ1072" s="2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</row>
    <row r="1073" spans="2:108" ht="15">
      <c r="B1073" s="4"/>
      <c r="C1073" s="4"/>
      <c r="D1073" s="4"/>
      <c r="E1073" s="4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6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9"/>
      <c r="AM1073" s="29"/>
      <c r="AN1073" s="29"/>
      <c r="AO1073" s="29"/>
      <c r="AP1073" s="29"/>
      <c r="AQ1073" s="2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</row>
    <row r="1074" spans="2:108" ht="15">
      <c r="B1074" s="4"/>
      <c r="C1074" s="4"/>
      <c r="D1074" s="4"/>
      <c r="E1074" s="4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6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9"/>
      <c r="AM1074" s="29"/>
      <c r="AN1074" s="29"/>
      <c r="AO1074" s="29"/>
      <c r="AP1074" s="29"/>
      <c r="AQ1074" s="2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</row>
    <row r="1075" spans="2:108" ht="15">
      <c r="B1075" s="4"/>
      <c r="C1075" s="4"/>
      <c r="D1075" s="4"/>
      <c r="E1075" s="4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6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9"/>
      <c r="AM1075" s="29"/>
      <c r="AN1075" s="29"/>
      <c r="AO1075" s="29"/>
      <c r="AP1075" s="29"/>
      <c r="AQ1075" s="2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</row>
    <row r="1076" spans="2:108" ht="15">
      <c r="B1076" s="4"/>
      <c r="C1076" s="4"/>
      <c r="D1076" s="4"/>
      <c r="E1076" s="4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6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9"/>
      <c r="AM1076" s="29"/>
      <c r="AN1076" s="29"/>
      <c r="AO1076" s="29"/>
      <c r="AP1076" s="29"/>
      <c r="AQ1076" s="2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</row>
    <row r="1077" spans="2:108" ht="15">
      <c r="B1077" s="4"/>
      <c r="C1077" s="4"/>
      <c r="D1077" s="4"/>
      <c r="E1077" s="4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6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9"/>
      <c r="AM1077" s="29"/>
      <c r="AN1077" s="29"/>
      <c r="AO1077" s="29"/>
      <c r="AP1077" s="29"/>
      <c r="AQ1077" s="2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</row>
    <row r="1078" spans="2:108" ht="15">
      <c r="B1078" s="4"/>
      <c r="C1078" s="4"/>
      <c r="D1078" s="4"/>
      <c r="E1078" s="4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6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9"/>
      <c r="AM1078" s="29"/>
      <c r="AN1078" s="29"/>
      <c r="AO1078" s="29"/>
      <c r="AP1078" s="29"/>
      <c r="AQ1078" s="2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</row>
    <row r="1079" spans="2:108" ht="15">
      <c r="B1079" s="4"/>
      <c r="C1079" s="4"/>
      <c r="D1079" s="4"/>
      <c r="E1079" s="4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6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9"/>
      <c r="AM1079" s="29"/>
      <c r="AN1079" s="29"/>
      <c r="AO1079" s="29"/>
      <c r="AP1079" s="29"/>
      <c r="AQ1079" s="2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</row>
    <row r="1080" spans="2:108" ht="15">
      <c r="B1080" s="4"/>
      <c r="C1080" s="4"/>
      <c r="D1080" s="4"/>
      <c r="E1080" s="4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6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9"/>
      <c r="AM1080" s="29"/>
      <c r="AN1080" s="29"/>
      <c r="AO1080" s="29"/>
      <c r="AP1080" s="29"/>
      <c r="AQ1080" s="2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</row>
    <row r="1081" spans="2:108" ht="15">
      <c r="B1081" s="4"/>
      <c r="C1081" s="4"/>
      <c r="D1081" s="4"/>
      <c r="E1081" s="4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6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9"/>
      <c r="AM1081" s="29"/>
      <c r="AN1081" s="29"/>
      <c r="AO1081" s="29"/>
      <c r="AP1081" s="29"/>
      <c r="AQ1081" s="2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</row>
    <row r="1082" spans="2:108" ht="15">
      <c r="B1082" s="4"/>
      <c r="C1082" s="4"/>
      <c r="D1082" s="4"/>
      <c r="E1082" s="4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6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9"/>
      <c r="AM1082" s="29"/>
      <c r="AN1082" s="29"/>
      <c r="AO1082" s="29"/>
      <c r="AP1082" s="29"/>
      <c r="AQ1082" s="2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</row>
    <row r="1083" spans="2:108" ht="15">
      <c r="B1083" s="4"/>
      <c r="C1083" s="4"/>
      <c r="D1083" s="4"/>
      <c r="E1083" s="4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6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9"/>
      <c r="AM1083" s="29"/>
      <c r="AN1083" s="29"/>
      <c r="AO1083" s="29"/>
      <c r="AP1083" s="29"/>
      <c r="AQ1083" s="2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</row>
    <row r="1084" spans="2:108" ht="15">
      <c r="B1084" s="4"/>
      <c r="C1084" s="4"/>
      <c r="D1084" s="4"/>
      <c r="E1084" s="4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6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9"/>
      <c r="AM1084" s="29"/>
      <c r="AN1084" s="29"/>
      <c r="AO1084" s="29"/>
      <c r="AP1084" s="29"/>
      <c r="AQ1084" s="2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</row>
    <row r="1085" spans="2:108" ht="15">
      <c r="B1085" s="4"/>
      <c r="C1085" s="4"/>
      <c r="D1085" s="4"/>
      <c r="E1085" s="4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6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9"/>
      <c r="AM1085" s="29"/>
      <c r="AN1085" s="29"/>
      <c r="AO1085" s="29"/>
      <c r="AP1085" s="29"/>
      <c r="AQ1085" s="2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</row>
    <row r="1086" spans="2:108" ht="15">
      <c r="B1086" s="4"/>
      <c r="C1086" s="4"/>
      <c r="D1086" s="4"/>
      <c r="E1086" s="4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6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9"/>
      <c r="AM1086" s="29"/>
      <c r="AN1086" s="29"/>
      <c r="AO1086" s="29"/>
      <c r="AP1086" s="29"/>
      <c r="AQ1086" s="2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</row>
    <row r="1087" spans="2:108" ht="15">
      <c r="B1087" s="4"/>
      <c r="C1087" s="4"/>
      <c r="D1087" s="4"/>
      <c r="E1087" s="4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6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9"/>
      <c r="AM1087" s="29"/>
      <c r="AN1087" s="29"/>
      <c r="AO1087" s="29"/>
      <c r="AP1087" s="29"/>
      <c r="AQ1087" s="2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</row>
    <row r="1088" spans="2:108" ht="15">
      <c r="B1088" s="4"/>
      <c r="C1088" s="4"/>
      <c r="D1088" s="4"/>
      <c r="E1088" s="4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6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9"/>
      <c r="AM1088" s="29"/>
      <c r="AN1088" s="29"/>
      <c r="AO1088" s="29"/>
      <c r="AP1088" s="29"/>
      <c r="AQ1088" s="2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</row>
    <row r="1089" spans="2:108" ht="15">
      <c r="B1089" s="4"/>
      <c r="C1089" s="4"/>
      <c r="D1089" s="4"/>
      <c r="E1089" s="4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6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9"/>
      <c r="AM1089" s="29"/>
      <c r="AN1089" s="29"/>
      <c r="AO1089" s="29"/>
      <c r="AP1089" s="29"/>
      <c r="AQ1089" s="2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</row>
    <row r="1090" spans="2:108" ht="15">
      <c r="B1090" s="4"/>
      <c r="C1090" s="4"/>
      <c r="D1090" s="4"/>
      <c r="E1090" s="4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6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9"/>
      <c r="AM1090" s="29"/>
      <c r="AN1090" s="29"/>
      <c r="AO1090" s="29"/>
      <c r="AP1090" s="29"/>
      <c r="AQ1090" s="2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</row>
    <row r="1091" spans="2:108" ht="15">
      <c r="B1091" s="4"/>
      <c r="C1091" s="4"/>
      <c r="D1091" s="4"/>
      <c r="E1091" s="4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6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9"/>
      <c r="AM1091" s="29"/>
      <c r="AN1091" s="29"/>
      <c r="AO1091" s="29"/>
      <c r="AP1091" s="29"/>
      <c r="AQ1091" s="2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</row>
    <row r="1092" spans="2:108" ht="15">
      <c r="B1092" s="4"/>
      <c r="C1092" s="4"/>
      <c r="D1092" s="4"/>
      <c r="E1092" s="4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6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9"/>
      <c r="AM1092" s="29"/>
      <c r="AN1092" s="29"/>
      <c r="AO1092" s="29"/>
      <c r="AP1092" s="29"/>
      <c r="AQ1092" s="2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</row>
    <row r="1093" spans="2:108" ht="15">
      <c r="B1093" s="4"/>
      <c r="C1093" s="4"/>
      <c r="D1093" s="4"/>
      <c r="E1093" s="4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6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9"/>
      <c r="AM1093" s="29"/>
      <c r="AN1093" s="29"/>
      <c r="AO1093" s="29"/>
      <c r="AP1093" s="29"/>
      <c r="AQ1093" s="2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</row>
    <row r="1094" spans="2:108" ht="15">
      <c r="B1094" s="4"/>
      <c r="C1094" s="4"/>
      <c r="D1094" s="4"/>
      <c r="E1094" s="4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6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9"/>
      <c r="AM1094" s="29"/>
      <c r="AN1094" s="29"/>
      <c r="AO1094" s="29"/>
      <c r="AP1094" s="29"/>
      <c r="AQ1094" s="2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</row>
    <row r="1095" spans="2:108" ht="15">
      <c r="B1095" s="4"/>
      <c r="C1095" s="4"/>
      <c r="D1095" s="4"/>
      <c r="E1095" s="4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6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9"/>
      <c r="AM1095" s="29"/>
      <c r="AN1095" s="29"/>
      <c r="AO1095" s="29"/>
      <c r="AP1095" s="29"/>
      <c r="AQ1095" s="2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</row>
    <row r="1096" spans="2:108" ht="15">
      <c r="B1096" s="4"/>
      <c r="C1096" s="4"/>
      <c r="D1096" s="4"/>
      <c r="E1096" s="4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6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9"/>
      <c r="AM1096" s="29"/>
      <c r="AN1096" s="29"/>
      <c r="AO1096" s="29"/>
      <c r="AP1096" s="29"/>
      <c r="AQ1096" s="2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</row>
    <row r="1097" spans="2:108" ht="15">
      <c r="B1097" s="4"/>
      <c r="C1097" s="4"/>
      <c r="D1097" s="4"/>
      <c r="E1097" s="4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6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9"/>
      <c r="AM1097" s="29"/>
      <c r="AN1097" s="29"/>
      <c r="AO1097" s="29"/>
      <c r="AP1097" s="29"/>
      <c r="AQ1097" s="2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</row>
    <row r="1098" spans="2:108" ht="15">
      <c r="B1098" s="4"/>
      <c r="C1098" s="4"/>
      <c r="D1098" s="4"/>
      <c r="E1098" s="4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6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9"/>
      <c r="AM1098" s="29"/>
      <c r="AN1098" s="29"/>
      <c r="AO1098" s="29"/>
      <c r="AP1098" s="29"/>
      <c r="AQ1098" s="2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</row>
    <row r="1099" spans="2:108" ht="15">
      <c r="B1099" s="4"/>
      <c r="C1099" s="4"/>
      <c r="D1099" s="4"/>
      <c r="E1099" s="4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6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9"/>
      <c r="AM1099" s="29"/>
      <c r="AN1099" s="29"/>
      <c r="AO1099" s="29"/>
      <c r="AP1099" s="29"/>
      <c r="AQ1099" s="2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</row>
    <row r="1100" spans="2:108" ht="15">
      <c r="B1100" s="4"/>
      <c r="C1100" s="4"/>
      <c r="D1100" s="4"/>
      <c r="E1100" s="4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6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9"/>
      <c r="AM1100" s="29"/>
      <c r="AN1100" s="29"/>
      <c r="AO1100" s="29"/>
      <c r="AP1100" s="29"/>
      <c r="AQ1100" s="2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</row>
    <row r="1101" spans="2:108" ht="15">
      <c r="B1101" s="4"/>
      <c r="C1101" s="4"/>
      <c r="D1101" s="4"/>
      <c r="E1101" s="4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6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9"/>
      <c r="AM1101" s="29"/>
      <c r="AN1101" s="29"/>
      <c r="AO1101" s="29"/>
      <c r="AP1101" s="29"/>
      <c r="AQ1101" s="2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</row>
    <row r="1102" spans="2:108" ht="15">
      <c r="B1102" s="4"/>
      <c r="C1102" s="4"/>
      <c r="D1102" s="4"/>
      <c r="E1102" s="4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6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9"/>
      <c r="AM1102" s="29"/>
      <c r="AN1102" s="29"/>
      <c r="AO1102" s="29"/>
      <c r="AP1102" s="29"/>
      <c r="AQ1102" s="2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</row>
    <row r="1103" spans="2:108" ht="15">
      <c r="B1103" s="4"/>
      <c r="C1103" s="4"/>
      <c r="D1103" s="4"/>
      <c r="E1103" s="4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6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9"/>
      <c r="AM1103" s="29"/>
      <c r="AN1103" s="29"/>
      <c r="AO1103" s="29"/>
      <c r="AP1103" s="29"/>
      <c r="AQ1103" s="2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</row>
    <row r="1104" spans="2:108" ht="15">
      <c r="B1104" s="4"/>
      <c r="C1104" s="4"/>
      <c r="D1104" s="4"/>
      <c r="E1104" s="4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6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9"/>
      <c r="AM1104" s="29"/>
      <c r="AN1104" s="29"/>
      <c r="AO1104" s="29"/>
      <c r="AP1104" s="29"/>
      <c r="AQ1104" s="2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</row>
    <row r="1105" spans="2:108" ht="15">
      <c r="B1105" s="4"/>
      <c r="C1105" s="4"/>
      <c r="D1105" s="4"/>
      <c r="E1105" s="4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6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9"/>
      <c r="AM1105" s="29"/>
      <c r="AN1105" s="29"/>
      <c r="AO1105" s="29"/>
      <c r="AP1105" s="29"/>
      <c r="AQ1105" s="2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</row>
    <row r="1106" spans="2:108" ht="15">
      <c r="B1106" s="4"/>
      <c r="C1106" s="4"/>
      <c r="D1106" s="4"/>
      <c r="E1106" s="4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6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9"/>
      <c r="AM1106" s="29"/>
      <c r="AN1106" s="29"/>
      <c r="AO1106" s="29"/>
      <c r="AP1106" s="29"/>
      <c r="AQ1106" s="2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</row>
    <row r="1107" spans="2:108" ht="15">
      <c r="B1107" s="4"/>
      <c r="C1107" s="4"/>
      <c r="D1107" s="4"/>
      <c r="E1107" s="4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6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9"/>
      <c r="AM1107" s="29"/>
      <c r="AN1107" s="29"/>
      <c r="AO1107" s="29"/>
      <c r="AP1107" s="29"/>
      <c r="AQ1107" s="2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</row>
    <row r="1108" spans="2:108" ht="15">
      <c r="B1108" s="4"/>
      <c r="C1108" s="4"/>
      <c r="D1108" s="4"/>
      <c r="E1108" s="4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6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9"/>
      <c r="AM1108" s="29"/>
      <c r="AN1108" s="29"/>
      <c r="AO1108" s="29"/>
      <c r="AP1108" s="29"/>
      <c r="AQ1108" s="2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</row>
    <row r="1109" spans="2:108" ht="15">
      <c r="B1109" s="4"/>
      <c r="C1109" s="4"/>
      <c r="D1109" s="4"/>
      <c r="E1109" s="4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6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9"/>
      <c r="AM1109" s="29"/>
      <c r="AN1109" s="29"/>
      <c r="AO1109" s="29"/>
      <c r="AP1109" s="29"/>
      <c r="AQ1109" s="2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</row>
    <row r="1110" spans="2:108" ht="15">
      <c r="B1110" s="4"/>
      <c r="C1110" s="4"/>
      <c r="D1110" s="4"/>
      <c r="E1110" s="4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6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9"/>
      <c r="AM1110" s="29"/>
      <c r="AN1110" s="29"/>
      <c r="AO1110" s="29"/>
      <c r="AP1110" s="29"/>
      <c r="AQ1110" s="2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</row>
    <row r="1111" spans="2:108" ht="15">
      <c r="B1111" s="4"/>
      <c r="C1111" s="4"/>
      <c r="D1111" s="4"/>
      <c r="E1111" s="4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6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9"/>
      <c r="AM1111" s="29"/>
      <c r="AN1111" s="29"/>
      <c r="AO1111" s="29"/>
      <c r="AP1111" s="29"/>
      <c r="AQ1111" s="2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</row>
    <row r="1112" spans="2:108" ht="15">
      <c r="B1112" s="4"/>
      <c r="C1112" s="4"/>
      <c r="D1112" s="4"/>
      <c r="E1112" s="4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6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9"/>
      <c r="AM1112" s="29"/>
      <c r="AN1112" s="29"/>
      <c r="AO1112" s="29"/>
      <c r="AP1112" s="29"/>
      <c r="AQ1112" s="2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</row>
    <row r="1113" spans="2:108" ht="15">
      <c r="B1113" s="4"/>
      <c r="C1113" s="4"/>
      <c r="D1113" s="4"/>
      <c r="E1113" s="4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6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9"/>
      <c r="AM1113" s="29"/>
      <c r="AN1113" s="29"/>
      <c r="AO1113" s="29"/>
      <c r="AP1113" s="29"/>
      <c r="AQ1113" s="2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</row>
    <row r="1114" spans="2:108" ht="15">
      <c r="B1114" s="4"/>
      <c r="C1114" s="4"/>
      <c r="D1114" s="4"/>
      <c r="E1114" s="4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6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9"/>
      <c r="AM1114" s="29"/>
      <c r="AN1114" s="29"/>
      <c r="AO1114" s="29"/>
      <c r="AP1114" s="29"/>
      <c r="AQ1114" s="2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</row>
    <row r="1115" spans="2:108" ht="15">
      <c r="B1115" s="4"/>
      <c r="C1115" s="4"/>
      <c r="D1115" s="4"/>
      <c r="E1115" s="4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6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9"/>
      <c r="AM1115" s="29"/>
      <c r="AN1115" s="29"/>
      <c r="AO1115" s="29"/>
      <c r="AP1115" s="29"/>
      <c r="AQ1115" s="2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</row>
    <row r="1116" spans="2:108" ht="15">
      <c r="B1116" s="4"/>
      <c r="C1116" s="4"/>
      <c r="D1116" s="4"/>
      <c r="E1116" s="4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6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9"/>
      <c r="AM1116" s="29"/>
      <c r="AN1116" s="29"/>
      <c r="AO1116" s="29"/>
      <c r="AP1116" s="29"/>
      <c r="AQ1116" s="2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</row>
    <row r="1117" spans="2:108" ht="15">
      <c r="B1117" s="4"/>
      <c r="C1117" s="4"/>
      <c r="D1117" s="4"/>
      <c r="E1117" s="4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6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9"/>
      <c r="AM1117" s="29"/>
      <c r="AN1117" s="29"/>
      <c r="AO1117" s="29"/>
      <c r="AP1117" s="29"/>
      <c r="AQ1117" s="2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</row>
    <row r="1118" spans="2:108" ht="15">
      <c r="B1118" s="4"/>
      <c r="C1118" s="4"/>
      <c r="D1118" s="4"/>
      <c r="E1118" s="4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6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9"/>
      <c r="AM1118" s="29"/>
      <c r="AN1118" s="29"/>
      <c r="AO1118" s="29"/>
      <c r="AP1118" s="29"/>
      <c r="AQ1118" s="2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</row>
    <row r="1119" spans="2:108" ht="15">
      <c r="B1119" s="4"/>
      <c r="C1119" s="4"/>
      <c r="D1119" s="4"/>
      <c r="E1119" s="4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6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9"/>
      <c r="AM1119" s="29"/>
      <c r="AN1119" s="29"/>
      <c r="AO1119" s="29"/>
      <c r="AP1119" s="29"/>
      <c r="AQ1119" s="2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</row>
    <row r="1120" spans="2:108" ht="15">
      <c r="B1120" s="4"/>
      <c r="C1120" s="4"/>
      <c r="D1120" s="4"/>
      <c r="E1120" s="4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6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9"/>
      <c r="AM1120" s="29"/>
      <c r="AN1120" s="29"/>
      <c r="AO1120" s="29"/>
      <c r="AP1120" s="29"/>
      <c r="AQ1120" s="2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</row>
    <row r="1121" spans="2:108" ht="15">
      <c r="B1121" s="4"/>
      <c r="C1121" s="4"/>
      <c r="D1121" s="4"/>
      <c r="E1121" s="4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6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9"/>
      <c r="AM1121" s="29"/>
      <c r="AN1121" s="29"/>
      <c r="AO1121" s="29"/>
      <c r="AP1121" s="29"/>
      <c r="AQ1121" s="2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</row>
    <row r="1122" spans="2:108" ht="15">
      <c r="B1122" s="4"/>
      <c r="C1122" s="4"/>
      <c r="D1122" s="4"/>
      <c r="E1122" s="4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6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9"/>
      <c r="AM1122" s="29"/>
      <c r="AN1122" s="29"/>
      <c r="AO1122" s="29"/>
      <c r="AP1122" s="29"/>
      <c r="AQ1122" s="2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</row>
    <row r="1123" spans="2:108" ht="15">
      <c r="B1123" s="4"/>
      <c r="C1123" s="4"/>
      <c r="D1123" s="4"/>
      <c r="E1123" s="4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6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9"/>
      <c r="AM1123" s="29"/>
      <c r="AN1123" s="29"/>
      <c r="AO1123" s="29"/>
      <c r="AP1123" s="29"/>
      <c r="AQ1123" s="2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</row>
    <row r="1124" spans="2:108" ht="15">
      <c r="B1124" s="4"/>
      <c r="C1124" s="4"/>
      <c r="D1124" s="4"/>
      <c r="E1124" s="4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6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9"/>
      <c r="AM1124" s="29"/>
      <c r="AN1124" s="29"/>
      <c r="AO1124" s="29"/>
      <c r="AP1124" s="29"/>
      <c r="AQ1124" s="2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</row>
    <row r="1125" spans="2:108" ht="15">
      <c r="B1125" s="4"/>
      <c r="C1125" s="4"/>
      <c r="D1125" s="4"/>
      <c r="E1125" s="4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6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9"/>
      <c r="AM1125" s="29"/>
      <c r="AN1125" s="29"/>
      <c r="AO1125" s="29"/>
      <c r="AP1125" s="29"/>
      <c r="AQ1125" s="2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</row>
    <row r="1126" spans="2:108" ht="15">
      <c r="B1126" s="4"/>
      <c r="C1126" s="4"/>
      <c r="D1126" s="4"/>
      <c r="E1126" s="4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6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9"/>
      <c r="AM1126" s="29"/>
      <c r="AN1126" s="29"/>
      <c r="AO1126" s="29"/>
      <c r="AP1126" s="29"/>
      <c r="AQ1126" s="2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</row>
    <row r="1127" spans="2:108" ht="15">
      <c r="B1127" s="4"/>
      <c r="C1127" s="4"/>
      <c r="D1127" s="4"/>
      <c r="E1127" s="4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6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9"/>
      <c r="AM1127" s="29"/>
      <c r="AN1127" s="29"/>
      <c r="AO1127" s="29"/>
      <c r="AP1127" s="29"/>
      <c r="AQ1127" s="2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</row>
    <row r="1128" spans="2:108" ht="15">
      <c r="B1128" s="4"/>
      <c r="C1128" s="4"/>
      <c r="D1128" s="4"/>
      <c r="E1128" s="4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6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9"/>
      <c r="AM1128" s="29"/>
      <c r="AN1128" s="29"/>
      <c r="AO1128" s="29"/>
      <c r="AP1128" s="29"/>
      <c r="AQ1128" s="2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</row>
    <row r="1129" spans="2:108" ht="15">
      <c r="B1129" s="4"/>
      <c r="C1129" s="4"/>
      <c r="D1129" s="4"/>
      <c r="E1129" s="4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6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9"/>
      <c r="AM1129" s="29"/>
      <c r="AN1129" s="29"/>
      <c r="AO1129" s="29"/>
      <c r="AP1129" s="29"/>
      <c r="AQ1129" s="2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</row>
    <row r="1130" spans="2:108" ht="15">
      <c r="B1130" s="4"/>
      <c r="C1130" s="4"/>
      <c r="D1130" s="4"/>
      <c r="E1130" s="4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6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9"/>
      <c r="AM1130" s="29"/>
      <c r="AN1130" s="29"/>
      <c r="AO1130" s="29"/>
      <c r="AP1130" s="29"/>
      <c r="AQ1130" s="2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</row>
    <row r="1131" spans="2:108" ht="15">
      <c r="B1131" s="4"/>
      <c r="C1131" s="4"/>
      <c r="D1131" s="4"/>
      <c r="E1131" s="4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6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9"/>
      <c r="AM1131" s="29"/>
      <c r="AN1131" s="29"/>
      <c r="AO1131" s="29"/>
      <c r="AP1131" s="29"/>
      <c r="AQ1131" s="2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</row>
    <row r="1132" spans="2:108" ht="15">
      <c r="B1132" s="4"/>
      <c r="C1132" s="4"/>
      <c r="D1132" s="4"/>
      <c r="E1132" s="4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6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9"/>
      <c r="AM1132" s="29"/>
      <c r="AN1132" s="29"/>
      <c r="AO1132" s="29"/>
      <c r="AP1132" s="29"/>
      <c r="AQ1132" s="2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</row>
    <row r="1133" spans="2:108" ht="15">
      <c r="B1133" s="4"/>
      <c r="C1133" s="4"/>
      <c r="D1133" s="4"/>
      <c r="E1133" s="4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6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9"/>
      <c r="AM1133" s="29"/>
      <c r="AN1133" s="29"/>
      <c r="AO1133" s="29"/>
      <c r="AP1133" s="29"/>
      <c r="AQ1133" s="2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</row>
    <row r="1134" spans="2:108" ht="15">
      <c r="B1134" s="4"/>
      <c r="C1134" s="4"/>
      <c r="D1134" s="4"/>
      <c r="E1134" s="4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6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9"/>
      <c r="AM1134" s="29"/>
      <c r="AN1134" s="29"/>
      <c r="AO1134" s="29"/>
      <c r="AP1134" s="29"/>
      <c r="AQ1134" s="2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</row>
    <row r="1135" spans="2:108" ht="15">
      <c r="B1135" s="4"/>
      <c r="C1135" s="4"/>
      <c r="D1135" s="4"/>
      <c r="E1135" s="4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6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9"/>
      <c r="AM1135" s="29"/>
      <c r="AN1135" s="29"/>
      <c r="AO1135" s="29"/>
      <c r="AP1135" s="29"/>
      <c r="AQ1135" s="2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</row>
    <row r="1136" spans="2:108" ht="15">
      <c r="B1136" s="4"/>
      <c r="C1136" s="4"/>
      <c r="D1136" s="4"/>
      <c r="E1136" s="4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6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9"/>
      <c r="AM1136" s="29"/>
      <c r="AN1136" s="29"/>
      <c r="AO1136" s="29"/>
      <c r="AP1136" s="29"/>
      <c r="AQ1136" s="2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</row>
    <row r="1137" spans="2:108" ht="15">
      <c r="B1137" s="4"/>
      <c r="C1137" s="4"/>
      <c r="D1137" s="4"/>
      <c r="E1137" s="4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6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9"/>
      <c r="AM1137" s="29"/>
      <c r="AN1137" s="29"/>
      <c r="AO1137" s="29"/>
      <c r="AP1137" s="29"/>
      <c r="AQ1137" s="2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</row>
    <row r="1138" spans="2:108" ht="15">
      <c r="B1138" s="4"/>
      <c r="C1138" s="4"/>
      <c r="D1138" s="4"/>
      <c r="E1138" s="4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6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9"/>
      <c r="AM1138" s="29"/>
      <c r="AN1138" s="29"/>
      <c r="AO1138" s="29"/>
      <c r="AP1138" s="29"/>
      <c r="AQ1138" s="2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</row>
    <row r="1139" spans="2:108" ht="15">
      <c r="B1139" s="4"/>
      <c r="C1139" s="4"/>
      <c r="D1139" s="4"/>
      <c r="E1139" s="4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6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9"/>
      <c r="AM1139" s="29"/>
      <c r="AN1139" s="29"/>
      <c r="AO1139" s="29"/>
      <c r="AP1139" s="29"/>
      <c r="AQ1139" s="2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</row>
    <row r="1140" spans="2:108" ht="15">
      <c r="B1140" s="4"/>
      <c r="C1140" s="4"/>
      <c r="D1140" s="4"/>
      <c r="E1140" s="4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6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9"/>
      <c r="AM1140" s="29"/>
      <c r="AN1140" s="29"/>
      <c r="AO1140" s="29"/>
      <c r="AP1140" s="29"/>
      <c r="AQ1140" s="2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</row>
    <row r="1141" spans="2:108" ht="15">
      <c r="B1141" s="4"/>
      <c r="C1141" s="4"/>
      <c r="D1141" s="4"/>
      <c r="E1141" s="4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6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9"/>
      <c r="AM1141" s="29"/>
      <c r="AN1141" s="29"/>
      <c r="AO1141" s="29"/>
      <c r="AP1141" s="29"/>
      <c r="AQ1141" s="2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</row>
    <row r="1142" spans="2:108" ht="15">
      <c r="B1142" s="4"/>
      <c r="C1142" s="4"/>
      <c r="D1142" s="4"/>
      <c r="E1142" s="4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6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9"/>
      <c r="AM1142" s="29"/>
      <c r="AN1142" s="29"/>
      <c r="AO1142" s="29"/>
      <c r="AP1142" s="29"/>
      <c r="AQ1142" s="2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</row>
    <row r="1143" spans="2:108" ht="15">
      <c r="B1143" s="4"/>
      <c r="C1143" s="4"/>
      <c r="D1143" s="4"/>
      <c r="E1143" s="4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6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9"/>
      <c r="AM1143" s="29"/>
      <c r="AN1143" s="29"/>
      <c r="AO1143" s="29"/>
      <c r="AP1143" s="29"/>
      <c r="AQ1143" s="2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</row>
    <row r="1144" spans="2:108" ht="15">
      <c r="B1144" s="4"/>
      <c r="C1144" s="4"/>
      <c r="D1144" s="4"/>
      <c r="E1144" s="4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6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9"/>
      <c r="AM1144" s="29"/>
      <c r="AN1144" s="29"/>
      <c r="AO1144" s="29"/>
      <c r="AP1144" s="29"/>
      <c r="AQ1144" s="2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</row>
    <row r="1145" spans="2:108" ht="15">
      <c r="B1145" s="4"/>
      <c r="C1145" s="4"/>
      <c r="D1145" s="4"/>
      <c r="E1145" s="4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6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9"/>
      <c r="AM1145" s="29"/>
      <c r="AN1145" s="29"/>
      <c r="AO1145" s="29"/>
      <c r="AP1145" s="29"/>
      <c r="AQ1145" s="2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</row>
    <row r="1146" spans="2:108" ht="15">
      <c r="B1146" s="4"/>
      <c r="C1146" s="4"/>
      <c r="D1146" s="4"/>
      <c r="E1146" s="4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6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9"/>
      <c r="AM1146" s="29"/>
      <c r="AN1146" s="29"/>
      <c r="AO1146" s="29"/>
      <c r="AP1146" s="29"/>
      <c r="AQ1146" s="2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</row>
    <row r="1147" spans="2:108" ht="15">
      <c r="B1147" s="4"/>
      <c r="C1147" s="4"/>
      <c r="D1147" s="4"/>
      <c r="E1147" s="4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6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9"/>
      <c r="AM1147" s="29"/>
      <c r="AN1147" s="29"/>
      <c r="AO1147" s="29"/>
      <c r="AP1147" s="29"/>
      <c r="AQ1147" s="2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</row>
    <row r="1148" spans="2:108" ht="15">
      <c r="B1148" s="4"/>
      <c r="C1148" s="4"/>
      <c r="D1148" s="4"/>
      <c r="E1148" s="4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6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9"/>
      <c r="AM1148" s="29"/>
      <c r="AN1148" s="29"/>
      <c r="AO1148" s="29"/>
      <c r="AP1148" s="29"/>
      <c r="AQ1148" s="2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</row>
    <row r="1149" spans="2:108" ht="15">
      <c r="B1149" s="4"/>
      <c r="C1149" s="4"/>
      <c r="D1149" s="4"/>
      <c r="E1149" s="4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6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9"/>
      <c r="AM1149" s="29"/>
      <c r="AN1149" s="29"/>
      <c r="AO1149" s="29"/>
      <c r="AP1149" s="29"/>
      <c r="AQ1149" s="2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</row>
    <row r="1150" spans="2:108" ht="15">
      <c r="B1150" s="4"/>
      <c r="C1150" s="4"/>
      <c r="D1150" s="4"/>
      <c r="E1150" s="4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6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9"/>
      <c r="AM1150" s="29"/>
      <c r="AN1150" s="29"/>
      <c r="AO1150" s="29"/>
      <c r="AP1150" s="29"/>
      <c r="AQ1150" s="2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</row>
    <row r="1151" spans="2:108" ht="15">
      <c r="B1151" s="4"/>
      <c r="C1151" s="4"/>
      <c r="D1151" s="4"/>
      <c r="E1151" s="4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6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9"/>
      <c r="AM1151" s="29"/>
      <c r="AN1151" s="29"/>
      <c r="AO1151" s="29"/>
      <c r="AP1151" s="29"/>
      <c r="AQ1151" s="2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</row>
    <row r="1152" spans="2:108" ht="15">
      <c r="B1152" s="4"/>
      <c r="C1152" s="4"/>
      <c r="D1152" s="4"/>
      <c r="E1152" s="4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6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9"/>
      <c r="AM1152" s="29"/>
      <c r="AN1152" s="29"/>
      <c r="AO1152" s="29"/>
      <c r="AP1152" s="29"/>
      <c r="AQ1152" s="2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</row>
    <row r="1153" spans="2:108" ht="15">
      <c r="B1153" s="4"/>
      <c r="C1153" s="4"/>
      <c r="D1153" s="4"/>
      <c r="E1153" s="4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6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9"/>
      <c r="AM1153" s="29"/>
      <c r="AN1153" s="29"/>
      <c r="AO1153" s="29"/>
      <c r="AP1153" s="29"/>
      <c r="AQ1153" s="2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</row>
    <row r="1154" spans="2:108" ht="15">
      <c r="B1154" s="4"/>
      <c r="C1154" s="4"/>
      <c r="D1154" s="4"/>
      <c r="E1154" s="4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6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9"/>
      <c r="AM1154" s="29"/>
      <c r="AN1154" s="29"/>
      <c r="AO1154" s="29"/>
      <c r="AP1154" s="29"/>
      <c r="AQ1154" s="2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</row>
    <row r="1155" spans="2:108" ht="15">
      <c r="B1155" s="4"/>
      <c r="C1155" s="4"/>
      <c r="D1155" s="4"/>
      <c r="E1155" s="4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6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9"/>
      <c r="AM1155" s="29"/>
      <c r="AN1155" s="29"/>
      <c r="AO1155" s="29"/>
      <c r="AP1155" s="29"/>
      <c r="AQ1155" s="2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</row>
    <row r="1156" spans="2:108" ht="15">
      <c r="B1156" s="4"/>
      <c r="C1156" s="4"/>
      <c r="D1156" s="4"/>
      <c r="E1156" s="4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6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9"/>
      <c r="AM1156" s="29"/>
      <c r="AN1156" s="29"/>
      <c r="AO1156" s="29"/>
      <c r="AP1156" s="29"/>
      <c r="AQ1156" s="2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</row>
    <row r="1157" spans="2:108" ht="15">
      <c r="B1157" s="4"/>
      <c r="C1157" s="4"/>
      <c r="D1157" s="4"/>
      <c r="E1157" s="4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6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9"/>
      <c r="AM1157" s="29"/>
      <c r="AN1157" s="29"/>
      <c r="AO1157" s="29"/>
      <c r="AP1157" s="29"/>
      <c r="AQ1157" s="2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</row>
    <row r="1158" spans="2:108" ht="15">
      <c r="B1158" s="4"/>
      <c r="C1158" s="4"/>
      <c r="D1158" s="4"/>
      <c r="E1158" s="4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6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9"/>
      <c r="AM1158" s="29"/>
      <c r="AN1158" s="29"/>
      <c r="AO1158" s="29"/>
      <c r="AP1158" s="29"/>
      <c r="AQ1158" s="2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</row>
    <row r="1159" spans="2:108" ht="15">
      <c r="B1159" s="4"/>
      <c r="C1159" s="4"/>
      <c r="D1159" s="4"/>
      <c r="E1159" s="4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6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9"/>
      <c r="AM1159" s="29"/>
      <c r="AN1159" s="29"/>
      <c r="AO1159" s="29"/>
      <c r="AP1159" s="29"/>
      <c r="AQ1159" s="2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</row>
    <row r="1160" spans="2:108" ht="15">
      <c r="B1160" s="4"/>
      <c r="C1160" s="4"/>
      <c r="D1160" s="4"/>
      <c r="E1160" s="4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6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9"/>
      <c r="AM1160" s="29"/>
      <c r="AN1160" s="29"/>
      <c r="AO1160" s="29"/>
      <c r="AP1160" s="29"/>
      <c r="AQ1160" s="2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</row>
    <row r="1161" spans="2:108" ht="15">
      <c r="B1161" s="4"/>
      <c r="C1161" s="4"/>
      <c r="D1161" s="4"/>
      <c r="E1161" s="4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6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9"/>
      <c r="AM1161" s="29"/>
      <c r="AN1161" s="29"/>
      <c r="AO1161" s="29"/>
      <c r="AP1161" s="29"/>
      <c r="AQ1161" s="2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</row>
    <row r="1162" spans="2:108" ht="15">
      <c r="B1162" s="4"/>
      <c r="C1162" s="4"/>
      <c r="D1162" s="4"/>
      <c r="E1162" s="4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6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9"/>
      <c r="AM1162" s="29"/>
      <c r="AN1162" s="29"/>
      <c r="AO1162" s="29"/>
      <c r="AP1162" s="29"/>
      <c r="AQ1162" s="2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</row>
    <row r="1163" spans="2:108" ht="15">
      <c r="B1163" s="4"/>
      <c r="C1163" s="4"/>
      <c r="D1163" s="4"/>
      <c r="E1163" s="4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6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9"/>
      <c r="AM1163" s="29"/>
      <c r="AN1163" s="29"/>
      <c r="AO1163" s="29"/>
      <c r="AP1163" s="29"/>
      <c r="AQ1163" s="2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</row>
    <row r="1164" spans="2:108" ht="15">
      <c r="B1164" s="4"/>
      <c r="C1164" s="4"/>
      <c r="D1164" s="4"/>
      <c r="E1164" s="4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6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9"/>
      <c r="AM1164" s="29"/>
      <c r="AN1164" s="29"/>
      <c r="AO1164" s="29"/>
      <c r="AP1164" s="29"/>
      <c r="AQ1164" s="2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</row>
    <row r="1165" spans="2:108" ht="15">
      <c r="B1165" s="4"/>
      <c r="C1165" s="4"/>
      <c r="D1165" s="4"/>
      <c r="E1165" s="4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6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9"/>
      <c r="AM1165" s="29"/>
      <c r="AN1165" s="29"/>
      <c r="AO1165" s="29"/>
      <c r="AP1165" s="29"/>
      <c r="AQ1165" s="2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</row>
    <row r="1166" spans="2:108" ht="15">
      <c r="B1166" s="4"/>
      <c r="C1166" s="4"/>
      <c r="D1166" s="4"/>
      <c r="E1166" s="4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6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9"/>
      <c r="AM1166" s="29"/>
      <c r="AN1166" s="29"/>
      <c r="AO1166" s="29"/>
      <c r="AP1166" s="29"/>
      <c r="AQ1166" s="2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</row>
    <row r="1167" spans="2:108" ht="15">
      <c r="B1167" s="4"/>
      <c r="C1167" s="4"/>
      <c r="D1167" s="4"/>
      <c r="E1167" s="4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6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9"/>
      <c r="AM1167" s="29"/>
      <c r="AN1167" s="29"/>
      <c r="AO1167" s="29"/>
      <c r="AP1167" s="29"/>
      <c r="AQ1167" s="2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</row>
    <row r="1168" spans="2:108" ht="15">
      <c r="B1168" s="4"/>
      <c r="C1168" s="4"/>
      <c r="D1168" s="4"/>
      <c r="E1168" s="4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6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9"/>
      <c r="AM1168" s="29"/>
      <c r="AN1168" s="29"/>
      <c r="AO1168" s="29"/>
      <c r="AP1168" s="29"/>
      <c r="AQ1168" s="2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</row>
    <row r="1169" spans="2:108" ht="15">
      <c r="B1169" s="4"/>
      <c r="C1169" s="4"/>
      <c r="D1169" s="4"/>
      <c r="E1169" s="4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6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9"/>
      <c r="AM1169" s="29"/>
      <c r="AN1169" s="29"/>
      <c r="AO1169" s="29"/>
      <c r="AP1169" s="29"/>
      <c r="AQ1169" s="2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</row>
    <row r="1170" spans="2:108" ht="15">
      <c r="B1170" s="4"/>
      <c r="C1170" s="4"/>
      <c r="D1170" s="4"/>
      <c r="E1170" s="4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6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9"/>
      <c r="AM1170" s="29"/>
      <c r="AN1170" s="29"/>
      <c r="AO1170" s="29"/>
      <c r="AP1170" s="29"/>
      <c r="AQ1170" s="2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</row>
    <row r="1171" spans="2:108" ht="15">
      <c r="B1171" s="4"/>
      <c r="C1171" s="4"/>
      <c r="D1171" s="4"/>
      <c r="E1171" s="4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6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9"/>
      <c r="AM1171" s="29"/>
      <c r="AN1171" s="29"/>
      <c r="AO1171" s="29"/>
      <c r="AP1171" s="29"/>
      <c r="AQ1171" s="2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</row>
    <row r="1172" spans="2:108" ht="15">
      <c r="B1172" s="4"/>
      <c r="C1172" s="4"/>
      <c r="D1172" s="4"/>
      <c r="E1172" s="4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6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9"/>
      <c r="AM1172" s="29"/>
      <c r="AN1172" s="29"/>
      <c r="AO1172" s="29"/>
      <c r="AP1172" s="29"/>
      <c r="AQ1172" s="2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</row>
    <row r="1173" spans="2:108" ht="15">
      <c r="B1173" s="4"/>
      <c r="C1173" s="4"/>
      <c r="D1173" s="4"/>
      <c r="E1173" s="4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6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9"/>
      <c r="AM1173" s="29"/>
      <c r="AN1173" s="29"/>
      <c r="AO1173" s="29"/>
      <c r="AP1173" s="29"/>
      <c r="AQ1173" s="2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</row>
    <row r="1174" spans="2:108" ht="15">
      <c r="B1174" s="4"/>
      <c r="C1174" s="4"/>
      <c r="D1174" s="4"/>
      <c r="E1174" s="4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6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9"/>
      <c r="AM1174" s="29"/>
      <c r="AN1174" s="29"/>
      <c r="AO1174" s="29"/>
      <c r="AP1174" s="29"/>
      <c r="AQ1174" s="2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</row>
    <row r="1175" spans="2:108" ht="15">
      <c r="B1175" s="4"/>
      <c r="C1175" s="4"/>
      <c r="D1175" s="4"/>
      <c r="E1175" s="4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6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9"/>
      <c r="AM1175" s="29"/>
      <c r="AN1175" s="29"/>
      <c r="AO1175" s="29"/>
      <c r="AP1175" s="29"/>
      <c r="AQ1175" s="2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</row>
    <row r="1176" spans="2:108" ht="15">
      <c r="B1176" s="4"/>
      <c r="C1176" s="4"/>
      <c r="D1176" s="4"/>
      <c r="E1176" s="4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6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9"/>
      <c r="AM1176" s="29"/>
      <c r="AN1176" s="29"/>
      <c r="AO1176" s="29"/>
      <c r="AP1176" s="29"/>
      <c r="AQ1176" s="2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</row>
    <row r="1177" spans="2:108" ht="15">
      <c r="B1177" s="4"/>
      <c r="C1177" s="4"/>
      <c r="D1177" s="4"/>
      <c r="E1177" s="4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6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9"/>
      <c r="AM1177" s="29"/>
      <c r="AN1177" s="29"/>
      <c r="AO1177" s="29"/>
      <c r="AP1177" s="29"/>
      <c r="AQ1177" s="2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</row>
    <row r="1178" spans="2:108" ht="15">
      <c r="B1178" s="4"/>
      <c r="C1178" s="4"/>
      <c r="D1178" s="4"/>
      <c r="E1178" s="4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6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9"/>
      <c r="AM1178" s="29"/>
      <c r="AN1178" s="29"/>
      <c r="AO1178" s="29"/>
      <c r="AP1178" s="29"/>
      <c r="AQ1178" s="2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</row>
    <row r="1179" spans="2:108" ht="15">
      <c r="B1179" s="4"/>
      <c r="C1179" s="4"/>
      <c r="D1179" s="4"/>
      <c r="E1179" s="4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6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9"/>
      <c r="AM1179" s="29"/>
      <c r="AN1179" s="29"/>
      <c r="AO1179" s="29"/>
      <c r="AP1179" s="29"/>
      <c r="AQ1179" s="2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</row>
    <row r="1180" spans="2:108" ht="15">
      <c r="B1180" s="4"/>
      <c r="C1180" s="4"/>
      <c r="D1180" s="4"/>
      <c r="E1180" s="4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6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9"/>
      <c r="AM1180" s="29"/>
      <c r="AN1180" s="29"/>
      <c r="AO1180" s="29"/>
      <c r="AP1180" s="29"/>
      <c r="AQ1180" s="2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</row>
    <row r="1181" spans="2:108" ht="15">
      <c r="B1181" s="4"/>
      <c r="C1181" s="4"/>
      <c r="D1181" s="4"/>
      <c r="E1181" s="4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6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9"/>
      <c r="AM1181" s="29"/>
      <c r="AN1181" s="29"/>
      <c r="AO1181" s="29"/>
      <c r="AP1181" s="29"/>
      <c r="AQ1181" s="2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</row>
    <row r="1182" spans="2:108" ht="15">
      <c r="B1182" s="4"/>
      <c r="C1182" s="4"/>
      <c r="D1182" s="4"/>
      <c r="E1182" s="4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6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9"/>
      <c r="AM1182" s="29"/>
      <c r="AN1182" s="29"/>
      <c r="AO1182" s="29"/>
      <c r="AP1182" s="29"/>
      <c r="AQ1182" s="2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</row>
    <row r="1183" spans="2:108" ht="15">
      <c r="B1183" s="4"/>
      <c r="C1183" s="4"/>
      <c r="D1183" s="4"/>
      <c r="E1183" s="4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6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9"/>
      <c r="AM1183" s="29"/>
      <c r="AN1183" s="29"/>
      <c r="AO1183" s="29"/>
      <c r="AP1183" s="29"/>
      <c r="AQ1183" s="2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</row>
    <row r="1184" spans="2:108" ht="15">
      <c r="B1184" s="4"/>
      <c r="C1184" s="4"/>
      <c r="D1184" s="4"/>
      <c r="E1184" s="4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6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9"/>
      <c r="AM1184" s="29"/>
      <c r="AN1184" s="29"/>
      <c r="AO1184" s="29"/>
      <c r="AP1184" s="29"/>
      <c r="AQ1184" s="2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</row>
    <row r="1185" spans="2:108" ht="15">
      <c r="B1185" s="4"/>
      <c r="C1185" s="4"/>
      <c r="D1185" s="4"/>
      <c r="E1185" s="4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6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9"/>
      <c r="AM1185" s="29"/>
      <c r="AN1185" s="29"/>
      <c r="AO1185" s="29"/>
      <c r="AP1185" s="29"/>
      <c r="AQ1185" s="2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</row>
    <row r="1186" spans="2:108" ht="15">
      <c r="B1186" s="4"/>
      <c r="C1186" s="4"/>
      <c r="D1186" s="4"/>
      <c r="E1186" s="4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6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9"/>
      <c r="AM1186" s="29"/>
      <c r="AN1186" s="29"/>
      <c r="AO1186" s="29"/>
      <c r="AP1186" s="29"/>
      <c r="AQ1186" s="2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</row>
    <row r="1187" spans="2:108" ht="15">
      <c r="B1187" s="4"/>
      <c r="C1187" s="4"/>
      <c r="D1187" s="4"/>
      <c r="E1187" s="4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6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9"/>
      <c r="AM1187" s="29"/>
      <c r="AN1187" s="29"/>
      <c r="AO1187" s="29"/>
      <c r="AP1187" s="29"/>
      <c r="AQ1187" s="2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</row>
    <row r="1188" spans="2:108" ht="15">
      <c r="B1188" s="4"/>
      <c r="C1188" s="4"/>
      <c r="D1188" s="4"/>
      <c r="E1188" s="4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6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9"/>
      <c r="AM1188" s="29"/>
      <c r="AN1188" s="29"/>
      <c r="AO1188" s="29"/>
      <c r="AP1188" s="29"/>
      <c r="AQ1188" s="2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</row>
    <row r="1189" spans="2:108" ht="15">
      <c r="B1189" s="4"/>
      <c r="C1189" s="4"/>
      <c r="D1189" s="4"/>
      <c r="E1189" s="4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6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9"/>
      <c r="AM1189" s="29"/>
      <c r="AN1189" s="29"/>
      <c r="AO1189" s="29"/>
      <c r="AP1189" s="29"/>
      <c r="AQ1189" s="2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</row>
    <row r="1190" spans="2:108" ht="15">
      <c r="B1190" s="4"/>
      <c r="C1190" s="4"/>
      <c r="D1190" s="4"/>
      <c r="E1190" s="4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6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9"/>
      <c r="AM1190" s="29"/>
      <c r="AN1190" s="29"/>
      <c r="AO1190" s="29"/>
      <c r="AP1190" s="29"/>
      <c r="AQ1190" s="2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</row>
    <row r="1191" spans="2:108" ht="15">
      <c r="B1191" s="4"/>
      <c r="C1191" s="4"/>
      <c r="D1191" s="4"/>
      <c r="E1191" s="4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6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9"/>
      <c r="AM1191" s="29"/>
      <c r="AN1191" s="29"/>
      <c r="AO1191" s="29"/>
      <c r="AP1191" s="29"/>
      <c r="AQ1191" s="2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</row>
    <row r="1192" spans="2:108" ht="15">
      <c r="B1192" s="4"/>
      <c r="C1192" s="4"/>
      <c r="D1192" s="4"/>
      <c r="E1192" s="4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6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9"/>
      <c r="AM1192" s="29"/>
      <c r="AN1192" s="29"/>
      <c r="AO1192" s="29"/>
      <c r="AP1192" s="29"/>
      <c r="AQ1192" s="2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</row>
    <row r="1193" spans="2:108" ht="15">
      <c r="B1193" s="4"/>
      <c r="C1193" s="4"/>
      <c r="D1193" s="4"/>
      <c r="E1193" s="4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6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9"/>
      <c r="AM1193" s="29"/>
      <c r="AN1193" s="29"/>
      <c r="AO1193" s="29"/>
      <c r="AP1193" s="29"/>
      <c r="AQ1193" s="2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</row>
    <row r="1194" spans="2:108" ht="15">
      <c r="B1194" s="4"/>
      <c r="C1194" s="4"/>
      <c r="D1194" s="4"/>
      <c r="E1194" s="4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6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9"/>
      <c r="AM1194" s="29"/>
      <c r="AN1194" s="29"/>
      <c r="AO1194" s="29"/>
      <c r="AP1194" s="29"/>
      <c r="AQ1194" s="2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</row>
    <row r="1195" spans="2:108" ht="15">
      <c r="B1195" s="4"/>
      <c r="C1195" s="4"/>
      <c r="D1195" s="4"/>
      <c r="E1195" s="4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6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9"/>
      <c r="AM1195" s="29"/>
      <c r="AN1195" s="29"/>
      <c r="AO1195" s="29"/>
      <c r="AP1195" s="29"/>
      <c r="AQ1195" s="2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</row>
    <row r="1196" spans="2:108" ht="15">
      <c r="B1196" s="4"/>
      <c r="C1196" s="4"/>
      <c r="D1196" s="4"/>
      <c r="E1196" s="4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6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9"/>
      <c r="AM1196" s="29"/>
      <c r="AN1196" s="29"/>
      <c r="AO1196" s="29"/>
      <c r="AP1196" s="29"/>
      <c r="AQ1196" s="2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</row>
    <row r="1197" spans="2:108" ht="15">
      <c r="B1197" s="4"/>
      <c r="C1197" s="4"/>
      <c r="D1197" s="4"/>
      <c r="E1197" s="4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6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9"/>
      <c r="AM1197" s="29"/>
      <c r="AN1197" s="29"/>
      <c r="AO1197" s="29"/>
      <c r="AP1197" s="29"/>
      <c r="AQ1197" s="2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</row>
    <row r="1198" spans="2:108" ht="15">
      <c r="B1198" s="4"/>
      <c r="C1198" s="4"/>
      <c r="D1198" s="4"/>
      <c r="E1198" s="4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6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9"/>
      <c r="AM1198" s="29"/>
      <c r="AN1198" s="29"/>
      <c r="AO1198" s="29"/>
      <c r="AP1198" s="29"/>
      <c r="AQ1198" s="2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</row>
    <row r="1199" spans="2:108" ht="15">
      <c r="B1199" s="4"/>
      <c r="C1199" s="4"/>
      <c r="D1199" s="4"/>
      <c r="E1199" s="4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6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9"/>
      <c r="AM1199" s="29"/>
      <c r="AN1199" s="29"/>
      <c r="AO1199" s="29"/>
      <c r="AP1199" s="29"/>
      <c r="AQ1199" s="2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</row>
    <row r="1200" spans="2:108" ht="15">
      <c r="B1200" s="4"/>
      <c r="C1200" s="4"/>
      <c r="D1200" s="4"/>
      <c r="E1200" s="4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6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9"/>
      <c r="AM1200" s="29"/>
      <c r="AN1200" s="29"/>
      <c r="AO1200" s="29"/>
      <c r="AP1200" s="29"/>
      <c r="AQ1200" s="2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</row>
    <row r="1201" spans="2:108" ht="15">
      <c r="B1201" s="4"/>
      <c r="C1201" s="4"/>
      <c r="D1201" s="4"/>
      <c r="E1201" s="4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6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9"/>
      <c r="AM1201" s="29"/>
      <c r="AN1201" s="29"/>
      <c r="AO1201" s="29"/>
      <c r="AP1201" s="29"/>
      <c r="AQ1201" s="2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</row>
    <row r="1202" spans="2:108" ht="15">
      <c r="B1202" s="4"/>
      <c r="C1202" s="4"/>
      <c r="D1202" s="4"/>
      <c r="E1202" s="4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6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9"/>
      <c r="AM1202" s="29"/>
      <c r="AN1202" s="29"/>
      <c r="AO1202" s="29"/>
      <c r="AP1202" s="29"/>
      <c r="AQ1202" s="2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</row>
    <row r="1203" spans="2:108" ht="15">
      <c r="B1203" s="4"/>
      <c r="C1203" s="4"/>
      <c r="D1203" s="4"/>
      <c r="E1203" s="4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6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9"/>
      <c r="AM1203" s="29"/>
      <c r="AN1203" s="29"/>
      <c r="AO1203" s="29"/>
      <c r="AP1203" s="29"/>
      <c r="AQ1203" s="2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</row>
    <row r="1204" spans="2:108" ht="15">
      <c r="B1204" s="4"/>
      <c r="C1204" s="4"/>
      <c r="D1204" s="4"/>
      <c r="E1204" s="4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6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9"/>
      <c r="AM1204" s="29"/>
      <c r="AN1204" s="29"/>
      <c r="AO1204" s="29"/>
      <c r="AP1204" s="29"/>
      <c r="AQ1204" s="2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</row>
    <row r="1205" spans="2:108" ht="15">
      <c r="B1205" s="4"/>
      <c r="C1205" s="4"/>
      <c r="D1205" s="4"/>
      <c r="E1205" s="4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6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9"/>
      <c r="AM1205" s="29"/>
      <c r="AN1205" s="29"/>
      <c r="AO1205" s="29"/>
      <c r="AP1205" s="29"/>
      <c r="AQ1205" s="2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</row>
    <row r="1206" spans="2:108" ht="15">
      <c r="B1206" s="4"/>
      <c r="C1206" s="4"/>
      <c r="D1206" s="4"/>
      <c r="E1206" s="4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6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9"/>
      <c r="AM1206" s="29"/>
      <c r="AN1206" s="29"/>
      <c r="AO1206" s="29"/>
      <c r="AP1206" s="29"/>
      <c r="AQ1206" s="2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</row>
    <row r="1207" spans="2:108" ht="15">
      <c r="B1207" s="4"/>
      <c r="C1207" s="4"/>
      <c r="D1207" s="4"/>
      <c r="E1207" s="4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6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9"/>
      <c r="AM1207" s="29"/>
      <c r="AN1207" s="29"/>
      <c r="AO1207" s="29"/>
      <c r="AP1207" s="29"/>
      <c r="AQ1207" s="2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</row>
    <row r="1208" spans="2:108" ht="15">
      <c r="B1208" s="4"/>
      <c r="C1208" s="4"/>
      <c r="D1208" s="4"/>
      <c r="E1208" s="4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6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9"/>
      <c r="AM1208" s="29"/>
      <c r="AN1208" s="29"/>
      <c r="AO1208" s="29"/>
      <c r="AP1208" s="29"/>
      <c r="AQ1208" s="2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</row>
    <row r="1209" spans="2:108" ht="15">
      <c r="B1209" s="4"/>
      <c r="C1209" s="4"/>
      <c r="D1209" s="4"/>
      <c r="E1209" s="4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6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9"/>
      <c r="AM1209" s="29"/>
      <c r="AN1209" s="29"/>
      <c r="AO1209" s="29"/>
      <c r="AP1209" s="29"/>
      <c r="AQ1209" s="2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</row>
    <row r="1210" spans="2:108" ht="15">
      <c r="B1210" s="4"/>
      <c r="C1210" s="4"/>
      <c r="D1210" s="4"/>
      <c r="E1210" s="4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6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9"/>
      <c r="AM1210" s="29"/>
      <c r="AN1210" s="29"/>
      <c r="AO1210" s="29"/>
      <c r="AP1210" s="29"/>
      <c r="AQ1210" s="2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</row>
    <row r="1211" spans="2:108" ht="15">
      <c r="B1211" s="4"/>
      <c r="C1211" s="4"/>
      <c r="D1211" s="4"/>
      <c r="E1211" s="4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6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9"/>
      <c r="AM1211" s="29"/>
      <c r="AN1211" s="29"/>
      <c r="AO1211" s="29"/>
      <c r="AP1211" s="29"/>
      <c r="AQ1211" s="2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</row>
    <row r="1212" spans="2:108" ht="15">
      <c r="B1212" s="4"/>
      <c r="C1212" s="4"/>
      <c r="D1212" s="4"/>
      <c r="E1212" s="4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6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9"/>
      <c r="AM1212" s="29"/>
      <c r="AN1212" s="29"/>
      <c r="AO1212" s="29"/>
      <c r="AP1212" s="29"/>
      <c r="AQ1212" s="2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</row>
    <row r="1213" spans="2:108" ht="15">
      <c r="B1213" s="4"/>
      <c r="C1213" s="4"/>
      <c r="D1213" s="4"/>
      <c r="E1213" s="4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6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9"/>
      <c r="AM1213" s="29"/>
      <c r="AN1213" s="29"/>
      <c r="AO1213" s="29"/>
      <c r="AP1213" s="29"/>
      <c r="AQ1213" s="2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</row>
    <row r="1214" spans="2:108" ht="15">
      <c r="B1214" s="4"/>
      <c r="C1214" s="4"/>
      <c r="D1214" s="4"/>
      <c r="E1214" s="4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6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9"/>
      <c r="AM1214" s="29"/>
      <c r="AN1214" s="29"/>
      <c r="AO1214" s="29"/>
      <c r="AP1214" s="29"/>
      <c r="AQ1214" s="2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</row>
    <row r="1215" spans="2:108" ht="15">
      <c r="B1215" s="4"/>
      <c r="C1215" s="4"/>
      <c r="D1215" s="4"/>
      <c r="E1215" s="4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6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9"/>
      <c r="AM1215" s="29"/>
      <c r="AN1215" s="29"/>
      <c r="AO1215" s="29"/>
      <c r="AP1215" s="29"/>
      <c r="AQ1215" s="2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</row>
    <row r="1216" spans="2:108" ht="15">
      <c r="B1216" s="4"/>
      <c r="C1216" s="4"/>
      <c r="D1216" s="4"/>
      <c r="E1216" s="4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6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9"/>
      <c r="AM1216" s="29"/>
      <c r="AN1216" s="29"/>
      <c r="AO1216" s="29"/>
      <c r="AP1216" s="29"/>
      <c r="AQ1216" s="2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</row>
    <row r="1217" spans="2:108" ht="15">
      <c r="B1217" s="4"/>
      <c r="C1217" s="4"/>
      <c r="D1217" s="4"/>
      <c r="E1217" s="4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6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9"/>
      <c r="AM1217" s="29"/>
      <c r="AN1217" s="29"/>
      <c r="AO1217" s="29"/>
      <c r="AP1217" s="29"/>
      <c r="AQ1217" s="2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</row>
    <row r="1218" spans="2:108" ht="15">
      <c r="B1218" s="4"/>
      <c r="C1218" s="4"/>
      <c r="D1218" s="4"/>
      <c r="E1218" s="4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6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9"/>
      <c r="AM1218" s="29"/>
      <c r="AN1218" s="29"/>
      <c r="AO1218" s="29"/>
      <c r="AP1218" s="29"/>
      <c r="AQ1218" s="2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</row>
    <row r="1219" spans="2:108" ht="15">
      <c r="B1219" s="4"/>
      <c r="C1219" s="4"/>
      <c r="D1219" s="4"/>
      <c r="E1219" s="4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6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9"/>
      <c r="AM1219" s="29"/>
      <c r="AN1219" s="29"/>
      <c r="AO1219" s="29"/>
      <c r="AP1219" s="29"/>
      <c r="AQ1219" s="2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</row>
    <row r="1220" spans="2:108" ht="15">
      <c r="B1220" s="4"/>
      <c r="C1220" s="4"/>
      <c r="D1220" s="4"/>
      <c r="E1220" s="4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6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9"/>
      <c r="AM1220" s="29"/>
      <c r="AN1220" s="29"/>
      <c r="AO1220" s="29"/>
      <c r="AP1220" s="29"/>
      <c r="AQ1220" s="2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</row>
    <row r="1221" spans="2:108" ht="15">
      <c r="B1221" s="4"/>
      <c r="C1221" s="4"/>
      <c r="D1221" s="4"/>
      <c r="E1221" s="4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6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9"/>
      <c r="AM1221" s="29"/>
      <c r="AN1221" s="29"/>
      <c r="AO1221" s="29"/>
      <c r="AP1221" s="29"/>
      <c r="AQ1221" s="2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</row>
    <row r="1222" spans="2:108" ht="15">
      <c r="B1222" s="4"/>
      <c r="C1222" s="4"/>
      <c r="D1222" s="4"/>
      <c r="E1222" s="4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6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9"/>
      <c r="AM1222" s="29"/>
      <c r="AN1222" s="29"/>
      <c r="AO1222" s="29"/>
      <c r="AP1222" s="29"/>
      <c r="AQ1222" s="2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</row>
    <row r="1223" spans="2:108" ht="15">
      <c r="B1223" s="4"/>
      <c r="C1223" s="4"/>
      <c r="D1223" s="4"/>
      <c r="E1223" s="4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6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9"/>
      <c r="AM1223" s="29"/>
      <c r="AN1223" s="29"/>
      <c r="AO1223" s="29"/>
      <c r="AP1223" s="29"/>
      <c r="AQ1223" s="2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</row>
    <row r="1224" spans="2:108" ht="15">
      <c r="B1224" s="4"/>
      <c r="C1224" s="4"/>
      <c r="D1224" s="4"/>
      <c r="E1224" s="4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6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9"/>
      <c r="AM1224" s="29"/>
      <c r="AN1224" s="29"/>
      <c r="AO1224" s="29"/>
      <c r="AP1224" s="29"/>
      <c r="AQ1224" s="2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</row>
    <row r="1225" spans="2:108" ht="15">
      <c r="B1225" s="4"/>
      <c r="C1225" s="4"/>
      <c r="D1225" s="4"/>
      <c r="E1225" s="4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6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9"/>
      <c r="AM1225" s="29"/>
      <c r="AN1225" s="29"/>
      <c r="AO1225" s="29"/>
      <c r="AP1225" s="29"/>
      <c r="AQ1225" s="2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</row>
    <row r="1226" spans="2:108" ht="15">
      <c r="B1226" s="4"/>
      <c r="C1226" s="4"/>
      <c r="D1226" s="4"/>
      <c r="E1226" s="4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6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9"/>
      <c r="AM1226" s="29"/>
      <c r="AN1226" s="29"/>
      <c r="AO1226" s="29"/>
      <c r="AP1226" s="29"/>
      <c r="AQ1226" s="2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</row>
    <row r="1227" spans="2:108" ht="15">
      <c r="B1227" s="4"/>
      <c r="C1227" s="4"/>
      <c r="D1227" s="4"/>
      <c r="E1227" s="4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6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9"/>
      <c r="AM1227" s="29"/>
      <c r="AN1227" s="29"/>
      <c r="AO1227" s="29"/>
      <c r="AP1227" s="29"/>
      <c r="AQ1227" s="2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</row>
    <row r="1228" spans="2:108" ht="15">
      <c r="B1228" s="4"/>
      <c r="C1228" s="4"/>
      <c r="D1228" s="4"/>
      <c r="E1228" s="4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6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9"/>
      <c r="AM1228" s="29"/>
      <c r="AN1228" s="29"/>
      <c r="AO1228" s="29"/>
      <c r="AP1228" s="29"/>
      <c r="AQ1228" s="2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</row>
    <row r="1229" spans="2:108" ht="15">
      <c r="B1229" s="4"/>
      <c r="C1229" s="4"/>
      <c r="D1229" s="4"/>
      <c r="E1229" s="4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6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9"/>
      <c r="AM1229" s="29"/>
      <c r="AN1229" s="29"/>
      <c r="AO1229" s="29"/>
      <c r="AP1229" s="29"/>
      <c r="AQ1229" s="2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</row>
    <row r="1230" spans="2:108" ht="15">
      <c r="B1230" s="4"/>
      <c r="C1230" s="4"/>
      <c r="D1230" s="4"/>
      <c r="E1230" s="4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6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9"/>
      <c r="AM1230" s="29"/>
      <c r="AN1230" s="29"/>
      <c r="AO1230" s="29"/>
      <c r="AP1230" s="29"/>
      <c r="AQ1230" s="2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</row>
    <row r="1231" spans="2:108" ht="15">
      <c r="B1231" s="4"/>
      <c r="C1231" s="4"/>
      <c r="D1231" s="4"/>
      <c r="E1231" s="4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6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9"/>
      <c r="AM1231" s="29"/>
      <c r="AN1231" s="29"/>
      <c r="AO1231" s="29"/>
      <c r="AP1231" s="29"/>
      <c r="AQ1231" s="2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</row>
    <row r="1232" spans="2:108" ht="15">
      <c r="B1232" s="4"/>
      <c r="C1232" s="4"/>
      <c r="D1232" s="4"/>
      <c r="E1232" s="4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6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9"/>
      <c r="AM1232" s="29"/>
      <c r="AN1232" s="29"/>
      <c r="AO1232" s="29"/>
      <c r="AP1232" s="29"/>
      <c r="AQ1232" s="2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</row>
    <row r="1233" spans="2:108" ht="15">
      <c r="B1233" s="4"/>
      <c r="C1233" s="4"/>
      <c r="D1233" s="4"/>
      <c r="E1233" s="4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6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9"/>
      <c r="AM1233" s="29"/>
      <c r="AN1233" s="29"/>
      <c r="AO1233" s="29"/>
      <c r="AP1233" s="29"/>
      <c r="AQ1233" s="2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</row>
    <row r="1234" spans="2:108" ht="15">
      <c r="B1234" s="4"/>
      <c r="C1234" s="4"/>
      <c r="D1234" s="4"/>
      <c r="E1234" s="4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6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9"/>
      <c r="AM1234" s="29"/>
      <c r="AN1234" s="29"/>
      <c r="AO1234" s="29"/>
      <c r="AP1234" s="29"/>
      <c r="AQ1234" s="2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</row>
    <row r="1235" spans="2:108" ht="15">
      <c r="B1235" s="4"/>
      <c r="C1235" s="4"/>
      <c r="D1235" s="4"/>
      <c r="E1235" s="4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6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9"/>
      <c r="AM1235" s="29"/>
      <c r="AN1235" s="29"/>
      <c r="AO1235" s="29"/>
      <c r="AP1235" s="29"/>
      <c r="AQ1235" s="2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</row>
    <row r="1236" spans="2:108" ht="15">
      <c r="B1236" s="4"/>
      <c r="C1236" s="4"/>
      <c r="D1236" s="4"/>
      <c r="E1236" s="4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6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9"/>
      <c r="AM1236" s="29"/>
      <c r="AN1236" s="29"/>
      <c r="AO1236" s="29"/>
      <c r="AP1236" s="29"/>
      <c r="AQ1236" s="2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</row>
    <row r="1237" spans="2:108" ht="15">
      <c r="B1237" s="4"/>
      <c r="C1237" s="4"/>
      <c r="D1237" s="4"/>
      <c r="E1237" s="4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6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9"/>
      <c r="AM1237" s="29"/>
      <c r="AN1237" s="29"/>
      <c r="AO1237" s="29"/>
      <c r="AP1237" s="29"/>
      <c r="AQ1237" s="2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</row>
    <row r="1238" spans="2:108" ht="15">
      <c r="B1238" s="4"/>
      <c r="C1238" s="4"/>
      <c r="D1238" s="4"/>
      <c r="E1238" s="4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6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9"/>
      <c r="AM1238" s="29"/>
      <c r="AN1238" s="29"/>
      <c r="AO1238" s="29"/>
      <c r="AP1238" s="29"/>
      <c r="AQ1238" s="2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</row>
    <row r="1239" spans="2:108" ht="15">
      <c r="B1239" s="4"/>
      <c r="C1239" s="4"/>
      <c r="D1239" s="4"/>
      <c r="E1239" s="4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6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9"/>
      <c r="AM1239" s="29"/>
      <c r="AN1239" s="29"/>
      <c r="AO1239" s="29"/>
      <c r="AP1239" s="29"/>
      <c r="AQ1239" s="2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</row>
    <row r="1240" spans="2:108" ht="15">
      <c r="B1240" s="4"/>
      <c r="C1240" s="4"/>
      <c r="D1240" s="4"/>
      <c r="E1240" s="4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6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9"/>
      <c r="AM1240" s="29"/>
      <c r="AN1240" s="29"/>
      <c r="AO1240" s="29"/>
      <c r="AP1240" s="29"/>
      <c r="AQ1240" s="2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</row>
    <row r="1241" spans="2:108" ht="15">
      <c r="B1241" s="4"/>
      <c r="C1241" s="4"/>
      <c r="D1241" s="4"/>
      <c r="E1241" s="4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6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9"/>
      <c r="AM1241" s="29"/>
      <c r="AN1241" s="29"/>
      <c r="AO1241" s="29"/>
      <c r="AP1241" s="29"/>
      <c r="AQ1241" s="2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</row>
    <row r="1242" spans="2:108" ht="15">
      <c r="B1242" s="4"/>
      <c r="C1242" s="4"/>
      <c r="D1242" s="4"/>
      <c r="E1242" s="4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6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9"/>
      <c r="AM1242" s="29"/>
      <c r="AN1242" s="29"/>
      <c r="AO1242" s="29"/>
      <c r="AP1242" s="29"/>
      <c r="AQ1242" s="2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</row>
    <row r="1243" spans="2:108" ht="15">
      <c r="B1243" s="4"/>
      <c r="C1243" s="4"/>
      <c r="D1243" s="4"/>
      <c r="E1243" s="4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6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9"/>
      <c r="AM1243" s="29"/>
      <c r="AN1243" s="29"/>
      <c r="AO1243" s="29"/>
      <c r="AP1243" s="29"/>
      <c r="AQ1243" s="2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</row>
    <row r="1244" spans="2:108" ht="15">
      <c r="B1244" s="4"/>
      <c r="C1244" s="4"/>
      <c r="D1244" s="4"/>
      <c r="E1244" s="4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6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9"/>
      <c r="AM1244" s="29"/>
      <c r="AN1244" s="29"/>
      <c r="AO1244" s="29"/>
      <c r="AP1244" s="29"/>
      <c r="AQ1244" s="2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</row>
    <row r="1245" spans="2:108" ht="15">
      <c r="B1245" s="4"/>
      <c r="C1245" s="4"/>
      <c r="D1245" s="4"/>
      <c r="E1245" s="4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6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9"/>
      <c r="AM1245" s="29"/>
      <c r="AN1245" s="29"/>
      <c r="AO1245" s="29"/>
      <c r="AP1245" s="29"/>
      <c r="AQ1245" s="2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</row>
    <row r="1246" spans="2:108" ht="15">
      <c r="B1246" s="4"/>
      <c r="C1246" s="4"/>
      <c r="D1246" s="4"/>
      <c r="E1246" s="4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6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9"/>
      <c r="AM1246" s="29"/>
      <c r="AN1246" s="29"/>
      <c r="AO1246" s="29"/>
      <c r="AP1246" s="29"/>
      <c r="AQ1246" s="2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</row>
    <row r="1247" spans="2:108" ht="15">
      <c r="B1247" s="4"/>
      <c r="C1247" s="4"/>
      <c r="D1247" s="4"/>
      <c r="E1247" s="4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6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9"/>
      <c r="AM1247" s="29"/>
      <c r="AN1247" s="29"/>
      <c r="AO1247" s="29"/>
      <c r="AP1247" s="29"/>
      <c r="AQ1247" s="2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</row>
    <row r="1248" spans="2:108" ht="15">
      <c r="B1248" s="4"/>
      <c r="C1248" s="4"/>
      <c r="D1248" s="4"/>
      <c r="E1248" s="4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6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9"/>
      <c r="AM1248" s="29"/>
      <c r="AN1248" s="29"/>
      <c r="AO1248" s="29"/>
      <c r="AP1248" s="29"/>
      <c r="AQ1248" s="2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</row>
    <row r="1249" spans="2:108" ht="15">
      <c r="B1249" s="4"/>
      <c r="C1249" s="4"/>
      <c r="D1249" s="4"/>
      <c r="E1249" s="4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6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9"/>
      <c r="AM1249" s="29"/>
      <c r="AN1249" s="29"/>
      <c r="AO1249" s="29"/>
      <c r="AP1249" s="29"/>
      <c r="AQ1249" s="2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</row>
    <row r="1250" spans="2:108" ht="15">
      <c r="B1250" s="4"/>
      <c r="C1250" s="4"/>
      <c r="D1250" s="4"/>
      <c r="E1250" s="4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6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9"/>
      <c r="AM1250" s="29"/>
      <c r="AN1250" s="29"/>
      <c r="AO1250" s="29"/>
      <c r="AP1250" s="29"/>
      <c r="AQ1250" s="2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</row>
    <row r="1251" spans="2:108" ht="15">
      <c r="B1251" s="4"/>
      <c r="C1251" s="4"/>
      <c r="D1251" s="4"/>
      <c r="E1251" s="4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6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9"/>
      <c r="AM1251" s="29"/>
      <c r="AN1251" s="29"/>
      <c r="AO1251" s="29"/>
      <c r="AP1251" s="29"/>
      <c r="AQ1251" s="2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</row>
    <row r="1252" spans="2:108" ht="15">
      <c r="B1252" s="4"/>
      <c r="C1252" s="4"/>
      <c r="D1252" s="4"/>
      <c r="E1252" s="4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6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9"/>
      <c r="AM1252" s="29"/>
      <c r="AN1252" s="29"/>
      <c r="AO1252" s="29"/>
      <c r="AP1252" s="29"/>
      <c r="AQ1252" s="2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</row>
    <row r="1253" spans="2:108" ht="15">
      <c r="B1253" s="4"/>
      <c r="C1253" s="4"/>
      <c r="D1253" s="4"/>
      <c r="E1253" s="4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6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9"/>
      <c r="AM1253" s="29"/>
      <c r="AN1253" s="29"/>
      <c r="AO1253" s="29"/>
      <c r="AP1253" s="29"/>
      <c r="AQ1253" s="2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</row>
    <row r="1254" spans="2:108" ht="15">
      <c r="B1254" s="4"/>
      <c r="C1254" s="4"/>
      <c r="D1254" s="4"/>
      <c r="E1254" s="4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6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9"/>
      <c r="AM1254" s="29"/>
      <c r="AN1254" s="29"/>
      <c r="AO1254" s="29"/>
      <c r="AP1254" s="29"/>
      <c r="AQ1254" s="2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</row>
    <row r="1255" spans="2:108" ht="15">
      <c r="B1255" s="4"/>
      <c r="C1255" s="4"/>
      <c r="D1255" s="4"/>
      <c r="E1255" s="4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6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9"/>
      <c r="AM1255" s="29"/>
      <c r="AN1255" s="29"/>
      <c r="AO1255" s="29"/>
      <c r="AP1255" s="29"/>
      <c r="AQ1255" s="2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</row>
    <row r="1256" spans="2:108" ht="15">
      <c r="B1256" s="4"/>
      <c r="C1256" s="4"/>
      <c r="D1256" s="4"/>
      <c r="E1256" s="4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6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9"/>
      <c r="AM1256" s="29"/>
      <c r="AN1256" s="29"/>
      <c r="AO1256" s="29"/>
      <c r="AP1256" s="29"/>
      <c r="AQ1256" s="2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</row>
    <row r="1257" spans="2:108" ht="15">
      <c r="B1257" s="4"/>
      <c r="C1257" s="4"/>
      <c r="D1257" s="4"/>
      <c r="E1257" s="4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6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9"/>
      <c r="AM1257" s="29"/>
      <c r="AN1257" s="29"/>
      <c r="AO1257" s="29"/>
      <c r="AP1257" s="29"/>
      <c r="AQ1257" s="2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</row>
    <row r="1258" spans="2:108" ht="15">
      <c r="B1258" s="4"/>
      <c r="C1258" s="4"/>
      <c r="D1258" s="4"/>
      <c r="E1258" s="4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6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9"/>
      <c r="AM1258" s="29"/>
      <c r="AN1258" s="29"/>
      <c r="AO1258" s="29"/>
      <c r="AP1258" s="29"/>
      <c r="AQ1258" s="2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</row>
    <row r="1259" spans="2:108" ht="15">
      <c r="B1259" s="4"/>
      <c r="C1259" s="4"/>
      <c r="D1259" s="4"/>
      <c r="E1259" s="4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6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9"/>
      <c r="AM1259" s="29"/>
      <c r="AN1259" s="29"/>
      <c r="AO1259" s="29"/>
      <c r="AP1259" s="29"/>
      <c r="AQ1259" s="2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</row>
    <row r="1260" spans="2:108" ht="15">
      <c r="B1260" s="4"/>
      <c r="C1260" s="4"/>
      <c r="D1260" s="4"/>
      <c r="E1260" s="4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6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9"/>
      <c r="AM1260" s="29"/>
      <c r="AN1260" s="29"/>
      <c r="AO1260" s="29"/>
      <c r="AP1260" s="29"/>
      <c r="AQ1260" s="2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</row>
    <row r="1261" spans="2:108" ht="15">
      <c r="B1261" s="4"/>
      <c r="C1261" s="4"/>
      <c r="D1261" s="4"/>
      <c r="E1261" s="4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6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9"/>
      <c r="AM1261" s="29"/>
      <c r="AN1261" s="29"/>
      <c r="AO1261" s="29"/>
      <c r="AP1261" s="29"/>
      <c r="AQ1261" s="2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</row>
    <row r="1262" spans="2:108" ht="15">
      <c r="B1262" s="4"/>
      <c r="C1262" s="4"/>
      <c r="D1262" s="4"/>
      <c r="E1262" s="4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6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9"/>
      <c r="AM1262" s="29"/>
      <c r="AN1262" s="29"/>
      <c r="AO1262" s="29"/>
      <c r="AP1262" s="29"/>
      <c r="AQ1262" s="2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</row>
    <row r="1263" spans="2:108" ht="15">
      <c r="B1263" s="4"/>
      <c r="C1263" s="4"/>
      <c r="D1263" s="4"/>
      <c r="E1263" s="4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6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9"/>
      <c r="AM1263" s="29"/>
      <c r="AN1263" s="29"/>
      <c r="AO1263" s="29"/>
      <c r="AP1263" s="29"/>
      <c r="AQ1263" s="2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</row>
    <row r="1264" spans="2:108" ht="15">
      <c r="B1264" s="4"/>
      <c r="C1264" s="4"/>
      <c r="D1264" s="4"/>
      <c r="E1264" s="4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6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9"/>
      <c r="AM1264" s="29"/>
      <c r="AN1264" s="29"/>
      <c r="AO1264" s="29"/>
      <c r="AP1264" s="29"/>
      <c r="AQ1264" s="2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</row>
    <row r="1265" spans="2:108" ht="15">
      <c r="B1265" s="4"/>
      <c r="C1265" s="4"/>
      <c r="D1265" s="4"/>
      <c r="E1265" s="4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6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9"/>
      <c r="AM1265" s="29"/>
      <c r="AN1265" s="29"/>
      <c r="AO1265" s="29"/>
      <c r="AP1265" s="29"/>
      <c r="AQ1265" s="2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</row>
    <row r="1266" spans="2:108" ht="15">
      <c r="B1266" s="4"/>
      <c r="C1266" s="4"/>
      <c r="D1266" s="4"/>
      <c r="E1266" s="4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6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9"/>
      <c r="AM1266" s="29"/>
      <c r="AN1266" s="29"/>
      <c r="AO1266" s="29"/>
      <c r="AP1266" s="29"/>
      <c r="AQ1266" s="2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</row>
    <row r="1267" spans="2:108" ht="15">
      <c r="B1267" s="4"/>
      <c r="C1267" s="4"/>
      <c r="D1267" s="4"/>
      <c r="E1267" s="4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6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9"/>
      <c r="AM1267" s="29"/>
      <c r="AN1267" s="29"/>
      <c r="AO1267" s="29"/>
      <c r="AP1267" s="29"/>
      <c r="AQ1267" s="2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</row>
    <row r="1268" spans="2:108" ht="15">
      <c r="B1268" s="4"/>
      <c r="C1268" s="4"/>
      <c r="D1268" s="4"/>
      <c r="E1268" s="4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6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9"/>
      <c r="AM1268" s="29"/>
      <c r="AN1268" s="29"/>
      <c r="AO1268" s="29"/>
      <c r="AP1268" s="29"/>
      <c r="AQ1268" s="2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</row>
    <row r="1269" spans="2:108" ht="15">
      <c r="B1269" s="4"/>
      <c r="C1269" s="4"/>
      <c r="D1269" s="4"/>
      <c r="E1269" s="4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6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9"/>
      <c r="AM1269" s="29"/>
      <c r="AN1269" s="29"/>
      <c r="AO1269" s="29"/>
      <c r="AP1269" s="29"/>
      <c r="AQ1269" s="2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</row>
    <row r="1270" spans="2:108" ht="15">
      <c r="B1270" s="4"/>
      <c r="C1270" s="4"/>
      <c r="D1270" s="4"/>
      <c r="E1270" s="4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6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9"/>
      <c r="AM1270" s="29"/>
      <c r="AN1270" s="29"/>
      <c r="AO1270" s="29"/>
      <c r="AP1270" s="29"/>
      <c r="AQ1270" s="2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</row>
    <row r="1271" spans="2:108" ht="15">
      <c r="B1271" s="4"/>
      <c r="C1271" s="4"/>
      <c r="D1271" s="4"/>
      <c r="E1271" s="4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6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9"/>
      <c r="AM1271" s="29"/>
      <c r="AN1271" s="29"/>
      <c r="AO1271" s="29"/>
      <c r="AP1271" s="29"/>
      <c r="AQ1271" s="2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</row>
    <row r="1272" spans="2:108" ht="15">
      <c r="B1272" s="4"/>
      <c r="C1272" s="4"/>
      <c r="D1272" s="4"/>
      <c r="E1272" s="4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6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9"/>
      <c r="AM1272" s="29"/>
      <c r="AN1272" s="29"/>
      <c r="AO1272" s="29"/>
      <c r="AP1272" s="29"/>
      <c r="AQ1272" s="2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</row>
    <row r="1273" spans="2:108" ht="15">
      <c r="B1273" s="4"/>
      <c r="C1273" s="4"/>
      <c r="D1273" s="4"/>
      <c r="E1273" s="4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6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9"/>
      <c r="AM1273" s="29"/>
      <c r="AN1273" s="29"/>
      <c r="AO1273" s="29"/>
      <c r="AP1273" s="29"/>
      <c r="AQ1273" s="2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</row>
    <row r="1274" spans="2:108" ht="15">
      <c r="B1274" s="4"/>
      <c r="C1274" s="4"/>
      <c r="D1274" s="4"/>
      <c r="E1274" s="4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6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9"/>
      <c r="AM1274" s="29"/>
      <c r="AN1274" s="29"/>
      <c r="AO1274" s="29"/>
      <c r="AP1274" s="29"/>
      <c r="AQ1274" s="2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</row>
    <row r="1275" spans="2:108" ht="15">
      <c r="B1275" s="4"/>
      <c r="C1275" s="4"/>
      <c r="D1275" s="4"/>
      <c r="E1275" s="4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6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9"/>
      <c r="AM1275" s="29"/>
      <c r="AN1275" s="29"/>
      <c r="AO1275" s="29"/>
      <c r="AP1275" s="29"/>
      <c r="AQ1275" s="2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</row>
    <row r="1276" spans="2:108" ht="15">
      <c r="B1276" s="4"/>
      <c r="C1276" s="4"/>
      <c r="D1276" s="4"/>
      <c r="E1276" s="4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6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9"/>
      <c r="AM1276" s="29"/>
      <c r="AN1276" s="29"/>
      <c r="AO1276" s="29"/>
      <c r="AP1276" s="29"/>
      <c r="AQ1276" s="2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</row>
    <row r="1277" spans="2:108" ht="15">
      <c r="B1277" s="4"/>
      <c r="C1277" s="4"/>
      <c r="D1277" s="4"/>
      <c r="E1277" s="4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6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9"/>
      <c r="AM1277" s="29"/>
      <c r="AN1277" s="29"/>
      <c r="AO1277" s="29"/>
      <c r="AP1277" s="29"/>
      <c r="AQ1277" s="2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</row>
    <row r="1278" spans="2:108" ht="15">
      <c r="B1278" s="4"/>
      <c r="C1278" s="4"/>
      <c r="D1278" s="4"/>
      <c r="E1278" s="4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6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9"/>
      <c r="AM1278" s="29"/>
      <c r="AN1278" s="29"/>
      <c r="AO1278" s="29"/>
      <c r="AP1278" s="29"/>
      <c r="AQ1278" s="2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</row>
    <row r="1279" spans="2:108" ht="15">
      <c r="B1279" s="4"/>
      <c r="C1279" s="4"/>
      <c r="D1279" s="4"/>
      <c r="E1279" s="4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6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9"/>
      <c r="AM1279" s="29"/>
      <c r="AN1279" s="29"/>
      <c r="AO1279" s="29"/>
      <c r="AP1279" s="29"/>
      <c r="AQ1279" s="2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</row>
    <row r="1280" spans="2:108" ht="15">
      <c r="B1280" s="4"/>
      <c r="C1280" s="4"/>
      <c r="D1280" s="4"/>
      <c r="E1280" s="4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6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9"/>
      <c r="AM1280" s="29"/>
      <c r="AN1280" s="29"/>
      <c r="AO1280" s="29"/>
      <c r="AP1280" s="29"/>
      <c r="AQ1280" s="2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</row>
    <row r="1281" spans="2:108" ht="15">
      <c r="B1281" s="4"/>
      <c r="C1281" s="4"/>
      <c r="D1281" s="4"/>
      <c r="E1281" s="4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6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9"/>
      <c r="AM1281" s="29"/>
      <c r="AN1281" s="29"/>
      <c r="AO1281" s="29"/>
      <c r="AP1281" s="29"/>
      <c r="AQ1281" s="2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</row>
    <row r="1282" spans="2:108" ht="15">
      <c r="B1282" s="4"/>
      <c r="C1282" s="4"/>
      <c r="D1282" s="4"/>
      <c r="E1282" s="4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6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9"/>
      <c r="AM1282" s="29"/>
      <c r="AN1282" s="29"/>
      <c r="AO1282" s="29"/>
      <c r="AP1282" s="29"/>
      <c r="AQ1282" s="2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</row>
    <row r="1283" spans="2:108" ht="15">
      <c r="B1283" s="4"/>
      <c r="C1283" s="4"/>
      <c r="D1283" s="4"/>
      <c r="E1283" s="4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6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9"/>
      <c r="AM1283" s="29"/>
      <c r="AN1283" s="29"/>
      <c r="AO1283" s="29"/>
      <c r="AP1283" s="29"/>
      <c r="AQ1283" s="2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</row>
    <row r="1284" spans="2:108" ht="15">
      <c r="B1284" s="4"/>
      <c r="C1284" s="4"/>
      <c r="D1284" s="4"/>
      <c r="E1284" s="4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6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9"/>
      <c r="AM1284" s="29"/>
      <c r="AN1284" s="29"/>
      <c r="AO1284" s="29"/>
      <c r="AP1284" s="29"/>
      <c r="AQ1284" s="2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</row>
    <row r="1285" spans="2:108" ht="15">
      <c r="B1285" s="4"/>
      <c r="C1285" s="4"/>
      <c r="D1285" s="4"/>
      <c r="E1285" s="4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6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9"/>
      <c r="AM1285" s="29"/>
      <c r="AN1285" s="29"/>
      <c r="AO1285" s="29"/>
      <c r="AP1285" s="29"/>
      <c r="AQ1285" s="2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</row>
    <row r="1286" spans="2:108" ht="15">
      <c r="B1286" s="4"/>
      <c r="C1286" s="4"/>
      <c r="D1286" s="4"/>
      <c r="E1286" s="4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6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9"/>
      <c r="AM1286" s="29"/>
      <c r="AN1286" s="29"/>
      <c r="AO1286" s="29"/>
      <c r="AP1286" s="29"/>
      <c r="AQ1286" s="2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</row>
    <row r="1287" spans="2:108" ht="15">
      <c r="B1287" s="4"/>
      <c r="C1287" s="4"/>
      <c r="D1287" s="4"/>
      <c r="E1287" s="4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6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9"/>
      <c r="AM1287" s="29"/>
      <c r="AN1287" s="29"/>
      <c r="AO1287" s="29"/>
      <c r="AP1287" s="29"/>
      <c r="AQ1287" s="2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</row>
    <row r="1288" spans="2:108" ht="15">
      <c r="B1288" s="4"/>
      <c r="C1288" s="4"/>
      <c r="D1288" s="4"/>
      <c r="E1288" s="4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6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9"/>
      <c r="AM1288" s="29"/>
      <c r="AN1288" s="29"/>
      <c r="AO1288" s="29"/>
      <c r="AP1288" s="29"/>
      <c r="AQ1288" s="2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</row>
    <row r="1289" spans="2:108" ht="15">
      <c r="B1289" s="4"/>
      <c r="C1289" s="4"/>
      <c r="D1289" s="4"/>
      <c r="E1289" s="4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6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9"/>
      <c r="AM1289" s="29"/>
      <c r="AN1289" s="29"/>
      <c r="AO1289" s="29"/>
      <c r="AP1289" s="29"/>
      <c r="AQ1289" s="2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</row>
    <row r="1290" spans="2:108" ht="15">
      <c r="B1290" s="4"/>
      <c r="C1290" s="4"/>
      <c r="D1290" s="4"/>
      <c r="E1290" s="4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6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9"/>
      <c r="AM1290" s="29"/>
      <c r="AN1290" s="29"/>
      <c r="AO1290" s="29"/>
      <c r="AP1290" s="29"/>
      <c r="AQ1290" s="2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</row>
    <row r="1291" spans="2:108" ht="15">
      <c r="B1291" s="4"/>
      <c r="C1291" s="4"/>
      <c r="D1291" s="4"/>
      <c r="E1291" s="4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6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9"/>
      <c r="AM1291" s="29"/>
      <c r="AN1291" s="29"/>
      <c r="AO1291" s="29"/>
      <c r="AP1291" s="29"/>
      <c r="AQ1291" s="2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</row>
    <row r="1292" spans="2:108" ht="15">
      <c r="B1292" s="4"/>
      <c r="C1292" s="4"/>
      <c r="D1292" s="4"/>
      <c r="E1292" s="4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6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</row>
    <row r="1293" spans="2:108" ht="15">
      <c r="B1293" s="4"/>
      <c r="C1293" s="4"/>
      <c r="D1293" s="4"/>
      <c r="E1293" s="4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6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</row>
    <row r="1294" spans="2:108" ht="15">
      <c r="B1294" s="4"/>
      <c r="C1294" s="4"/>
      <c r="D1294" s="4"/>
      <c r="E1294" s="4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6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</row>
    <row r="1295" spans="2:108" ht="15">
      <c r="B1295" s="4"/>
      <c r="C1295" s="4"/>
      <c r="D1295" s="4"/>
      <c r="E1295" s="4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6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</row>
    <row r="1296" spans="2:108" ht="15">
      <c r="B1296" s="4"/>
      <c r="C1296" s="4"/>
      <c r="D1296" s="4"/>
      <c r="E1296" s="4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6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</row>
    <row r="1297" spans="2:108" ht="15">
      <c r="B1297" s="4"/>
      <c r="C1297" s="4"/>
      <c r="D1297" s="4"/>
      <c r="E1297" s="4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6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</row>
    <row r="1298" spans="2:108" ht="15">
      <c r="B1298" s="4"/>
      <c r="C1298" s="4"/>
      <c r="D1298" s="4"/>
      <c r="E1298" s="4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6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</row>
    <row r="1299" spans="2:108" ht="15">
      <c r="B1299" s="4"/>
      <c r="C1299" s="4"/>
      <c r="D1299" s="4"/>
      <c r="E1299" s="4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6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</row>
    <row r="1300" spans="2:108" ht="15">
      <c r="B1300" s="4"/>
      <c r="C1300" s="4"/>
      <c r="D1300" s="4"/>
      <c r="E1300" s="4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6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</row>
    <row r="1301" spans="2:108" ht="15">
      <c r="B1301" s="4"/>
      <c r="C1301" s="4"/>
      <c r="D1301" s="4"/>
      <c r="E1301" s="4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6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</row>
    <row r="1302" spans="2:108" ht="15">
      <c r="B1302" s="4"/>
      <c r="C1302" s="4"/>
      <c r="D1302" s="4"/>
      <c r="E1302" s="4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6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</row>
    <row r="1303" spans="2:108" ht="15">
      <c r="B1303" s="4"/>
      <c r="C1303" s="4"/>
      <c r="D1303" s="4"/>
      <c r="E1303" s="4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6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</row>
    <row r="1304" spans="2:108" ht="15">
      <c r="B1304" s="4"/>
      <c r="C1304" s="4"/>
      <c r="D1304" s="4"/>
      <c r="E1304" s="4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6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</row>
    <row r="1305" spans="2:108" ht="15">
      <c r="B1305" s="4"/>
      <c r="C1305" s="4"/>
      <c r="D1305" s="4"/>
      <c r="E1305" s="4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6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</row>
    <row r="1306" spans="2:108" ht="15">
      <c r="B1306" s="4"/>
      <c r="C1306" s="4"/>
      <c r="D1306" s="4"/>
      <c r="E1306" s="4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6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</row>
    <row r="1307" spans="2:108" ht="15">
      <c r="B1307" s="4"/>
      <c r="C1307" s="4"/>
      <c r="D1307" s="4"/>
      <c r="E1307" s="4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6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</row>
    <row r="1308" spans="2:108" ht="15">
      <c r="B1308" s="4"/>
      <c r="C1308" s="4"/>
      <c r="D1308" s="4"/>
      <c r="E1308" s="4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6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</row>
    <row r="1309" spans="2:108" ht="15">
      <c r="B1309" s="4"/>
      <c r="C1309" s="4"/>
      <c r="D1309" s="4"/>
      <c r="E1309" s="4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6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</row>
    <row r="1310" spans="2:108" ht="15">
      <c r="B1310" s="4"/>
      <c r="C1310" s="4"/>
      <c r="D1310" s="4"/>
      <c r="E1310" s="4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6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</row>
    <row r="1311" spans="2:108" ht="15">
      <c r="B1311" s="4"/>
      <c r="C1311" s="4"/>
      <c r="D1311" s="4"/>
      <c r="E1311" s="4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6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</row>
    <row r="1312" spans="2:108" ht="15">
      <c r="B1312" s="4"/>
      <c r="C1312" s="4"/>
      <c r="D1312" s="4"/>
      <c r="E1312" s="4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6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</row>
    <row r="1313" spans="2:108" ht="15">
      <c r="B1313" s="4"/>
      <c r="C1313" s="4"/>
      <c r="D1313" s="4"/>
      <c r="E1313" s="4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6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</row>
    <row r="1314" spans="2:108" ht="15">
      <c r="B1314" s="4"/>
      <c r="C1314" s="4"/>
      <c r="D1314" s="4"/>
      <c r="E1314" s="4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6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</row>
    <row r="1315" spans="2:108" ht="15">
      <c r="B1315" s="4"/>
      <c r="C1315" s="4"/>
      <c r="D1315" s="4"/>
      <c r="E1315" s="4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6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</row>
    <row r="1316" spans="2:108" ht="15">
      <c r="B1316" s="4"/>
      <c r="C1316" s="4"/>
      <c r="D1316" s="4"/>
      <c r="E1316" s="4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6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</row>
    <row r="1317" spans="2:108" ht="15">
      <c r="B1317" s="4"/>
      <c r="C1317" s="4"/>
      <c r="D1317" s="4"/>
      <c r="E1317" s="4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6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</row>
    <row r="1318" spans="2:108" ht="15">
      <c r="B1318" s="4"/>
      <c r="C1318" s="4"/>
      <c r="D1318" s="4"/>
      <c r="E1318" s="4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6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</row>
    <row r="1319" spans="2:108" ht="15">
      <c r="B1319" s="4"/>
      <c r="C1319" s="4"/>
      <c r="D1319" s="4"/>
      <c r="E1319" s="4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6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</row>
    <row r="1320" spans="2:108" ht="15">
      <c r="B1320" s="4"/>
      <c r="C1320" s="4"/>
      <c r="D1320" s="4"/>
      <c r="E1320" s="4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6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</row>
    <row r="1321" spans="2:108" ht="15">
      <c r="B1321" s="4"/>
      <c r="C1321" s="4"/>
      <c r="D1321" s="4"/>
      <c r="E1321" s="4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6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</row>
    <row r="1322" spans="2:108" ht="15">
      <c r="B1322" s="4"/>
      <c r="C1322" s="4"/>
      <c r="D1322" s="4"/>
      <c r="E1322" s="4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6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</row>
    <row r="1323" spans="2:108" ht="15">
      <c r="B1323" s="4"/>
      <c r="C1323" s="4"/>
      <c r="D1323" s="4"/>
      <c r="E1323" s="4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6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</row>
    <row r="1324" spans="2:108" ht="15">
      <c r="B1324" s="4"/>
      <c r="C1324" s="4"/>
      <c r="D1324" s="4"/>
      <c r="E1324" s="4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6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</row>
    <row r="1325" spans="2:108" ht="15">
      <c r="B1325" s="4"/>
      <c r="C1325" s="4"/>
      <c r="D1325" s="4"/>
      <c r="E1325" s="4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6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</row>
    <row r="1326" spans="2:108" ht="15">
      <c r="B1326" s="4"/>
      <c r="C1326" s="4"/>
      <c r="D1326" s="4"/>
      <c r="E1326" s="4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6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</row>
    <row r="1327" spans="2:108" ht="15">
      <c r="B1327" s="4"/>
      <c r="C1327" s="4"/>
      <c r="D1327" s="4"/>
      <c r="E1327" s="4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6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</row>
    <row r="1328" spans="2:108" ht="15">
      <c r="B1328" s="4"/>
      <c r="C1328" s="4"/>
      <c r="D1328" s="4"/>
      <c r="E1328" s="4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6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</row>
    <row r="1329" spans="2:108" ht="15">
      <c r="B1329" s="4"/>
      <c r="C1329" s="4"/>
      <c r="D1329" s="4"/>
      <c r="E1329" s="4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6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</row>
    <row r="1330" spans="2:108" ht="15">
      <c r="B1330" s="4"/>
      <c r="C1330" s="4"/>
      <c r="D1330" s="4"/>
      <c r="E1330" s="4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6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</row>
    <row r="1331" spans="2:108" ht="15">
      <c r="B1331" s="4"/>
      <c r="C1331" s="4"/>
      <c r="D1331" s="4"/>
      <c r="E1331" s="4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6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</row>
    <row r="1332" spans="2:108" ht="15">
      <c r="B1332" s="4"/>
      <c r="C1332" s="4"/>
      <c r="D1332" s="4"/>
      <c r="E1332" s="4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6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</row>
    <row r="1333" spans="2:108" ht="15">
      <c r="B1333" s="4"/>
      <c r="C1333" s="4"/>
      <c r="D1333" s="4"/>
      <c r="E1333" s="4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6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</row>
    <row r="1334" spans="2:108" ht="15">
      <c r="B1334" s="4"/>
      <c r="C1334" s="4"/>
      <c r="D1334" s="4"/>
      <c r="E1334" s="4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6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</row>
    <row r="1335" spans="2:108" ht="15">
      <c r="B1335" s="4"/>
      <c r="C1335" s="4"/>
      <c r="D1335" s="4"/>
      <c r="E1335" s="4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6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</row>
    <row r="1336" spans="2:108" ht="15">
      <c r="B1336" s="4"/>
      <c r="C1336" s="4"/>
      <c r="D1336" s="4"/>
      <c r="E1336" s="4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6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</row>
    <row r="1337" spans="2:108" ht="15">
      <c r="B1337" s="4"/>
      <c r="C1337" s="4"/>
      <c r="D1337" s="4"/>
      <c r="E1337" s="4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6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</row>
    <row r="1338" spans="2:108" ht="15">
      <c r="B1338" s="4"/>
      <c r="C1338" s="4"/>
      <c r="D1338" s="4"/>
      <c r="E1338" s="4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6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</row>
    <row r="1339" spans="2:108" ht="15">
      <c r="B1339" s="4"/>
      <c r="C1339" s="4"/>
      <c r="D1339" s="4"/>
      <c r="E1339" s="4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6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</row>
    <row r="1340" spans="2:108" ht="15">
      <c r="B1340" s="4"/>
      <c r="C1340" s="4"/>
      <c r="D1340" s="4"/>
      <c r="E1340" s="4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6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</row>
    <row r="1341" spans="2:108" ht="15">
      <c r="B1341" s="4"/>
      <c r="C1341" s="4"/>
      <c r="D1341" s="4"/>
      <c r="E1341" s="4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6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</row>
    <row r="1342" spans="2:108" ht="15">
      <c r="B1342" s="4"/>
      <c r="C1342" s="4"/>
      <c r="D1342" s="4"/>
      <c r="E1342" s="4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6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</row>
    <row r="1343" spans="2:108" ht="15">
      <c r="B1343" s="4"/>
      <c r="C1343" s="4"/>
      <c r="D1343" s="4"/>
      <c r="E1343" s="4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6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</row>
    <row r="1344" spans="2:108" ht="15">
      <c r="B1344" s="4"/>
      <c r="C1344" s="4"/>
      <c r="D1344" s="4"/>
      <c r="E1344" s="4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6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</row>
    <row r="1345" spans="2:108" ht="15">
      <c r="B1345" s="4"/>
      <c r="C1345" s="4"/>
      <c r="D1345" s="4"/>
      <c r="E1345" s="4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6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</row>
    <row r="1346" spans="2:108" ht="15">
      <c r="B1346" s="4"/>
      <c r="C1346" s="4"/>
      <c r="D1346" s="4"/>
      <c r="E1346" s="4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6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</row>
    <row r="1347" spans="2:108" ht="15">
      <c r="B1347" s="4"/>
      <c r="C1347" s="4"/>
      <c r="D1347" s="4"/>
      <c r="E1347" s="4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6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</row>
    <row r="1348" spans="2:108" ht="15">
      <c r="B1348" s="4"/>
      <c r="C1348" s="4"/>
      <c r="D1348" s="4"/>
      <c r="E1348" s="4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6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</row>
    <row r="1349" spans="2:108" ht="15">
      <c r="B1349" s="4"/>
      <c r="C1349" s="4"/>
      <c r="D1349" s="4"/>
      <c r="E1349" s="4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6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</row>
    <row r="1350" spans="2:108" ht="15">
      <c r="B1350" s="4"/>
      <c r="C1350" s="4"/>
      <c r="D1350" s="4"/>
      <c r="E1350" s="4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6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</row>
    <row r="1351" spans="2:108" ht="15">
      <c r="B1351" s="4"/>
      <c r="C1351" s="4"/>
      <c r="D1351" s="4"/>
      <c r="E1351" s="4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6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</row>
    <row r="1352" spans="2:108" ht="15">
      <c r="B1352" s="4"/>
      <c r="C1352" s="4"/>
      <c r="D1352" s="4"/>
      <c r="E1352" s="4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6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</row>
    <row r="1353" spans="2:108" ht="15">
      <c r="B1353" s="4"/>
      <c r="C1353" s="4"/>
      <c r="D1353" s="4"/>
      <c r="E1353" s="4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6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</row>
    <row r="1354" spans="2:108" ht="15">
      <c r="B1354" s="4"/>
      <c r="C1354" s="4"/>
      <c r="D1354" s="4"/>
      <c r="E1354" s="4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6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</row>
    <row r="1355" spans="2:108" ht="15">
      <c r="B1355" s="4"/>
      <c r="C1355" s="4"/>
      <c r="D1355" s="4"/>
      <c r="E1355" s="4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6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</row>
    <row r="1356" spans="2:108" ht="15">
      <c r="B1356" s="4"/>
      <c r="C1356" s="4"/>
      <c r="D1356" s="4"/>
      <c r="E1356" s="4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6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</row>
    <row r="1357" spans="2:108" ht="15">
      <c r="B1357" s="4"/>
      <c r="C1357" s="4"/>
      <c r="D1357" s="4"/>
      <c r="E1357" s="4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6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</row>
    <row r="1358" spans="2:108" ht="15">
      <c r="B1358" s="4"/>
      <c r="C1358" s="4"/>
      <c r="D1358" s="4"/>
      <c r="E1358" s="4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6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</row>
    <row r="1359" spans="2:108" ht="15">
      <c r="B1359" s="4"/>
      <c r="C1359" s="4"/>
      <c r="D1359" s="4"/>
      <c r="E1359" s="4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6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</row>
    <row r="1360" spans="2:108" ht="15">
      <c r="B1360" s="4"/>
      <c r="C1360" s="4"/>
      <c r="D1360" s="4"/>
      <c r="E1360" s="4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6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</row>
    <row r="1361" spans="2:108" ht="15">
      <c r="B1361" s="4"/>
      <c r="C1361" s="4"/>
      <c r="D1361" s="4"/>
      <c r="E1361" s="4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6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</row>
    <row r="1362" spans="2:108" ht="15">
      <c r="B1362" s="4"/>
      <c r="C1362" s="4"/>
      <c r="D1362" s="4"/>
      <c r="E1362" s="4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6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</row>
    <row r="1363" spans="2:108" ht="15">
      <c r="B1363" s="4"/>
      <c r="C1363" s="4"/>
      <c r="D1363" s="4"/>
      <c r="E1363" s="4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6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</row>
    <row r="1364" spans="2:108" ht="15">
      <c r="B1364" s="4"/>
      <c r="C1364" s="4"/>
      <c r="D1364" s="4"/>
      <c r="E1364" s="4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6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</row>
    <row r="1365" spans="2:108" ht="15">
      <c r="B1365" s="4"/>
      <c r="C1365" s="4"/>
      <c r="D1365" s="4"/>
      <c r="E1365" s="4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6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</row>
    <row r="1366" spans="2:108" ht="15">
      <c r="B1366" s="4"/>
      <c r="C1366" s="4"/>
      <c r="D1366" s="4"/>
      <c r="E1366" s="4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6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</row>
    <row r="1367" spans="2:108" ht="15">
      <c r="B1367" s="4"/>
      <c r="C1367" s="4"/>
      <c r="D1367" s="4"/>
      <c r="E1367" s="4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6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</row>
    <row r="1368" spans="2:108" ht="15">
      <c r="B1368" s="4"/>
      <c r="C1368" s="4"/>
      <c r="D1368" s="4"/>
      <c r="E1368" s="4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6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</row>
    <row r="1369" spans="2:108" ht="15">
      <c r="B1369" s="4"/>
      <c r="C1369" s="4"/>
      <c r="D1369" s="4"/>
      <c r="E1369" s="4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6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</row>
    <row r="1370" spans="2:108" ht="15">
      <c r="B1370" s="4"/>
      <c r="C1370" s="4"/>
      <c r="D1370" s="4"/>
      <c r="E1370" s="4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6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</row>
    <row r="1371" spans="2:108" ht="15">
      <c r="B1371" s="4"/>
      <c r="C1371" s="4"/>
      <c r="D1371" s="4"/>
      <c r="E1371" s="4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6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</row>
    <row r="1372" spans="2:108" ht="15">
      <c r="B1372" s="4"/>
      <c r="C1372" s="4"/>
      <c r="D1372" s="4"/>
      <c r="E1372" s="4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6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</row>
    <row r="1373" spans="2:108" ht="15">
      <c r="B1373" s="4"/>
      <c r="C1373" s="4"/>
      <c r="D1373" s="4"/>
      <c r="E1373" s="4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6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</row>
    <row r="1374" spans="2:108" ht="15">
      <c r="B1374" s="4"/>
      <c r="C1374" s="4"/>
      <c r="D1374" s="4"/>
      <c r="E1374" s="4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6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</row>
    <row r="1375" spans="2:108" ht="15">
      <c r="B1375" s="4"/>
      <c r="C1375" s="4"/>
      <c r="D1375" s="4"/>
      <c r="E1375" s="4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6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</row>
    <row r="1376" spans="2:108" ht="15">
      <c r="B1376" s="4"/>
      <c r="C1376" s="4"/>
      <c r="D1376" s="4"/>
      <c r="E1376" s="4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6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</row>
    <row r="1377" spans="2:108" ht="15">
      <c r="B1377" s="4"/>
      <c r="C1377" s="4"/>
      <c r="D1377" s="4"/>
      <c r="E1377" s="4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6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</row>
    <row r="1378" spans="2:108" ht="15">
      <c r="B1378" s="4"/>
      <c r="C1378" s="4"/>
      <c r="D1378" s="4"/>
      <c r="E1378" s="4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6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</row>
    <row r="1379" spans="2:108" ht="15">
      <c r="B1379" s="4"/>
      <c r="C1379" s="4"/>
      <c r="D1379" s="4"/>
      <c r="E1379" s="4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6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</row>
    <row r="1380" spans="2:108" ht="15">
      <c r="B1380" s="4"/>
      <c r="C1380" s="4"/>
      <c r="D1380" s="4"/>
      <c r="E1380" s="4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6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</row>
    <row r="1381" spans="2:108" ht="15">
      <c r="B1381" s="4"/>
      <c r="C1381" s="4"/>
      <c r="D1381" s="4"/>
      <c r="E1381" s="4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6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</row>
    <row r="1382" spans="2:108" ht="15">
      <c r="B1382" s="4"/>
      <c r="C1382" s="4"/>
      <c r="D1382" s="4"/>
      <c r="E1382" s="4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6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</row>
    <row r="1383" spans="2:108" ht="15">
      <c r="B1383" s="4"/>
      <c r="C1383" s="4"/>
      <c r="D1383" s="4"/>
      <c r="E1383" s="4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6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</row>
    <row r="1384" spans="2:108" ht="15">
      <c r="B1384" s="4"/>
      <c r="C1384" s="4"/>
      <c r="D1384" s="4"/>
      <c r="E1384" s="4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6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</row>
    <row r="1385" spans="2:108" ht="15">
      <c r="B1385" s="4"/>
      <c r="C1385" s="4"/>
      <c r="D1385" s="4"/>
      <c r="E1385" s="4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6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</row>
    <row r="1386" spans="2:108" ht="15">
      <c r="B1386" s="4"/>
      <c r="C1386" s="4"/>
      <c r="D1386" s="4"/>
      <c r="E1386" s="4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6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</row>
    <row r="1387" spans="2:108" ht="15">
      <c r="B1387" s="4"/>
      <c r="C1387" s="4"/>
      <c r="D1387" s="4"/>
      <c r="E1387" s="4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6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</row>
    <row r="1388" spans="2:108" ht="15">
      <c r="B1388" s="4"/>
      <c r="C1388" s="4"/>
      <c r="D1388" s="4"/>
      <c r="E1388" s="4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6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</row>
    <row r="1389" spans="2:108" ht="15">
      <c r="B1389" s="4"/>
      <c r="C1389" s="4"/>
      <c r="D1389" s="4"/>
      <c r="E1389" s="4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6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</row>
    <row r="1390" spans="2:108" ht="15">
      <c r="B1390" s="4"/>
      <c r="C1390" s="4"/>
      <c r="D1390" s="4"/>
      <c r="E1390" s="4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6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</row>
    <row r="1391" spans="2:108" ht="15">
      <c r="B1391" s="4"/>
      <c r="C1391" s="4"/>
      <c r="D1391" s="4"/>
      <c r="E1391" s="4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6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</row>
    <row r="1392" spans="2:108" ht="15">
      <c r="B1392" s="4"/>
      <c r="C1392" s="4"/>
      <c r="D1392" s="4"/>
      <c r="E1392" s="4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6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</row>
    <row r="1393" spans="2:108" ht="15">
      <c r="B1393" s="4"/>
      <c r="C1393" s="4"/>
      <c r="D1393" s="4"/>
      <c r="E1393" s="4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6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</row>
    <row r="1394" spans="2:108" ht="15">
      <c r="B1394" s="4"/>
      <c r="C1394" s="4"/>
      <c r="D1394" s="4"/>
      <c r="E1394" s="4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6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</row>
    <row r="1395" spans="2:108" ht="15">
      <c r="B1395" s="4"/>
      <c r="C1395" s="4"/>
      <c r="D1395" s="4"/>
      <c r="E1395" s="4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6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</row>
    <row r="1396" spans="2:108" ht="15">
      <c r="B1396" s="4"/>
      <c r="C1396" s="4"/>
      <c r="D1396" s="4"/>
      <c r="E1396" s="4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6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</row>
    <row r="1397" spans="2:108" ht="15">
      <c r="B1397" s="4"/>
      <c r="C1397" s="4"/>
      <c r="D1397" s="4"/>
      <c r="E1397" s="4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6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</row>
    <row r="1398" spans="2:108" ht="15">
      <c r="B1398" s="4"/>
      <c r="C1398" s="4"/>
      <c r="D1398" s="4"/>
      <c r="E1398" s="4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6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</row>
    <row r="1399" spans="2:108" ht="15">
      <c r="B1399" s="4"/>
      <c r="C1399" s="4"/>
      <c r="D1399" s="4"/>
      <c r="E1399" s="4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6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</row>
    <row r="1400" spans="2:108" ht="15">
      <c r="B1400" s="4"/>
      <c r="C1400" s="4"/>
      <c r="D1400" s="4"/>
      <c r="E1400" s="4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6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</row>
    <row r="1401" spans="2:108" ht="15">
      <c r="B1401" s="4"/>
      <c r="C1401" s="4"/>
      <c r="D1401" s="4"/>
      <c r="E1401" s="4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6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</row>
    <row r="1402" spans="2:108" ht="15">
      <c r="B1402" s="4"/>
      <c r="C1402" s="4"/>
      <c r="D1402" s="4"/>
      <c r="E1402" s="4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6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</row>
    <row r="1403" spans="2:108" ht="15">
      <c r="B1403" s="4"/>
      <c r="C1403" s="4"/>
      <c r="D1403" s="4"/>
      <c r="E1403" s="4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6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</row>
    <row r="1404" spans="2:108" ht="15">
      <c r="B1404" s="4"/>
      <c r="C1404" s="4"/>
      <c r="D1404" s="4"/>
      <c r="E1404" s="4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6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</row>
    <row r="1405" spans="2:108" ht="15">
      <c r="B1405" s="4"/>
      <c r="C1405" s="4"/>
      <c r="D1405" s="4"/>
      <c r="E1405" s="4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6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</row>
    <row r="1406" spans="2:108" ht="15">
      <c r="B1406" s="4"/>
      <c r="C1406" s="4"/>
      <c r="D1406" s="4"/>
      <c r="E1406" s="4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6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</row>
    <row r="1407" spans="2:108" ht="15">
      <c r="B1407" s="4"/>
      <c r="C1407" s="4"/>
      <c r="D1407" s="4"/>
      <c r="E1407" s="4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6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</row>
    <row r="1408" spans="2:108" ht="15">
      <c r="B1408" s="4"/>
      <c r="C1408" s="4"/>
      <c r="D1408" s="4"/>
      <c r="E1408" s="4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6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</row>
    <row r="1409" spans="2:108" ht="15">
      <c r="B1409" s="4"/>
      <c r="C1409" s="4"/>
      <c r="D1409" s="4"/>
      <c r="E1409" s="4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6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</row>
    <row r="1410" spans="2:108" ht="15">
      <c r="B1410" s="4"/>
      <c r="C1410" s="4"/>
      <c r="D1410" s="4"/>
      <c r="E1410" s="4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6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</row>
    <row r="1411" spans="2:108" ht="15">
      <c r="B1411" s="4"/>
      <c r="C1411" s="4"/>
      <c r="D1411" s="4"/>
      <c r="E1411" s="4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6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</row>
    <row r="1412" spans="2:108" ht="15">
      <c r="B1412" s="4"/>
      <c r="C1412" s="4"/>
      <c r="D1412" s="4"/>
      <c r="E1412" s="4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6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</row>
    <row r="1413" spans="2:108" ht="15">
      <c r="B1413" s="4"/>
      <c r="C1413" s="4"/>
      <c r="D1413" s="4"/>
      <c r="E1413" s="4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6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</row>
    <row r="1414" spans="2:108" ht="15">
      <c r="B1414" s="4"/>
      <c r="C1414" s="4"/>
      <c r="D1414" s="4"/>
      <c r="E1414" s="4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6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</row>
    <row r="1415" spans="2:108" ht="15">
      <c r="B1415" s="4"/>
      <c r="C1415" s="4"/>
      <c r="D1415" s="4"/>
      <c r="E1415" s="4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6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</row>
    <row r="1416" spans="2:108" ht="15">
      <c r="B1416" s="4"/>
      <c r="C1416" s="4"/>
      <c r="D1416" s="4"/>
      <c r="E1416" s="4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6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</row>
    <row r="1417" spans="2:108" ht="15">
      <c r="B1417" s="4"/>
      <c r="C1417" s="4"/>
      <c r="D1417" s="4"/>
      <c r="E1417" s="4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6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</row>
    <row r="1418" spans="2:108" ht="15">
      <c r="B1418" s="4"/>
      <c r="C1418" s="4"/>
      <c r="D1418" s="4"/>
      <c r="E1418" s="4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6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</row>
    <row r="1419" spans="2:108" ht="15">
      <c r="B1419" s="4"/>
      <c r="C1419" s="4"/>
      <c r="D1419" s="4"/>
      <c r="E1419" s="4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6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</row>
    <row r="1420" spans="2:108" ht="15">
      <c r="B1420" s="4"/>
      <c r="C1420" s="4"/>
      <c r="D1420" s="4"/>
      <c r="E1420" s="4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6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</row>
    <row r="1421" spans="2:108" ht="15">
      <c r="B1421" s="4"/>
      <c r="C1421" s="4"/>
      <c r="D1421" s="4"/>
      <c r="E1421" s="4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6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</row>
    <row r="1422" spans="2:108" ht="15">
      <c r="B1422" s="4"/>
      <c r="C1422" s="4"/>
      <c r="D1422" s="4"/>
      <c r="E1422" s="4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6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</row>
    <row r="1423" spans="2:108" ht="15">
      <c r="B1423" s="4"/>
      <c r="C1423" s="4"/>
      <c r="D1423" s="4"/>
      <c r="E1423" s="4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6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</row>
    <row r="1424" spans="2:108" ht="15">
      <c r="B1424" s="4"/>
      <c r="C1424" s="4"/>
      <c r="D1424" s="4"/>
      <c r="E1424" s="4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6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</row>
    <row r="1425" spans="2:108" ht="15">
      <c r="B1425" s="4"/>
      <c r="C1425" s="4"/>
      <c r="D1425" s="4"/>
      <c r="E1425" s="4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6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</row>
    <row r="1426" spans="2:108" ht="15">
      <c r="B1426" s="4"/>
      <c r="C1426" s="4"/>
      <c r="D1426" s="4"/>
      <c r="E1426" s="4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6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</row>
    <row r="1427" spans="2:108" ht="15">
      <c r="B1427" s="4"/>
      <c r="C1427" s="4"/>
      <c r="D1427" s="4"/>
      <c r="E1427" s="4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6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</row>
    <row r="1428" spans="2:108" ht="15">
      <c r="B1428" s="4"/>
      <c r="C1428" s="4"/>
      <c r="D1428" s="4"/>
      <c r="E1428" s="4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6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</row>
    <row r="1429" spans="2:108" ht="15">
      <c r="B1429" s="4"/>
      <c r="C1429" s="4"/>
      <c r="D1429" s="4"/>
      <c r="E1429" s="4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6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</row>
    <row r="1430" spans="2:108" ht="15">
      <c r="B1430" s="4"/>
      <c r="C1430" s="4"/>
      <c r="D1430" s="4"/>
      <c r="E1430" s="4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6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</row>
    <row r="1431" spans="2:108" ht="15">
      <c r="B1431" s="4"/>
      <c r="C1431" s="4"/>
      <c r="D1431" s="4"/>
      <c r="E1431" s="4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6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</row>
    <row r="1432" spans="2:108" ht="15">
      <c r="B1432" s="4"/>
      <c r="C1432" s="4"/>
      <c r="D1432" s="4"/>
      <c r="E1432" s="4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6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</row>
    <row r="1433" spans="2:108" ht="15">
      <c r="B1433" s="4"/>
      <c r="C1433" s="4"/>
      <c r="D1433" s="4"/>
      <c r="E1433" s="4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6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</row>
    <row r="1434" spans="2:108" ht="15">
      <c r="B1434" s="4"/>
      <c r="C1434" s="4"/>
      <c r="D1434" s="4"/>
      <c r="E1434" s="4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6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</row>
    <row r="1435" spans="2:108" ht="15">
      <c r="B1435" s="4"/>
      <c r="C1435" s="4"/>
      <c r="D1435" s="4"/>
      <c r="E1435" s="4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6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</row>
    <row r="1436" spans="2:108" ht="15">
      <c r="B1436" s="4"/>
      <c r="C1436" s="4"/>
      <c r="D1436" s="4"/>
      <c r="E1436" s="4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6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</row>
    <row r="1437" spans="2:108" ht="15">
      <c r="B1437" s="4"/>
      <c r="C1437" s="4"/>
      <c r="D1437" s="4"/>
      <c r="E1437" s="4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6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</row>
    <row r="1438" spans="2:108" ht="15">
      <c r="B1438" s="4"/>
      <c r="C1438" s="4"/>
      <c r="D1438" s="4"/>
      <c r="E1438" s="4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6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</row>
    <row r="1439" spans="2:108" ht="15">
      <c r="B1439" s="4"/>
      <c r="C1439" s="4"/>
      <c r="D1439" s="4"/>
      <c r="E1439" s="4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6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</row>
    <row r="1440" spans="2:108" ht="15">
      <c r="B1440" s="4"/>
      <c r="C1440" s="4"/>
      <c r="D1440" s="4"/>
      <c r="E1440" s="4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6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</row>
    <row r="1441" spans="2:108" ht="15">
      <c r="B1441" s="4"/>
      <c r="C1441" s="4"/>
      <c r="D1441" s="4"/>
      <c r="E1441" s="4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6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</row>
    <row r="1442" spans="2:108" ht="15">
      <c r="B1442" s="4"/>
      <c r="C1442" s="4"/>
      <c r="D1442" s="4"/>
      <c r="E1442" s="4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6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</row>
    <row r="1443" spans="2:108" ht="15">
      <c r="B1443" s="4"/>
      <c r="C1443" s="4"/>
      <c r="D1443" s="4"/>
      <c r="E1443" s="4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6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</row>
    <row r="1444" spans="2:108" ht="15">
      <c r="B1444" s="4"/>
      <c r="C1444" s="4"/>
      <c r="D1444" s="4"/>
      <c r="E1444" s="4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6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</row>
    <row r="1445" spans="2:108" ht="15">
      <c r="B1445" s="4"/>
      <c r="C1445" s="4"/>
      <c r="D1445" s="4"/>
      <c r="E1445" s="4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6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</row>
    <row r="1446" spans="2:108" ht="15">
      <c r="B1446" s="4"/>
      <c r="C1446" s="4"/>
      <c r="D1446" s="4"/>
      <c r="E1446" s="4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6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</row>
    <row r="1447" spans="2:108" ht="15">
      <c r="B1447" s="4"/>
      <c r="C1447" s="4"/>
      <c r="D1447" s="4"/>
      <c r="E1447" s="4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6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</row>
    <row r="1448" spans="2:108" ht="15">
      <c r="B1448" s="4"/>
      <c r="C1448" s="4"/>
      <c r="D1448" s="4"/>
      <c r="E1448" s="4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6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</row>
    <row r="1449" spans="2:108" ht="15">
      <c r="B1449" s="4"/>
      <c r="C1449" s="4"/>
      <c r="D1449" s="4"/>
      <c r="E1449" s="4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6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</row>
    <row r="1450" spans="2:108" ht="15">
      <c r="B1450" s="4"/>
      <c r="C1450" s="4"/>
      <c r="D1450" s="4"/>
      <c r="E1450" s="4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6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</row>
    <row r="1451" spans="2:108" ht="15">
      <c r="B1451" s="4"/>
      <c r="C1451" s="4"/>
      <c r="D1451" s="4"/>
      <c r="E1451" s="4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6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</row>
    <row r="1452" spans="2:108" ht="15">
      <c r="B1452" s="4"/>
      <c r="C1452" s="4"/>
      <c r="D1452" s="4"/>
      <c r="E1452" s="4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6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</row>
    <row r="1453" spans="2:108" ht="15">
      <c r="B1453" s="4"/>
      <c r="C1453" s="4"/>
      <c r="D1453" s="4"/>
      <c r="E1453" s="4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6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</row>
    <row r="1454" spans="2:108" ht="15">
      <c r="B1454" s="4"/>
      <c r="C1454" s="4"/>
      <c r="D1454" s="4"/>
      <c r="E1454" s="4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6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</row>
    <row r="1455" spans="2:108" ht="15">
      <c r="B1455" s="4"/>
      <c r="C1455" s="4"/>
      <c r="D1455" s="4"/>
      <c r="E1455" s="4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6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</row>
    <row r="1456" spans="2:108" ht="15">
      <c r="B1456" s="4"/>
      <c r="C1456" s="4"/>
      <c r="D1456" s="4"/>
      <c r="E1456" s="4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6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</row>
    <row r="1457" spans="2:108" ht="15">
      <c r="B1457" s="4"/>
      <c r="C1457" s="4"/>
      <c r="D1457" s="4"/>
      <c r="E1457" s="4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6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</row>
    <row r="1458" spans="2:108" ht="15">
      <c r="B1458" s="4"/>
      <c r="C1458" s="4"/>
      <c r="D1458" s="4"/>
      <c r="E1458" s="4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6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</row>
    <row r="1459" spans="2:108" ht="15">
      <c r="B1459" s="4"/>
      <c r="C1459" s="4"/>
      <c r="D1459" s="4"/>
      <c r="E1459" s="4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6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</row>
    <row r="1460" spans="2:108" ht="15">
      <c r="B1460" s="4"/>
      <c r="C1460" s="4"/>
      <c r="D1460" s="4"/>
      <c r="E1460" s="4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6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</row>
    <row r="1461" spans="2:108" ht="15">
      <c r="B1461" s="4"/>
      <c r="C1461" s="4"/>
      <c r="D1461" s="4"/>
      <c r="E1461" s="4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6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</row>
    <row r="1462" spans="2:108" ht="15">
      <c r="B1462" s="4"/>
      <c r="C1462" s="4"/>
      <c r="D1462" s="4"/>
      <c r="E1462" s="4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6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</row>
    <row r="1463" spans="2:108" ht="15">
      <c r="B1463" s="4"/>
      <c r="C1463" s="4"/>
      <c r="D1463" s="4"/>
      <c r="E1463" s="4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6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</row>
    <row r="1464" spans="2:108" ht="15">
      <c r="B1464" s="4"/>
      <c r="C1464" s="4"/>
      <c r="D1464" s="4"/>
      <c r="E1464" s="4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6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</row>
    <row r="1465" spans="2:108" ht="15">
      <c r="B1465" s="4"/>
      <c r="C1465" s="4"/>
      <c r="D1465" s="4"/>
      <c r="E1465" s="4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6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</row>
    <row r="1466" spans="2:108" ht="15">
      <c r="B1466" s="4"/>
      <c r="C1466" s="4"/>
      <c r="D1466" s="4"/>
      <c r="E1466" s="4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6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</row>
    <row r="1467" spans="2:108" ht="15">
      <c r="B1467" s="4"/>
      <c r="C1467" s="4"/>
      <c r="D1467" s="4"/>
      <c r="E1467" s="4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6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</row>
    <row r="1468" spans="2:108" ht="15">
      <c r="B1468" s="4"/>
      <c r="C1468" s="4"/>
      <c r="D1468" s="4"/>
      <c r="E1468" s="4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6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</row>
    <row r="1469" spans="2:108" ht="15">
      <c r="B1469" s="4"/>
      <c r="C1469" s="4"/>
      <c r="D1469" s="4"/>
      <c r="E1469" s="4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6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</row>
    <row r="1470" spans="2:108" ht="15">
      <c r="B1470" s="4"/>
      <c r="C1470" s="4"/>
      <c r="D1470" s="4"/>
      <c r="E1470" s="4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6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</row>
    <row r="1471" spans="2:108" ht="15">
      <c r="B1471" s="4"/>
      <c r="C1471" s="4"/>
      <c r="D1471" s="4"/>
      <c r="E1471" s="4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6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</row>
    <row r="1472" spans="2:108" ht="15">
      <c r="B1472" s="4"/>
      <c r="C1472" s="4"/>
      <c r="D1472" s="4"/>
      <c r="E1472" s="4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6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</row>
    <row r="1473" spans="2:108" ht="15">
      <c r="B1473" s="4"/>
      <c r="C1473" s="4"/>
      <c r="D1473" s="4"/>
      <c r="E1473" s="4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6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</row>
    <row r="1474" spans="2:108" ht="15">
      <c r="B1474" s="4"/>
      <c r="C1474" s="4"/>
      <c r="D1474" s="4"/>
      <c r="E1474" s="4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6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</row>
    <row r="1475" spans="2:108" ht="15">
      <c r="B1475" s="4"/>
      <c r="C1475" s="4"/>
      <c r="D1475" s="4"/>
      <c r="E1475" s="4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6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</row>
    <row r="1476" spans="2:108" ht="15">
      <c r="B1476" s="4"/>
      <c r="C1476" s="4"/>
      <c r="D1476" s="4"/>
      <c r="E1476" s="4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6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</row>
    <row r="1477" spans="2:108" ht="15">
      <c r="B1477" s="4"/>
      <c r="C1477" s="4"/>
      <c r="D1477" s="4"/>
      <c r="E1477" s="4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6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</row>
    <row r="1478" spans="2:108" ht="15">
      <c r="B1478" s="4"/>
      <c r="C1478" s="4"/>
      <c r="D1478" s="4"/>
      <c r="E1478" s="4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6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</row>
    <row r="1479" spans="2:108" ht="15">
      <c r="B1479" s="4"/>
      <c r="C1479" s="4"/>
      <c r="D1479" s="4"/>
      <c r="E1479" s="4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6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</row>
    <row r="1480" spans="2:108" ht="15">
      <c r="B1480" s="4"/>
      <c r="C1480" s="4"/>
      <c r="D1480" s="4"/>
      <c r="E1480" s="4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6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</row>
    <row r="1481" spans="2:108" ht="15">
      <c r="B1481" s="4"/>
      <c r="C1481" s="4"/>
      <c r="D1481" s="4"/>
      <c r="E1481" s="4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6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</row>
    <row r="1482" spans="2:108" ht="15">
      <c r="B1482" s="4"/>
      <c r="C1482" s="4"/>
      <c r="D1482" s="4"/>
      <c r="E1482" s="4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6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</row>
    <row r="1483" spans="2:108" ht="15">
      <c r="B1483" s="4"/>
      <c r="C1483" s="4"/>
      <c r="D1483" s="4"/>
      <c r="E1483" s="4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6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</row>
    <row r="1484" spans="2:108" ht="15">
      <c r="B1484" s="4"/>
      <c r="C1484" s="4"/>
      <c r="D1484" s="4"/>
      <c r="E1484" s="4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6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</row>
    <row r="1485" spans="2:108" ht="15">
      <c r="B1485" s="4"/>
      <c r="C1485" s="4"/>
      <c r="D1485" s="4"/>
      <c r="E1485" s="4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6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</row>
    <row r="1486" spans="2:108" ht="15">
      <c r="B1486" s="4"/>
      <c r="C1486" s="4"/>
      <c r="D1486" s="4"/>
      <c r="E1486" s="4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6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</row>
    <row r="1487" spans="2:108" ht="15">
      <c r="B1487" s="4"/>
      <c r="C1487" s="4"/>
      <c r="D1487" s="4"/>
      <c r="E1487" s="4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6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</row>
    <row r="1488" spans="2:108" ht="15">
      <c r="B1488" s="4"/>
      <c r="C1488" s="4"/>
      <c r="D1488" s="4"/>
      <c r="E1488" s="4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6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</row>
    <row r="1489" spans="2:108" ht="15">
      <c r="B1489" s="4"/>
      <c r="C1489" s="4"/>
      <c r="D1489" s="4"/>
      <c r="E1489" s="4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6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</row>
    <row r="1490" spans="2:108" ht="15">
      <c r="B1490" s="4"/>
      <c r="C1490" s="4"/>
      <c r="D1490" s="4"/>
      <c r="E1490" s="4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6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</row>
    <row r="1491" spans="2:108" ht="15">
      <c r="B1491" s="4"/>
      <c r="C1491" s="4"/>
      <c r="D1491" s="4"/>
      <c r="E1491" s="4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6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</row>
    <row r="1492" spans="2:108" ht="15">
      <c r="B1492" s="4"/>
      <c r="C1492" s="4"/>
      <c r="D1492" s="4"/>
      <c r="E1492" s="4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6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</row>
    <row r="1493" spans="2:108" ht="15">
      <c r="B1493" s="4"/>
      <c r="C1493" s="4"/>
      <c r="D1493" s="4"/>
      <c r="E1493" s="4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6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</row>
    <row r="1494" spans="2:108" ht="15">
      <c r="B1494" s="4"/>
      <c r="C1494" s="4"/>
      <c r="D1494" s="4"/>
      <c r="E1494" s="4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6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</row>
    <row r="1495" spans="2:108" ht="15">
      <c r="B1495" s="4"/>
      <c r="C1495" s="4"/>
      <c r="D1495" s="4"/>
      <c r="E1495" s="4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6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</row>
    <row r="1496" spans="2:108" ht="15">
      <c r="B1496" s="4"/>
      <c r="C1496" s="4"/>
      <c r="D1496" s="4"/>
      <c r="E1496" s="4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6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</row>
    <row r="1497" spans="2:108" ht="15">
      <c r="B1497" s="4"/>
      <c r="C1497" s="4"/>
      <c r="D1497" s="4"/>
      <c r="E1497" s="4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6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</row>
    <row r="1498" spans="2:108" ht="15">
      <c r="B1498" s="4"/>
      <c r="C1498" s="4"/>
      <c r="D1498" s="4"/>
      <c r="E1498" s="4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6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</row>
    <row r="1499" spans="2:108" ht="15">
      <c r="B1499" s="4"/>
      <c r="C1499" s="4"/>
      <c r="D1499" s="4"/>
      <c r="E1499" s="4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6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</row>
    <row r="1500" spans="2:108" ht="15">
      <c r="B1500" s="4"/>
      <c r="C1500" s="4"/>
      <c r="D1500" s="4"/>
      <c r="E1500" s="4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6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</row>
    <row r="1501" spans="2:108" ht="15">
      <c r="B1501" s="4"/>
      <c r="C1501" s="4"/>
      <c r="D1501" s="4"/>
      <c r="E1501" s="4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6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</row>
    <row r="1502" spans="2:108" ht="15">
      <c r="B1502" s="4"/>
      <c r="C1502" s="4"/>
      <c r="D1502" s="4"/>
      <c r="E1502" s="4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6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</row>
    <row r="1503" spans="2:108" ht="15">
      <c r="B1503" s="4"/>
      <c r="C1503" s="4"/>
      <c r="D1503" s="4"/>
      <c r="E1503" s="4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6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</row>
    <row r="1504" spans="2:108" ht="15">
      <c r="B1504" s="4"/>
      <c r="C1504" s="4"/>
      <c r="D1504" s="4"/>
      <c r="E1504" s="4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6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</row>
    <row r="1505" spans="2:108" ht="15">
      <c r="B1505" s="4"/>
      <c r="C1505" s="4"/>
      <c r="D1505" s="4"/>
      <c r="E1505" s="4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6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</row>
    <row r="1506" spans="2:108" ht="15">
      <c r="B1506" s="4"/>
      <c r="C1506" s="4"/>
      <c r="D1506" s="4"/>
      <c r="E1506" s="4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6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</row>
    <row r="1507" spans="2:108" ht="15">
      <c r="B1507" s="4"/>
      <c r="C1507" s="4"/>
      <c r="D1507" s="4"/>
      <c r="E1507" s="4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6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</row>
    <row r="1508" spans="2:108" ht="15">
      <c r="B1508" s="4"/>
      <c r="C1508" s="4"/>
      <c r="D1508" s="4"/>
      <c r="E1508" s="4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6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</row>
    <row r="1509" spans="2:108" ht="15">
      <c r="B1509" s="4"/>
      <c r="C1509" s="4"/>
      <c r="D1509" s="4"/>
      <c r="E1509" s="4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6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</row>
    <row r="1510" spans="2:108" ht="15">
      <c r="B1510" s="4"/>
      <c r="C1510" s="4"/>
      <c r="D1510" s="4"/>
      <c r="E1510" s="4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6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</row>
    <row r="1511" spans="2:108" ht="15">
      <c r="B1511" s="4"/>
      <c r="C1511" s="4"/>
      <c r="D1511" s="4"/>
      <c r="E1511" s="4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6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</row>
    <row r="1512" spans="2:108" ht="15">
      <c r="B1512" s="4"/>
      <c r="C1512" s="4"/>
      <c r="D1512" s="4"/>
      <c r="E1512" s="4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6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</row>
    <row r="1513" spans="2:108" ht="15">
      <c r="B1513" s="4"/>
      <c r="C1513" s="4"/>
      <c r="D1513" s="4"/>
      <c r="E1513" s="4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6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</row>
    <row r="1514" spans="2:108" ht="15">
      <c r="B1514" s="4"/>
      <c r="C1514" s="4"/>
      <c r="D1514" s="4"/>
      <c r="E1514" s="4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6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</row>
    <row r="1515" spans="2:108" ht="15">
      <c r="B1515" s="4"/>
      <c r="C1515" s="4"/>
      <c r="D1515" s="4"/>
      <c r="E1515" s="4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6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</row>
    <row r="1516" spans="2:108" ht="15">
      <c r="B1516" s="4"/>
      <c r="C1516" s="4"/>
      <c r="D1516" s="4"/>
      <c r="E1516" s="4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6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</row>
    <row r="1517" spans="2:108" ht="15">
      <c r="B1517" s="4"/>
      <c r="C1517" s="4"/>
      <c r="D1517" s="4"/>
      <c r="E1517" s="4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6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</row>
    <row r="1518" spans="2:108" ht="15">
      <c r="B1518" s="4"/>
      <c r="C1518" s="4"/>
      <c r="D1518" s="4"/>
      <c r="E1518" s="4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6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</row>
    <row r="1519" spans="2:108" ht="15">
      <c r="B1519" s="4"/>
      <c r="C1519" s="4"/>
      <c r="D1519" s="4"/>
      <c r="E1519" s="4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6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</row>
    <row r="1520" spans="2:108" ht="15">
      <c r="B1520" s="4"/>
      <c r="C1520" s="4"/>
      <c r="D1520" s="4"/>
      <c r="E1520" s="4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6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</row>
    <row r="1521" spans="2:108" ht="15">
      <c r="B1521" s="4"/>
      <c r="C1521" s="4"/>
      <c r="D1521" s="4"/>
      <c r="E1521" s="4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6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</row>
    <row r="1522" spans="2:108" ht="15">
      <c r="B1522" s="4"/>
      <c r="C1522" s="4"/>
      <c r="D1522" s="4"/>
      <c r="E1522" s="4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6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</row>
    <row r="1523" spans="2:108" ht="15">
      <c r="B1523" s="4"/>
      <c r="C1523" s="4"/>
      <c r="D1523" s="4"/>
      <c r="E1523" s="4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6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</row>
    <row r="1524" spans="2:108" ht="15">
      <c r="B1524" s="4"/>
      <c r="C1524" s="4"/>
      <c r="D1524" s="4"/>
      <c r="E1524" s="4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6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</row>
    <row r="1525" spans="2:108" ht="15">
      <c r="B1525" s="4"/>
      <c r="C1525" s="4"/>
      <c r="D1525" s="4"/>
      <c r="E1525" s="4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6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</row>
    <row r="1526" spans="2:108" ht="15">
      <c r="B1526" s="4"/>
      <c r="C1526" s="4"/>
      <c r="D1526" s="4"/>
      <c r="E1526" s="4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6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</row>
    <row r="1527" spans="2:108" ht="15">
      <c r="B1527" s="4"/>
      <c r="C1527" s="4"/>
      <c r="D1527" s="4"/>
      <c r="E1527" s="4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6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</row>
    <row r="1528" spans="2:108" ht="15">
      <c r="B1528" s="4"/>
      <c r="C1528" s="4"/>
      <c r="D1528" s="4"/>
      <c r="E1528" s="4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6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</row>
    <row r="1529" spans="2:108" ht="15">
      <c r="B1529" s="4"/>
      <c r="C1529" s="4"/>
      <c r="D1529" s="4"/>
      <c r="E1529" s="4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6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</row>
    <row r="1530" spans="2:108" ht="15">
      <c r="B1530" s="4"/>
      <c r="C1530" s="4"/>
      <c r="D1530" s="4"/>
      <c r="E1530" s="4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6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</row>
    <row r="1531" spans="2:108" ht="15">
      <c r="B1531" s="4"/>
      <c r="C1531" s="4"/>
      <c r="D1531" s="4"/>
      <c r="E1531" s="4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6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</row>
    <row r="1532" spans="2:108" ht="15">
      <c r="B1532" s="4"/>
      <c r="C1532" s="4"/>
      <c r="D1532" s="4"/>
      <c r="E1532" s="4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6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</row>
    <row r="1533" spans="2:108" ht="15">
      <c r="B1533" s="4"/>
      <c r="C1533" s="4"/>
      <c r="D1533" s="4"/>
      <c r="E1533" s="4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6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</row>
    <row r="1534" spans="2:108" ht="15">
      <c r="B1534" s="4"/>
      <c r="C1534" s="4"/>
      <c r="D1534" s="4"/>
      <c r="E1534" s="4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6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</row>
    <row r="1535" spans="2:108" ht="15">
      <c r="B1535" s="4"/>
      <c r="C1535" s="4"/>
      <c r="D1535" s="4"/>
      <c r="E1535" s="4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6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</row>
    <row r="1536" spans="2:108" ht="15">
      <c r="B1536" s="4"/>
      <c r="C1536" s="4"/>
      <c r="D1536" s="4"/>
      <c r="E1536" s="4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6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</row>
    <row r="1537" spans="2:108" ht="15">
      <c r="B1537" s="4"/>
      <c r="C1537" s="4"/>
      <c r="D1537" s="4"/>
      <c r="E1537" s="4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6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</row>
    <row r="1538" spans="2:108" ht="15">
      <c r="B1538" s="4"/>
      <c r="C1538" s="4"/>
      <c r="D1538" s="4"/>
      <c r="E1538" s="4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6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</row>
    <row r="1539" spans="2:108" ht="15">
      <c r="B1539" s="4"/>
      <c r="C1539" s="4"/>
      <c r="D1539" s="4"/>
      <c r="E1539" s="4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6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</row>
    <row r="1540" spans="2:108" ht="15">
      <c r="B1540" s="4"/>
      <c r="C1540" s="4"/>
      <c r="D1540" s="4"/>
      <c r="E1540" s="4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6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</row>
    <row r="1541" spans="2:108" ht="15">
      <c r="B1541" s="4"/>
      <c r="C1541" s="4"/>
      <c r="D1541" s="4"/>
      <c r="E1541" s="4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6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</row>
    <row r="1542" spans="2:108" ht="15">
      <c r="B1542" s="4"/>
      <c r="C1542" s="4"/>
      <c r="D1542" s="4"/>
      <c r="E1542" s="4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6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</row>
    <row r="1543" spans="2:108" ht="15">
      <c r="B1543" s="4"/>
      <c r="C1543" s="4"/>
      <c r="D1543" s="4"/>
      <c r="E1543" s="4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6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</row>
    <row r="1544" spans="2:108" ht="15">
      <c r="B1544" s="4"/>
      <c r="C1544" s="4"/>
      <c r="D1544" s="4"/>
      <c r="E1544" s="4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6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</row>
    <row r="1545" spans="2:108" ht="15">
      <c r="B1545" s="4"/>
      <c r="C1545" s="4"/>
      <c r="D1545" s="4"/>
      <c r="E1545" s="4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6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</row>
    <row r="1546" spans="2:108" ht="15">
      <c r="B1546" s="4"/>
      <c r="C1546" s="4"/>
      <c r="D1546" s="4"/>
      <c r="E1546" s="4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6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</row>
    <row r="1547" spans="2:108" ht="15">
      <c r="B1547" s="4"/>
      <c r="C1547" s="4"/>
      <c r="D1547" s="4"/>
      <c r="E1547" s="4" t="s">
        <v>72</v>
      </c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6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</row>
    <row r="1548" spans="2:108" ht="15">
      <c r="B1548" s="4"/>
      <c r="C1548" s="4"/>
      <c r="D1548" s="4"/>
      <c r="E1548" s="4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6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</row>
    <row r="1549" spans="2:108" ht="15">
      <c r="B1549" s="4"/>
      <c r="C1549" s="4"/>
      <c r="D1549" s="4"/>
      <c r="E1549" s="4" t="s">
        <v>73</v>
      </c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6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</row>
    <row r="1550" spans="2:108" ht="15">
      <c r="B1550" s="4"/>
      <c r="C1550" s="4"/>
      <c r="D1550" s="4"/>
      <c r="E1550" s="4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6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</row>
    <row r="1551" spans="2:108" ht="15">
      <c r="B1551" s="4"/>
      <c r="C1551" s="4"/>
      <c r="D1551" s="4"/>
      <c r="E1551" s="4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6"/>
      <c r="S1551" s="3"/>
      <c r="T1551" s="3"/>
      <c r="U1551" s="9"/>
      <c r="V1551" s="9"/>
      <c r="W1551" s="9"/>
      <c r="X1551" s="9"/>
      <c r="Y1551" s="9"/>
      <c r="Z1551" s="9"/>
      <c r="AA1551" s="9"/>
      <c r="AB1551" s="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</row>
    <row r="1552" spans="2:108" ht="15">
      <c r="B1552" s="4"/>
      <c r="C1552" s="4"/>
      <c r="D1552" s="4"/>
      <c r="E1552" s="4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6"/>
      <c r="S1552" s="3"/>
      <c r="T1552" s="3"/>
      <c r="U1552" s="9"/>
      <c r="V1552" s="9"/>
      <c r="W1552" s="9"/>
      <c r="X1552" s="9"/>
      <c r="Y1552" s="9"/>
      <c r="Z1552" s="9"/>
      <c r="AA1552" s="9"/>
      <c r="AB1552" s="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</row>
    <row r="1553" spans="2:108" ht="15">
      <c r="B1553" s="4"/>
      <c r="C1553" s="4"/>
      <c r="D1553" s="4"/>
      <c r="E1553" s="4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6"/>
      <c r="S1553" s="3"/>
      <c r="T1553" s="3"/>
      <c r="U1553" s="9"/>
      <c r="V1553" s="9"/>
      <c r="W1553" s="9"/>
      <c r="X1553" s="9"/>
      <c r="Y1553" s="9"/>
      <c r="Z1553" s="9"/>
      <c r="AA1553" s="9"/>
      <c r="AB1553" s="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</row>
    <row r="1554" spans="2:108" ht="15">
      <c r="B1554" s="4"/>
      <c r="C1554" s="4"/>
      <c r="D1554" s="4"/>
      <c r="E1554" s="4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6"/>
      <c r="S1554" s="3"/>
      <c r="T1554" s="3"/>
      <c r="U1554" s="9"/>
      <c r="V1554" s="9"/>
      <c r="W1554" s="9"/>
      <c r="X1554" s="9"/>
      <c r="Y1554" s="9"/>
      <c r="Z1554" s="9"/>
      <c r="AA1554" s="9"/>
      <c r="AB1554" s="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</row>
    <row r="1555" spans="2:108" ht="15">
      <c r="B1555" s="4"/>
      <c r="C1555" s="4"/>
      <c r="D1555" s="4"/>
      <c r="E1555" s="4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6"/>
      <c r="S1555" s="3"/>
      <c r="T1555" s="3"/>
      <c r="U1555" s="9"/>
      <c r="V1555" s="9"/>
      <c r="W1555" s="9"/>
      <c r="X1555" s="9"/>
      <c r="Y1555" s="9"/>
      <c r="Z1555" s="9"/>
      <c r="AA1555" s="9"/>
      <c r="AB1555" s="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</row>
    <row r="1556" spans="2:108" ht="15">
      <c r="B1556" s="4"/>
      <c r="C1556" s="4"/>
      <c r="D1556" s="4"/>
      <c r="E1556" s="4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6"/>
      <c r="S1556" s="3"/>
      <c r="T1556" s="3"/>
      <c r="U1556" s="9"/>
      <c r="V1556" s="9"/>
      <c r="W1556" s="9"/>
      <c r="X1556" s="9"/>
      <c r="Y1556" s="9"/>
      <c r="Z1556" s="9"/>
      <c r="AA1556" s="9"/>
      <c r="AB1556" s="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</row>
    <row r="1557" spans="2:108" ht="15">
      <c r="B1557" s="4"/>
      <c r="C1557" s="4"/>
      <c r="D1557" s="4"/>
      <c r="E1557" s="4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6"/>
      <c r="S1557" s="3"/>
      <c r="T1557" s="3"/>
      <c r="U1557" s="9"/>
      <c r="V1557" s="9"/>
      <c r="W1557" s="9"/>
      <c r="X1557" s="9"/>
      <c r="Y1557" s="9"/>
      <c r="Z1557" s="9"/>
      <c r="AA1557" s="9"/>
      <c r="AB1557" s="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</row>
    <row r="1558" spans="2:108" ht="15">
      <c r="B1558" s="4"/>
      <c r="C1558" s="4"/>
      <c r="D1558" s="4"/>
      <c r="E1558" s="4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6"/>
      <c r="S1558" s="3"/>
      <c r="T1558" s="3"/>
      <c r="U1558" s="9"/>
      <c r="V1558" s="9"/>
      <c r="W1558" s="9"/>
      <c r="X1558" s="9"/>
      <c r="Y1558" s="9"/>
      <c r="Z1558" s="9"/>
      <c r="AA1558" s="9"/>
      <c r="AB1558" s="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</row>
    <row r="1559" spans="2:108" ht="15">
      <c r="B1559" s="4"/>
      <c r="C1559" s="4"/>
      <c r="D1559" s="4"/>
      <c r="E1559" s="4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6"/>
      <c r="S1559" s="3"/>
      <c r="T1559" s="3"/>
      <c r="U1559" s="9"/>
      <c r="V1559" s="9"/>
      <c r="W1559" s="9"/>
      <c r="X1559" s="9"/>
      <c r="Y1559" s="9"/>
      <c r="Z1559" s="9"/>
      <c r="AA1559" s="9"/>
      <c r="AB1559" s="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</row>
    <row r="1560" spans="2:108" ht="15">
      <c r="B1560" s="4"/>
      <c r="C1560" s="4"/>
      <c r="D1560" s="4"/>
      <c r="E1560" s="4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6"/>
      <c r="S1560" s="3"/>
      <c r="T1560" s="3"/>
      <c r="U1560" s="9"/>
      <c r="V1560" s="9"/>
      <c r="W1560" s="9"/>
      <c r="X1560" s="9"/>
      <c r="Y1560" s="9"/>
      <c r="Z1560" s="9"/>
      <c r="AA1560" s="9"/>
      <c r="AB1560" s="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</row>
    <row r="1561" spans="2:108" ht="15">
      <c r="B1561" s="4"/>
      <c r="C1561" s="4"/>
      <c r="D1561" s="4"/>
      <c r="E1561" s="4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6"/>
      <c r="S1561" s="3"/>
      <c r="T1561" s="3"/>
      <c r="U1561" s="9"/>
      <c r="V1561" s="9"/>
      <c r="W1561" s="9"/>
      <c r="X1561" s="9"/>
      <c r="Y1561" s="9"/>
      <c r="Z1561" s="9"/>
      <c r="AA1561" s="9"/>
      <c r="AB1561" s="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</row>
    <row r="1562" spans="2:108" ht="15">
      <c r="B1562" s="4"/>
      <c r="C1562" s="4"/>
      <c r="D1562" s="4"/>
      <c r="E1562" s="4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6"/>
      <c r="S1562" s="3"/>
      <c r="T1562" s="3"/>
      <c r="U1562" s="9"/>
      <c r="V1562" s="9"/>
      <c r="W1562" s="9"/>
      <c r="X1562" s="9"/>
      <c r="Y1562" s="9"/>
      <c r="Z1562" s="9"/>
      <c r="AA1562" s="9"/>
      <c r="AB1562" s="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</row>
    <row r="1563" spans="2:108" ht="15">
      <c r="B1563" s="4"/>
      <c r="C1563" s="4"/>
      <c r="D1563" s="4"/>
      <c r="E1563" s="4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6"/>
      <c r="S1563" s="3"/>
      <c r="T1563" s="3"/>
      <c r="U1563" s="9"/>
      <c r="V1563" s="9"/>
      <c r="W1563" s="9"/>
      <c r="X1563" s="9"/>
      <c r="Y1563" s="9"/>
      <c r="Z1563" s="9"/>
      <c r="AA1563" s="9"/>
      <c r="AB1563" s="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</row>
    <row r="1564" spans="2:108" ht="15">
      <c r="B1564" s="4"/>
      <c r="C1564" s="4"/>
      <c r="D1564" s="4"/>
      <c r="E1564" s="4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6"/>
      <c r="S1564" s="3"/>
      <c r="T1564" s="3"/>
      <c r="U1564" s="9"/>
      <c r="V1564" s="9"/>
      <c r="W1564" s="9"/>
      <c r="X1564" s="9"/>
      <c r="Y1564" s="9"/>
      <c r="Z1564" s="9"/>
      <c r="AA1564" s="9"/>
      <c r="AB1564" s="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</row>
    <row r="1565" spans="2:108" ht="15">
      <c r="B1565" s="4"/>
      <c r="C1565" s="4"/>
      <c r="D1565" s="4"/>
      <c r="E1565" s="4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6"/>
      <c r="S1565" s="3"/>
      <c r="T1565" s="3"/>
      <c r="U1565" s="9"/>
      <c r="V1565" s="9"/>
      <c r="W1565" s="9"/>
      <c r="X1565" s="9"/>
      <c r="Y1565" s="9"/>
      <c r="Z1565" s="9"/>
      <c r="AA1565" s="9"/>
      <c r="AB1565" s="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</row>
    <row r="1566" spans="2:108" ht="15">
      <c r="B1566" s="4"/>
      <c r="C1566" s="4"/>
      <c r="D1566" s="4"/>
      <c r="E1566" s="4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6"/>
      <c r="S1566" s="3"/>
      <c r="T1566" s="3"/>
      <c r="U1566" s="9"/>
      <c r="V1566" s="9"/>
      <c r="W1566" s="9"/>
      <c r="X1566" s="9"/>
      <c r="Y1566" s="9"/>
      <c r="Z1566" s="9"/>
      <c r="AA1566" s="9"/>
      <c r="AB1566" s="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</row>
    <row r="1567" spans="2:108" ht="15">
      <c r="B1567" s="4"/>
      <c r="C1567" s="4"/>
      <c r="D1567" s="4"/>
      <c r="E1567" s="4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6"/>
      <c r="S1567" s="3"/>
      <c r="T1567" s="3"/>
      <c r="U1567" s="9"/>
      <c r="V1567" s="9"/>
      <c r="W1567" s="9"/>
      <c r="X1567" s="9"/>
      <c r="Y1567" s="9"/>
      <c r="Z1567" s="9"/>
      <c r="AA1567" s="9"/>
      <c r="AB1567" s="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</row>
    <row r="1568" spans="2:108" ht="15">
      <c r="B1568" s="4"/>
      <c r="C1568" s="4"/>
      <c r="D1568" s="4"/>
      <c r="E1568" s="4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6"/>
      <c r="S1568" s="3"/>
      <c r="T1568" s="3"/>
      <c r="U1568" s="9"/>
      <c r="V1568" s="9"/>
      <c r="W1568" s="9"/>
      <c r="X1568" s="9"/>
      <c r="Y1568" s="9"/>
      <c r="Z1568" s="9"/>
      <c r="AA1568" s="9"/>
      <c r="AB1568" s="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</row>
    <row r="1569" spans="2:108" ht="15">
      <c r="B1569" s="4"/>
      <c r="C1569" s="4"/>
      <c r="D1569" s="4"/>
      <c r="E1569" s="4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6"/>
      <c r="S1569" s="3"/>
      <c r="T1569" s="3"/>
      <c r="U1569" s="9"/>
      <c r="V1569" s="9"/>
      <c r="W1569" s="9"/>
      <c r="X1569" s="9"/>
      <c r="Y1569" s="9"/>
      <c r="Z1569" s="9"/>
      <c r="AA1569" s="9"/>
      <c r="AB1569" s="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</row>
    <row r="1570" spans="2:108" ht="15">
      <c r="B1570" s="4"/>
      <c r="C1570" s="4"/>
      <c r="D1570" s="4"/>
      <c r="E1570" s="4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6"/>
      <c r="S1570" s="3"/>
      <c r="T1570" s="3"/>
      <c r="U1570" s="9"/>
      <c r="V1570" s="9"/>
      <c r="W1570" s="9"/>
      <c r="X1570" s="9"/>
      <c r="Y1570" s="9"/>
      <c r="Z1570" s="9"/>
      <c r="AA1570" s="9"/>
      <c r="AB1570" s="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</row>
    <row r="1571" spans="2:108" ht="15">
      <c r="B1571" s="4"/>
      <c r="C1571" s="4"/>
      <c r="D1571" s="4"/>
      <c r="E1571" s="4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6"/>
      <c r="S1571" s="3"/>
      <c r="T1571" s="3"/>
      <c r="U1571" s="9"/>
      <c r="V1571" s="9"/>
      <c r="W1571" s="9"/>
      <c r="X1571" s="9"/>
      <c r="Y1571" s="9"/>
      <c r="Z1571" s="9"/>
      <c r="AA1571" s="9"/>
      <c r="AB1571" s="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</row>
    <row r="1572" spans="2:108" ht="15">
      <c r="B1572" s="4"/>
      <c r="C1572" s="4"/>
      <c r="D1572" s="4"/>
      <c r="E1572" s="4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6"/>
      <c r="S1572" s="3"/>
      <c r="T1572" s="3"/>
      <c r="U1572" s="9"/>
      <c r="V1572" s="9"/>
      <c r="W1572" s="9"/>
      <c r="X1572" s="9"/>
      <c r="Y1572" s="9"/>
      <c r="Z1572" s="9"/>
      <c r="AA1572" s="9"/>
      <c r="AB1572" s="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</row>
    <row r="1573" spans="2:108" ht="15">
      <c r="B1573" s="4"/>
      <c r="C1573" s="4"/>
      <c r="D1573" s="4"/>
      <c r="E1573" s="4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6"/>
      <c r="S1573" s="3"/>
      <c r="T1573" s="3"/>
      <c r="U1573" s="9"/>
      <c r="V1573" s="9"/>
      <c r="W1573" s="9"/>
      <c r="X1573" s="9"/>
      <c r="Y1573" s="9"/>
      <c r="Z1573" s="9"/>
      <c r="AA1573" s="9"/>
      <c r="AB1573" s="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</row>
    <row r="1574" spans="2:108" ht="15">
      <c r="B1574" s="4"/>
      <c r="C1574" s="4"/>
      <c r="D1574" s="4"/>
      <c r="E1574" s="4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6"/>
      <c r="S1574" s="3"/>
      <c r="T1574" s="3"/>
      <c r="U1574" s="9"/>
      <c r="V1574" s="9"/>
      <c r="W1574" s="9"/>
      <c r="X1574" s="9"/>
      <c r="Y1574" s="9"/>
      <c r="Z1574" s="9"/>
      <c r="AA1574" s="9"/>
      <c r="AB1574" s="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</row>
    <row r="1575" spans="2:108" ht="15">
      <c r="B1575" s="4"/>
      <c r="C1575" s="4"/>
      <c r="D1575" s="4"/>
      <c r="E1575" s="4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6"/>
      <c r="S1575" s="3"/>
      <c r="T1575" s="3"/>
      <c r="U1575" s="9"/>
      <c r="V1575" s="9"/>
      <c r="W1575" s="9"/>
      <c r="X1575" s="9"/>
      <c r="Y1575" s="9"/>
      <c r="Z1575" s="9"/>
      <c r="AA1575" s="9"/>
      <c r="AB1575" s="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</row>
    <row r="1576" spans="2:108" ht="15">
      <c r="B1576" s="4"/>
      <c r="C1576" s="4"/>
      <c r="D1576" s="4"/>
      <c r="E1576" s="4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6"/>
      <c r="S1576" s="3"/>
      <c r="T1576" s="3"/>
      <c r="U1576" s="9"/>
      <c r="V1576" s="9"/>
      <c r="W1576" s="9"/>
      <c r="X1576" s="9"/>
      <c r="Y1576" s="9"/>
      <c r="Z1576" s="9"/>
      <c r="AA1576" s="9"/>
      <c r="AB1576" s="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  <c r="CH1576" s="9"/>
      <c r="CI1576" s="9"/>
      <c r="CJ1576" s="9"/>
      <c r="CK1576" s="9"/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V1576" s="9"/>
      <c r="CW1576" s="9"/>
      <c r="CX1576" s="9"/>
      <c r="CY1576" s="9"/>
      <c r="CZ1576" s="9"/>
      <c r="DA1576" s="9"/>
      <c r="DB1576" s="9"/>
      <c r="DC1576" s="9"/>
      <c r="DD1576" s="9"/>
    </row>
    <row r="1577" spans="2:108" ht="15">
      <c r="B1577" s="4"/>
      <c r="C1577" s="4"/>
      <c r="D1577" s="4"/>
      <c r="E1577" s="4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6"/>
      <c r="S1577" s="3"/>
      <c r="T1577" s="3"/>
      <c r="U1577" s="9"/>
      <c r="V1577" s="9"/>
      <c r="W1577" s="9"/>
      <c r="X1577" s="9"/>
      <c r="Y1577" s="9"/>
      <c r="Z1577" s="9"/>
      <c r="AA1577" s="9"/>
      <c r="AB1577" s="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  <c r="BX1577" s="9"/>
      <c r="BY1577" s="9"/>
      <c r="BZ1577" s="9"/>
      <c r="CA1577" s="9"/>
      <c r="CB1577" s="9"/>
      <c r="CC1577" s="9"/>
      <c r="CD1577" s="9"/>
      <c r="CE1577" s="9"/>
      <c r="CF1577" s="9"/>
      <c r="CG1577" s="9"/>
      <c r="CH1577" s="9"/>
      <c r="CI1577" s="9"/>
      <c r="CJ1577" s="9"/>
      <c r="CK1577" s="9"/>
      <c r="CL1577" s="9"/>
      <c r="CM1577" s="9"/>
      <c r="CN1577" s="9"/>
      <c r="CO1577" s="9"/>
      <c r="CP1577" s="9"/>
      <c r="CQ1577" s="9"/>
      <c r="CR1577" s="9"/>
      <c r="CS1577" s="9"/>
      <c r="CT1577" s="9"/>
      <c r="CU1577" s="9"/>
      <c r="CV1577" s="9"/>
      <c r="CW1577" s="9"/>
      <c r="CX1577" s="9"/>
      <c r="CY1577" s="9"/>
      <c r="CZ1577" s="9"/>
      <c r="DA1577" s="9"/>
      <c r="DB1577" s="9"/>
      <c r="DC1577" s="9"/>
      <c r="DD1577" s="9"/>
    </row>
    <row r="1578" spans="2:108" ht="15">
      <c r="B1578" s="4"/>
      <c r="C1578" s="4"/>
      <c r="D1578" s="4"/>
      <c r="E1578" s="4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6"/>
      <c r="S1578" s="3"/>
      <c r="T1578" s="3"/>
      <c r="U1578" s="9"/>
      <c r="V1578" s="9"/>
      <c r="W1578" s="9"/>
      <c r="X1578" s="9"/>
      <c r="Y1578" s="9"/>
      <c r="Z1578" s="9"/>
      <c r="AA1578" s="9"/>
      <c r="AB1578" s="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  <c r="CH1578" s="9"/>
      <c r="CI1578" s="9"/>
      <c r="CJ1578" s="9"/>
      <c r="CK1578" s="9"/>
      <c r="CL1578" s="9"/>
      <c r="CM1578" s="9"/>
      <c r="CN1578" s="9"/>
      <c r="CO1578" s="9"/>
      <c r="CP1578" s="9"/>
      <c r="CQ1578" s="9"/>
      <c r="CR1578" s="9"/>
      <c r="CS1578" s="9"/>
      <c r="CT1578" s="9"/>
      <c r="CU1578" s="9"/>
      <c r="CV1578" s="9"/>
      <c r="CW1578" s="9"/>
      <c r="CX1578" s="9"/>
      <c r="CY1578" s="9"/>
      <c r="CZ1578" s="9"/>
      <c r="DA1578" s="9"/>
      <c r="DB1578" s="9"/>
      <c r="DC1578" s="9"/>
      <c r="DD1578" s="9"/>
    </row>
    <row r="1579" spans="2:108" ht="15">
      <c r="B1579" s="4"/>
      <c r="C1579" s="4"/>
      <c r="D1579" s="4"/>
      <c r="E1579" s="4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6"/>
      <c r="S1579" s="3"/>
      <c r="T1579" s="3"/>
      <c r="U1579" s="9"/>
      <c r="V1579" s="9"/>
      <c r="W1579" s="9"/>
      <c r="X1579" s="9"/>
      <c r="Y1579" s="9"/>
      <c r="Z1579" s="9"/>
      <c r="AA1579" s="9"/>
      <c r="AB1579" s="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  <c r="CH1579" s="9"/>
      <c r="CI1579" s="9"/>
      <c r="CJ1579" s="9"/>
      <c r="CK1579" s="9"/>
      <c r="CL1579" s="9"/>
      <c r="CM1579" s="9"/>
      <c r="CN1579" s="9"/>
      <c r="CO1579" s="9"/>
      <c r="CP1579" s="9"/>
      <c r="CQ1579" s="9"/>
      <c r="CR1579" s="9"/>
      <c r="CS1579" s="9"/>
      <c r="CT1579" s="9"/>
      <c r="CU1579" s="9"/>
      <c r="CV1579" s="9"/>
      <c r="CW1579" s="9"/>
      <c r="CX1579" s="9"/>
      <c r="CY1579" s="9"/>
      <c r="CZ1579" s="9"/>
      <c r="DA1579" s="9"/>
      <c r="DB1579" s="9"/>
      <c r="DC1579" s="9"/>
      <c r="DD1579" s="9"/>
    </row>
    <row r="1580" spans="2:108" ht="15">
      <c r="B1580" s="4"/>
      <c r="C1580" s="4"/>
      <c r="D1580" s="4"/>
      <c r="E1580" s="4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6"/>
      <c r="S1580" s="3"/>
      <c r="T1580" s="3"/>
      <c r="U1580" s="9"/>
      <c r="V1580" s="9"/>
      <c r="W1580" s="9"/>
      <c r="X1580" s="9"/>
      <c r="Y1580" s="9"/>
      <c r="Z1580" s="9"/>
      <c r="AA1580" s="9"/>
      <c r="AB1580" s="9"/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</row>
    <row r="1581" spans="2:108" ht="15">
      <c r="B1581" s="4"/>
      <c r="C1581" s="4"/>
      <c r="D1581" s="4"/>
      <c r="E1581" s="4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6"/>
      <c r="S1581" s="3"/>
      <c r="T1581" s="3"/>
      <c r="U1581" s="9"/>
      <c r="V1581" s="9"/>
      <c r="W1581" s="9"/>
      <c r="X1581" s="9"/>
      <c r="Y1581" s="9"/>
      <c r="Z1581" s="9"/>
      <c r="AA1581" s="9"/>
      <c r="AB1581" s="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  <c r="CH1581" s="9"/>
      <c r="CI1581" s="9"/>
      <c r="CJ1581" s="9"/>
      <c r="CK1581" s="9"/>
      <c r="CL1581" s="9"/>
      <c r="CM1581" s="9"/>
      <c r="CN1581" s="9"/>
      <c r="CO1581" s="9"/>
      <c r="CP1581" s="9"/>
      <c r="CQ1581" s="9"/>
      <c r="CR1581" s="9"/>
      <c r="CS1581" s="9"/>
      <c r="CT1581" s="9"/>
      <c r="CU1581" s="9"/>
      <c r="CV1581" s="9"/>
      <c r="CW1581" s="9"/>
      <c r="CX1581" s="9"/>
      <c r="CY1581" s="9"/>
      <c r="CZ1581" s="9"/>
      <c r="DA1581" s="9"/>
      <c r="DB1581" s="9"/>
      <c r="DC1581" s="9"/>
      <c r="DD1581" s="9"/>
    </row>
    <row r="1582" spans="2:108" ht="15">
      <c r="B1582" s="4"/>
      <c r="C1582" s="4"/>
      <c r="D1582" s="4"/>
      <c r="E1582" s="4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6"/>
      <c r="S1582" s="3"/>
      <c r="T1582" s="3"/>
      <c r="U1582" s="9"/>
      <c r="V1582" s="9"/>
      <c r="W1582" s="9"/>
      <c r="X1582" s="9"/>
      <c r="Y1582" s="9"/>
      <c r="Z1582" s="9"/>
      <c r="AA1582" s="9"/>
      <c r="AB1582" s="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  <c r="BX1582" s="9"/>
      <c r="BY1582" s="9"/>
      <c r="BZ1582" s="9"/>
      <c r="CA1582" s="9"/>
      <c r="CB1582" s="9"/>
      <c r="CC1582" s="9"/>
      <c r="CD1582" s="9"/>
      <c r="CE1582" s="9"/>
      <c r="CF1582" s="9"/>
      <c r="CG1582" s="9"/>
      <c r="CH1582" s="9"/>
      <c r="CI1582" s="9"/>
      <c r="CJ1582" s="9"/>
      <c r="CK1582" s="9"/>
      <c r="CL1582" s="9"/>
      <c r="CM1582" s="9"/>
      <c r="CN1582" s="9"/>
      <c r="CO1582" s="9"/>
      <c r="CP1582" s="9"/>
      <c r="CQ1582" s="9"/>
      <c r="CR1582" s="9"/>
      <c r="CS1582" s="9"/>
      <c r="CT1582" s="9"/>
      <c r="CU1582" s="9"/>
      <c r="CV1582" s="9"/>
      <c r="CW1582" s="9"/>
      <c r="CX1582" s="9"/>
      <c r="CY1582" s="9"/>
      <c r="CZ1582" s="9"/>
      <c r="DA1582" s="9"/>
      <c r="DB1582" s="9"/>
      <c r="DC1582" s="9"/>
      <c r="DD1582" s="9"/>
    </row>
    <row r="1583" spans="2:108" ht="15">
      <c r="B1583" s="4"/>
      <c r="C1583" s="4"/>
      <c r="D1583" s="4"/>
      <c r="E1583" s="4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6"/>
      <c r="S1583" s="3"/>
      <c r="T1583" s="3"/>
      <c r="U1583" s="9"/>
      <c r="V1583" s="9"/>
      <c r="W1583" s="9"/>
      <c r="X1583" s="9"/>
      <c r="Y1583" s="9"/>
      <c r="Z1583" s="9"/>
      <c r="AA1583" s="9"/>
      <c r="AB1583" s="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  <c r="CH1583" s="9"/>
      <c r="CI1583" s="9"/>
      <c r="CJ1583" s="9"/>
      <c r="CK1583" s="9"/>
      <c r="CL1583" s="9"/>
      <c r="CM1583" s="9"/>
      <c r="CN1583" s="9"/>
      <c r="CO1583" s="9"/>
      <c r="CP1583" s="9"/>
      <c r="CQ1583" s="9"/>
      <c r="CR1583" s="9"/>
      <c r="CS1583" s="9"/>
      <c r="CT1583" s="9"/>
      <c r="CU1583" s="9"/>
      <c r="CV1583" s="9"/>
      <c r="CW1583" s="9"/>
      <c r="CX1583" s="9"/>
      <c r="CY1583" s="9"/>
      <c r="CZ1583" s="9"/>
      <c r="DA1583" s="9"/>
      <c r="DB1583" s="9"/>
      <c r="DC1583" s="9"/>
      <c r="DD1583" s="9"/>
    </row>
    <row r="1584" spans="2:108" ht="15">
      <c r="B1584" s="4"/>
      <c r="C1584" s="4"/>
      <c r="D1584" s="4"/>
      <c r="E1584" s="4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6"/>
      <c r="S1584" s="3"/>
      <c r="T1584" s="3"/>
      <c r="U1584" s="9"/>
      <c r="V1584" s="9"/>
      <c r="W1584" s="9"/>
      <c r="X1584" s="9"/>
      <c r="Y1584" s="9"/>
      <c r="Z1584" s="9"/>
      <c r="AA1584" s="9"/>
      <c r="AB1584" s="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9"/>
      <c r="CK1584" s="9"/>
      <c r="CL1584" s="9"/>
      <c r="CM1584" s="9"/>
      <c r="CN1584" s="9"/>
      <c r="CO1584" s="9"/>
      <c r="CP1584" s="9"/>
      <c r="CQ1584" s="9"/>
      <c r="CR1584" s="9"/>
      <c r="CS1584" s="9"/>
      <c r="CT1584" s="9"/>
      <c r="CU1584" s="9"/>
      <c r="CV1584" s="9"/>
      <c r="CW1584" s="9"/>
      <c r="CX1584" s="9"/>
      <c r="CY1584" s="9"/>
      <c r="CZ1584" s="9"/>
      <c r="DA1584" s="9"/>
      <c r="DB1584" s="9"/>
      <c r="DC1584" s="9"/>
      <c r="DD1584" s="9"/>
    </row>
    <row r="1585" spans="2:108" ht="15">
      <c r="B1585" s="4"/>
      <c r="C1585" s="4"/>
      <c r="D1585" s="4"/>
      <c r="E1585" s="4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6"/>
      <c r="S1585" s="3"/>
      <c r="T1585" s="3"/>
      <c r="U1585" s="9"/>
      <c r="V1585" s="9"/>
      <c r="W1585" s="9"/>
      <c r="X1585" s="9"/>
      <c r="Y1585" s="9"/>
      <c r="Z1585" s="9"/>
      <c r="AA1585" s="9"/>
      <c r="AB1585" s="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  <c r="BX1585" s="9"/>
      <c r="BY1585" s="9"/>
      <c r="BZ1585" s="9"/>
      <c r="CA1585" s="9"/>
      <c r="CB1585" s="9"/>
      <c r="CC1585" s="9"/>
      <c r="CD1585" s="9"/>
      <c r="CE1585" s="9"/>
      <c r="CF1585" s="9"/>
      <c r="CG1585" s="9"/>
      <c r="CH1585" s="9"/>
      <c r="CI1585" s="9"/>
      <c r="CJ1585" s="9"/>
      <c r="CK1585" s="9"/>
      <c r="CL1585" s="9"/>
      <c r="CM1585" s="9"/>
      <c r="CN1585" s="9"/>
      <c r="CO1585" s="9"/>
      <c r="CP1585" s="9"/>
      <c r="CQ1585" s="9"/>
      <c r="CR1585" s="9"/>
      <c r="CS1585" s="9"/>
      <c r="CT1585" s="9"/>
      <c r="CU1585" s="9"/>
      <c r="CV1585" s="9"/>
      <c r="CW1585" s="9"/>
      <c r="CX1585" s="9"/>
      <c r="CY1585" s="9"/>
      <c r="CZ1585" s="9"/>
      <c r="DA1585" s="9"/>
      <c r="DB1585" s="9"/>
      <c r="DC1585" s="9"/>
      <c r="DD1585" s="9"/>
    </row>
    <row r="1586" spans="2:108" ht="15">
      <c r="B1586" s="4"/>
      <c r="C1586" s="4"/>
      <c r="D1586" s="4"/>
      <c r="E1586" s="4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6"/>
      <c r="S1586" s="3"/>
      <c r="T1586" s="3"/>
      <c r="U1586" s="9"/>
      <c r="V1586" s="9"/>
      <c r="W1586" s="9"/>
      <c r="X1586" s="9"/>
      <c r="Y1586" s="9"/>
      <c r="Z1586" s="9"/>
      <c r="AA1586" s="9"/>
      <c r="AB1586" s="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  <c r="CH1586" s="9"/>
      <c r="CI1586" s="9"/>
      <c r="CJ1586" s="9"/>
      <c r="CK1586" s="9"/>
      <c r="CL1586" s="9"/>
      <c r="CM1586" s="9"/>
      <c r="CN1586" s="9"/>
      <c r="CO1586" s="9"/>
      <c r="CP1586" s="9"/>
      <c r="CQ1586" s="9"/>
      <c r="CR1586" s="9"/>
      <c r="CS1586" s="9"/>
      <c r="CT1586" s="9"/>
      <c r="CU1586" s="9"/>
      <c r="CV1586" s="9"/>
      <c r="CW1586" s="9"/>
      <c r="CX1586" s="9"/>
      <c r="CY1586" s="9"/>
      <c r="CZ1586" s="9"/>
      <c r="DA1586" s="9"/>
      <c r="DB1586" s="9"/>
      <c r="DC1586" s="9"/>
      <c r="DD1586" s="9"/>
    </row>
    <row r="1587" spans="2:108" ht="15">
      <c r="B1587" s="4"/>
      <c r="C1587" s="4"/>
      <c r="D1587" s="4"/>
      <c r="E1587" s="4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6"/>
      <c r="S1587" s="3"/>
      <c r="T1587" s="3"/>
      <c r="U1587" s="9"/>
      <c r="V1587" s="9"/>
      <c r="W1587" s="9"/>
      <c r="X1587" s="9"/>
      <c r="Y1587" s="9"/>
      <c r="Z1587" s="9"/>
      <c r="AA1587" s="9"/>
      <c r="AB1587" s="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  <c r="CH1587" s="9"/>
      <c r="CI1587" s="9"/>
      <c r="CJ1587" s="9"/>
      <c r="CK1587" s="9"/>
      <c r="CL1587" s="9"/>
      <c r="CM1587" s="9"/>
      <c r="CN1587" s="9"/>
      <c r="CO1587" s="9"/>
      <c r="CP1587" s="9"/>
      <c r="CQ1587" s="9"/>
      <c r="CR1587" s="9"/>
      <c r="CS1587" s="9"/>
      <c r="CT1587" s="9"/>
      <c r="CU1587" s="9"/>
      <c r="CV1587" s="9"/>
      <c r="CW1587" s="9"/>
      <c r="CX1587" s="9"/>
      <c r="CY1587" s="9"/>
      <c r="CZ1587" s="9"/>
      <c r="DA1587" s="9"/>
      <c r="DB1587" s="9"/>
      <c r="DC1587" s="9"/>
      <c r="DD1587" s="9"/>
    </row>
    <row r="1588" spans="2:108" ht="15">
      <c r="B1588" s="4"/>
      <c r="C1588" s="4"/>
      <c r="D1588" s="4"/>
      <c r="E1588" s="4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6"/>
      <c r="S1588" s="3"/>
      <c r="T1588" s="3"/>
      <c r="U1588" s="9"/>
      <c r="V1588" s="9"/>
      <c r="W1588" s="9"/>
      <c r="X1588" s="9"/>
      <c r="Y1588" s="9"/>
      <c r="Z1588" s="9"/>
      <c r="AA1588" s="9"/>
      <c r="AB1588" s="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  <c r="CH1588" s="9"/>
      <c r="CI1588" s="9"/>
      <c r="CJ1588" s="9"/>
      <c r="CK1588" s="9"/>
      <c r="CL1588" s="9"/>
      <c r="CM1588" s="9"/>
      <c r="CN1588" s="9"/>
      <c r="CO1588" s="9"/>
      <c r="CP1588" s="9"/>
      <c r="CQ1588" s="9"/>
      <c r="CR1588" s="9"/>
      <c r="CS1588" s="9"/>
      <c r="CT1588" s="9"/>
      <c r="CU1588" s="9"/>
      <c r="CV1588" s="9"/>
      <c r="CW1588" s="9"/>
      <c r="CX1588" s="9"/>
      <c r="CY1588" s="9"/>
      <c r="CZ1588" s="9"/>
      <c r="DA1588" s="9"/>
      <c r="DB1588" s="9"/>
      <c r="DC1588" s="9"/>
      <c r="DD1588" s="9"/>
    </row>
    <row r="1589" spans="2:108" ht="15">
      <c r="B1589" s="4"/>
      <c r="C1589" s="4"/>
      <c r="D1589" s="4"/>
      <c r="E1589" s="4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6"/>
      <c r="S1589" s="3"/>
      <c r="T1589" s="3"/>
      <c r="U1589" s="9"/>
      <c r="V1589" s="9"/>
      <c r="W1589" s="9"/>
      <c r="X1589" s="9"/>
      <c r="Y1589" s="9"/>
      <c r="Z1589" s="9"/>
      <c r="AA1589" s="9"/>
      <c r="AB1589" s="9"/>
      <c r="AC1589" s="29"/>
      <c r="AD1589" s="29"/>
      <c r="AE1589" s="29"/>
      <c r="AF1589" s="29"/>
      <c r="AG1589" s="29"/>
      <c r="AH1589" s="29"/>
      <c r="AI1589" s="29"/>
      <c r="AJ1589" s="29"/>
      <c r="AK1589" s="2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  <c r="CH1589" s="9"/>
      <c r="CI1589" s="9"/>
      <c r="CJ1589" s="9"/>
      <c r="CK1589" s="9"/>
      <c r="CL1589" s="9"/>
      <c r="CM1589" s="9"/>
      <c r="CN1589" s="9"/>
      <c r="CO1589" s="9"/>
      <c r="CP1589" s="9"/>
      <c r="CQ1589" s="9"/>
      <c r="CR1589" s="9"/>
      <c r="CS1589" s="9"/>
      <c r="CT1589" s="9"/>
      <c r="CU1589" s="9"/>
      <c r="CV1589" s="9"/>
      <c r="CW1589" s="9"/>
      <c r="CX1589" s="9"/>
      <c r="CY1589" s="9"/>
      <c r="CZ1589" s="9"/>
      <c r="DA1589" s="9"/>
      <c r="DB1589" s="9"/>
      <c r="DC1589" s="9"/>
      <c r="DD1589" s="9"/>
    </row>
    <row r="1590" spans="2:108" ht="15">
      <c r="B1590" s="4"/>
      <c r="C1590" s="4"/>
      <c r="D1590" s="4"/>
      <c r="E1590" s="4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6"/>
      <c r="S1590" s="3"/>
      <c r="T1590" s="3"/>
      <c r="U1590" s="9"/>
      <c r="V1590" s="9"/>
      <c r="W1590" s="9"/>
      <c r="X1590" s="9"/>
      <c r="Y1590" s="9"/>
      <c r="Z1590" s="9"/>
      <c r="AA1590" s="9"/>
      <c r="AB1590" s="9"/>
      <c r="AC1590" s="29"/>
      <c r="AD1590" s="29"/>
      <c r="AE1590" s="29"/>
      <c r="AF1590" s="29"/>
      <c r="AG1590" s="29"/>
      <c r="AH1590" s="29"/>
      <c r="AI1590" s="29"/>
      <c r="AJ1590" s="29"/>
      <c r="AK1590" s="2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  <c r="CH1590" s="9"/>
      <c r="CI1590" s="9"/>
      <c r="CJ1590" s="9"/>
      <c r="CK1590" s="9"/>
      <c r="CL1590" s="9"/>
      <c r="CM1590" s="9"/>
      <c r="CN1590" s="9"/>
      <c r="CO1590" s="9"/>
      <c r="CP1590" s="9"/>
      <c r="CQ1590" s="9"/>
      <c r="CR1590" s="9"/>
      <c r="CS1590" s="9"/>
      <c r="CT1590" s="9"/>
      <c r="CU1590" s="9"/>
      <c r="CV1590" s="9"/>
      <c r="CW1590" s="9"/>
      <c r="CX1590" s="9"/>
      <c r="CY1590" s="9"/>
      <c r="CZ1590" s="9"/>
      <c r="DA1590" s="9"/>
      <c r="DB1590" s="9"/>
      <c r="DC1590" s="9"/>
      <c r="DD1590" s="9"/>
    </row>
    <row r="1591" spans="2:108" ht="15">
      <c r="B1591" s="4"/>
      <c r="C1591" s="4"/>
      <c r="D1591" s="4"/>
      <c r="E1591" s="4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6"/>
      <c r="S1591" s="3"/>
      <c r="T1591" s="3"/>
      <c r="U1591" s="9"/>
      <c r="V1591" s="9"/>
      <c r="W1591" s="9"/>
      <c r="X1591" s="9"/>
      <c r="Y1591" s="9"/>
      <c r="Z1591" s="9"/>
      <c r="AA1591" s="9"/>
      <c r="AB1591" s="9"/>
      <c r="AC1591" s="29"/>
      <c r="AD1591" s="29"/>
      <c r="AE1591" s="29"/>
      <c r="AF1591" s="29"/>
      <c r="AG1591" s="29"/>
      <c r="AH1591" s="29"/>
      <c r="AI1591" s="29"/>
      <c r="AJ1591" s="29"/>
      <c r="AK1591" s="2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  <c r="CH1591" s="9"/>
      <c r="CI1591" s="9"/>
      <c r="CJ1591" s="9"/>
      <c r="CK1591" s="9"/>
      <c r="CL1591" s="9"/>
      <c r="CM1591" s="9"/>
      <c r="CN1591" s="9"/>
      <c r="CO1591" s="9"/>
      <c r="CP1591" s="9"/>
      <c r="CQ1591" s="9"/>
      <c r="CR1591" s="9"/>
      <c r="CS1591" s="9"/>
      <c r="CT1591" s="9"/>
      <c r="CU1591" s="9"/>
      <c r="CV1591" s="9"/>
      <c r="CW1591" s="9"/>
      <c r="CX1591" s="9"/>
      <c r="CY1591" s="9"/>
      <c r="CZ1591" s="9"/>
      <c r="DA1591" s="9"/>
      <c r="DB1591" s="9"/>
      <c r="DC1591" s="9"/>
      <c r="DD1591" s="9"/>
    </row>
    <row r="1592" spans="2:108" ht="15">
      <c r="B1592" s="4"/>
      <c r="C1592" s="4"/>
      <c r="D1592" s="4"/>
      <c r="E1592" s="4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6"/>
      <c r="S1592" s="3"/>
      <c r="T1592" s="3"/>
      <c r="U1592" s="9"/>
      <c r="V1592" s="9"/>
      <c r="W1592" s="9"/>
      <c r="X1592" s="9"/>
      <c r="Y1592" s="9"/>
      <c r="Z1592" s="9"/>
      <c r="AA1592" s="9"/>
      <c r="AB1592" s="9"/>
      <c r="AC1592" s="29"/>
      <c r="AD1592" s="29"/>
      <c r="AE1592" s="29"/>
      <c r="AF1592" s="29"/>
      <c r="AG1592" s="29"/>
      <c r="AH1592" s="29"/>
      <c r="AI1592" s="29"/>
      <c r="AJ1592" s="29"/>
      <c r="AK1592" s="2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  <c r="CH1592" s="9"/>
      <c r="CI1592" s="9"/>
      <c r="CJ1592" s="9"/>
      <c r="CK1592" s="9"/>
      <c r="CL1592" s="9"/>
      <c r="CM1592" s="9"/>
      <c r="CN1592" s="9"/>
      <c r="CO1592" s="9"/>
      <c r="CP1592" s="9"/>
      <c r="CQ1592" s="9"/>
      <c r="CR1592" s="9"/>
      <c r="CS1592" s="9"/>
      <c r="CT1592" s="9"/>
      <c r="CU1592" s="9"/>
      <c r="CV1592" s="9"/>
      <c r="CW1592" s="9"/>
      <c r="CX1592" s="9"/>
      <c r="CY1592" s="9"/>
      <c r="CZ1592" s="9"/>
      <c r="DA1592" s="9"/>
      <c r="DB1592" s="9"/>
      <c r="DC1592" s="9"/>
      <c r="DD1592" s="9"/>
    </row>
    <row r="1593" spans="2:108" ht="15">
      <c r="B1593" s="4"/>
      <c r="C1593" s="4"/>
      <c r="D1593" s="4"/>
      <c r="E1593" s="4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6"/>
      <c r="S1593" s="3"/>
      <c r="T1593" s="3"/>
      <c r="U1593" s="9"/>
      <c r="V1593" s="9"/>
      <c r="W1593" s="9"/>
      <c r="X1593" s="9"/>
      <c r="Y1593" s="9"/>
      <c r="Z1593" s="9"/>
      <c r="AA1593" s="9"/>
      <c r="AB1593" s="9"/>
      <c r="AC1593" s="29"/>
      <c r="AD1593" s="29"/>
      <c r="AE1593" s="29"/>
      <c r="AF1593" s="29"/>
      <c r="AG1593" s="29"/>
      <c r="AH1593" s="29"/>
      <c r="AI1593" s="29"/>
      <c r="AJ1593" s="29"/>
      <c r="AK1593" s="2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  <c r="CH1593" s="9"/>
      <c r="CI1593" s="9"/>
      <c r="CJ1593" s="9"/>
      <c r="CK1593" s="9"/>
      <c r="CL1593" s="9"/>
      <c r="CM1593" s="9"/>
      <c r="CN1593" s="9"/>
      <c r="CO1593" s="9"/>
      <c r="CP1593" s="9"/>
      <c r="CQ1593" s="9"/>
      <c r="CR1593" s="9"/>
      <c r="CS1593" s="9"/>
      <c r="CT1593" s="9"/>
      <c r="CU1593" s="9"/>
      <c r="CV1593" s="9"/>
      <c r="CW1593" s="9"/>
      <c r="CX1593" s="9"/>
      <c r="CY1593" s="9"/>
      <c r="CZ1593" s="9"/>
      <c r="DA1593" s="9"/>
      <c r="DB1593" s="9"/>
      <c r="DC1593" s="9"/>
      <c r="DD1593" s="9"/>
    </row>
    <row r="1594" spans="2:108" ht="15">
      <c r="B1594" s="4"/>
      <c r="C1594" s="4"/>
      <c r="D1594" s="4"/>
      <c r="E1594" s="4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6"/>
      <c r="S1594" s="3"/>
      <c r="T1594" s="3"/>
      <c r="U1594" s="9"/>
      <c r="V1594" s="9"/>
      <c r="W1594" s="9"/>
      <c r="X1594" s="9"/>
      <c r="Y1594" s="9"/>
      <c r="Z1594" s="9"/>
      <c r="AA1594" s="9"/>
      <c r="AB1594" s="9"/>
      <c r="AC1594" s="29"/>
      <c r="AD1594" s="29"/>
      <c r="AE1594" s="29"/>
      <c r="AF1594" s="29"/>
      <c r="AG1594" s="29"/>
      <c r="AH1594" s="29"/>
      <c r="AI1594" s="29"/>
      <c r="AJ1594" s="29"/>
      <c r="AK1594" s="2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  <c r="CH1594" s="9"/>
      <c r="CI1594" s="9"/>
      <c r="CJ1594" s="9"/>
      <c r="CK1594" s="9"/>
      <c r="CL1594" s="9"/>
      <c r="CM1594" s="9"/>
      <c r="CN1594" s="9"/>
      <c r="CO1594" s="9"/>
      <c r="CP1594" s="9"/>
      <c r="CQ1594" s="9"/>
      <c r="CR1594" s="9"/>
      <c r="CS1594" s="9"/>
      <c r="CT1594" s="9"/>
      <c r="CU1594" s="9"/>
      <c r="CV1594" s="9"/>
      <c r="CW1594" s="9"/>
      <c r="CX1594" s="9"/>
      <c r="CY1594" s="9"/>
      <c r="CZ1594" s="9"/>
      <c r="DA1594" s="9"/>
      <c r="DB1594" s="9"/>
      <c r="DC1594" s="9"/>
      <c r="DD1594" s="9"/>
    </row>
    <row r="1595" spans="2:108" ht="15">
      <c r="B1595" s="4"/>
      <c r="C1595" s="4"/>
      <c r="D1595" s="4"/>
      <c r="E1595" s="4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6"/>
      <c r="S1595" s="3"/>
      <c r="T1595" s="3"/>
      <c r="U1595" s="9"/>
      <c r="V1595" s="9"/>
      <c r="W1595" s="9"/>
      <c r="X1595" s="9"/>
      <c r="Y1595" s="9"/>
      <c r="Z1595" s="9"/>
      <c r="AA1595" s="9"/>
      <c r="AB1595" s="9"/>
      <c r="AC1595" s="29"/>
      <c r="AD1595" s="29"/>
      <c r="AE1595" s="29"/>
      <c r="AF1595" s="29"/>
      <c r="AG1595" s="29"/>
      <c r="AH1595" s="29"/>
      <c r="AI1595" s="29"/>
      <c r="AJ1595" s="29"/>
      <c r="AK1595" s="2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  <c r="CH1595" s="9"/>
      <c r="CI1595" s="9"/>
      <c r="CJ1595" s="9"/>
      <c r="CK1595" s="9"/>
      <c r="CL1595" s="9"/>
      <c r="CM1595" s="9"/>
      <c r="CN1595" s="9"/>
      <c r="CO1595" s="9"/>
      <c r="CP1595" s="9"/>
      <c r="CQ1595" s="9"/>
      <c r="CR1595" s="9"/>
      <c r="CS1595" s="9"/>
      <c r="CT1595" s="9"/>
      <c r="CU1595" s="9"/>
      <c r="CV1595" s="9"/>
      <c r="CW1595" s="9"/>
      <c r="CX1595" s="9"/>
      <c r="CY1595" s="9"/>
      <c r="CZ1595" s="9"/>
      <c r="DA1595" s="9"/>
      <c r="DB1595" s="9"/>
      <c r="DC1595" s="9"/>
      <c r="DD1595" s="9"/>
    </row>
    <row r="1596" spans="2:108" ht="15">
      <c r="B1596" s="4"/>
      <c r="C1596" s="4"/>
      <c r="D1596" s="4"/>
      <c r="E1596" s="4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6"/>
      <c r="S1596" s="3"/>
      <c r="T1596" s="3"/>
      <c r="U1596" s="9"/>
      <c r="V1596" s="9"/>
      <c r="W1596" s="9"/>
      <c r="X1596" s="9"/>
      <c r="Y1596" s="9"/>
      <c r="Z1596" s="9"/>
      <c r="AA1596" s="9"/>
      <c r="AB1596" s="9"/>
      <c r="AC1596" s="29"/>
      <c r="AD1596" s="29"/>
      <c r="AE1596" s="29"/>
      <c r="AF1596" s="29"/>
      <c r="AG1596" s="29"/>
      <c r="AH1596" s="29"/>
      <c r="AI1596" s="29"/>
      <c r="AJ1596" s="29"/>
      <c r="AK1596" s="2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  <c r="CH1596" s="9"/>
      <c r="CI1596" s="9"/>
      <c r="CJ1596" s="9"/>
      <c r="CK1596" s="9"/>
      <c r="CL1596" s="9"/>
      <c r="CM1596" s="9"/>
      <c r="CN1596" s="9"/>
      <c r="CO1596" s="9"/>
      <c r="CP1596" s="9"/>
      <c r="CQ1596" s="9"/>
      <c r="CR1596" s="9"/>
      <c r="CS1596" s="9"/>
      <c r="CT1596" s="9"/>
      <c r="CU1596" s="9"/>
      <c r="CV1596" s="9"/>
      <c r="CW1596" s="9"/>
      <c r="CX1596" s="9"/>
      <c r="CY1596" s="9"/>
      <c r="CZ1596" s="9"/>
      <c r="DA1596" s="9"/>
      <c r="DB1596" s="9"/>
      <c r="DC1596" s="9"/>
      <c r="DD1596" s="9"/>
    </row>
    <row r="1597" spans="2:108" ht="15">
      <c r="B1597" s="4"/>
      <c r="C1597" s="4"/>
      <c r="D1597" s="4"/>
      <c r="E1597" s="4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6"/>
      <c r="S1597" s="3"/>
      <c r="T1597" s="3"/>
      <c r="U1597" s="9"/>
      <c r="V1597" s="9"/>
      <c r="W1597" s="9"/>
      <c r="X1597" s="9"/>
      <c r="Y1597" s="9"/>
      <c r="Z1597" s="9"/>
      <c r="AA1597" s="9"/>
      <c r="AB1597" s="9"/>
      <c r="AC1597" s="29"/>
      <c r="AD1597" s="29"/>
      <c r="AE1597" s="29"/>
      <c r="AF1597" s="29"/>
      <c r="AG1597" s="29"/>
      <c r="AH1597" s="29"/>
      <c r="AI1597" s="29"/>
      <c r="AJ1597" s="29"/>
      <c r="AK1597" s="2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  <c r="BX1597" s="9"/>
      <c r="BY1597" s="9"/>
      <c r="BZ1597" s="9"/>
      <c r="CA1597" s="9"/>
      <c r="CB1597" s="9"/>
      <c r="CC1597" s="9"/>
      <c r="CD1597" s="9"/>
      <c r="CE1597" s="9"/>
      <c r="CF1597" s="9"/>
      <c r="CG1597" s="9"/>
      <c r="CH1597" s="9"/>
      <c r="CI1597" s="9"/>
      <c r="CJ1597" s="9"/>
      <c r="CK1597" s="9"/>
      <c r="CL1597" s="9"/>
      <c r="CM1597" s="9"/>
      <c r="CN1597" s="9"/>
      <c r="CO1597" s="9"/>
      <c r="CP1597" s="9"/>
      <c r="CQ1597" s="9"/>
      <c r="CR1597" s="9"/>
      <c r="CS1597" s="9"/>
      <c r="CT1597" s="9"/>
      <c r="CU1597" s="9"/>
      <c r="CV1597" s="9"/>
      <c r="CW1597" s="9"/>
      <c r="CX1597" s="9"/>
      <c r="CY1597" s="9"/>
      <c r="CZ1597" s="9"/>
      <c r="DA1597" s="9"/>
      <c r="DB1597" s="9"/>
      <c r="DC1597" s="9"/>
      <c r="DD1597" s="9"/>
    </row>
    <row r="1598" spans="2:108" ht="15">
      <c r="B1598" s="4"/>
      <c r="C1598" s="4"/>
      <c r="D1598" s="4"/>
      <c r="E1598" s="4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6"/>
      <c r="S1598" s="3"/>
      <c r="T1598" s="3"/>
      <c r="U1598" s="9"/>
      <c r="V1598" s="9"/>
      <c r="W1598" s="9"/>
      <c r="X1598" s="9"/>
      <c r="Y1598" s="9"/>
      <c r="Z1598" s="9"/>
      <c r="AA1598" s="9"/>
      <c r="AB1598" s="9"/>
      <c r="AC1598" s="29"/>
      <c r="AD1598" s="29"/>
      <c r="AE1598" s="29"/>
      <c r="AF1598" s="29"/>
      <c r="AG1598" s="29"/>
      <c r="AH1598" s="29"/>
      <c r="AI1598" s="29"/>
      <c r="AJ1598" s="29"/>
      <c r="AK1598" s="2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  <c r="CH1598" s="9"/>
      <c r="CI1598" s="9"/>
      <c r="CJ1598" s="9"/>
      <c r="CK1598" s="9"/>
      <c r="CL1598" s="9"/>
      <c r="CM1598" s="9"/>
      <c r="CN1598" s="9"/>
      <c r="CO1598" s="9"/>
      <c r="CP1598" s="9"/>
      <c r="CQ1598" s="9"/>
      <c r="CR1598" s="9"/>
      <c r="CS1598" s="9"/>
      <c r="CT1598" s="9"/>
      <c r="CU1598" s="9"/>
      <c r="CV1598" s="9"/>
      <c r="CW1598" s="9"/>
      <c r="CX1598" s="9"/>
      <c r="CY1598" s="9"/>
      <c r="CZ1598" s="9"/>
      <c r="DA1598" s="9"/>
      <c r="DB1598" s="9"/>
      <c r="DC1598" s="9"/>
      <c r="DD1598" s="9"/>
    </row>
    <row r="1599" spans="2:108" ht="15">
      <c r="B1599" s="4"/>
      <c r="C1599" s="4"/>
      <c r="D1599" s="4"/>
      <c r="E1599" s="4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6"/>
      <c r="S1599" s="3"/>
      <c r="T1599" s="3"/>
      <c r="U1599" s="9"/>
      <c r="V1599" s="9"/>
      <c r="W1599" s="9"/>
      <c r="X1599" s="9"/>
      <c r="Y1599" s="9"/>
      <c r="Z1599" s="9"/>
      <c r="AA1599" s="9"/>
      <c r="AB1599" s="9"/>
      <c r="AC1599" s="29"/>
      <c r="AD1599" s="29"/>
      <c r="AE1599" s="29"/>
      <c r="AF1599" s="29"/>
      <c r="AG1599" s="29"/>
      <c r="AH1599" s="29"/>
      <c r="AI1599" s="29"/>
      <c r="AJ1599" s="29"/>
      <c r="AK1599" s="2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  <c r="CH1599" s="9"/>
      <c r="CI1599" s="9"/>
      <c r="CJ1599" s="9"/>
      <c r="CK1599" s="9"/>
      <c r="CL1599" s="9"/>
      <c r="CM1599" s="9"/>
      <c r="CN1599" s="9"/>
      <c r="CO1599" s="9"/>
      <c r="CP1599" s="9"/>
      <c r="CQ1599" s="9"/>
      <c r="CR1599" s="9"/>
      <c r="CS1599" s="9"/>
      <c r="CT1599" s="9"/>
      <c r="CU1599" s="9"/>
      <c r="CV1599" s="9"/>
      <c r="CW1599" s="9"/>
      <c r="CX1599" s="9"/>
      <c r="CY1599" s="9"/>
      <c r="CZ1599" s="9"/>
      <c r="DA1599" s="9"/>
      <c r="DB1599" s="9"/>
      <c r="DC1599" s="9"/>
      <c r="DD1599" s="9"/>
    </row>
    <row r="1600" spans="2:108" ht="15">
      <c r="B1600" s="4"/>
      <c r="C1600" s="4"/>
      <c r="D1600" s="4"/>
      <c r="E1600" s="4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6"/>
      <c r="S1600" s="3"/>
      <c r="T1600" s="3"/>
      <c r="U1600" s="9"/>
      <c r="V1600" s="9"/>
      <c r="W1600" s="9"/>
      <c r="X1600" s="9"/>
      <c r="Y1600" s="9"/>
      <c r="Z1600" s="9"/>
      <c r="AA1600" s="9"/>
      <c r="AB1600" s="9"/>
      <c r="AC1600" s="29"/>
      <c r="AD1600" s="29"/>
      <c r="AE1600" s="29"/>
      <c r="AF1600" s="29"/>
      <c r="AG1600" s="29"/>
      <c r="AH1600" s="29"/>
      <c r="AI1600" s="29"/>
      <c r="AJ1600" s="29"/>
      <c r="AK1600" s="2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  <c r="BX1600" s="9"/>
      <c r="BY1600" s="9"/>
      <c r="BZ1600" s="9"/>
      <c r="CA1600" s="9"/>
      <c r="CB1600" s="9"/>
      <c r="CC1600" s="9"/>
      <c r="CD1600" s="9"/>
      <c r="CE1600" s="9"/>
      <c r="CF1600" s="9"/>
      <c r="CG1600" s="9"/>
      <c r="CH1600" s="9"/>
      <c r="CI1600" s="9"/>
      <c r="CJ1600" s="9"/>
      <c r="CK1600" s="9"/>
      <c r="CL1600" s="9"/>
      <c r="CM1600" s="9"/>
      <c r="CN1600" s="9"/>
      <c r="CO1600" s="9"/>
      <c r="CP1600" s="9"/>
      <c r="CQ1600" s="9"/>
      <c r="CR1600" s="9"/>
      <c r="CS1600" s="9"/>
      <c r="CT1600" s="9"/>
      <c r="CU1600" s="9"/>
      <c r="CV1600" s="9"/>
      <c r="CW1600" s="9"/>
      <c r="CX1600" s="9"/>
      <c r="CY1600" s="9"/>
      <c r="CZ1600" s="9"/>
      <c r="DA1600" s="9"/>
      <c r="DB1600" s="9"/>
      <c r="DC1600" s="9"/>
      <c r="DD1600" s="9"/>
    </row>
    <row r="1601" spans="2:108" ht="15">
      <c r="B1601" s="4"/>
      <c r="C1601" s="4"/>
      <c r="D1601" s="4"/>
      <c r="E1601" s="4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6"/>
      <c r="S1601" s="3"/>
      <c r="T1601" s="3"/>
      <c r="U1601" s="9"/>
      <c r="V1601" s="9"/>
      <c r="W1601" s="9"/>
      <c r="X1601" s="9"/>
      <c r="Y1601" s="9"/>
      <c r="Z1601" s="9"/>
      <c r="AA1601" s="9"/>
      <c r="AB1601" s="9"/>
      <c r="AC1601" s="29"/>
      <c r="AD1601" s="29"/>
      <c r="AE1601" s="29"/>
      <c r="AF1601" s="29"/>
      <c r="AG1601" s="29"/>
      <c r="AH1601" s="29"/>
      <c r="AI1601" s="29"/>
      <c r="AJ1601" s="29"/>
      <c r="AK1601" s="2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  <c r="CH1601" s="9"/>
      <c r="CI1601" s="9"/>
      <c r="CJ1601" s="9"/>
      <c r="CK1601" s="9"/>
      <c r="CL1601" s="9"/>
      <c r="CM1601" s="9"/>
      <c r="CN1601" s="9"/>
      <c r="CO1601" s="9"/>
      <c r="CP1601" s="9"/>
      <c r="CQ1601" s="9"/>
      <c r="CR1601" s="9"/>
      <c r="CS1601" s="9"/>
      <c r="CT1601" s="9"/>
      <c r="CU1601" s="9"/>
      <c r="CV1601" s="9"/>
      <c r="CW1601" s="9"/>
      <c r="CX1601" s="9"/>
      <c r="CY1601" s="9"/>
      <c r="CZ1601" s="9"/>
      <c r="DA1601" s="9"/>
      <c r="DB1601" s="9"/>
      <c r="DC1601" s="9"/>
      <c r="DD1601" s="9"/>
    </row>
    <row r="1602" spans="2:108" ht="15">
      <c r="B1602" s="4"/>
      <c r="C1602" s="4"/>
      <c r="D1602" s="4"/>
      <c r="E1602" s="4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6"/>
      <c r="S1602" s="3"/>
      <c r="T1602" s="3"/>
      <c r="U1602" s="9"/>
      <c r="V1602" s="9"/>
      <c r="W1602" s="9"/>
      <c r="X1602" s="9"/>
      <c r="Y1602" s="9"/>
      <c r="Z1602" s="9"/>
      <c r="AA1602" s="9"/>
      <c r="AB1602" s="9"/>
      <c r="AC1602" s="29"/>
      <c r="AD1602" s="29"/>
      <c r="AE1602" s="29"/>
      <c r="AF1602" s="29"/>
      <c r="AG1602" s="29"/>
      <c r="AH1602" s="29"/>
      <c r="AI1602" s="29"/>
      <c r="AJ1602" s="29"/>
      <c r="AK1602" s="2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  <c r="CH1602" s="9"/>
      <c r="CI1602" s="9"/>
      <c r="CJ1602" s="9"/>
      <c r="CK1602" s="9"/>
      <c r="CL1602" s="9"/>
      <c r="CM1602" s="9"/>
      <c r="CN1602" s="9"/>
      <c r="CO1602" s="9"/>
      <c r="CP1602" s="9"/>
      <c r="CQ1602" s="9"/>
      <c r="CR1602" s="9"/>
      <c r="CS1602" s="9"/>
      <c r="CT1602" s="9"/>
      <c r="CU1602" s="9"/>
      <c r="CV1602" s="9"/>
      <c r="CW1602" s="9"/>
      <c r="CX1602" s="9"/>
      <c r="CY1602" s="9"/>
      <c r="CZ1602" s="9"/>
      <c r="DA1602" s="9"/>
      <c r="DB1602" s="9"/>
      <c r="DC1602" s="9"/>
      <c r="DD1602" s="9"/>
    </row>
    <row r="1603" spans="2:108" ht="15">
      <c r="B1603" s="4"/>
      <c r="C1603" s="4"/>
      <c r="D1603" s="4"/>
      <c r="E1603" s="4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6"/>
      <c r="S1603" s="3"/>
      <c r="T1603" s="3"/>
      <c r="U1603" s="9"/>
      <c r="V1603" s="9"/>
      <c r="W1603" s="9"/>
      <c r="X1603" s="9"/>
      <c r="Y1603" s="9"/>
      <c r="Z1603" s="9"/>
      <c r="AA1603" s="9"/>
      <c r="AB1603" s="9"/>
      <c r="AC1603" s="29"/>
      <c r="AD1603" s="29"/>
      <c r="AE1603" s="29"/>
      <c r="AF1603" s="29"/>
      <c r="AG1603" s="29"/>
      <c r="AH1603" s="29"/>
      <c r="AI1603" s="29"/>
      <c r="AJ1603" s="29"/>
      <c r="AK1603" s="2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  <c r="BN1603" s="9"/>
      <c r="BO1603" s="9"/>
      <c r="BP1603" s="9"/>
      <c r="BQ1603" s="9"/>
      <c r="BR1603" s="9"/>
      <c r="BS1603" s="9"/>
      <c r="BT1603" s="9"/>
      <c r="BU1603" s="9"/>
      <c r="BV1603" s="9"/>
      <c r="BW1603" s="9"/>
      <c r="BX1603" s="9"/>
      <c r="BY1603" s="9"/>
      <c r="BZ1603" s="9"/>
      <c r="CA1603" s="9"/>
      <c r="CB1603" s="9"/>
      <c r="CC1603" s="9"/>
      <c r="CD1603" s="9"/>
      <c r="CE1603" s="9"/>
      <c r="CF1603" s="9"/>
      <c r="CG1603" s="9"/>
      <c r="CH1603" s="9"/>
      <c r="CI1603" s="9"/>
      <c r="CJ1603" s="9"/>
      <c r="CK1603" s="9"/>
      <c r="CL1603" s="9"/>
      <c r="CM1603" s="9"/>
      <c r="CN1603" s="9"/>
      <c r="CO1603" s="9"/>
      <c r="CP1603" s="9"/>
      <c r="CQ1603" s="9"/>
      <c r="CR1603" s="9"/>
      <c r="CS1603" s="9"/>
      <c r="CT1603" s="9"/>
      <c r="CU1603" s="9"/>
      <c r="CV1603" s="9"/>
      <c r="CW1603" s="9"/>
      <c r="CX1603" s="9"/>
      <c r="CY1603" s="9"/>
      <c r="CZ1603" s="9"/>
      <c r="DA1603" s="9"/>
      <c r="DB1603" s="9"/>
      <c r="DC1603" s="9"/>
      <c r="DD1603" s="9"/>
    </row>
    <row r="1604" spans="2:108" ht="15">
      <c r="B1604" s="4"/>
      <c r="C1604" s="4"/>
      <c r="D1604" s="4"/>
      <c r="E1604" s="4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6"/>
      <c r="S1604" s="3"/>
      <c r="T1604" s="3"/>
      <c r="U1604" s="9"/>
      <c r="V1604" s="9"/>
      <c r="W1604" s="9"/>
      <c r="X1604" s="9"/>
      <c r="Y1604" s="9"/>
      <c r="Z1604" s="9"/>
      <c r="AA1604" s="9"/>
      <c r="AB1604" s="9"/>
      <c r="AC1604" s="29"/>
      <c r="AD1604" s="29"/>
      <c r="AE1604" s="29"/>
      <c r="AF1604" s="29"/>
      <c r="AG1604" s="29"/>
      <c r="AH1604" s="29"/>
      <c r="AI1604" s="29"/>
      <c r="AJ1604" s="29"/>
      <c r="AK1604" s="2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  <c r="CH1604" s="9"/>
      <c r="CI1604" s="9"/>
      <c r="CJ1604" s="9"/>
      <c r="CK1604" s="9"/>
      <c r="CL1604" s="9"/>
      <c r="CM1604" s="9"/>
      <c r="CN1604" s="9"/>
      <c r="CO1604" s="9"/>
      <c r="CP1604" s="9"/>
      <c r="CQ1604" s="9"/>
      <c r="CR1604" s="9"/>
      <c r="CS1604" s="9"/>
      <c r="CT1604" s="9"/>
      <c r="CU1604" s="9"/>
      <c r="CV1604" s="9"/>
      <c r="CW1604" s="9"/>
      <c r="CX1604" s="9"/>
      <c r="CY1604" s="9"/>
      <c r="CZ1604" s="9"/>
      <c r="DA1604" s="9"/>
      <c r="DB1604" s="9"/>
      <c r="DC1604" s="9"/>
      <c r="DD1604" s="9"/>
    </row>
    <row r="1605" spans="2:108" ht="15">
      <c r="B1605" s="4"/>
      <c r="C1605" s="4"/>
      <c r="D1605" s="4"/>
      <c r="E1605" s="4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6"/>
      <c r="S1605" s="3"/>
      <c r="T1605" s="3"/>
      <c r="U1605" s="9"/>
      <c r="V1605" s="9"/>
      <c r="W1605" s="9"/>
      <c r="X1605" s="9"/>
      <c r="Y1605" s="9"/>
      <c r="Z1605" s="9"/>
      <c r="AA1605" s="9"/>
      <c r="AB1605" s="9"/>
      <c r="AC1605" s="29"/>
      <c r="AD1605" s="29"/>
      <c r="AE1605" s="29"/>
      <c r="AF1605" s="29"/>
      <c r="AG1605" s="29"/>
      <c r="AH1605" s="29"/>
      <c r="AI1605" s="29"/>
      <c r="AJ1605" s="29"/>
      <c r="AK1605" s="2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  <c r="BN1605" s="9"/>
      <c r="BO1605" s="9"/>
      <c r="BP1605" s="9"/>
      <c r="BQ1605" s="9"/>
      <c r="BR1605" s="9"/>
      <c r="BS1605" s="9"/>
      <c r="BT1605" s="9"/>
      <c r="BU1605" s="9"/>
      <c r="BV1605" s="9"/>
      <c r="BW1605" s="9"/>
      <c r="BX1605" s="9"/>
      <c r="BY1605" s="9"/>
      <c r="BZ1605" s="9"/>
      <c r="CA1605" s="9"/>
      <c r="CB1605" s="9"/>
      <c r="CC1605" s="9"/>
      <c r="CD1605" s="9"/>
      <c r="CE1605" s="9"/>
      <c r="CF1605" s="9"/>
      <c r="CG1605" s="9"/>
      <c r="CH1605" s="9"/>
      <c r="CI1605" s="9"/>
      <c r="CJ1605" s="9"/>
      <c r="CK1605" s="9"/>
      <c r="CL1605" s="9"/>
      <c r="CM1605" s="9"/>
      <c r="CN1605" s="9"/>
      <c r="CO1605" s="9"/>
      <c r="CP1605" s="9"/>
      <c r="CQ1605" s="9"/>
      <c r="CR1605" s="9"/>
      <c r="CS1605" s="9"/>
      <c r="CT1605" s="9"/>
      <c r="CU1605" s="9"/>
      <c r="CV1605" s="9"/>
      <c r="CW1605" s="9"/>
      <c r="CX1605" s="9"/>
      <c r="CY1605" s="9"/>
      <c r="CZ1605" s="9"/>
      <c r="DA1605" s="9"/>
      <c r="DB1605" s="9"/>
      <c r="DC1605" s="9"/>
      <c r="DD1605" s="9"/>
    </row>
    <row r="1606" spans="2:108" ht="15">
      <c r="B1606" s="4"/>
      <c r="C1606" s="4"/>
      <c r="D1606" s="4"/>
      <c r="E1606" s="4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6"/>
      <c r="S1606" s="3"/>
      <c r="T1606" s="3"/>
      <c r="U1606" s="9"/>
      <c r="V1606" s="9"/>
      <c r="W1606" s="9"/>
      <c r="X1606" s="9"/>
      <c r="Y1606" s="9"/>
      <c r="Z1606" s="9"/>
      <c r="AA1606" s="9"/>
      <c r="AB1606" s="9"/>
      <c r="AC1606" s="29"/>
      <c r="AD1606" s="29"/>
      <c r="AE1606" s="29"/>
      <c r="AF1606" s="29"/>
      <c r="AG1606" s="29"/>
      <c r="AH1606" s="29"/>
      <c r="AI1606" s="29"/>
      <c r="AJ1606" s="29"/>
      <c r="AK1606" s="2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  <c r="CH1606" s="9"/>
      <c r="CI1606" s="9"/>
      <c r="CJ1606" s="9"/>
      <c r="CK1606" s="9"/>
      <c r="CL1606" s="9"/>
      <c r="CM1606" s="9"/>
      <c r="CN1606" s="9"/>
      <c r="CO1606" s="9"/>
      <c r="CP1606" s="9"/>
      <c r="CQ1606" s="9"/>
      <c r="CR1606" s="9"/>
      <c r="CS1606" s="9"/>
      <c r="CT1606" s="9"/>
      <c r="CU1606" s="9"/>
      <c r="CV1606" s="9"/>
      <c r="CW1606" s="9"/>
      <c r="CX1606" s="9"/>
      <c r="CY1606" s="9"/>
      <c r="CZ1606" s="9"/>
      <c r="DA1606" s="9"/>
      <c r="DB1606" s="9"/>
      <c r="DC1606" s="9"/>
      <c r="DD1606" s="9"/>
    </row>
    <row r="1607" spans="2:108" ht="15">
      <c r="B1607" s="4"/>
      <c r="C1607" s="4"/>
      <c r="D1607" s="4"/>
      <c r="E1607" s="4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6"/>
      <c r="S1607" s="3"/>
      <c r="T1607" s="3"/>
      <c r="U1607" s="9"/>
      <c r="V1607" s="9"/>
      <c r="W1607" s="9"/>
      <c r="X1607" s="9"/>
      <c r="Y1607" s="9"/>
      <c r="Z1607" s="9"/>
      <c r="AA1607" s="9"/>
      <c r="AB1607" s="9"/>
      <c r="AC1607" s="29"/>
      <c r="AD1607" s="29"/>
      <c r="AE1607" s="29"/>
      <c r="AF1607" s="29"/>
      <c r="AG1607" s="29"/>
      <c r="AH1607" s="29"/>
      <c r="AI1607" s="29"/>
      <c r="AJ1607" s="29"/>
      <c r="AK1607" s="2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  <c r="CH1607" s="9"/>
      <c r="CI1607" s="9"/>
      <c r="CJ1607" s="9"/>
      <c r="CK1607" s="9"/>
      <c r="CL1607" s="9"/>
      <c r="CM1607" s="9"/>
      <c r="CN1607" s="9"/>
      <c r="CO1607" s="9"/>
      <c r="CP1607" s="9"/>
      <c r="CQ1607" s="9"/>
      <c r="CR1607" s="9"/>
      <c r="CS1607" s="9"/>
      <c r="CT1607" s="9"/>
      <c r="CU1607" s="9"/>
      <c r="CV1607" s="9"/>
      <c r="CW1607" s="9"/>
      <c r="CX1607" s="9"/>
      <c r="CY1607" s="9"/>
      <c r="CZ1607" s="9"/>
      <c r="DA1607" s="9"/>
      <c r="DB1607" s="9"/>
      <c r="DC1607" s="9"/>
      <c r="DD1607" s="9"/>
    </row>
    <row r="1608" spans="2:108" ht="15">
      <c r="B1608" s="4"/>
      <c r="C1608" s="4"/>
      <c r="D1608" s="4"/>
      <c r="E1608" s="4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6"/>
      <c r="S1608" s="3"/>
      <c r="T1608" s="3"/>
      <c r="U1608" s="9"/>
      <c r="V1608" s="9"/>
      <c r="W1608" s="9"/>
      <c r="X1608" s="9"/>
      <c r="Y1608" s="9"/>
      <c r="Z1608" s="9"/>
      <c r="AA1608" s="9"/>
      <c r="AB1608" s="9"/>
      <c r="AC1608" s="29"/>
      <c r="AD1608" s="29"/>
      <c r="AE1608" s="29"/>
      <c r="AF1608" s="29"/>
      <c r="AG1608" s="29"/>
      <c r="AH1608" s="29"/>
      <c r="AI1608" s="29"/>
      <c r="AJ1608" s="29"/>
      <c r="AK1608" s="2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  <c r="CH1608" s="9"/>
      <c r="CI1608" s="9"/>
      <c r="CJ1608" s="9"/>
      <c r="CK1608" s="9"/>
      <c r="CL1608" s="9"/>
      <c r="CM1608" s="9"/>
      <c r="CN1608" s="9"/>
      <c r="CO1608" s="9"/>
      <c r="CP1608" s="9"/>
      <c r="CQ1608" s="9"/>
      <c r="CR1608" s="9"/>
      <c r="CS1608" s="9"/>
      <c r="CT1608" s="9"/>
      <c r="CU1608" s="9"/>
      <c r="CV1608" s="9"/>
      <c r="CW1608" s="9"/>
      <c r="CX1608" s="9"/>
      <c r="CY1608" s="9"/>
      <c r="CZ1608" s="9"/>
      <c r="DA1608" s="9"/>
      <c r="DB1608" s="9"/>
      <c r="DC1608" s="9"/>
      <c r="DD1608" s="9"/>
    </row>
    <row r="1609" spans="2:108" ht="15">
      <c r="B1609" s="4"/>
      <c r="C1609" s="4"/>
      <c r="D1609" s="4"/>
      <c r="E1609" s="4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6"/>
      <c r="S1609" s="3"/>
      <c r="T1609" s="3"/>
      <c r="U1609" s="9"/>
      <c r="V1609" s="9"/>
      <c r="W1609" s="9"/>
      <c r="X1609" s="9"/>
      <c r="Y1609" s="9"/>
      <c r="Z1609" s="9"/>
      <c r="AA1609" s="9"/>
      <c r="AB1609" s="9"/>
      <c r="AC1609" s="29"/>
      <c r="AD1609" s="29"/>
      <c r="AE1609" s="29"/>
      <c r="AF1609" s="29"/>
      <c r="AG1609" s="29"/>
      <c r="AH1609" s="29"/>
      <c r="AI1609" s="29"/>
      <c r="AJ1609" s="29"/>
      <c r="AK1609" s="2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  <c r="CH1609" s="9"/>
      <c r="CI1609" s="9"/>
      <c r="CJ1609" s="9"/>
      <c r="CK1609" s="9"/>
      <c r="CL1609" s="9"/>
      <c r="CM1609" s="9"/>
      <c r="CN1609" s="9"/>
      <c r="CO1609" s="9"/>
      <c r="CP1609" s="9"/>
      <c r="CQ1609" s="9"/>
      <c r="CR1609" s="9"/>
      <c r="CS1609" s="9"/>
      <c r="CT1609" s="9"/>
      <c r="CU1609" s="9"/>
      <c r="CV1609" s="9"/>
      <c r="CW1609" s="9"/>
      <c r="CX1609" s="9"/>
      <c r="CY1609" s="9"/>
      <c r="CZ1609" s="9"/>
      <c r="DA1609" s="9"/>
      <c r="DB1609" s="9"/>
      <c r="DC1609" s="9"/>
      <c r="DD1609" s="9"/>
    </row>
    <row r="1610" spans="2:108" ht="15">
      <c r="B1610" s="4"/>
      <c r="C1610" s="4"/>
      <c r="D1610" s="4"/>
      <c r="E1610" s="4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6"/>
      <c r="S1610" s="3"/>
      <c r="T1610" s="3"/>
      <c r="U1610" s="9"/>
      <c r="V1610" s="9"/>
      <c r="W1610" s="9"/>
      <c r="X1610" s="9"/>
      <c r="Y1610" s="9"/>
      <c r="Z1610" s="9"/>
      <c r="AA1610" s="9"/>
      <c r="AB1610" s="9"/>
      <c r="AC1610" s="29"/>
      <c r="AD1610" s="29"/>
      <c r="AE1610" s="29"/>
      <c r="AF1610" s="29"/>
      <c r="AG1610" s="29"/>
      <c r="AH1610" s="29"/>
      <c r="AI1610" s="29"/>
      <c r="AJ1610" s="29"/>
      <c r="AK1610" s="2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  <c r="BC1610" s="9"/>
      <c r="BD1610" s="9"/>
      <c r="BE1610" s="9"/>
      <c r="BF1610" s="9"/>
      <c r="BG1610" s="9"/>
      <c r="BH1610" s="9"/>
      <c r="BI1610" s="9"/>
      <c r="BJ1610" s="9"/>
      <c r="BK1610" s="9"/>
      <c r="BL1610" s="9"/>
      <c r="BM1610" s="9"/>
      <c r="BN1610" s="9"/>
      <c r="BO1610" s="9"/>
      <c r="BP1610" s="9"/>
      <c r="BQ1610" s="9"/>
      <c r="BR1610" s="9"/>
      <c r="BS1610" s="9"/>
      <c r="BT1610" s="9"/>
      <c r="BU1610" s="9"/>
      <c r="BV1610" s="9"/>
      <c r="BW1610" s="9"/>
      <c r="BX1610" s="9"/>
      <c r="BY1610" s="9"/>
      <c r="BZ1610" s="9"/>
      <c r="CA1610" s="9"/>
      <c r="CB1610" s="9"/>
      <c r="CC1610" s="9"/>
      <c r="CD1610" s="9"/>
      <c r="CE1610" s="9"/>
      <c r="CF1610" s="9"/>
      <c r="CG1610" s="9"/>
      <c r="CH1610" s="9"/>
      <c r="CI1610" s="9"/>
      <c r="CJ1610" s="9"/>
      <c r="CK1610" s="9"/>
      <c r="CL1610" s="9"/>
      <c r="CM1610" s="9"/>
      <c r="CN1610" s="9"/>
      <c r="CO1610" s="9"/>
      <c r="CP1610" s="9"/>
      <c r="CQ1610" s="9"/>
      <c r="CR1610" s="9"/>
      <c r="CS1610" s="9"/>
      <c r="CT1610" s="9"/>
      <c r="CU1610" s="9"/>
      <c r="CV1610" s="9"/>
      <c r="CW1610" s="9"/>
      <c r="CX1610" s="9"/>
      <c r="CY1610" s="9"/>
      <c r="CZ1610" s="9"/>
      <c r="DA1610" s="9"/>
      <c r="DB1610" s="9"/>
      <c r="DC1610" s="9"/>
      <c r="DD1610" s="9"/>
    </row>
    <row r="1611" spans="2:108" ht="15">
      <c r="B1611" s="4"/>
      <c r="C1611" s="4"/>
      <c r="D1611" s="4"/>
      <c r="E1611" s="4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6"/>
      <c r="S1611" s="3"/>
      <c r="T1611" s="3"/>
      <c r="U1611" s="9"/>
      <c r="V1611" s="9"/>
      <c r="W1611" s="9"/>
      <c r="X1611" s="9"/>
      <c r="Y1611" s="9"/>
      <c r="Z1611" s="9"/>
      <c r="AA1611" s="9"/>
      <c r="AB1611" s="9"/>
      <c r="AC1611" s="29"/>
      <c r="AD1611" s="29"/>
      <c r="AE1611" s="29"/>
      <c r="AF1611" s="29"/>
      <c r="AG1611" s="29"/>
      <c r="AH1611" s="29"/>
      <c r="AI1611" s="29"/>
      <c r="AJ1611" s="29"/>
      <c r="AK1611" s="2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  <c r="CH1611" s="9"/>
      <c r="CI1611" s="9"/>
      <c r="CJ1611" s="9"/>
      <c r="CK1611" s="9"/>
      <c r="CL1611" s="9"/>
      <c r="CM1611" s="9"/>
      <c r="CN1611" s="9"/>
      <c r="CO1611" s="9"/>
      <c r="CP1611" s="9"/>
      <c r="CQ1611" s="9"/>
      <c r="CR1611" s="9"/>
      <c r="CS1611" s="9"/>
      <c r="CT1611" s="9"/>
      <c r="CU1611" s="9"/>
      <c r="CV1611" s="9"/>
      <c r="CW1611" s="9"/>
      <c r="CX1611" s="9"/>
      <c r="CY1611" s="9"/>
      <c r="CZ1611" s="9"/>
      <c r="DA1611" s="9"/>
      <c r="DB1611" s="9"/>
      <c r="DC1611" s="9"/>
      <c r="DD1611" s="9"/>
    </row>
    <row r="1612" spans="6:37" ht="15"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6"/>
      <c r="AC1612" s="120"/>
      <c r="AD1612" s="120"/>
      <c r="AE1612" s="120"/>
      <c r="AF1612" s="120"/>
      <c r="AG1612" s="120"/>
      <c r="AH1612" s="120"/>
      <c r="AI1612" s="120"/>
      <c r="AJ1612" s="120"/>
      <c r="AK1612" s="120"/>
    </row>
    <row r="1613" spans="6:37" ht="15"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6"/>
      <c r="AC1613" s="120"/>
      <c r="AD1613" s="120"/>
      <c r="AE1613" s="120"/>
      <c r="AF1613" s="120"/>
      <c r="AG1613" s="120"/>
      <c r="AH1613" s="120"/>
      <c r="AI1613" s="120"/>
      <c r="AJ1613" s="120"/>
      <c r="AK1613" s="120"/>
    </row>
    <row r="1614" spans="6:37" ht="15"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6"/>
      <c r="AC1614" s="120"/>
      <c r="AD1614" s="120"/>
      <c r="AE1614" s="120"/>
      <c r="AF1614" s="120"/>
      <c r="AG1614" s="120"/>
      <c r="AH1614" s="120"/>
      <c r="AI1614" s="120"/>
      <c r="AJ1614" s="120"/>
      <c r="AK1614" s="120"/>
    </row>
    <row r="1615" spans="6:37" ht="15"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6"/>
      <c r="AC1615" s="120"/>
      <c r="AD1615" s="120"/>
      <c r="AE1615" s="120"/>
      <c r="AF1615" s="120"/>
      <c r="AG1615" s="120"/>
      <c r="AH1615" s="120"/>
      <c r="AI1615" s="120"/>
      <c r="AJ1615" s="120"/>
      <c r="AK1615" s="120"/>
    </row>
    <row r="1616" spans="6:37" ht="15"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6"/>
      <c r="AC1616" s="120"/>
      <c r="AD1616" s="120"/>
      <c r="AE1616" s="120"/>
      <c r="AF1616" s="120"/>
      <c r="AG1616" s="120"/>
      <c r="AH1616" s="120"/>
      <c r="AI1616" s="120"/>
      <c r="AJ1616" s="120"/>
      <c r="AK1616" s="120"/>
    </row>
    <row r="1617" spans="6:37" ht="15"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6"/>
      <c r="AC1617" s="120"/>
      <c r="AD1617" s="120"/>
      <c r="AE1617" s="120"/>
      <c r="AF1617" s="120"/>
      <c r="AG1617" s="120"/>
      <c r="AH1617" s="120"/>
      <c r="AI1617" s="120"/>
      <c r="AJ1617" s="120"/>
      <c r="AK1617" s="120"/>
    </row>
    <row r="1618" spans="6:37" ht="15"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6"/>
      <c r="AC1618" s="120"/>
      <c r="AD1618" s="120"/>
      <c r="AE1618" s="120"/>
      <c r="AF1618" s="120"/>
      <c r="AG1618" s="120"/>
      <c r="AH1618" s="120"/>
      <c r="AI1618" s="120"/>
      <c r="AJ1618" s="120"/>
      <c r="AK1618" s="120"/>
    </row>
    <row r="1619" spans="6:37" ht="15"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6"/>
      <c r="AC1619" s="120"/>
      <c r="AD1619" s="120"/>
      <c r="AE1619" s="120"/>
      <c r="AF1619" s="120"/>
      <c r="AG1619" s="120"/>
      <c r="AH1619" s="120"/>
      <c r="AI1619" s="120"/>
      <c r="AJ1619" s="120"/>
      <c r="AK1619" s="120"/>
    </row>
    <row r="1620" spans="6:37" ht="15"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6"/>
      <c r="AC1620" s="120"/>
      <c r="AD1620" s="120"/>
      <c r="AE1620" s="120"/>
      <c r="AF1620" s="120"/>
      <c r="AG1620" s="120"/>
      <c r="AH1620" s="120"/>
      <c r="AI1620" s="120"/>
      <c r="AJ1620" s="120"/>
      <c r="AK1620" s="120"/>
    </row>
    <row r="1621" spans="6:37" ht="15"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6"/>
      <c r="AC1621" s="120"/>
      <c r="AD1621" s="120"/>
      <c r="AE1621" s="120"/>
      <c r="AF1621" s="120"/>
      <c r="AG1621" s="120"/>
      <c r="AH1621" s="120"/>
      <c r="AI1621" s="120"/>
      <c r="AJ1621" s="120"/>
      <c r="AK1621" s="120"/>
    </row>
    <row r="1622" spans="6:37" ht="15"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6"/>
      <c r="AC1622" s="120"/>
      <c r="AD1622" s="120"/>
      <c r="AE1622" s="120"/>
      <c r="AF1622" s="120"/>
      <c r="AG1622" s="120"/>
      <c r="AH1622" s="120"/>
      <c r="AI1622" s="120"/>
      <c r="AJ1622" s="120"/>
      <c r="AK1622" s="120"/>
    </row>
    <row r="1623" spans="6:37" ht="15"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6"/>
      <c r="AC1623" s="120"/>
      <c r="AD1623" s="120"/>
      <c r="AE1623" s="120"/>
      <c r="AF1623" s="120"/>
      <c r="AG1623" s="120"/>
      <c r="AH1623" s="120"/>
      <c r="AI1623" s="120"/>
      <c r="AJ1623" s="120"/>
      <c r="AK1623" s="120"/>
    </row>
    <row r="1624" spans="6:37" ht="15"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6"/>
      <c r="AC1624" s="120"/>
      <c r="AD1624" s="120"/>
      <c r="AE1624" s="120"/>
      <c r="AF1624" s="120"/>
      <c r="AG1624" s="120"/>
      <c r="AH1624" s="120"/>
      <c r="AI1624" s="120"/>
      <c r="AJ1624" s="120"/>
      <c r="AK1624" s="120"/>
    </row>
    <row r="1625" spans="6:37" ht="15"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6"/>
      <c r="AC1625" s="120"/>
      <c r="AD1625" s="120"/>
      <c r="AE1625" s="120"/>
      <c r="AF1625" s="120"/>
      <c r="AG1625" s="120"/>
      <c r="AH1625" s="120"/>
      <c r="AI1625" s="120"/>
      <c r="AJ1625" s="120"/>
      <c r="AK1625" s="120"/>
    </row>
    <row r="1626" spans="6:37" ht="15"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6"/>
      <c r="AC1626" s="120"/>
      <c r="AD1626" s="120"/>
      <c r="AE1626" s="120"/>
      <c r="AF1626" s="120"/>
      <c r="AG1626" s="120"/>
      <c r="AH1626" s="120"/>
      <c r="AI1626" s="120"/>
      <c r="AJ1626" s="120"/>
      <c r="AK1626" s="120"/>
    </row>
    <row r="1627" spans="6:37" ht="15"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6"/>
      <c r="AC1627" s="120"/>
      <c r="AD1627" s="120"/>
      <c r="AE1627" s="120"/>
      <c r="AF1627" s="120"/>
      <c r="AG1627" s="120"/>
      <c r="AH1627" s="120"/>
      <c r="AI1627" s="120"/>
      <c r="AJ1627" s="120"/>
      <c r="AK1627" s="120"/>
    </row>
    <row r="1628" spans="6:37" ht="15"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6"/>
      <c r="AC1628" s="120"/>
      <c r="AD1628" s="120"/>
      <c r="AE1628" s="120"/>
      <c r="AF1628" s="120"/>
      <c r="AG1628" s="120"/>
      <c r="AH1628" s="120"/>
      <c r="AI1628" s="120"/>
      <c r="AJ1628" s="120"/>
      <c r="AK1628" s="120"/>
    </row>
    <row r="1629" spans="6:37" ht="15"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6"/>
      <c r="AC1629" s="120"/>
      <c r="AD1629" s="120"/>
      <c r="AE1629" s="120"/>
      <c r="AF1629" s="120"/>
      <c r="AG1629" s="120"/>
      <c r="AH1629" s="120"/>
      <c r="AI1629" s="120"/>
      <c r="AJ1629" s="120"/>
      <c r="AK1629" s="120"/>
    </row>
    <row r="1630" spans="6:37" ht="15"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6"/>
      <c r="AC1630" s="120"/>
      <c r="AD1630" s="120"/>
      <c r="AE1630" s="120"/>
      <c r="AF1630" s="120"/>
      <c r="AG1630" s="120"/>
      <c r="AH1630" s="120"/>
      <c r="AI1630" s="120"/>
      <c r="AJ1630" s="120"/>
      <c r="AK1630" s="120"/>
    </row>
    <row r="1631" spans="6:37" ht="15"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6"/>
      <c r="AC1631" s="120"/>
      <c r="AD1631" s="120"/>
      <c r="AE1631" s="120"/>
      <c r="AF1631" s="120"/>
      <c r="AG1631" s="120"/>
      <c r="AH1631" s="120"/>
      <c r="AI1631" s="120"/>
      <c r="AJ1631" s="120"/>
      <c r="AK1631" s="120"/>
    </row>
    <row r="1632" spans="6:37" ht="15"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6"/>
      <c r="AC1632" s="120"/>
      <c r="AD1632" s="120"/>
      <c r="AE1632" s="120"/>
      <c r="AF1632" s="120"/>
      <c r="AG1632" s="120"/>
      <c r="AH1632" s="120"/>
      <c r="AI1632" s="120"/>
      <c r="AJ1632" s="120"/>
      <c r="AK1632" s="120"/>
    </row>
    <row r="1633" spans="6:37" ht="15"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6"/>
      <c r="AC1633" s="120"/>
      <c r="AD1633" s="120"/>
      <c r="AE1633" s="120"/>
      <c r="AF1633" s="120"/>
      <c r="AG1633" s="120"/>
      <c r="AH1633" s="120"/>
      <c r="AI1633" s="120"/>
      <c r="AJ1633" s="120"/>
      <c r="AK1633" s="120"/>
    </row>
    <row r="1634" spans="6:37" ht="15"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6"/>
      <c r="AC1634" s="120"/>
      <c r="AD1634" s="120"/>
      <c r="AE1634" s="120"/>
      <c r="AF1634" s="120"/>
      <c r="AG1634" s="120"/>
      <c r="AH1634" s="120"/>
      <c r="AI1634" s="120"/>
      <c r="AJ1634" s="120"/>
      <c r="AK1634" s="120"/>
    </row>
    <row r="1635" spans="6:37" ht="15"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6"/>
      <c r="AC1635" s="120"/>
      <c r="AD1635" s="120"/>
      <c r="AE1635" s="120"/>
      <c r="AF1635" s="120"/>
      <c r="AG1635" s="120"/>
      <c r="AH1635" s="120"/>
      <c r="AI1635" s="120"/>
      <c r="AJ1635" s="120"/>
      <c r="AK1635" s="120"/>
    </row>
    <row r="1636" spans="6:37" ht="15"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6"/>
      <c r="AC1636" s="120"/>
      <c r="AD1636" s="120"/>
      <c r="AE1636" s="120"/>
      <c r="AF1636" s="120"/>
      <c r="AG1636" s="120"/>
      <c r="AH1636" s="120"/>
      <c r="AI1636" s="120"/>
      <c r="AJ1636" s="120"/>
      <c r="AK1636" s="120"/>
    </row>
    <row r="1637" spans="6:37" ht="15"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6"/>
      <c r="AC1637" s="120"/>
      <c r="AD1637" s="120"/>
      <c r="AE1637" s="120"/>
      <c r="AF1637" s="120"/>
      <c r="AG1637" s="120"/>
      <c r="AH1637" s="120"/>
      <c r="AI1637" s="120"/>
      <c r="AJ1637" s="120"/>
      <c r="AK1637" s="120"/>
    </row>
    <row r="1638" spans="6:37" ht="15"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6"/>
      <c r="AC1638" s="120"/>
      <c r="AD1638" s="120"/>
      <c r="AE1638" s="120"/>
      <c r="AF1638" s="120"/>
      <c r="AG1638" s="120"/>
      <c r="AH1638" s="120"/>
      <c r="AI1638" s="120"/>
      <c r="AJ1638" s="120"/>
      <c r="AK1638" s="120"/>
    </row>
    <row r="1639" spans="6:37" ht="15"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6"/>
      <c r="AC1639" s="120"/>
      <c r="AD1639" s="120"/>
      <c r="AE1639" s="120"/>
      <c r="AF1639" s="120"/>
      <c r="AG1639" s="120"/>
      <c r="AH1639" s="120"/>
      <c r="AI1639" s="120"/>
      <c r="AJ1639" s="120"/>
      <c r="AK1639" s="120"/>
    </row>
    <row r="1640" spans="6:37" ht="15"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6"/>
      <c r="AC1640" s="120"/>
      <c r="AD1640" s="120"/>
      <c r="AE1640" s="120"/>
      <c r="AF1640" s="120"/>
      <c r="AG1640" s="120"/>
      <c r="AH1640" s="120"/>
      <c r="AI1640" s="120"/>
      <c r="AJ1640" s="120"/>
      <c r="AK1640" s="120"/>
    </row>
    <row r="1641" spans="6:37" ht="15"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6"/>
      <c r="AC1641" s="120"/>
      <c r="AD1641" s="120"/>
      <c r="AE1641" s="120"/>
      <c r="AF1641" s="120"/>
      <c r="AG1641" s="120"/>
      <c r="AH1641" s="120"/>
      <c r="AI1641" s="120"/>
      <c r="AJ1641" s="120"/>
      <c r="AK1641" s="120"/>
    </row>
    <row r="1642" spans="6:37" ht="15"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6"/>
      <c r="AC1642" s="120"/>
      <c r="AD1642" s="120"/>
      <c r="AE1642" s="120"/>
      <c r="AF1642" s="120"/>
      <c r="AG1642" s="120"/>
      <c r="AH1642" s="120"/>
      <c r="AI1642" s="120"/>
      <c r="AJ1642" s="120"/>
      <c r="AK1642" s="120"/>
    </row>
    <row r="1643" spans="6:37" ht="15"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6"/>
      <c r="AC1643" s="120"/>
      <c r="AD1643" s="120"/>
      <c r="AE1643" s="120"/>
      <c r="AF1643" s="120"/>
      <c r="AG1643" s="120"/>
      <c r="AH1643" s="120"/>
      <c r="AI1643" s="120"/>
      <c r="AJ1643" s="120"/>
      <c r="AK1643" s="120"/>
    </row>
    <row r="1644" spans="6:37" ht="15"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6"/>
      <c r="AC1644" s="120"/>
      <c r="AD1644" s="120"/>
      <c r="AE1644" s="120"/>
      <c r="AF1644" s="120"/>
      <c r="AG1644" s="120"/>
      <c r="AH1644" s="120"/>
      <c r="AI1644" s="120"/>
      <c r="AJ1644" s="120"/>
      <c r="AK1644" s="120"/>
    </row>
    <row r="1645" spans="6:37" ht="15"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6"/>
      <c r="AC1645" s="120"/>
      <c r="AD1645" s="120"/>
      <c r="AE1645" s="120"/>
      <c r="AF1645" s="120"/>
      <c r="AG1645" s="120"/>
      <c r="AH1645" s="120"/>
      <c r="AI1645" s="120"/>
      <c r="AJ1645" s="120"/>
      <c r="AK1645" s="120"/>
    </row>
    <row r="1646" spans="6:37" ht="15"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6"/>
      <c r="AC1646" s="120"/>
      <c r="AD1646" s="120"/>
      <c r="AE1646" s="120"/>
      <c r="AF1646" s="120"/>
      <c r="AG1646" s="120"/>
      <c r="AH1646" s="120"/>
      <c r="AI1646" s="120"/>
      <c r="AJ1646" s="120"/>
      <c r="AK1646" s="120"/>
    </row>
    <row r="1647" spans="6:37" ht="15"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6"/>
      <c r="AC1647" s="120"/>
      <c r="AD1647" s="120"/>
      <c r="AE1647" s="120"/>
      <c r="AF1647" s="120"/>
      <c r="AG1647" s="120"/>
      <c r="AH1647" s="120"/>
      <c r="AI1647" s="120"/>
      <c r="AJ1647" s="120"/>
      <c r="AK1647" s="120"/>
    </row>
    <row r="1648" spans="6:37" ht="15"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6"/>
      <c r="AC1648" s="120"/>
      <c r="AD1648" s="120"/>
      <c r="AE1648" s="120"/>
      <c r="AF1648" s="120"/>
      <c r="AG1648" s="120"/>
      <c r="AH1648" s="120"/>
      <c r="AI1648" s="120"/>
      <c r="AJ1648" s="120"/>
      <c r="AK1648" s="120"/>
    </row>
    <row r="1649" spans="6:37" ht="15"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6"/>
      <c r="AC1649" s="120"/>
      <c r="AD1649" s="120"/>
      <c r="AE1649" s="120"/>
      <c r="AF1649" s="120"/>
      <c r="AG1649" s="120"/>
      <c r="AH1649" s="120"/>
      <c r="AI1649" s="120"/>
      <c r="AJ1649" s="120"/>
      <c r="AK1649" s="120"/>
    </row>
    <row r="1650" spans="6:37" ht="15"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6"/>
      <c r="AC1650" s="120"/>
      <c r="AD1650" s="120"/>
      <c r="AE1650" s="120"/>
      <c r="AF1650" s="120"/>
      <c r="AG1650" s="120"/>
      <c r="AH1650" s="120"/>
      <c r="AI1650" s="120"/>
      <c r="AJ1650" s="120"/>
      <c r="AK1650" s="120"/>
    </row>
    <row r="1651" spans="6:37" ht="15"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6"/>
      <c r="AC1651" s="120"/>
      <c r="AD1651" s="120"/>
      <c r="AE1651" s="120"/>
      <c r="AF1651" s="120"/>
      <c r="AG1651" s="120"/>
      <c r="AH1651" s="120"/>
      <c r="AI1651" s="120"/>
      <c r="AJ1651" s="120"/>
      <c r="AK1651" s="120"/>
    </row>
    <row r="1652" spans="6:37" ht="15"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6"/>
      <c r="AC1652" s="120"/>
      <c r="AD1652" s="120"/>
      <c r="AE1652" s="120"/>
      <c r="AF1652" s="120"/>
      <c r="AG1652" s="120"/>
      <c r="AH1652" s="120"/>
      <c r="AI1652" s="120"/>
      <c r="AJ1652" s="120"/>
      <c r="AK1652" s="120"/>
    </row>
    <row r="1653" spans="6:37" ht="15"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6"/>
      <c r="AC1653" s="120"/>
      <c r="AD1653" s="120"/>
      <c r="AE1653" s="120"/>
      <c r="AF1653" s="120"/>
      <c r="AG1653" s="120"/>
      <c r="AH1653" s="120"/>
      <c r="AI1653" s="120"/>
      <c r="AJ1653" s="120"/>
      <c r="AK1653" s="120"/>
    </row>
    <row r="1654" spans="6:37" ht="15"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6"/>
      <c r="AC1654" s="120"/>
      <c r="AD1654" s="120"/>
      <c r="AE1654" s="120"/>
      <c r="AF1654" s="120"/>
      <c r="AG1654" s="120"/>
      <c r="AH1654" s="120"/>
      <c r="AI1654" s="120"/>
      <c r="AJ1654" s="120"/>
      <c r="AK1654" s="120"/>
    </row>
    <row r="1655" spans="6:37" ht="15"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6"/>
      <c r="AC1655" s="120"/>
      <c r="AD1655" s="120"/>
      <c r="AE1655" s="120"/>
      <c r="AF1655" s="120"/>
      <c r="AG1655" s="120"/>
      <c r="AH1655" s="120"/>
      <c r="AI1655" s="120"/>
      <c r="AJ1655" s="120"/>
      <c r="AK1655" s="120"/>
    </row>
    <row r="1656" spans="6:37" ht="15"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6"/>
      <c r="AC1656" s="120"/>
      <c r="AD1656" s="120"/>
      <c r="AE1656" s="120"/>
      <c r="AF1656" s="120"/>
      <c r="AG1656" s="120"/>
      <c r="AH1656" s="120"/>
      <c r="AI1656" s="120"/>
      <c r="AJ1656" s="120"/>
      <c r="AK1656" s="120"/>
    </row>
    <row r="1657" spans="6:37" ht="15"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6"/>
      <c r="AC1657" s="120"/>
      <c r="AD1657" s="120"/>
      <c r="AE1657" s="120"/>
      <c r="AF1657" s="120"/>
      <c r="AG1657" s="120"/>
      <c r="AH1657" s="120"/>
      <c r="AI1657" s="120"/>
      <c r="AJ1657" s="120"/>
      <c r="AK1657" s="120"/>
    </row>
    <row r="1658" spans="6:37" ht="15"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6"/>
      <c r="AC1658" s="120"/>
      <c r="AD1658" s="120"/>
      <c r="AE1658" s="120"/>
      <c r="AF1658" s="120"/>
      <c r="AG1658" s="120"/>
      <c r="AH1658" s="120"/>
      <c r="AI1658" s="120"/>
      <c r="AJ1658" s="120"/>
      <c r="AK1658" s="120"/>
    </row>
    <row r="1659" spans="6:37" ht="15"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6"/>
      <c r="AC1659" s="120"/>
      <c r="AD1659" s="120"/>
      <c r="AE1659" s="120"/>
      <c r="AF1659" s="120"/>
      <c r="AG1659" s="120"/>
      <c r="AH1659" s="120"/>
      <c r="AI1659" s="120"/>
      <c r="AJ1659" s="120"/>
      <c r="AK1659" s="120"/>
    </row>
    <row r="1660" spans="6:37" ht="15"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6"/>
      <c r="AC1660" s="120"/>
      <c r="AD1660" s="120"/>
      <c r="AE1660" s="120"/>
      <c r="AF1660" s="120"/>
      <c r="AG1660" s="120"/>
      <c r="AH1660" s="120"/>
      <c r="AI1660" s="120"/>
      <c r="AJ1660" s="120"/>
      <c r="AK1660" s="120"/>
    </row>
    <row r="1661" spans="6:37" ht="15"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6"/>
      <c r="AC1661" s="120"/>
      <c r="AD1661" s="120"/>
      <c r="AE1661" s="120"/>
      <c r="AF1661" s="120"/>
      <c r="AG1661" s="120"/>
      <c r="AH1661" s="120"/>
      <c r="AI1661" s="120"/>
      <c r="AJ1661" s="120"/>
      <c r="AK1661" s="120"/>
    </row>
    <row r="1662" spans="6:37" ht="15"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6"/>
      <c r="AC1662" s="120"/>
      <c r="AD1662" s="120"/>
      <c r="AE1662" s="120"/>
      <c r="AF1662" s="120"/>
      <c r="AG1662" s="120"/>
      <c r="AH1662" s="120"/>
      <c r="AI1662" s="120"/>
      <c r="AJ1662" s="120"/>
      <c r="AK1662" s="120"/>
    </row>
    <row r="1663" spans="6:37" ht="15"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6"/>
      <c r="AC1663" s="120"/>
      <c r="AD1663" s="120"/>
      <c r="AE1663" s="120"/>
      <c r="AF1663" s="120"/>
      <c r="AG1663" s="120"/>
      <c r="AH1663" s="120"/>
      <c r="AI1663" s="120"/>
      <c r="AJ1663" s="120"/>
      <c r="AK1663" s="120"/>
    </row>
    <row r="1664" spans="6:37" ht="15"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6"/>
      <c r="AC1664" s="120"/>
      <c r="AD1664" s="120"/>
      <c r="AE1664" s="120"/>
      <c r="AF1664" s="120"/>
      <c r="AG1664" s="120"/>
      <c r="AH1664" s="120"/>
      <c r="AI1664" s="120"/>
      <c r="AJ1664" s="120"/>
      <c r="AK1664" s="120"/>
    </row>
    <row r="1665" spans="6:37" ht="15"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6"/>
      <c r="AC1665" s="120"/>
      <c r="AD1665" s="120"/>
      <c r="AE1665" s="120"/>
      <c r="AF1665" s="120"/>
      <c r="AG1665" s="120"/>
      <c r="AH1665" s="120"/>
      <c r="AI1665" s="120"/>
      <c r="AJ1665" s="120"/>
      <c r="AK1665" s="120"/>
    </row>
    <row r="1666" spans="6:37" ht="15"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6"/>
      <c r="AC1666" s="120"/>
      <c r="AD1666" s="120"/>
      <c r="AE1666" s="120"/>
      <c r="AF1666" s="120"/>
      <c r="AG1666" s="120"/>
      <c r="AH1666" s="120"/>
      <c r="AI1666" s="120"/>
      <c r="AJ1666" s="120"/>
      <c r="AK1666" s="120"/>
    </row>
    <row r="1667" spans="6:37" ht="15"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6"/>
      <c r="AC1667" s="120"/>
      <c r="AD1667" s="120"/>
      <c r="AE1667" s="120"/>
      <c r="AF1667" s="120"/>
      <c r="AG1667" s="120"/>
      <c r="AH1667" s="120"/>
      <c r="AI1667" s="120"/>
      <c r="AJ1667" s="120"/>
      <c r="AK1667" s="120"/>
    </row>
    <row r="1668" spans="6:37" ht="15"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6"/>
      <c r="AC1668" s="120"/>
      <c r="AD1668" s="120"/>
      <c r="AE1668" s="120"/>
      <c r="AF1668" s="120"/>
      <c r="AG1668" s="120"/>
      <c r="AH1668" s="120"/>
      <c r="AI1668" s="120"/>
      <c r="AJ1668" s="120"/>
      <c r="AK1668" s="120"/>
    </row>
    <row r="1669" spans="6:37" ht="15"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6"/>
      <c r="AC1669" s="120"/>
      <c r="AD1669" s="120"/>
      <c r="AE1669" s="120"/>
      <c r="AF1669" s="120"/>
      <c r="AG1669" s="120"/>
      <c r="AH1669" s="120"/>
      <c r="AI1669" s="120"/>
      <c r="AJ1669" s="120"/>
      <c r="AK1669" s="120"/>
    </row>
    <row r="1670" spans="6:37" ht="15"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6"/>
      <c r="AC1670" s="120"/>
      <c r="AD1670" s="120"/>
      <c r="AE1670" s="120"/>
      <c r="AF1670" s="120"/>
      <c r="AG1670" s="120"/>
      <c r="AH1670" s="120"/>
      <c r="AI1670" s="120"/>
      <c r="AJ1670" s="120"/>
      <c r="AK1670" s="120"/>
    </row>
    <row r="1671" spans="6:37" ht="15"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6"/>
      <c r="AC1671" s="120"/>
      <c r="AD1671" s="120"/>
      <c r="AE1671" s="120"/>
      <c r="AF1671" s="120"/>
      <c r="AG1671" s="120"/>
      <c r="AH1671" s="120"/>
      <c r="AI1671" s="120"/>
      <c r="AJ1671" s="120"/>
      <c r="AK1671" s="120"/>
    </row>
    <row r="1672" spans="6:37" ht="15"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6"/>
      <c r="AC1672" s="120"/>
      <c r="AD1672" s="120"/>
      <c r="AE1672" s="120"/>
      <c r="AF1672" s="120"/>
      <c r="AG1672" s="120"/>
      <c r="AH1672" s="120"/>
      <c r="AI1672" s="120"/>
      <c r="AJ1672" s="120"/>
      <c r="AK1672" s="120"/>
    </row>
    <row r="1673" spans="6:37" ht="15"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6"/>
      <c r="AC1673" s="120"/>
      <c r="AD1673" s="120"/>
      <c r="AE1673" s="120"/>
      <c r="AF1673" s="120"/>
      <c r="AG1673" s="120"/>
      <c r="AH1673" s="120"/>
      <c r="AI1673" s="120"/>
      <c r="AJ1673" s="120"/>
      <c r="AK1673" s="120"/>
    </row>
    <row r="1674" spans="6:37" ht="15"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6"/>
      <c r="AC1674" s="120"/>
      <c r="AD1674" s="120"/>
      <c r="AE1674" s="120"/>
      <c r="AF1674" s="120"/>
      <c r="AG1674" s="120"/>
      <c r="AH1674" s="120"/>
      <c r="AI1674" s="120"/>
      <c r="AJ1674" s="120"/>
      <c r="AK1674" s="120"/>
    </row>
    <row r="1675" spans="6:37" ht="15"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6"/>
      <c r="AC1675" s="120"/>
      <c r="AD1675" s="120"/>
      <c r="AE1675" s="120"/>
      <c r="AF1675" s="120"/>
      <c r="AG1675" s="120"/>
      <c r="AH1675" s="120"/>
      <c r="AI1675" s="120"/>
      <c r="AJ1675" s="120"/>
      <c r="AK1675" s="120"/>
    </row>
    <row r="1676" spans="6:37" ht="15"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6"/>
      <c r="AC1676" s="120"/>
      <c r="AD1676" s="120"/>
      <c r="AE1676" s="120"/>
      <c r="AF1676" s="120"/>
      <c r="AG1676" s="120"/>
      <c r="AH1676" s="120"/>
      <c r="AI1676" s="120"/>
      <c r="AJ1676" s="120"/>
      <c r="AK1676" s="120"/>
    </row>
    <row r="1677" spans="6:37" ht="15"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6"/>
      <c r="AC1677" s="120"/>
      <c r="AD1677" s="120"/>
      <c r="AE1677" s="120"/>
      <c r="AF1677" s="120"/>
      <c r="AG1677" s="120"/>
      <c r="AH1677" s="120"/>
      <c r="AI1677" s="120"/>
      <c r="AJ1677" s="120"/>
      <c r="AK1677" s="120"/>
    </row>
    <row r="1678" spans="6:37" ht="15"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6"/>
      <c r="AC1678" s="120"/>
      <c r="AD1678" s="120"/>
      <c r="AE1678" s="120"/>
      <c r="AF1678" s="120"/>
      <c r="AG1678" s="120"/>
      <c r="AH1678" s="120"/>
      <c r="AI1678" s="120"/>
      <c r="AJ1678" s="120"/>
      <c r="AK1678" s="120"/>
    </row>
    <row r="1679" spans="6:37" ht="15"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6"/>
      <c r="AC1679" s="120"/>
      <c r="AD1679" s="120"/>
      <c r="AE1679" s="120"/>
      <c r="AF1679" s="120"/>
      <c r="AG1679" s="120"/>
      <c r="AH1679" s="120"/>
      <c r="AI1679" s="120"/>
      <c r="AJ1679" s="120"/>
      <c r="AK1679" s="120"/>
    </row>
    <row r="1680" spans="6:37" ht="15"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6"/>
      <c r="AC1680" s="120"/>
      <c r="AD1680" s="120"/>
      <c r="AE1680" s="120"/>
      <c r="AF1680" s="120"/>
      <c r="AG1680" s="120"/>
      <c r="AH1680" s="120"/>
      <c r="AI1680" s="120"/>
      <c r="AJ1680" s="120"/>
      <c r="AK1680" s="120"/>
    </row>
    <row r="1681" spans="6:37" ht="15"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6"/>
      <c r="AC1681" s="120"/>
      <c r="AD1681" s="120"/>
      <c r="AE1681" s="120"/>
      <c r="AF1681" s="120"/>
      <c r="AG1681" s="120"/>
      <c r="AH1681" s="120"/>
      <c r="AI1681" s="120"/>
      <c r="AJ1681" s="120"/>
      <c r="AK1681" s="120"/>
    </row>
    <row r="1682" spans="6:37" ht="15"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6"/>
      <c r="AC1682" s="120"/>
      <c r="AD1682" s="120"/>
      <c r="AE1682" s="120"/>
      <c r="AF1682" s="120"/>
      <c r="AG1682" s="120"/>
      <c r="AH1682" s="120"/>
      <c r="AI1682" s="120"/>
      <c r="AJ1682" s="120"/>
      <c r="AK1682" s="120"/>
    </row>
    <row r="1683" spans="6:37" ht="15"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6"/>
      <c r="AC1683" s="120"/>
      <c r="AD1683" s="120"/>
      <c r="AE1683" s="120"/>
      <c r="AF1683" s="120"/>
      <c r="AG1683" s="120"/>
      <c r="AH1683" s="120"/>
      <c r="AI1683" s="120"/>
      <c r="AJ1683" s="120"/>
      <c r="AK1683" s="120"/>
    </row>
    <row r="1684" spans="6:37" ht="15"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6"/>
      <c r="AC1684" s="120"/>
      <c r="AD1684" s="120"/>
      <c r="AE1684" s="120"/>
      <c r="AF1684" s="120"/>
      <c r="AG1684" s="120"/>
      <c r="AH1684" s="120"/>
      <c r="AI1684" s="120"/>
      <c r="AJ1684" s="120"/>
      <c r="AK1684" s="120"/>
    </row>
    <row r="1685" spans="6:37" ht="15"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6"/>
      <c r="AC1685" s="120"/>
      <c r="AD1685" s="120"/>
      <c r="AE1685" s="120"/>
      <c r="AF1685" s="120"/>
      <c r="AG1685" s="120"/>
      <c r="AH1685" s="120"/>
      <c r="AI1685" s="120"/>
      <c r="AJ1685" s="120"/>
      <c r="AK1685" s="120"/>
    </row>
    <row r="1686" spans="6:37" ht="15"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6"/>
      <c r="AC1686" s="120"/>
      <c r="AD1686" s="120"/>
      <c r="AE1686" s="120"/>
      <c r="AF1686" s="120"/>
      <c r="AG1686" s="120"/>
      <c r="AH1686" s="120"/>
      <c r="AI1686" s="120"/>
      <c r="AJ1686" s="120"/>
      <c r="AK1686" s="120"/>
    </row>
    <row r="1687" spans="6:37" ht="15"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6"/>
      <c r="AC1687" s="120"/>
      <c r="AD1687" s="120"/>
      <c r="AE1687" s="120"/>
      <c r="AF1687" s="120"/>
      <c r="AG1687" s="120"/>
      <c r="AH1687" s="120"/>
      <c r="AI1687" s="120"/>
      <c r="AJ1687" s="120"/>
      <c r="AK1687" s="120"/>
    </row>
    <row r="1688" spans="6:37" ht="15"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6"/>
      <c r="AC1688" s="120"/>
      <c r="AD1688" s="120"/>
      <c r="AE1688" s="120"/>
      <c r="AF1688" s="120"/>
      <c r="AG1688" s="120"/>
      <c r="AH1688" s="120"/>
      <c r="AI1688" s="120"/>
      <c r="AJ1688" s="120"/>
      <c r="AK1688" s="120"/>
    </row>
    <row r="1689" spans="6:37" ht="15"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6"/>
      <c r="AC1689" s="120"/>
      <c r="AD1689" s="120"/>
      <c r="AE1689" s="120"/>
      <c r="AF1689" s="120"/>
      <c r="AG1689" s="120"/>
      <c r="AH1689" s="120"/>
      <c r="AI1689" s="120"/>
      <c r="AJ1689" s="120"/>
      <c r="AK1689" s="120"/>
    </row>
    <row r="1690" spans="6:37" ht="15"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6"/>
      <c r="AC1690" s="120"/>
      <c r="AD1690" s="120"/>
      <c r="AE1690" s="120"/>
      <c r="AF1690" s="120"/>
      <c r="AG1690" s="120"/>
      <c r="AH1690" s="120"/>
      <c r="AI1690" s="120"/>
      <c r="AJ1690" s="120"/>
      <c r="AK1690" s="120"/>
    </row>
    <row r="1691" spans="6:37" ht="15"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6"/>
      <c r="AC1691" s="120"/>
      <c r="AD1691" s="120"/>
      <c r="AE1691" s="120"/>
      <c r="AF1691" s="120"/>
      <c r="AG1691" s="120"/>
      <c r="AH1691" s="120"/>
      <c r="AI1691" s="120"/>
      <c r="AJ1691" s="120"/>
      <c r="AK1691" s="120"/>
    </row>
    <row r="1692" spans="6:37" ht="15"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6"/>
      <c r="AC1692" s="120"/>
      <c r="AD1692" s="120"/>
      <c r="AE1692" s="120"/>
      <c r="AF1692" s="120"/>
      <c r="AG1692" s="120"/>
      <c r="AH1692" s="120"/>
      <c r="AI1692" s="120"/>
      <c r="AJ1692" s="120"/>
      <c r="AK1692" s="120"/>
    </row>
    <row r="1693" spans="6:37" ht="15"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6"/>
      <c r="AC1693" s="120"/>
      <c r="AD1693" s="120"/>
      <c r="AE1693" s="120"/>
      <c r="AF1693" s="120"/>
      <c r="AG1693" s="120"/>
      <c r="AH1693" s="120"/>
      <c r="AI1693" s="120"/>
      <c r="AJ1693" s="120"/>
      <c r="AK1693" s="120"/>
    </row>
    <row r="1694" spans="6:37" ht="15"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6"/>
      <c r="AC1694" s="120"/>
      <c r="AD1694" s="120"/>
      <c r="AE1694" s="120"/>
      <c r="AF1694" s="120"/>
      <c r="AG1694" s="120"/>
      <c r="AH1694" s="120"/>
      <c r="AI1694" s="120"/>
      <c r="AJ1694" s="120"/>
      <c r="AK1694" s="120"/>
    </row>
    <row r="1695" spans="6:37" ht="15"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6"/>
      <c r="AC1695" s="120"/>
      <c r="AD1695" s="120"/>
      <c r="AE1695" s="120"/>
      <c r="AF1695" s="120"/>
      <c r="AG1695" s="120"/>
      <c r="AH1695" s="120"/>
      <c r="AI1695" s="120"/>
      <c r="AJ1695" s="120"/>
      <c r="AK1695" s="120"/>
    </row>
    <row r="1696" spans="6:37" ht="15"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6"/>
      <c r="AC1696" s="120"/>
      <c r="AD1696" s="120"/>
      <c r="AE1696" s="120"/>
      <c r="AF1696" s="120"/>
      <c r="AG1696" s="120"/>
      <c r="AH1696" s="120"/>
      <c r="AI1696" s="120"/>
      <c r="AJ1696" s="120"/>
      <c r="AK1696" s="120"/>
    </row>
    <row r="1697" spans="6:37" ht="15"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6"/>
      <c r="AC1697" s="120"/>
      <c r="AD1697" s="120"/>
      <c r="AE1697" s="120"/>
      <c r="AF1697" s="120"/>
      <c r="AG1697" s="120"/>
      <c r="AH1697" s="120"/>
      <c r="AI1697" s="120"/>
      <c r="AJ1697" s="120"/>
      <c r="AK1697" s="120"/>
    </row>
    <row r="1698" spans="6:37" ht="15"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6"/>
      <c r="AC1698" s="120"/>
      <c r="AD1698" s="120"/>
      <c r="AE1698" s="120"/>
      <c r="AF1698" s="120"/>
      <c r="AG1698" s="120"/>
      <c r="AH1698" s="120"/>
      <c r="AI1698" s="120"/>
      <c r="AJ1698" s="120"/>
      <c r="AK1698" s="120"/>
    </row>
    <row r="1699" spans="6:37" ht="15"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6"/>
      <c r="AC1699" s="120"/>
      <c r="AD1699" s="120"/>
      <c r="AE1699" s="120"/>
      <c r="AF1699" s="120"/>
      <c r="AG1699" s="120"/>
      <c r="AH1699" s="120"/>
      <c r="AI1699" s="120"/>
      <c r="AJ1699" s="120"/>
      <c r="AK1699" s="120"/>
    </row>
    <row r="1700" spans="6:37" ht="15"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6"/>
      <c r="AC1700" s="120"/>
      <c r="AD1700" s="120"/>
      <c r="AE1700" s="120"/>
      <c r="AF1700" s="120"/>
      <c r="AG1700" s="120"/>
      <c r="AH1700" s="120"/>
      <c r="AI1700" s="120"/>
      <c r="AJ1700" s="120"/>
      <c r="AK1700" s="120"/>
    </row>
    <row r="1701" spans="6:37" ht="15"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6"/>
      <c r="AC1701" s="120"/>
      <c r="AD1701" s="120"/>
      <c r="AE1701" s="120"/>
      <c r="AF1701" s="120"/>
      <c r="AG1701" s="120"/>
      <c r="AH1701" s="120"/>
      <c r="AI1701" s="120"/>
      <c r="AJ1701" s="120"/>
      <c r="AK1701" s="120"/>
    </row>
    <row r="1702" spans="6:37" ht="15"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6"/>
      <c r="AC1702" s="120"/>
      <c r="AD1702" s="120"/>
      <c r="AE1702" s="120"/>
      <c r="AF1702" s="120"/>
      <c r="AG1702" s="120"/>
      <c r="AH1702" s="120"/>
      <c r="AI1702" s="120"/>
      <c r="AJ1702" s="120"/>
      <c r="AK1702" s="120"/>
    </row>
    <row r="1703" spans="6:37" ht="15"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6"/>
      <c r="AC1703" s="120"/>
      <c r="AD1703" s="120"/>
      <c r="AE1703" s="120"/>
      <c r="AF1703" s="120"/>
      <c r="AG1703" s="120"/>
      <c r="AH1703" s="120"/>
      <c r="AI1703" s="120"/>
      <c r="AJ1703" s="120"/>
      <c r="AK1703" s="120"/>
    </row>
    <row r="1704" spans="6:37" ht="15"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6"/>
      <c r="AC1704" s="120"/>
      <c r="AD1704" s="120"/>
      <c r="AE1704" s="120"/>
      <c r="AF1704" s="120"/>
      <c r="AG1704" s="120"/>
      <c r="AH1704" s="120"/>
      <c r="AI1704" s="120"/>
      <c r="AJ1704" s="120"/>
      <c r="AK1704" s="120"/>
    </row>
    <row r="1705" spans="6:37" ht="15"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6"/>
      <c r="AC1705" s="120"/>
      <c r="AD1705" s="120"/>
      <c r="AE1705" s="120"/>
      <c r="AF1705" s="120"/>
      <c r="AG1705" s="120"/>
      <c r="AH1705" s="120"/>
      <c r="AI1705" s="120"/>
      <c r="AJ1705" s="120"/>
      <c r="AK1705" s="120"/>
    </row>
    <row r="1706" spans="6:37" ht="15"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6"/>
      <c r="AC1706" s="120"/>
      <c r="AD1706" s="120"/>
      <c r="AE1706" s="120"/>
      <c r="AF1706" s="120"/>
      <c r="AG1706" s="120"/>
      <c r="AH1706" s="120"/>
      <c r="AI1706" s="120"/>
      <c r="AJ1706" s="120"/>
      <c r="AK1706" s="120"/>
    </row>
    <row r="1707" spans="6:37" ht="15"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6"/>
      <c r="AC1707" s="120"/>
      <c r="AD1707" s="120"/>
      <c r="AE1707" s="120"/>
      <c r="AF1707" s="120"/>
      <c r="AG1707" s="120"/>
      <c r="AH1707" s="120"/>
      <c r="AI1707" s="120"/>
      <c r="AJ1707" s="120"/>
      <c r="AK1707" s="120"/>
    </row>
    <row r="1708" spans="6:37" ht="15"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6"/>
      <c r="AC1708" s="120"/>
      <c r="AD1708" s="120"/>
      <c r="AE1708" s="120"/>
      <c r="AF1708" s="120"/>
      <c r="AG1708" s="120"/>
      <c r="AH1708" s="120"/>
      <c r="AI1708" s="120"/>
      <c r="AJ1708" s="120"/>
      <c r="AK1708" s="120"/>
    </row>
    <row r="1709" spans="6:37" ht="15"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6"/>
      <c r="AC1709" s="120"/>
      <c r="AD1709" s="120"/>
      <c r="AE1709" s="120"/>
      <c r="AF1709" s="120"/>
      <c r="AG1709" s="120"/>
      <c r="AH1709" s="120"/>
      <c r="AI1709" s="120"/>
      <c r="AJ1709" s="120"/>
      <c r="AK1709" s="120"/>
    </row>
    <row r="1710" spans="6:37" ht="15"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6"/>
      <c r="AC1710" s="120"/>
      <c r="AD1710" s="120"/>
      <c r="AE1710" s="120"/>
      <c r="AF1710" s="120"/>
      <c r="AG1710" s="120"/>
      <c r="AH1710" s="120"/>
      <c r="AI1710" s="120"/>
      <c r="AJ1710" s="120"/>
      <c r="AK1710" s="120"/>
    </row>
    <row r="1711" spans="6:37" ht="15"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6"/>
      <c r="AC1711" s="120"/>
      <c r="AD1711" s="120"/>
      <c r="AE1711" s="120"/>
      <c r="AF1711" s="120"/>
      <c r="AG1711" s="120"/>
      <c r="AH1711" s="120"/>
      <c r="AI1711" s="120"/>
      <c r="AJ1711" s="120"/>
      <c r="AK1711" s="120"/>
    </row>
    <row r="1712" spans="6:37" ht="15"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6"/>
      <c r="AC1712" s="120"/>
      <c r="AD1712" s="120"/>
      <c r="AE1712" s="120"/>
      <c r="AF1712" s="120"/>
      <c r="AG1712" s="120"/>
      <c r="AH1712" s="120"/>
      <c r="AI1712" s="120"/>
      <c r="AJ1712" s="120"/>
      <c r="AK1712" s="120"/>
    </row>
    <row r="1713" spans="6:37" ht="15"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6"/>
      <c r="AC1713" s="120"/>
      <c r="AD1713" s="120"/>
      <c r="AE1713" s="120"/>
      <c r="AF1713" s="120"/>
      <c r="AG1713" s="120"/>
      <c r="AH1713" s="120"/>
      <c r="AI1713" s="120"/>
      <c r="AJ1713" s="120"/>
      <c r="AK1713" s="120"/>
    </row>
    <row r="1714" spans="6:37" ht="15"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6"/>
      <c r="AC1714" s="120"/>
      <c r="AD1714" s="120"/>
      <c r="AE1714" s="120"/>
      <c r="AF1714" s="120"/>
      <c r="AG1714" s="120"/>
      <c r="AH1714" s="120"/>
      <c r="AI1714" s="120"/>
      <c r="AJ1714" s="120"/>
      <c r="AK1714" s="120"/>
    </row>
    <row r="1715" spans="6:37" ht="15"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6"/>
      <c r="AC1715" s="120"/>
      <c r="AD1715" s="120"/>
      <c r="AE1715" s="120"/>
      <c r="AF1715" s="120"/>
      <c r="AG1715" s="120"/>
      <c r="AH1715" s="120"/>
      <c r="AI1715" s="120"/>
      <c r="AJ1715" s="120"/>
      <c r="AK1715" s="120"/>
    </row>
    <row r="1716" spans="6:37" ht="15"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6"/>
      <c r="AC1716" s="120"/>
      <c r="AD1716" s="120"/>
      <c r="AE1716" s="120"/>
      <c r="AF1716" s="120"/>
      <c r="AG1716" s="120"/>
      <c r="AH1716" s="120"/>
      <c r="AI1716" s="120"/>
      <c r="AJ1716" s="120"/>
      <c r="AK1716" s="120"/>
    </row>
    <row r="1717" spans="6:37" ht="15"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6"/>
      <c r="AC1717" s="120"/>
      <c r="AD1717" s="120"/>
      <c r="AE1717" s="120"/>
      <c r="AF1717" s="120"/>
      <c r="AG1717" s="120"/>
      <c r="AH1717" s="120"/>
      <c r="AI1717" s="120"/>
      <c r="AJ1717" s="120"/>
      <c r="AK1717" s="120"/>
    </row>
    <row r="1718" spans="6:37" ht="15"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6"/>
      <c r="AC1718" s="120"/>
      <c r="AD1718" s="120"/>
      <c r="AE1718" s="120"/>
      <c r="AF1718" s="120"/>
      <c r="AG1718" s="120"/>
      <c r="AH1718" s="120"/>
      <c r="AI1718" s="120"/>
      <c r="AJ1718" s="120"/>
      <c r="AK1718" s="120"/>
    </row>
    <row r="1719" spans="6:37" ht="15"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6"/>
      <c r="AC1719" s="120"/>
      <c r="AD1719" s="120"/>
      <c r="AE1719" s="120"/>
      <c r="AF1719" s="120"/>
      <c r="AG1719" s="120"/>
      <c r="AH1719" s="120"/>
      <c r="AI1719" s="120"/>
      <c r="AJ1719" s="120"/>
      <c r="AK1719" s="120"/>
    </row>
    <row r="1720" spans="6:37" ht="15"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6"/>
      <c r="AC1720" s="120"/>
      <c r="AD1720" s="120"/>
      <c r="AE1720" s="120"/>
      <c r="AF1720" s="120"/>
      <c r="AG1720" s="120"/>
      <c r="AH1720" s="120"/>
      <c r="AI1720" s="120"/>
      <c r="AJ1720" s="120"/>
      <c r="AK1720" s="120"/>
    </row>
    <row r="1721" spans="6:37" ht="15"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6"/>
      <c r="AC1721" s="120"/>
      <c r="AD1721" s="120"/>
      <c r="AE1721" s="120"/>
      <c r="AF1721" s="120"/>
      <c r="AG1721" s="120"/>
      <c r="AH1721" s="120"/>
      <c r="AI1721" s="120"/>
      <c r="AJ1721" s="120"/>
      <c r="AK1721" s="120"/>
    </row>
    <row r="1722" spans="6:37" ht="15"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6"/>
      <c r="AC1722" s="120"/>
      <c r="AD1722" s="120"/>
      <c r="AE1722" s="120"/>
      <c r="AF1722" s="120"/>
      <c r="AG1722" s="120"/>
      <c r="AH1722" s="120"/>
      <c r="AI1722" s="120"/>
      <c r="AJ1722" s="120"/>
      <c r="AK1722" s="120"/>
    </row>
    <row r="1723" spans="6:37" ht="15"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6"/>
      <c r="AC1723" s="120"/>
      <c r="AD1723" s="120"/>
      <c r="AE1723" s="120"/>
      <c r="AF1723" s="120"/>
      <c r="AG1723" s="120"/>
      <c r="AH1723" s="120"/>
      <c r="AI1723" s="120"/>
      <c r="AJ1723" s="120"/>
      <c r="AK1723" s="120"/>
    </row>
    <row r="1724" spans="6:37" ht="15"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6"/>
      <c r="AC1724" s="120"/>
      <c r="AD1724" s="120"/>
      <c r="AE1724" s="120"/>
      <c r="AF1724" s="120"/>
      <c r="AG1724" s="120"/>
      <c r="AH1724" s="120"/>
      <c r="AI1724" s="120"/>
      <c r="AJ1724" s="120"/>
      <c r="AK1724" s="120"/>
    </row>
    <row r="1725" spans="6:37" ht="15"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6"/>
      <c r="AC1725" s="120"/>
      <c r="AD1725" s="120"/>
      <c r="AE1725" s="120"/>
      <c r="AF1725" s="120"/>
      <c r="AG1725" s="120"/>
      <c r="AH1725" s="120"/>
      <c r="AI1725" s="120"/>
      <c r="AJ1725" s="120"/>
      <c r="AK1725" s="120"/>
    </row>
    <row r="1726" spans="6:37" ht="15"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6"/>
      <c r="AC1726" s="120"/>
      <c r="AD1726" s="120"/>
      <c r="AE1726" s="120"/>
      <c r="AF1726" s="120"/>
      <c r="AG1726" s="120"/>
      <c r="AH1726" s="120"/>
      <c r="AI1726" s="120"/>
      <c r="AJ1726" s="120"/>
      <c r="AK1726" s="120"/>
    </row>
    <row r="1727" spans="6:37" ht="15"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6"/>
      <c r="AC1727" s="120"/>
      <c r="AD1727" s="120"/>
      <c r="AE1727" s="120"/>
      <c r="AF1727" s="120"/>
      <c r="AG1727" s="120"/>
      <c r="AH1727" s="120"/>
      <c r="AI1727" s="120"/>
      <c r="AJ1727" s="120"/>
      <c r="AK1727" s="120"/>
    </row>
    <row r="1728" spans="6:37" ht="15"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6"/>
      <c r="AC1728" s="120"/>
      <c r="AD1728" s="120"/>
      <c r="AE1728" s="120"/>
      <c r="AF1728" s="120"/>
      <c r="AG1728" s="120"/>
      <c r="AH1728" s="120"/>
      <c r="AI1728" s="120"/>
      <c r="AJ1728" s="120"/>
      <c r="AK1728" s="120"/>
    </row>
    <row r="1729" spans="6:37" ht="15"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6"/>
      <c r="AC1729" s="120"/>
      <c r="AD1729" s="120"/>
      <c r="AE1729" s="120"/>
      <c r="AF1729" s="120"/>
      <c r="AG1729" s="120"/>
      <c r="AH1729" s="120"/>
      <c r="AI1729" s="120"/>
      <c r="AJ1729" s="120"/>
      <c r="AK1729" s="120"/>
    </row>
    <row r="1730" spans="6:37" ht="15"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6"/>
      <c r="AC1730" s="120"/>
      <c r="AD1730" s="120"/>
      <c r="AE1730" s="120"/>
      <c r="AF1730" s="120"/>
      <c r="AG1730" s="120"/>
      <c r="AH1730" s="120"/>
      <c r="AI1730" s="120"/>
      <c r="AJ1730" s="120"/>
      <c r="AK1730" s="120"/>
    </row>
    <row r="1731" spans="6:37" ht="15"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6"/>
      <c r="AC1731" s="120"/>
      <c r="AD1731" s="120"/>
      <c r="AE1731" s="120"/>
      <c r="AF1731" s="120"/>
      <c r="AG1731" s="120"/>
      <c r="AH1731" s="120"/>
      <c r="AI1731" s="120"/>
      <c r="AJ1731" s="120"/>
      <c r="AK1731" s="120"/>
    </row>
    <row r="1732" spans="6:37" ht="15"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6"/>
      <c r="AC1732" s="120"/>
      <c r="AD1732" s="120"/>
      <c r="AE1732" s="120"/>
      <c r="AF1732" s="120"/>
      <c r="AG1732" s="120"/>
      <c r="AH1732" s="120"/>
      <c r="AI1732" s="120"/>
      <c r="AJ1732" s="120"/>
      <c r="AK1732" s="120"/>
    </row>
    <row r="1733" spans="6:37" ht="15"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6"/>
      <c r="AC1733" s="120"/>
      <c r="AD1733" s="120"/>
      <c r="AE1733" s="120"/>
      <c r="AF1733" s="120"/>
      <c r="AG1733" s="120"/>
      <c r="AH1733" s="120"/>
      <c r="AI1733" s="120"/>
      <c r="AJ1733" s="120"/>
      <c r="AK1733" s="120"/>
    </row>
    <row r="1734" spans="6:37" ht="15"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6"/>
      <c r="AC1734" s="120"/>
      <c r="AD1734" s="120"/>
      <c r="AE1734" s="120"/>
      <c r="AF1734" s="120"/>
      <c r="AG1734" s="120"/>
      <c r="AH1734" s="120"/>
      <c r="AI1734" s="120"/>
      <c r="AJ1734" s="120"/>
      <c r="AK1734" s="120"/>
    </row>
    <row r="1735" spans="6:37" ht="15"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6"/>
      <c r="AC1735" s="120"/>
      <c r="AD1735" s="120"/>
      <c r="AE1735" s="120"/>
      <c r="AF1735" s="120"/>
      <c r="AG1735" s="120"/>
      <c r="AH1735" s="120"/>
      <c r="AI1735" s="120"/>
      <c r="AJ1735" s="120"/>
      <c r="AK1735" s="120"/>
    </row>
    <row r="1736" spans="6:37" ht="15"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6"/>
      <c r="AC1736" s="120"/>
      <c r="AD1736" s="120"/>
      <c r="AE1736" s="120"/>
      <c r="AF1736" s="120"/>
      <c r="AG1736" s="120"/>
      <c r="AH1736" s="120"/>
      <c r="AI1736" s="120"/>
      <c r="AJ1736" s="120"/>
      <c r="AK1736" s="120"/>
    </row>
    <row r="1737" spans="6:37" ht="15"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6"/>
      <c r="AC1737" s="120"/>
      <c r="AD1737" s="120"/>
      <c r="AE1737" s="120"/>
      <c r="AF1737" s="120"/>
      <c r="AG1737" s="120"/>
      <c r="AH1737" s="120"/>
      <c r="AI1737" s="120"/>
      <c r="AJ1737" s="120"/>
      <c r="AK1737" s="120"/>
    </row>
    <row r="1738" spans="6:37" ht="15"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6"/>
      <c r="AC1738" s="120"/>
      <c r="AD1738" s="120"/>
      <c r="AE1738" s="120"/>
      <c r="AF1738" s="120"/>
      <c r="AG1738" s="120"/>
      <c r="AH1738" s="120"/>
      <c r="AI1738" s="120"/>
      <c r="AJ1738" s="120"/>
      <c r="AK1738" s="120"/>
    </row>
    <row r="1739" spans="6:37" ht="15"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6"/>
      <c r="AC1739" s="120"/>
      <c r="AD1739" s="120"/>
      <c r="AE1739" s="120"/>
      <c r="AF1739" s="120"/>
      <c r="AG1739" s="120"/>
      <c r="AH1739" s="120"/>
      <c r="AI1739" s="120"/>
      <c r="AJ1739" s="120"/>
      <c r="AK1739" s="120"/>
    </row>
    <row r="1740" spans="6:37" ht="15"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6"/>
      <c r="AC1740" s="120"/>
      <c r="AD1740" s="120"/>
      <c r="AE1740" s="120"/>
      <c r="AF1740" s="120"/>
      <c r="AG1740" s="120"/>
      <c r="AH1740" s="120"/>
      <c r="AI1740" s="120"/>
      <c r="AJ1740" s="120"/>
      <c r="AK1740" s="120"/>
    </row>
    <row r="1741" spans="6:37" ht="15"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6"/>
      <c r="AC1741" s="120"/>
      <c r="AD1741" s="120"/>
      <c r="AE1741" s="120"/>
      <c r="AF1741" s="120"/>
      <c r="AG1741" s="120"/>
      <c r="AH1741" s="120"/>
      <c r="AI1741" s="120"/>
      <c r="AJ1741" s="120"/>
      <c r="AK1741" s="120"/>
    </row>
    <row r="1742" spans="6:37" ht="15"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6"/>
      <c r="AC1742" s="120"/>
      <c r="AD1742" s="120"/>
      <c r="AE1742" s="120"/>
      <c r="AF1742" s="120"/>
      <c r="AG1742" s="120"/>
      <c r="AH1742" s="120"/>
      <c r="AI1742" s="120"/>
      <c r="AJ1742" s="120"/>
      <c r="AK1742" s="120"/>
    </row>
    <row r="1743" spans="6:37" ht="15"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6"/>
      <c r="AC1743" s="120"/>
      <c r="AD1743" s="120"/>
      <c r="AE1743" s="120"/>
      <c r="AF1743" s="120"/>
      <c r="AG1743" s="120"/>
      <c r="AH1743" s="120"/>
      <c r="AI1743" s="120"/>
      <c r="AJ1743" s="120"/>
      <c r="AK1743" s="120"/>
    </row>
    <row r="1744" spans="6:37" ht="15"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6"/>
      <c r="AC1744" s="120"/>
      <c r="AD1744" s="120"/>
      <c r="AE1744" s="120"/>
      <c r="AF1744" s="120"/>
      <c r="AG1744" s="120"/>
      <c r="AH1744" s="120"/>
      <c r="AI1744" s="120"/>
      <c r="AJ1744" s="120"/>
      <c r="AK1744" s="120"/>
    </row>
    <row r="1745" spans="6:37" ht="15"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6"/>
      <c r="AC1745" s="120"/>
      <c r="AD1745" s="120"/>
      <c r="AE1745" s="120"/>
      <c r="AF1745" s="120"/>
      <c r="AG1745" s="120"/>
      <c r="AH1745" s="120"/>
      <c r="AI1745" s="120"/>
      <c r="AJ1745" s="120"/>
      <c r="AK1745" s="120"/>
    </row>
    <row r="1746" spans="6:37" ht="15"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6"/>
      <c r="AC1746" s="120"/>
      <c r="AD1746" s="120"/>
      <c r="AE1746" s="120"/>
      <c r="AF1746" s="120"/>
      <c r="AG1746" s="120"/>
      <c r="AH1746" s="120"/>
      <c r="AI1746" s="120"/>
      <c r="AJ1746" s="120"/>
      <c r="AK1746" s="120"/>
    </row>
    <row r="1747" spans="6:37" ht="15"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6"/>
      <c r="AC1747" s="120"/>
      <c r="AD1747" s="120"/>
      <c r="AE1747" s="120"/>
      <c r="AF1747" s="120"/>
      <c r="AG1747" s="120"/>
      <c r="AH1747" s="120"/>
      <c r="AI1747" s="120"/>
      <c r="AJ1747" s="120"/>
      <c r="AK1747" s="120"/>
    </row>
    <row r="1748" spans="6:37" ht="15"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6"/>
      <c r="AC1748" s="120"/>
      <c r="AD1748" s="120"/>
      <c r="AE1748" s="120"/>
      <c r="AF1748" s="120"/>
      <c r="AG1748" s="120"/>
      <c r="AH1748" s="120"/>
      <c r="AI1748" s="120"/>
      <c r="AJ1748" s="120"/>
      <c r="AK1748" s="120"/>
    </row>
    <row r="1749" spans="6:37" ht="15"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6"/>
      <c r="AC1749" s="120"/>
      <c r="AD1749" s="120"/>
      <c r="AE1749" s="120"/>
      <c r="AF1749" s="120"/>
      <c r="AG1749" s="120"/>
      <c r="AH1749" s="120"/>
      <c r="AI1749" s="120"/>
      <c r="AJ1749" s="120"/>
      <c r="AK1749" s="120"/>
    </row>
    <row r="1750" spans="6:37" ht="15"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6"/>
      <c r="AC1750" s="120"/>
      <c r="AD1750" s="120"/>
      <c r="AE1750" s="120"/>
      <c r="AF1750" s="120"/>
      <c r="AG1750" s="120"/>
      <c r="AH1750" s="120"/>
      <c r="AI1750" s="120"/>
      <c r="AJ1750" s="120"/>
      <c r="AK1750" s="120"/>
    </row>
    <row r="1751" spans="6:37" ht="15"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6"/>
      <c r="AC1751" s="120"/>
      <c r="AD1751" s="120"/>
      <c r="AE1751" s="120"/>
      <c r="AF1751" s="120"/>
      <c r="AG1751" s="120"/>
      <c r="AH1751" s="120"/>
      <c r="AI1751" s="120"/>
      <c r="AJ1751" s="120"/>
      <c r="AK1751" s="120"/>
    </row>
    <row r="1752" spans="6:37" ht="15"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6"/>
      <c r="AC1752" s="120"/>
      <c r="AD1752" s="120"/>
      <c r="AE1752" s="120"/>
      <c r="AF1752" s="120"/>
      <c r="AG1752" s="120"/>
      <c r="AH1752" s="120"/>
      <c r="AI1752" s="120"/>
      <c r="AJ1752" s="120"/>
      <c r="AK1752" s="120"/>
    </row>
    <row r="1753" spans="6:37" ht="15"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6"/>
      <c r="AC1753" s="120"/>
      <c r="AD1753" s="120"/>
      <c r="AE1753" s="120"/>
      <c r="AF1753" s="120"/>
      <c r="AG1753" s="120"/>
      <c r="AH1753" s="120"/>
      <c r="AI1753" s="120"/>
      <c r="AJ1753" s="120"/>
      <c r="AK1753" s="120"/>
    </row>
    <row r="1754" spans="6:37" ht="15"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6"/>
      <c r="AC1754" s="120"/>
      <c r="AD1754" s="120"/>
      <c r="AE1754" s="120"/>
      <c r="AF1754" s="120"/>
      <c r="AG1754" s="120"/>
      <c r="AH1754" s="120"/>
      <c r="AI1754" s="120"/>
      <c r="AJ1754" s="120"/>
      <c r="AK1754" s="120"/>
    </row>
    <row r="1755" spans="6:37" ht="15"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6"/>
      <c r="AC1755" s="120"/>
      <c r="AD1755" s="120"/>
      <c r="AE1755" s="120"/>
      <c r="AF1755" s="120"/>
      <c r="AG1755" s="120"/>
      <c r="AH1755" s="120"/>
      <c r="AI1755" s="120"/>
      <c r="AJ1755" s="120"/>
      <c r="AK1755" s="120"/>
    </row>
    <row r="1756" spans="6:37" ht="15"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6"/>
      <c r="AC1756" s="120"/>
      <c r="AD1756" s="120"/>
      <c r="AE1756" s="120"/>
      <c r="AF1756" s="120"/>
      <c r="AG1756" s="120"/>
      <c r="AH1756" s="120"/>
      <c r="AI1756" s="120"/>
      <c r="AJ1756" s="120"/>
      <c r="AK1756" s="120"/>
    </row>
    <row r="1757" spans="6:37" ht="15"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6"/>
      <c r="AC1757" s="120"/>
      <c r="AD1757" s="120"/>
      <c r="AE1757" s="120"/>
      <c r="AF1757" s="120"/>
      <c r="AG1757" s="120"/>
      <c r="AH1757" s="120"/>
      <c r="AI1757" s="120"/>
      <c r="AJ1757" s="120"/>
      <c r="AK1757" s="120"/>
    </row>
    <row r="1758" spans="6:37" ht="15"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6"/>
      <c r="AC1758" s="120"/>
      <c r="AD1758" s="120"/>
      <c r="AE1758" s="120"/>
      <c r="AF1758" s="120"/>
      <c r="AG1758" s="120"/>
      <c r="AH1758" s="120"/>
      <c r="AI1758" s="120"/>
      <c r="AJ1758" s="120"/>
      <c r="AK1758" s="120"/>
    </row>
    <row r="1759" spans="6:37" ht="15"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6"/>
      <c r="AC1759" s="120"/>
      <c r="AD1759" s="120"/>
      <c r="AE1759" s="120"/>
      <c r="AF1759" s="120"/>
      <c r="AG1759" s="120"/>
      <c r="AH1759" s="120"/>
      <c r="AI1759" s="120"/>
      <c r="AJ1759" s="120"/>
      <c r="AK1759" s="120"/>
    </row>
    <row r="1760" spans="6:37" ht="15"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6"/>
      <c r="AC1760" s="120"/>
      <c r="AD1760" s="120"/>
      <c r="AE1760" s="120"/>
      <c r="AF1760" s="120"/>
      <c r="AG1760" s="120"/>
      <c r="AH1760" s="120"/>
      <c r="AI1760" s="120"/>
      <c r="AJ1760" s="120"/>
      <c r="AK1760" s="120"/>
    </row>
    <row r="1761" spans="6:37" ht="15"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6"/>
      <c r="AC1761" s="120"/>
      <c r="AD1761" s="120"/>
      <c r="AE1761" s="120"/>
      <c r="AF1761" s="120"/>
      <c r="AG1761" s="120"/>
      <c r="AH1761" s="120"/>
      <c r="AI1761" s="120"/>
      <c r="AJ1761" s="120"/>
      <c r="AK1761" s="120"/>
    </row>
    <row r="1762" spans="6:37" ht="15"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6"/>
      <c r="AC1762" s="120"/>
      <c r="AD1762" s="120"/>
      <c r="AE1762" s="120"/>
      <c r="AF1762" s="120"/>
      <c r="AG1762" s="120"/>
      <c r="AH1762" s="120"/>
      <c r="AI1762" s="120"/>
      <c r="AJ1762" s="120"/>
      <c r="AK1762" s="120"/>
    </row>
    <row r="1763" spans="6:37" ht="15"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6"/>
      <c r="AC1763" s="120"/>
      <c r="AD1763" s="120"/>
      <c r="AE1763" s="120"/>
      <c r="AF1763" s="120"/>
      <c r="AG1763" s="120"/>
      <c r="AH1763" s="120"/>
      <c r="AI1763" s="120"/>
      <c r="AJ1763" s="120"/>
      <c r="AK1763" s="120"/>
    </row>
    <row r="1764" spans="6:37" ht="15"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6"/>
      <c r="AC1764" s="120"/>
      <c r="AD1764" s="120"/>
      <c r="AE1764" s="120"/>
      <c r="AF1764" s="120"/>
      <c r="AG1764" s="120"/>
      <c r="AH1764" s="120"/>
      <c r="AI1764" s="120"/>
      <c r="AJ1764" s="120"/>
      <c r="AK1764" s="120"/>
    </row>
    <row r="1765" spans="6:37" ht="15"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6"/>
      <c r="AC1765" s="120"/>
      <c r="AD1765" s="120"/>
      <c r="AE1765" s="120"/>
      <c r="AF1765" s="120"/>
      <c r="AG1765" s="120"/>
      <c r="AH1765" s="120"/>
      <c r="AI1765" s="120"/>
      <c r="AJ1765" s="120"/>
      <c r="AK1765" s="120"/>
    </row>
    <row r="1766" spans="6:37" ht="15"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6"/>
      <c r="AC1766" s="120"/>
      <c r="AD1766" s="120"/>
      <c r="AE1766" s="120"/>
      <c r="AF1766" s="120"/>
      <c r="AG1766" s="120"/>
      <c r="AH1766" s="120"/>
      <c r="AI1766" s="120"/>
      <c r="AJ1766" s="120"/>
      <c r="AK1766" s="120"/>
    </row>
    <row r="1767" spans="6:37" ht="15"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6"/>
      <c r="AC1767" s="120"/>
      <c r="AD1767" s="120"/>
      <c r="AE1767" s="120"/>
      <c r="AF1767" s="120"/>
      <c r="AG1767" s="120"/>
      <c r="AH1767" s="120"/>
      <c r="AI1767" s="120"/>
      <c r="AJ1767" s="120"/>
      <c r="AK1767" s="120"/>
    </row>
    <row r="1768" spans="6:37" ht="15"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6"/>
      <c r="AC1768" s="120"/>
      <c r="AD1768" s="120"/>
      <c r="AE1768" s="120"/>
      <c r="AF1768" s="120"/>
      <c r="AG1768" s="120"/>
      <c r="AH1768" s="120"/>
      <c r="AI1768" s="120"/>
      <c r="AJ1768" s="120"/>
      <c r="AK1768" s="120"/>
    </row>
    <row r="1769" spans="6:37" ht="15"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6"/>
      <c r="AC1769" s="120"/>
      <c r="AD1769" s="120"/>
      <c r="AE1769" s="120"/>
      <c r="AF1769" s="120"/>
      <c r="AG1769" s="120"/>
      <c r="AH1769" s="120"/>
      <c r="AI1769" s="120"/>
      <c r="AJ1769" s="120"/>
      <c r="AK1769" s="120"/>
    </row>
    <row r="1770" spans="6:37" ht="15"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6"/>
      <c r="AC1770" s="120"/>
      <c r="AD1770" s="120"/>
      <c r="AE1770" s="120"/>
      <c r="AF1770" s="120"/>
      <c r="AG1770" s="120"/>
      <c r="AH1770" s="120"/>
      <c r="AI1770" s="120"/>
      <c r="AJ1770" s="120"/>
      <c r="AK1770" s="120"/>
    </row>
    <row r="1771" spans="6:37" ht="15"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6"/>
      <c r="AC1771" s="120"/>
      <c r="AD1771" s="120"/>
      <c r="AE1771" s="120"/>
      <c r="AF1771" s="120"/>
      <c r="AG1771" s="120"/>
      <c r="AH1771" s="120"/>
      <c r="AI1771" s="120"/>
      <c r="AJ1771" s="120"/>
      <c r="AK1771" s="120"/>
    </row>
    <row r="1772" spans="6:37" ht="15"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6"/>
      <c r="AC1772" s="120"/>
      <c r="AD1772" s="120"/>
      <c r="AE1772" s="120"/>
      <c r="AF1772" s="120"/>
      <c r="AG1772" s="120"/>
      <c r="AH1772" s="120"/>
      <c r="AI1772" s="120"/>
      <c r="AJ1772" s="120"/>
      <c r="AK1772" s="120"/>
    </row>
    <row r="1773" spans="6:37" ht="15"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6"/>
      <c r="AC1773" s="120"/>
      <c r="AD1773" s="120"/>
      <c r="AE1773" s="120"/>
      <c r="AF1773" s="120"/>
      <c r="AG1773" s="120"/>
      <c r="AH1773" s="120"/>
      <c r="AI1773" s="120"/>
      <c r="AJ1773" s="120"/>
      <c r="AK1773" s="120"/>
    </row>
    <row r="1774" spans="6:37" ht="15"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6"/>
      <c r="AC1774" s="120"/>
      <c r="AD1774" s="120"/>
      <c r="AE1774" s="120"/>
      <c r="AF1774" s="120"/>
      <c r="AG1774" s="120"/>
      <c r="AH1774" s="120"/>
      <c r="AI1774" s="120"/>
      <c r="AJ1774" s="120"/>
      <c r="AK1774" s="120"/>
    </row>
    <row r="1775" spans="6:37" ht="15"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6"/>
      <c r="AC1775" s="120"/>
      <c r="AD1775" s="120"/>
      <c r="AE1775" s="120"/>
      <c r="AF1775" s="120"/>
      <c r="AG1775" s="120"/>
      <c r="AH1775" s="120"/>
      <c r="AI1775" s="120"/>
      <c r="AJ1775" s="120"/>
      <c r="AK1775" s="120"/>
    </row>
    <row r="1776" spans="6:37" ht="15"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6"/>
      <c r="AC1776" s="120"/>
      <c r="AD1776" s="120"/>
      <c r="AE1776" s="120"/>
      <c r="AF1776" s="120"/>
      <c r="AG1776" s="120"/>
      <c r="AH1776" s="120"/>
      <c r="AI1776" s="120"/>
      <c r="AJ1776" s="120"/>
      <c r="AK1776" s="120"/>
    </row>
    <row r="1777" spans="6:37" ht="15"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6"/>
      <c r="AC1777" s="120"/>
      <c r="AD1777" s="120"/>
      <c r="AE1777" s="120"/>
      <c r="AF1777" s="120"/>
      <c r="AG1777" s="120"/>
      <c r="AH1777" s="120"/>
      <c r="AI1777" s="120"/>
      <c r="AJ1777" s="120"/>
      <c r="AK1777" s="120"/>
    </row>
    <row r="1778" spans="6:37" ht="15"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6"/>
      <c r="AC1778" s="120"/>
      <c r="AD1778" s="120"/>
      <c r="AE1778" s="120"/>
      <c r="AF1778" s="120"/>
      <c r="AG1778" s="120"/>
      <c r="AH1778" s="120"/>
      <c r="AI1778" s="120"/>
      <c r="AJ1778" s="120"/>
      <c r="AK1778" s="120"/>
    </row>
    <row r="1779" spans="6:37" ht="15"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6"/>
      <c r="AC1779" s="120"/>
      <c r="AD1779" s="120"/>
      <c r="AE1779" s="120"/>
      <c r="AF1779" s="120"/>
      <c r="AG1779" s="120"/>
      <c r="AH1779" s="120"/>
      <c r="AI1779" s="120"/>
      <c r="AJ1779" s="120"/>
      <c r="AK1779" s="120"/>
    </row>
    <row r="1780" spans="6:37" ht="15"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6"/>
      <c r="AC1780" s="120"/>
      <c r="AD1780" s="120"/>
      <c r="AE1780" s="120"/>
      <c r="AF1780" s="120"/>
      <c r="AG1780" s="120"/>
      <c r="AH1780" s="120"/>
      <c r="AI1780" s="120"/>
      <c r="AJ1780" s="120"/>
      <c r="AK1780" s="120"/>
    </row>
    <row r="1781" spans="6:37" ht="15"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6"/>
      <c r="AC1781" s="120"/>
      <c r="AD1781" s="120"/>
      <c r="AE1781" s="120"/>
      <c r="AF1781" s="120"/>
      <c r="AG1781" s="120"/>
      <c r="AH1781" s="120"/>
      <c r="AI1781" s="120"/>
      <c r="AJ1781" s="120"/>
      <c r="AK1781" s="120"/>
    </row>
    <row r="1782" spans="6:37" ht="15"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6"/>
      <c r="AC1782" s="120"/>
      <c r="AD1782" s="120"/>
      <c r="AE1782" s="120"/>
      <c r="AF1782" s="120"/>
      <c r="AG1782" s="120"/>
      <c r="AH1782" s="120"/>
      <c r="AI1782" s="120"/>
      <c r="AJ1782" s="120"/>
      <c r="AK1782" s="120"/>
    </row>
    <row r="1783" spans="6:37" ht="15"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6"/>
      <c r="AC1783" s="120"/>
      <c r="AD1783" s="120"/>
      <c r="AE1783" s="120"/>
      <c r="AF1783" s="120"/>
      <c r="AG1783" s="120"/>
      <c r="AH1783" s="120"/>
      <c r="AI1783" s="120"/>
      <c r="AJ1783" s="120"/>
      <c r="AK1783" s="120"/>
    </row>
    <row r="1784" spans="6:37" ht="15"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6"/>
      <c r="AC1784" s="120"/>
      <c r="AD1784" s="120"/>
      <c r="AE1784" s="120"/>
      <c r="AF1784" s="120"/>
      <c r="AG1784" s="120"/>
      <c r="AH1784" s="120"/>
      <c r="AI1784" s="120"/>
      <c r="AJ1784" s="120"/>
      <c r="AK1784" s="120"/>
    </row>
    <row r="1785" spans="6:37" ht="15"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6"/>
      <c r="AC1785" s="120"/>
      <c r="AD1785" s="120"/>
      <c r="AE1785" s="120"/>
      <c r="AF1785" s="120"/>
      <c r="AG1785" s="120"/>
      <c r="AH1785" s="120"/>
      <c r="AI1785" s="120"/>
      <c r="AJ1785" s="120"/>
      <c r="AK1785" s="120"/>
    </row>
    <row r="1786" spans="6:37" ht="15"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6"/>
      <c r="AC1786" s="120"/>
      <c r="AD1786" s="120"/>
      <c r="AE1786" s="120"/>
      <c r="AF1786" s="120"/>
      <c r="AG1786" s="120"/>
      <c r="AH1786" s="120"/>
      <c r="AI1786" s="120"/>
      <c r="AJ1786" s="120"/>
      <c r="AK1786" s="120"/>
    </row>
    <row r="1787" spans="6:37" ht="15"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6"/>
      <c r="AC1787" s="120"/>
      <c r="AD1787" s="120"/>
      <c r="AE1787" s="120"/>
      <c r="AF1787" s="120"/>
      <c r="AG1787" s="120"/>
      <c r="AH1787" s="120"/>
      <c r="AI1787" s="120"/>
      <c r="AJ1787" s="120"/>
      <c r="AK1787" s="120"/>
    </row>
    <row r="1788" spans="6:37" ht="15"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6"/>
      <c r="AC1788" s="120"/>
      <c r="AD1788" s="120"/>
      <c r="AE1788" s="120"/>
      <c r="AF1788" s="120"/>
      <c r="AG1788" s="120"/>
      <c r="AH1788" s="120"/>
      <c r="AI1788" s="120"/>
      <c r="AJ1788" s="120"/>
      <c r="AK1788" s="120"/>
    </row>
    <row r="1789" spans="6:37" ht="15"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6"/>
      <c r="AC1789" s="120"/>
      <c r="AD1789" s="120"/>
      <c r="AE1789" s="120"/>
      <c r="AF1789" s="120"/>
      <c r="AG1789" s="120"/>
      <c r="AH1789" s="120"/>
      <c r="AI1789" s="120"/>
      <c r="AJ1789" s="120"/>
      <c r="AK1789" s="120"/>
    </row>
    <row r="1790" spans="6:37" ht="15"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6"/>
      <c r="AC1790" s="120"/>
      <c r="AD1790" s="120"/>
      <c r="AE1790" s="120"/>
      <c r="AF1790" s="120"/>
      <c r="AG1790" s="120"/>
      <c r="AH1790" s="120"/>
      <c r="AI1790" s="120"/>
      <c r="AJ1790" s="120"/>
      <c r="AK1790" s="120"/>
    </row>
    <row r="1791" spans="6:37" ht="15"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6"/>
      <c r="AC1791" s="120"/>
      <c r="AD1791" s="120"/>
      <c r="AE1791" s="120"/>
      <c r="AF1791" s="120"/>
      <c r="AG1791" s="120"/>
      <c r="AH1791" s="120"/>
      <c r="AI1791" s="120"/>
      <c r="AJ1791" s="120"/>
      <c r="AK1791" s="120"/>
    </row>
    <row r="1792" spans="6:37" ht="15"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6"/>
      <c r="AC1792" s="120"/>
      <c r="AD1792" s="120"/>
      <c r="AE1792" s="120"/>
      <c r="AF1792" s="120"/>
      <c r="AG1792" s="120"/>
      <c r="AH1792" s="120"/>
      <c r="AI1792" s="120"/>
      <c r="AJ1792" s="120"/>
      <c r="AK1792" s="120"/>
    </row>
    <row r="1793" spans="6:37" ht="15"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6"/>
      <c r="AC1793" s="120"/>
      <c r="AD1793" s="120"/>
      <c r="AE1793" s="120"/>
      <c r="AF1793" s="120"/>
      <c r="AG1793" s="120"/>
      <c r="AH1793" s="120"/>
      <c r="AI1793" s="120"/>
      <c r="AJ1793" s="120"/>
      <c r="AK1793" s="120"/>
    </row>
    <row r="1794" spans="6:37" ht="15"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6"/>
      <c r="AC1794" s="120"/>
      <c r="AD1794" s="120"/>
      <c r="AE1794" s="120"/>
      <c r="AF1794" s="120"/>
      <c r="AG1794" s="120"/>
      <c r="AH1794" s="120"/>
      <c r="AI1794" s="120"/>
      <c r="AJ1794" s="120"/>
      <c r="AK1794" s="120"/>
    </row>
    <row r="1795" spans="6:37" ht="15"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6"/>
      <c r="AC1795" s="120"/>
      <c r="AD1795" s="120"/>
      <c r="AE1795" s="120"/>
      <c r="AF1795" s="120"/>
      <c r="AG1795" s="120"/>
      <c r="AH1795" s="120"/>
      <c r="AI1795" s="120"/>
      <c r="AJ1795" s="120"/>
      <c r="AK1795" s="120"/>
    </row>
    <row r="1796" spans="6:37" ht="15"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6"/>
      <c r="AC1796" s="120"/>
      <c r="AD1796" s="120"/>
      <c r="AE1796" s="120"/>
      <c r="AF1796" s="120"/>
      <c r="AG1796" s="120"/>
      <c r="AH1796" s="120"/>
      <c r="AI1796" s="120"/>
      <c r="AJ1796" s="120"/>
      <c r="AK1796" s="120"/>
    </row>
    <row r="1797" spans="6:37" ht="15"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6"/>
      <c r="AC1797" s="120"/>
      <c r="AD1797" s="120"/>
      <c r="AE1797" s="120"/>
      <c r="AF1797" s="120"/>
      <c r="AG1797" s="120"/>
      <c r="AH1797" s="120"/>
      <c r="AI1797" s="120"/>
      <c r="AJ1797" s="120"/>
      <c r="AK1797" s="120"/>
    </row>
    <row r="1798" spans="6:37" ht="15"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6"/>
      <c r="AC1798" s="120"/>
      <c r="AD1798" s="120"/>
      <c r="AE1798" s="120"/>
      <c r="AF1798" s="120"/>
      <c r="AG1798" s="120"/>
      <c r="AH1798" s="120"/>
      <c r="AI1798" s="120"/>
      <c r="AJ1798" s="120"/>
      <c r="AK1798" s="120"/>
    </row>
    <row r="1799" spans="6:37" ht="15"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6"/>
      <c r="AC1799" s="120"/>
      <c r="AD1799" s="120"/>
      <c r="AE1799" s="120"/>
      <c r="AF1799" s="120"/>
      <c r="AG1799" s="120"/>
      <c r="AH1799" s="120"/>
      <c r="AI1799" s="120"/>
      <c r="AJ1799" s="120"/>
      <c r="AK1799" s="120"/>
    </row>
    <row r="1800" spans="6:37" ht="15"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6"/>
      <c r="AC1800" s="120"/>
      <c r="AD1800" s="120"/>
      <c r="AE1800" s="120"/>
      <c r="AF1800" s="120"/>
      <c r="AG1800" s="120"/>
      <c r="AH1800" s="120"/>
      <c r="AI1800" s="120"/>
      <c r="AJ1800" s="120"/>
      <c r="AK1800" s="120"/>
    </row>
    <row r="1801" spans="6:37" ht="15"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6"/>
      <c r="AC1801" s="120"/>
      <c r="AD1801" s="120"/>
      <c r="AE1801" s="120"/>
      <c r="AF1801" s="120"/>
      <c r="AG1801" s="120"/>
      <c r="AH1801" s="120"/>
      <c r="AI1801" s="120"/>
      <c r="AJ1801" s="120"/>
      <c r="AK1801" s="120"/>
    </row>
    <row r="1802" spans="6:37" ht="15"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6"/>
      <c r="AC1802" s="120"/>
      <c r="AD1802" s="120"/>
      <c r="AE1802" s="120"/>
      <c r="AF1802" s="120"/>
      <c r="AG1802" s="120"/>
      <c r="AH1802" s="120"/>
      <c r="AI1802" s="120"/>
      <c r="AJ1802" s="120"/>
      <c r="AK1802" s="120"/>
    </row>
    <row r="1803" spans="6:37" ht="15"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6"/>
      <c r="AC1803" s="120"/>
      <c r="AD1803" s="120"/>
      <c r="AE1803" s="120"/>
      <c r="AF1803" s="120"/>
      <c r="AG1803" s="120"/>
      <c r="AH1803" s="120"/>
      <c r="AI1803" s="120"/>
      <c r="AJ1803" s="120"/>
      <c r="AK1803" s="120"/>
    </row>
    <row r="1804" spans="6:37" ht="15"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6"/>
      <c r="AC1804" s="120"/>
      <c r="AD1804" s="120"/>
      <c r="AE1804" s="120"/>
      <c r="AF1804" s="120"/>
      <c r="AG1804" s="120"/>
      <c r="AH1804" s="120"/>
      <c r="AI1804" s="120"/>
      <c r="AJ1804" s="120"/>
      <c r="AK1804" s="120"/>
    </row>
    <row r="1805" spans="6:37" ht="15"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6"/>
      <c r="AC1805" s="120"/>
      <c r="AD1805" s="120"/>
      <c r="AE1805" s="120"/>
      <c r="AF1805" s="120"/>
      <c r="AG1805" s="120"/>
      <c r="AH1805" s="120"/>
      <c r="AI1805" s="120"/>
      <c r="AJ1805" s="120"/>
      <c r="AK1805" s="120"/>
    </row>
    <row r="1806" spans="6:37" ht="15"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6"/>
      <c r="AC1806" s="120"/>
      <c r="AD1806" s="120"/>
      <c r="AE1806" s="120"/>
      <c r="AF1806" s="120"/>
      <c r="AG1806" s="120"/>
      <c r="AH1806" s="120"/>
      <c r="AI1806" s="120"/>
      <c r="AJ1806" s="120"/>
      <c r="AK1806" s="120"/>
    </row>
    <row r="1807" spans="6:37" ht="15"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6"/>
      <c r="AC1807" s="120"/>
      <c r="AD1807" s="120"/>
      <c r="AE1807" s="120"/>
      <c r="AF1807" s="120"/>
      <c r="AG1807" s="120"/>
      <c r="AH1807" s="120"/>
      <c r="AI1807" s="120"/>
      <c r="AJ1807" s="120"/>
      <c r="AK1807" s="120"/>
    </row>
    <row r="1808" spans="6:37" ht="15"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6"/>
      <c r="AC1808" s="120"/>
      <c r="AD1808" s="120"/>
      <c r="AE1808" s="120"/>
      <c r="AF1808" s="120"/>
      <c r="AG1808" s="120"/>
      <c r="AH1808" s="120"/>
      <c r="AI1808" s="120"/>
      <c r="AJ1808" s="120"/>
      <c r="AK1808" s="120"/>
    </row>
    <row r="1809" spans="6:37" ht="15"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6"/>
      <c r="AC1809" s="120"/>
      <c r="AD1809" s="120"/>
      <c r="AE1809" s="120"/>
      <c r="AF1809" s="120"/>
      <c r="AG1809" s="120"/>
      <c r="AH1809" s="120"/>
      <c r="AI1809" s="120"/>
      <c r="AJ1809" s="120"/>
      <c r="AK1809" s="120"/>
    </row>
    <row r="1810" spans="6:37" ht="15"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6"/>
      <c r="AC1810" s="120"/>
      <c r="AD1810" s="120"/>
      <c r="AE1810" s="120"/>
      <c r="AF1810" s="120"/>
      <c r="AG1810" s="120"/>
      <c r="AH1810" s="120"/>
      <c r="AI1810" s="120"/>
      <c r="AJ1810" s="120"/>
      <c r="AK1810" s="120"/>
    </row>
    <row r="1811" spans="6:37" ht="15"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6"/>
      <c r="AC1811" s="120"/>
      <c r="AD1811" s="120"/>
      <c r="AE1811" s="120"/>
      <c r="AF1811" s="120"/>
      <c r="AG1811" s="120"/>
      <c r="AH1811" s="120"/>
      <c r="AI1811" s="120"/>
      <c r="AJ1811" s="120"/>
      <c r="AK1811" s="120"/>
    </row>
    <row r="1812" spans="6:37" ht="15"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6"/>
      <c r="AC1812" s="120"/>
      <c r="AD1812" s="120"/>
      <c r="AE1812" s="120"/>
      <c r="AF1812" s="120"/>
      <c r="AG1812" s="120"/>
      <c r="AH1812" s="120"/>
      <c r="AI1812" s="120"/>
      <c r="AJ1812" s="120"/>
      <c r="AK1812" s="120"/>
    </row>
    <row r="1813" spans="6:37" ht="15"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6"/>
      <c r="AC1813" s="120"/>
      <c r="AD1813" s="120"/>
      <c r="AE1813" s="120"/>
      <c r="AF1813" s="120"/>
      <c r="AG1813" s="120"/>
      <c r="AH1813" s="120"/>
      <c r="AI1813" s="120"/>
      <c r="AJ1813" s="120"/>
      <c r="AK1813" s="120"/>
    </row>
    <row r="1814" spans="6:37" ht="15"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6"/>
      <c r="AC1814" s="120"/>
      <c r="AD1814" s="120"/>
      <c r="AE1814" s="120"/>
      <c r="AF1814" s="120"/>
      <c r="AG1814" s="120"/>
      <c r="AH1814" s="120"/>
      <c r="AI1814" s="120"/>
      <c r="AJ1814" s="120"/>
      <c r="AK1814" s="120"/>
    </row>
    <row r="1815" spans="6:37" ht="15"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6"/>
      <c r="AC1815" s="120"/>
      <c r="AD1815" s="120"/>
      <c r="AE1815" s="120"/>
      <c r="AF1815" s="120"/>
      <c r="AG1815" s="120"/>
      <c r="AH1815" s="120"/>
      <c r="AI1815" s="120"/>
      <c r="AJ1815" s="120"/>
      <c r="AK1815" s="120"/>
    </row>
    <row r="1816" spans="6:37" ht="15"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6"/>
      <c r="AC1816" s="120"/>
      <c r="AD1816" s="120"/>
      <c r="AE1816" s="120"/>
      <c r="AF1816" s="120"/>
      <c r="AG1816" s="120"/>
      <c r="AH1816" s="120"/>
      <c r="AI1816" s="120"/>
      <c r="AJ1816" s="120"/>
      <c r="AK1816" s="120"/>
    </row>
    <row r="1817" spans="6:37" ht="15"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6"/>
      <c r="AC1817" s="120"/>
      <c r="AD1817" s="120"/>
      <c r="AE1817" s="120"/>
      <c r="AF1817" s="120"/>
      <c r="AG1817" s="120"/>
      <c r="AH1817" s="120"/>
      <c r="AI1817" s="120"/>
      <c r="AJ1817" s="120"/>
      <c r="AK1817" s="120"/>
    </row>
    <row r="1818" spans="6:37" ht="15"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6"/>
      <c r="AC1818" s="120"/>
      <c r="AD1818" s="120"/>
      <c r="AE1818" s="120"/>
      <c r="AF1818" s="120"/>
      <c r="AG1818" s="120"/>
      <c r="AH1818" s="120"/>
      <c r="AI1818" s="120"/>
      <c r="AJ1818" s="120"/>
      <c r="AK1818" s="120"/>
    </row>
    <row r="1819" spans="6:37" ht="15"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6"/>
      <c r="AC1819" s="120"/>
      <c r="AD1819" s="120"/>
      <c r="AE1819" s="120"/>
      <c r="AF1819" s="120"/>
      <c r="AG1819" s="120"/>
      <c r="AH1819" s="120"/>
      <c r="AI1819" s="120"/>
      <c r="AJ1819" s="120"/>
      <c r="AK1819" s="120"/>
    </row>
    <row r="1820" spans="6:37" ht="15"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6"/>
      <c r="AC1820" s="120"/>
      <c r="AD1820" s="120"/>
      <c r="AE1820" s="120"/>
      <c r="AF1820" s="120"/>
      <c r="AG1820" s="120"/>
      <c r="AH1820" s="120"/>
      <c r="AI1820" s="120"/>
      <c r="AJ1820" s="120"/>
      <c r="AK1820" s="120"/>
    </row>
    <row r="1821" spans="6:37" ht="15"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6"/>
      <c r="AC1821" s="120"/>
      <c r="AD1821" s="120"/>
      <c r="AE1821" s="120"/>
      <c r="AF1821" s="120"/>
      <c r="AG1821" s="120"/>
      <c r="AH1821" s="120"/>
      <c r="AI1821" s="120"/>
      <c r="AJ1821" s="120"/>
      <c r="AK1821" s="120"/>
    </row>
    <row r="1822" spans="6:37" ht="15"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6"/>
      <c r="AC1822" s="120"/>
      <c r="AD1822" s="120"/>
      <c r="AE1822" s="120"/>
      <c r="AF1822" s="120"/>
      <c r="AG1822" s="120"/>
      <c r="AH1822" s="120"/>
      <c r="AI1822" s="120"/>
      <c r="AJ1822" s="120"/>
      <c r="AK1822" s="120"/>
    </row>
    <row r="1823" spans="6:37" ht="15"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6"/>
      <c r="AC1823" s="120"/>
      <c r="AD1823" s="120"/>
      <c r="AE1823" s="120"/>
      <c r="AF1823" s="120"/>
      <c r="AG1823" s="120"/>
      <c r="AH1823" s="120"/>
      <c r="AI1823" s="120"/>
      <c r="AJ1823" s="120"/>
      <c r="AK1823" s="120"/>
    </row>
    <row r="1824" spans="6:37" ht="15"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6"/>
      <c r="AC1824" s="120"/>
      <c r="AD1824" s="120"/>
      <c r="AE1824" s="120"/>
      <c r="AF1824" s="120"/>
      <c r="AG1824" s="120"/>
      <c r="AH1824" s="120"/>
      <c r="AI1824" s="120"/>
      <c r="AJ1824" s="120"/>
      <c r="AK1824" s="120"/>
    </row>
    <row r="1825" spans="6:37" ht="15"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6"/>
      <c r="AC1825" s="120"/>
      <c r="AD1825" s="120"/>
      <c r="AE1825" s="120"/>
      <c r="AF1825" s="120"/>
      <c r="AG1825" s="120"/>
      <c r="AH1825" s="120"/>
      <c r="AI1825" s="120"/>
      <c r="AJ1825" s="120"/>
      <c r="AK1825" s="120"/>
    </row>
    <row r="1826" spans="6:37" ht="15"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6"/>
      <c r="AC1826" s="120"/>
      <c r="AD1826" s="120"/>
      <c r="AE1826" s="120"/>
      <c r="AF1826" s="120"/>
      <c r="AG1826" s="120"/>
      <c r="AH1826" s="120"/>
      <c r="AI1826" s="120"/>
      <c r="AJ1826" s="120"/>
      <c r="AK1826" s="120"/>
    </row>
    <row r="1827" spans="6:37" ht="15"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6"/>
      <c r="AC1827" s="120"/>
      <c r="AD1827" s="120"/>
      <c r="AE1827" s="120"/>
      <c r="AF1827" s="120"/>
      <c r="AG1827" s="120"/>
      <c r="AH1827" s="120"/>
      <c r="AI1827" s="120"/>
      <c r="AJ1827" s="120"/>
      <c r="AK1827" s="120"/>
    </row>
    <row r="1828" spans="6:37" ht="15"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6"/>
      <c r="AC1828" s="120"/>
      <c r="AD1828" s="120"/>
      <c r="AE1828" s="120"/>
      <c r="AF1828" s="120"/>
      <c r="AG1828" s="120"/>
      <c r="AH1828" s="120"/>
      <c r="AI1828" s="120"/>
      <c r="AJ1828" s="120"/>
      <c r="AK1828" s="120"/>
    </row>
    <row r="1829" spans="6:37" ht="15"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6"/>
      <c r="AC1829" s="120"/>
      <c r="AD1829" s="120"/>
      <c r="AE1829" s="120"/>
      <c r="AF1829" s="120"/>
      <c r="AG1829" s="120"/>
      <c r="AH1829" s="120"/>
      <c r="AI1829" s="120"/>
      <c r="AJ1829" s="120"/>
      <c r="AK1829" s="120"/>
    </row>
    <row r="1830" spans="6:37" ht="15"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6"/>
      <c r="AC1830" s="120"/>
      <c r="AD1830" s="120"/>
      <c r="AE1830" s="120"/>
      <c r="AF1830" s="120"/>
      <c r="AG1830" s="120"/>
      <c r="AH1830" s="120"/>
      <c r="AI1830" s="120"/>
      <c r="AJ1830" s="120"/>
      <c r="AK1830" s="120"/>
    </row>
    <row r="1831" spans="6:37" ht="15"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6"/>
      <c r="AC1831" s="120"/>
      <c r="AD1831" s="120"/>
      <c r="AE1831" s="120"/>
      <c r="AF1831" s="120"/>
      <c r="AG1831" s="120"/>
      <c r="AH1831" s="120"/>
      <c r="AI1831" s="120"/>
      <c r="AJ1831" s="120"/>
      <c r="AK1831" s="120"/>
    </row>
    <row r="1832" spans="6:37" ht="15"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6"/>
      <c r="AC1832" s="120"/>
      <c r="AD1832" s="120"/>
      <c r="AE1832" s="120"/>
      <c r="AF1832" s="120"/>
      <c r="AG1832" s="120"/>
      <c r="AH1832" s="120"/>
      <c r="AI1832" s="120"/>
      <c r="AJ1832" s="120"/>
      <c r="AK1832" s="120"/>
    </row>
    <row r="1833" spans="6:37" ht="15"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6"/>
      <c r="AC1833" s="120"/>
      <c r="AD1833" s="120"/>
      <c r="AE1833" s="120"/>
      <c r="AF1833" s="120"/>
      <c r="AG1833" s="120"/>
      <c r="AH1833" s="120"/>
      <c r="AI1833" s="120"/>
      <c r="AJ1833" s="120"/>
      <c r="AK1833" s="120"/>
    </row>
    <row r="1834" spans="6:37" ht="15"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6"/>
      <c r="AC1834" s="120"/>
      <c r="AD1834" s="120"/>
      <c r="AE1834" s="120"/>
      <c r="AF1834" s="120"/>
      <c r="AG1834" s="120"/>
      <c r="AH1834" s="120"/>
      <c r="AI1834" s="120"/>
      <c r="AJ1834" s="120"/>
      <c r="AK1834" s="120"/>
    </row>
    <row r="1835" spans="6:37" ht="15"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6"/>
      <c r="AC1835" s="120"/>
      <c r="AD1835" s="120"/>
      <c r="AE1835" s="120"/>
      <c r="AF1835" s="120"/>
      <c r="AG1835" s="120"/>
      <c r="AH1835" s="120"/>
      <c r="AI1835" s="120"/>
      <c r="AJ1835" s="120"/>
      <c r="AK1835" s="120"/>
    </row>
    <row r="1836" spans="6:37" ht="15"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6"/>
      <c r="AC1836" s="120"/>
      <c r="AD1836" s="120"/>
      <c r="AE1836" s="120"/>
      <c r="AF1836" s="120"/>
      <c r="AG1836" s="120"/>
      <c r="AH1836" s="120"/>
      <c r="AI1836" s="120"/>
      <c r="AJ1836" s="120"/>
      <c r="AK1836" s="120"/>
    </row>
    <row r="1837" spans="6:37" ht="15"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6"/>
      <c r="AC1837" s="120"/>
      <c r="AD1837" s="120"/>
      <c r="AE1837" s="120"/>
      <c r="AF1837" s="120"/>
      <c r="AG1837" s="120"/>
      <c r="AH1837" s="120"/>
      <c r="AI1837" s="120"/>
      <c r="AJ1837" s="120"/>
      <c r="AK1837" s="120"/>
    </row>
    <row r="1838" spans="6:37" ht="15"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6"/>
      <c r="AC1838" s="120"/>
      <c r="AD1838" s="120"/>
      <c r="AE1838" s="120"/>
      <c r="AF1838" s="120"/>
      <c r="AG1838" s="120"/>
      <c r="AH1838" s="120"/>
      <c r="AI1838" s="120"/>
      <c r="AJ1838" s="120"/>
      <c r="AK1838" s="120"/>
    </row>
    <row r="1839" spans="6:37" ht="15"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6"/>
      <c r="AC1839" s="120"/>
      <c r="AD1839" s="120"/>
      <c r="AE1839" s="120"/>
      <c r="AF1839" s="120"/>
      <c r="AG1839" s="120"/>
      <c r="AH1839" s="120"/>
      <c r="AI1839" s="120"/>
      <c r="AJ1839" s="120"/>
      <c r="AK1839" s="120"/>
    </row>
    <row r="1840" spans="6:37" ht="15"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6"/>
      <c r="AC1840" s="120"/>
      <c r="AD1840" s="120"/>
      <c r="AE1840" s="120"/>
      <c r="AF1840" s="120"/>
      <c r="AG1840" s="120"/>
      <c r="AH1840" s="120"/>
      <c r="AI1840" s="120"/>
      <c r="AJ1840" s="120"/>
      <c r="AK1840" s="120"/>
    </row>
    <row r="1841" spans="6:37" ht="15"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6"/>
      <c r="AC1841" s="120"/>
      <c r="AD1841" s="120"/>
      <c r="AE1841" s="120"/>
      <c r="AF1841" s="120"/>
      <c r="AG1841" s="120"/>
      <c r="AH1841" s="120"/>
      <c r="AI1841" s="120"/>
      <c r="AJ1841" s="120"/>
      <c r="AK1841" s="120"/>
    </row>
    <row r="1842" spans="6:37" ht="15"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6"/>
      <c r="AC1842" s="120"/>
      <c r="AD1842" s="120"/>
      <c r="AE1842" s="120"/>
      <c r="AF1842" s="120"/>
      <c r="AG1842" s="120"/>
      <c r="AH1842" s="120"/>
      <c r="AI1842" s="120"/>
      <c r="AJ1842" s="120"/>
      <c r="AK1842" s="120"/>
    </row>
    <row r="1843" spans="6:37" ht="15"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6"/>
      <c r="AC1843" s="120"/>
      <c r="AD1843" s="120"/>
      <c r="AE1843" s="120"/>
      <c r="AF1843" s="120"/>
      <c r="AG1843" s="120"/>
      <c r="AH1843" s="120"/>
      <c r="AI1843" s="120"/>
      <c r="AJ1843" s="120"/>
      <c r="AK1843" s="120"/>
    </row>
    <row r="1844" spans="6:37" ht="15"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6"/>
      <c r="AC1844" s="120"/>
      <c r="AD1844" s="120"/>
      <c r="AE1844" s="120"/>
      <c r="AF1844" s="120"/>
      <c r="AG1844" s="120"/>
      <c r="AH1844" s="120"/>
      <c r="AI1844" s="120"/>
      <c r="AJ1844" s="120"/>
      <c r="AK1844" s="120"/>
    </row>
    <row r="1845" spans="6:37" ht="15"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6"/>
      <c r="AC1845" s="120"/>
      <c r="AD1845" s="120"/>
      <c r="AE1845" s="120"/>
      <c r="AF1845" s="120"/>
      <c r="AG1845" s="120"/>
      <c r="AH1845" s="120"/>
      <c r="AI1845" s="120"/>
      <c r="AJ1845" s="120"/>
      <c r="AK1845" s="120"/>
    </row>
    <row r="1846" spans="6:37" ht="15"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6"/>
      <c r="AC1846" s="120"/>
      <c r="AD1846" s="120"/>
      <c r="AE1846" s="120"/>
      <c r="AF1846" s="120"/>
      <c r="AG1846" s="120"/>
      <c r="AH1846" s="120"/>
      <c r="AI1846" s="120"/>
      <c r="AJ1846" s="120"/>
      <c r="AK1846" s="120"/>
    </row>
    <row r="1847" spans="6:37" ht="15"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6"/>
      <c r="AC1847" s="120"/>
      <c r="AD1847" s="120"/>
      <c r="AE1847" s="120"/>
      <c r="AF1847" s="120"/>
      <c r="AG1847" s="120"/>
      <c r="AH1847" s="120"/>
      <c r="AI1847" s="120"/>
      <c r="AJ1847" s="120"/>
      <c r="AK1847" s="120"/>
    </row>
    <row r="1848" spans="6:37" ht="15"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6"/>
      <c r="AC1848" s="120"/>
      <c r="AD1848" s="120"/>
      <c r="AE1848" s="120"/>
      <c r="AF1848" s="120"/>
      <c r="AG1848" s="120"/>
      <c r="AH1848" s="120"/>
      <c r="AI1848" s="120"/>
      <c r="AJ1848" s="120"/>
      <c r="AK1848" s="120"/>
    </row>
    <row r="1849" spans="6:37" ht="15"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6"/>
      <c r="AC1849" s="120"/>
      <c r="AD1849" s="120"/>
      <c r="AE1849" s="120"/>
      <c r="AF1849" s="120"/>
      <c r="AG1849" s="120"/>
      <c r="AH1849" s="120"/>
      <c r="AI1849" s="120"/>
      <c r="AJ1849" s="120"/>
      <c r="AK1849" s="120"/>
    </row>
    <row r="1850" spans="6:37" ht="15"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6"/>
      <c r="AC1850" s="120"/>
      <c r="AD1850" s="120"/>
      <c r="AE1850" s="120"/>
      <c r="AF1850" s="120"/>
      <c r="AG1850" s="120"/>
      <c r="AH1850" s="120"/>
      <c r="AI1850" s="120"/>
      <c r="AJ1850" s="120"/>
      <c r="AK1850" s="120"/>
    </row>
    <row r="1851" spans="6:37" ht="15"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6"/>
      <c r="AC1851" s="120"/>
      <c r="AD1851" s="120"/>
      <c r="AE1851" s="120"/>
      <c r="AF1851" s="120"/>
      <c r="AG1851" s="120"/>
      <c r="AH1851" s="120"/>
      <c r="AI1851" s="120"/>
      <c r="AJ1851" s="120"/>
      <c r="AK1851" s="120"/>
    </row>
    <row r="1852" spans="6:37" ht="15"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6"/>
      <c r="AC1852" s="120"/>
      <c r="AD1852" s="120"/>
      <c r="AE1852" s="120"/>
      <c r="AF1852" s="120"/>
      <c r="AG1852" s="120"/>
      <c r="AH1852" s="120"/>
      <c r="AI1852" s="120"/>
      <c r="AJ1852" s="120"/>
      <c r="AK1852" s="120"/>
    </row>
    <row r="1853" spans="6:37" ht="15"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6"/>
      <c r="AC1853" s="120"/>
      <c r="AD1853" s="120"/>
      <c r="AE1853" s="120"/>
      <c r="AF1853" s="120"/>
      <c r="AG1853" s="120"/>
      <c r="AH1853" s="120"/>
      <c r="AI1853" s="120"/>
      <c r="AJ1853" s="120"/>
      <c r="AK1853" s="120"/>
    </row>
    <row r="1854" spans="6:37" ht="15"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6"/>
      <c r="AC1854" s="120"/>
      <c r="AD1854" s="120"/>
      <c r="AE1854" s="120"/>
      <c r="AF1854" s="120"/>
      <c r="AG1854" s="120"/>
      <c r="AH1854" s="120"/>
      <c r="AI1854" s="120"/>
      <c r="AJ1854" s="120"/>
      <c r="AK1854" s="120"/>
    </row>
    <row r="1855" spans="6:37" ht="15"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6"/>
      <c r="AC1855" s="120"/>
      <c r="AD1855" s="120"/>
      <c r="AE1855" s="120"/>
      <c r="AF1855" s="120"/>
      <c r="AG1855" s="120"/>
      <c r="AH1855" s="120"/>
      <c r="AI1855" s="120"/>
      <c r="AJ1855" s="120"/>
      <c r="AK1855" s="120"/>
    </row>
    <row r="1856" spans="6:37" ht="15"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6"/>
      <c r="AC1856" s="120"/>
      <c r="AD1856" s="120"/>
      <c r="AE1856" s="120"/>
      <c r="AF1856" s="120"/>
      <c r="AG1856" s="120"/>
      <c r="AH1856" s="120"/>
      <c r="AI1856" s="120"/>
      <c r="AJ1856" s="120"/>
      <c r="AK1856" s="120"/>
    </row>
    <row r="1857" spans="6:37" ht="15"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6"/>
      <c r="AC1857" s="120"/>
      <c r="AD1857" s="120"/>
      <c r="AE1857" s="120"/>
      <c r="AF1857" s="120"/>
      <c r="AG1857" s="120"/>
      <c r="AH1857" s="120"/>
      <c r="AI1857" s="120"/>
      <c r="AJ1857" s="120"/>
      <c r="AK1857" s="120"/>
    </row>
    <row r="1858" spans="6:37" ht="15"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6"/>
      <c r="AC1858" s="120"/>
      <c r="AD1858" s="120"/>
      <c r="AE1858" s="120"/>
      <c r="AF1858" s="120"/>
      <c r="AG1858" s="120"/>
      <c r="AH1858" s="120"/>
      <c r="AI1858" s="120"/>
      <c r="AJ1858" s="120"/>
      <c r="AK1858" s="120"/>
    </row>
    <row r="1859" spans="6:37" ht="15"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6"/>
      <c r="AC1859" s="120"/>
      <c r="AD1859" s="120"/>
      <c r="AE1859" s="120"/>
      <c r="AF1859" s="120"/>
      <c r="AG1859" s="120"/>
      <c r="AH1859" s="120"/>
      <c r="AI1859" s="120"/>
      <c r="AJ1859" s="120"/>
      <c r="AK1859" s="120"/>
    </row>
    <row r="1860" spans="6:37" ht="15"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6"/>
      <c r="AC1860" s="120"/>
      <c r="AD1860" s="120"/>
      <c r="AE1860" s="120"/>
      <c r="AF1860" s="120"/>
      <c r="AG1860" s="120"/>
      <c r="AH1860" s="120"/>
      <c r="AI1860" s="120"/>
      <c r="AJ1860" s="120"/>
      <c r="AK1860" s="120"/>
    </row>
    <row r="1861" spans="6:37" ht="15"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6"/>
      <c r="AC1861" s="120"/>
      <c r="AD1861" s="120"/>
      <c r="AE1861" s="120"/>
      <c r="AF1861" s="120"/>
      <c r="AG1861" s="120"/>
      <c r="AH1861" s="120"/>
      <c r="AI1861" s="120"/>
      <c r="AJ1861" s="120"/>
      <c r="AK1861" s="120"/>
    </row>
    <row r="1862" spans="6:37" ht="15"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6"/>
      <c r="AC1862" s="120"/>
      <c r="AD1862" s="120"/>
      <c r="AE1862" s="120"/>
      <c r="AF1862" s="120"/>
      <c r="AG1862" s="120"/>
      <c r="AH1862" s="120"/>
      <c r="AI1862" s="120"/>
      <c r="AJ1862" s="120"/>
      <c r="AK1862" s="120"/>
    </row>
    <row r="1863" spans="6:37" ht="15"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6"/>
      <c r="AC1863" s="120"/>
      <c r="AD1863" s="120"/>
      <c r="AE1863" s="120"/>
      <c r="AF1863" s="120"/>
      <c r="AG1863" s="120"/>
      <c r="AH1863" s="120"/>
      <c r="AI1863" s="120"/>
      <c r="AJ1863" s="120"/>
      <c r="AK1863" s="120"/>
    </row>
    <row r="1864" spans="6:37" ht="15"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6"/>
      <c r="AC1864" s="120"/>
      <c r="AD1864" s="120"/>
      <c r="AE1864" s="120"/>
      <c r="AF1864" s="120"/>
      <c r="AG1864" s="120"/>
      <c r="AH1864" s="120"/>
      <c r="AI1864" s="120"/>
      <c r="AJ1864" s="120"/>
      <c r="AK1864" s="120"/>
    </row>
    <row r="1865" spans="6:37" ht="15"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6"/>
      <c r="AC1865" s="120"/>
      <c r="AD1865" s="120"/>
      <c r="AE1865" s="120"/>
      <c r="AF1865" s="120"/>
      <c r="AG1865" s="120"/>
      <c r="AH1865" s="120"/>
      <c r="AI1865" s="120"/>
      <c r="AJ1865" s="120"/>
      <c r="AK1865" s="120"/>
    </row>
    <row r="1866" spans="6:37" ht="15"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6"/>
      <c r="AC1866" s="120"/>
      <c r="AD1866" s="120"/>
      <c r="AE1866" s="120"/>
      <c r="AF1866" s="120"/>
      <c r="AG1866" s="120"/>
      <c r="AH1866" s="120"/>
      <c r="AI1866" s="120"/>
      <c r="AJ1866" s="120"/>
      <c r="AK1866" s="120"/>
    </row>
    <row r="1867" spans="6:37" ht="15"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6"/>
      <c r="AC1867" s="120"/>
      <c r="AD1867" s="120"/>
      <c r="AE1867" s="120"/>
      <c r="AF1867" s="120"/>
      <c r="AG1867" s="120"/>
      <c r="AH1867" s="120"/>
      <c r="AI1867" s="120"/>
      <c r="AJ1867" s="120"/>
      <c r="AK1867" s="120"/>
    </row>
    <row r="1868" spans="6:37" ht="15"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6"/>
      <c r="AC1868" s="120"/>
      <c r="AD1868" s="120"/>
      <c r="AE1868" s="120"/>
      <c r="AF1868" s="120"/>
      <c r="AG1868" s="120"/>
      <c r="AH1868" s="120"/>
      <c r="AI1868" s="120"/>
      <c r="AJ1868" s="120"/>
      <c r="AK1868" s="120"/>
    </row>
    <row r="1869" spans="6:37" ht="15"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6"/>
      <c r="AC1869" s="120"/>
      <c r="AD1869" s="120"/>
      <c r="AE1869" s="120"/>
      <c r="AF1869" s="120"/>
      <c r="AG1869" s="120"/>
      <c r="AH1869" s="120"/>
      <c r="AI1869" s="120"/>
      <c r="AJ1869" s="120"/>
      <c r="AK1869" s="120"/>
    </row>
    <row r="1870" spans="6:37" ht="15"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6"/>
      <c r="AC1870" s="120"/>
      <c r="AD1870" s="120"/>
      <c r="AE1870" s="120"/>
      <c r="AF1870" s="120"/>
      <c r="AG1870" s="120"/>
      <c r="AH1870" s="120"/>
      <c r="AI1870" s="120"/>
      <c r="AJ1870" s="120"/>
      <c r="AK1870" s="120"/>
    </row>
    <row r="1871" spans="6:37" ht="15"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6"/>
      <c r="AC1871" s="120"/>
      <c r="AD1871" s="120"/>
      <c r="AE1871" s="120"/>
      <c r="AF1871" s="120"/>
      <c r="AG1871" s="120"/>
      <c r="AH1871" s="120"/>
      <c r="AI1871" s="120"/>
      <c r="AJ1871" s="120"/>
      <c r="AK1871" s="120"/>
    </row>
    <row r="1872" spans="6:37" ht="15"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6"/>
      <c r="AC1872" s="120"/>
      <c r="AD1872" s="120"/>
      <c r="AE1872" s="120"/>
      <c r="AF1872" s="120"/>
      <c r="AG1872" s="120"/>
      <c r="AH1872" s="120"/>
      <c r="AI1872" s="120"/>
      <c r="AJ1872" s="120"/>
      <c r="AK1872" s="120"/>
    </row>
    <row r="1873" spans="6:37" ht="15"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6"/>
      <c r="AC1873" s="120"/>
      <c r="AD1873" s="120"/>
      <c r="AE1873" s="120"/>
      <c r="AF1873" s="120"/>
      <c r="AG1873" s="120"/>
      <c r="AH1873" s="120"/>
      <c r="AI1873" s="120"/>
      <c r="AJ1873" s="120"/>
      <c r="AK1873" s="120"/>
    </row>
    <row r="1874" spans="6:37" ht="15"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6"/>
      <c r="AC1874" s="120"/>
      <c r="AD1874" s="120"/>
      <c r="AE1874" s="120"/>
      <c r="AF1874" s="120"/>
      <c r="AG1874" s="120"/>
      <c r="AH1874" s="120"/>
      <c r="AI1874" s="120"/>
      <c r="AJ1874" s="120"/>
      <c r="AK1874" s="120"/>
    </row>
    <row r="1875" spans="6:37" ht="15"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6"/>
      <c r="AC1875" s="120"/>
      <c r="AD1875" s="120"/>
      <c r="AE1875" s="120"/>
      <c r="AF1875" s="120"/>
      <c r="AG1875" s="120"/>
      <c r="AH1875" s="120"/>
      <c r="AI1875" s="120"/>
      <c r="AJ1875" s="120"/>
      <c r="AK1875" s="120"/>
    </row>
    <row r="1876" spans="6:37" ht="15"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6"/>
      <c r="AC1876" s="120"/>
      <c r="AD1876" s="120"/>
      <c r="AE1876" s="120"/>
      <c r="AF1876" s="120"/>
      <c r="AG1876" s="120"/>
      <c r="AH1876" s="120"/>
      <c r="AI1876" s="120"/>
      <c r="AJ1876" s="120"/>
      <c r="AK1876" s="120"/>
    </row>
    <row r="1877" spans="6:37" ht="15"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6"/>
      <c r="AC1877" s="120"/>
      <c r="AD1877" s="120"/>
      <c r="AE1877" s="120"/>
      <c r="AF1877" s="120"/>
      <c r="AG1877" s="120"/>
      <c r="AH1877" s="120"/>
      <c r="AI1877" s="120"/>
      <c r="AJ1877" s="120"/>
      <c r="AK1877" s="120"/>
    </row>
    <row r="1878" spans="6:37" ht="15"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6"/>
      <c r="AC1878" s="120"/>
      <c r="AD1878" s="120"/>
      <c r="AE1878" s="120"/>
      <c r="AF1878" s="120"/>
      <c r="AG1878" s="120"/>
      <c r="AH1878" s="120"/>
      <c r="AI1878" s="120"/>
      <c r="AJ1878" s="120"/>
      <c r="AK1878" s="120"/>
    </row>
    <row r="1879" spans="6:37" ht="15"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6"/>
      <c r="AC1879" s="120"/>
      <c r="AD1879" s="120"/>
      <c r="AE1879" s="120"/>
      <c r="AF1879" s="120"/>
      <c r="AG1879" s="120"/>
      <c r="AH1879" s="120"/>
      <c r="AI1879" s="120"/>
      <c r="AJ1879" s="120"/>
      <c r="AK1879" s="120"/>
    </row>
    <row r="1880" spans="6:37" ht="15"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6"/>
      <c r="AC1880" s="120"/>
      <c r="AD1880" s="120"/>
      <c r="AE1880" s="120"/>
      <c r="AF1880" s="120"/>
      <c r="AG1880" s="120"/>
      <c r="AH1880" s="120"/>
      <c r="AI1880" s="120"/>
      <c r="AJ1880" s="120"/>
      <c r="AK1880" s="120"/>
    </row>
    <row r="1881" spans="6:37" ht="15"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6"/>
      <c r="AC1881" s="120"/>
      <c r="AD1881" s="120"/>
      <c r="AE1881" s="120"/>
      <c r="AF1881" s="120"/>
      <c r="AG1881" s="120"/>
      <c r="AH1881" s="120"/>
      <c r="AI1881" s="120"/>
      <c r="AJ1881" s="120"/>
      <c r="AK1881" s="120"/>
    </row>
    <row r="1882" spans="6:37" ht="15"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6"/>
      <c r="AC1882" s="120"/>
      <c r="AD1882" s="120"/>
      <c r="AE1882" s="120"/>
      <c r="AF1882" s="120"/>
      <c r="AG1882" s="120"/>
      <c r="AH1882" s="120"/>
      <c r="AI1882" s="120"/>
      <c r="AJ1882" s="120"/>
      <c r="AK1882" s="120"/>
    </row>
    <row r="1883" spans="6:37" ht="15"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6"/>
      <c r="AC1883" s="120"/>
      <c r="AD1883" s="120"/>
      <c r="AE1883" s="120"/>
      <c r="AF1883" s="120"/>
      <c r="AG1883" s="120"/>
      <c r="AH1883" s="120"/>
      <c r="AI1883" s="120"/>
      <c r="AJ1883" s="120"/>
      <c r="AK1883" s="120"/>
    </row>
    <row r="1884" spans="6:37" ht="15"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6"/>
      <c r="AC1884" s="120"/>
      <c r="AD1884" s="120"/>
      <c r="AE1884" s="120"/>
      <c r="AF1884" s="120"/>
      <c r="AG1884" s="120"/>
      <c r="AH1884" s="120"/>
      <c r="AI1884" s="120"/>
      <c r="AJ1884" s="120"/>
      <c r="AK1884" s="120"/>
    </row>
    <row r="1885" spans="6:37" ht="15"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6"/>
      <c r="AC1885" s="120"/>
      <c r="AD1885" s="120"/>
      <c r="AE1885" s="120"/>
      <c r="AF1885" s="120"/>
      <c r="AG1885" s="120"/>
      <c r="AH1885" s="120"/>
      <c r="AI1885" s="120"/>
      <c r="AJ1885" s="120"/>
      <c r="AK1885" s="120"/>
    </row>
    <row r="1886" spans="6:37" ht="15"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6"/>
      <c r="AC1886" s="120"/>
      <c r="AD1886" s="120"/>
      <c r="AE1886" s="120"/>
      <c r="AF1886" s="120"/>
      <c r="AG1886" s="120"/>
      <c r="AH1886" s="120"/>
      <c r="AI1886" s="120"/>
      <c r="AJ1886" s="120"/>
      <c r="AK1886" s="120"/>
    </row>
    <row r="1887" spans="6:37" ht="15"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6"/>
      <c r="AC1887" s="120"/>
      <c r="AD1887" s="120"/>
      <c r="AE1887" s="120"/>
      <c r="AF1887" s="120"/>
      <c r="AG1887" s="120"/>
      <c r="AH1887" s="120"/>
      <c r="AI1887" s="120"/>
      <c r="AJ1887" s="120"/>
      <c r="AK1887" s="120"/>
    </row>
    <row r="1888" spans="6:37" ht="15"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6"/>
      <c r="AC1888" s="120"/>
      <c r="AD1888" s="120"/>
      <c r="AE1888" s="120"/>
      <c r="AF1888" s="120"/>
      <c r="AG1888" s="120"/>
      <c r="AH1888" s="120"/>
      <c r="AI1888" s="120"/>
      <c r="AJ1888" s="120"/>
      <c r="AK1888" s="120"/>
    </row>
    <row r="1889" spans="6:37" ht="15"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6"/>
      <c r="AC1889" s="120"/>
      <c r="AD1889" s="120"/>
      <c r="AE1889" s="120"/>
      <c r="AF1889" s="120"/>
      <c r="AG1889" s="120"/>
      <c r="AH1889" s="120"/>
      <c r="AI1889" s="120"/>
      <c r="AJ1889" s="120"/>
      <c r="AK1889" s="120"/>
    </row>
    <row r="1890" spans="6:37" ht="15"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6"/>
      <c r="AC1890" s="120"/>
      <c r="AD1890" s="120"/>
      <c r="AE1890" s="120"/>
      <c r="AF1890" s="120"/>
      <c r="AG1890" s="120"/>
      <c r="AH1890" s="120"/>
      <c r="AI1890" s="120"/>
      <c r="AJ1890" s="120"/>
      <c r="AK1890" s="120"/>
    </row>
    <row r="1891" spans="6:37" ht="15"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6"/>
      <c r="AC1891" s="120"/>
      <c r="AD1891" s="120"/>
      <c r="AE1891" s="120"/>
      <c r="AF1891" s="120"/>
      <c r="AG1891" s="120"/>
      <c r="AH1891" s="120"/>
      <c r="AI1891" s="120"/>
      <c r="AJ1891" s="120"/>
      <c r="AK1891" s="120"/>
    </row>
    <row r="1892" spans="6:37" ht="15"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6"/>
      <c r="AC1892" s="120"/>
      <c r="AD1892" s="120"/>
      <c r="AE1892" s="120"/>
      <c r="AF1892" s="120"/>
      <c r="AG1892" s="120"/>
      <c r="AH1892" s="120"/>
      <c r="AI1892" s="120"/>
      <c r="AJ1892" s="120"/>
      <c r="AK1892" s="120"/>
    </row>
    <row r="1893" spans="6:37" ht="15"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6"/>
      <c r="AC1893" s="120"/>
      <c r="AD1893" s="120"/>
      <c r="AE1893" s="120"/>
      <c r="AF1893" s="120"/>
      <c r="AG1893" s="120"/>
      <c r="AH1893" s="120"/>
      <c r="AI1893" s="120"/>
      <c r="AJ1893" s="120"/>
      <c r="AK1893" s="120"/>
    </row>
    <row r="1894" spans="6:37" ht="15"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6"/>
      <c r="AC1894" s="120"/>
      <c r="AD1894" s="120"/>
      <c r="AE1894" s="120"/>
      <c r="AF1894" s="120"/>
      <c r="AG1894" s="120"/>
      <c r="AH1894" s="120"/>
      <c r="AI1894" s="120"/>
      <c r="AJ1894" s="120"/>
      <c r="AK1894" s="120"/>
    </row>
    <row r="1895" spans="6:37" ht="15"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6"/>
      <c r="AC1895" s="120"/>
      <c r="AD1895" s="120"/>
      <c r="AE1895" s="120"/>
      <c r="AF1895" s="120"/>
      <c r="AG1895" s="120"/>
      <c r="AH1895" s="120"/>
      <c r="AI1895" s="120"/>
      <c r="AJ1895" s="120"/>
      <c r="AK1895" s="120"/>
    </row>
    <row r="1896" spans="6:37" ht="15"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6"/>
      <c r="AC1896" s="120"/>
      <c r="AD1896" s="120"/>
      <c r="AE1896" s="120"/>
      <c r="AF1896" s="120"/>
      <c r="AG1896" s="120"/>
      <c r="AH1896" s="120"/>
      <c r="AI1896" s="120"/>
      <c r="AJ1896" s="120"/>
      <c r="AK1896" s="120"/>
    </row>
    <row r="1897" spans="6:37" ht="15"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6"/>
      <c r="AC1897" s="120"/>
      <c r="AD1897" s="120"/>
      <c r="AE1897" s="120"/>
      <c r="AF1897" s="120"/>
      <c r="AG1897" s="120"/>
      <c r="AH1897" s="120"/>
      <c r="AI1897" s="120"/>
      <c r="AJ1897" s="120"/>
      <c r="AK1897" s="120"/>
    </row>
    <row r="1898" spans="6:37" ht="15"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6"/>
      <c r="AC1898" s="120"/>
      <c r="AD1898" s="120"/>
      <c r="AE1898" s="120"/>
      <c r="AF1898" s="120"/>
      <c r="AG1898" s="120"/>
      <c r="AH1898" s="120"/>
      <c r="AI1898" s="120"/>
      <c r="AJ1898" s="120"/>
      <c r="AK1898" s="120"/>
    </row>
    <row r="1899" spans="6:37" ht="15"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6"/>
      <c r="AC1899" s="120"/>
      <c r="AD1899" s="120"/>
      <c r="AE1899" s="120"/>
      <c r="AF1899" s="120"/>
      <c r="AG1899" s="120"/>
      <c r="AH1899" s="120"/>
      <c r="AI1899" s="120"/>
      <c r="AJ1899" s="120"/>
      <c r="AK1899" s="120"/>
    </row>
    <row r="1900" spans="6:37" ht="15"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6"/>
      <c r="AC1900" s="120"/>
      <c r="AD1900" s="120"/>
      <c r="AE1900" s="120"/>
      <c r="AF1900" s="120"/>
      <c r="AG1900" s="120"/>
      <c r="AH1900" s="120"/>
      <c r="AI1900" s="120"/>
      <c r="AJ1900" s="120"/>
      <c r="AK1900" s="120"/>
    </row>
    <row r="1901" spans="6:37" ht="15"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6"/>
      <c r="AC1901" s="120"/>
      <c r="AD1901" s="120"/>
      <c r="AE1901" s="120"/>
      <c r="AF1901" s="120"/>
      <c r="AG1901" s="120"/>
      <c r="AH1901" s="120"/>
      <c r="AI1901" s="120"/>
      <c r="AJ1901" s="120"/>
      <c r="AK1901" s="120"/>
    </row>
    <row r="1902" spans="6:37" ht="15"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6"/>
      <c r="AC1902" s="120"/>
      <c r="AD1902" s="120"/>
      <c r="AE1902" s="120"/>
      <c r="AF1902" s="120"/>
      <c r="AG1902" s="120"/>
      <c r="AH1902" s="120"/>
      <c r="AI1902" s="120"/>
      <c r="AJ1902" s="120"/>
      <c r="AK1902" s="120"/>
    </row>
    <row r="1903" spans="6:37" ht="15"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6"/>
      <c r="AC1903" s="120"/>
      <c r="AD1903" s="120"/>
      <c r="AE1903" s="120"/>
      <c r="AF1903" s="120"/>
      <c r="AG1903" s="120"/>
      <c r="AH1903" s="120"/>
      <c r="AI1903" s="120"/>
      <c r="AJ1903" s="120"/>
      <c r="AK1903" s="120"/>
    </row>
    <row r="1904" spans="6:37" ht="15"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6"/>
      <c r="AC1904" s="120"/>
      <c r="AD1904" s="120"/>
      <c r="AE1904" s="120"/>
      <c r="AF1904" s="120"/>
      <c r="AG1904" s="120"/>
      <c r="AH1904" s="120"/>
      <c r="AI1904" s="120"/>
      <c r="AJ1904" s="120"/>
      <c r="AK1904" s="120"/>
    </row>
    <row r="1905" spans="6:37" ht="15"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6"/>
      <c r="AC1905" s="120"/>
      <c r="AD1905" s="120"/>
      <c r="AE1905" s="120"/>
      <c r="AF1905" s="120"/>
      <c r="AG1905" s="120"/>
      <c r="AH1905" s="120"/>
      <c r="AI1905" s="120"/>
      <c r="AJ1905" s="120"/>
      <c r="AK1905" s="120"/>
    </row>
    <row r="1906" spans="6:37" ht="15"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6"/>
      <c r="AC1906" s="120"/>
      <c r="AD1906" s="120"/>
      <c r="AE1906" s="120"/>
      <c r="AF1906" s="120"/>
      <c r="AG1906" s="120"/>
      <c r="AH1906" s="120"/>
      <c r="AI1906" s="120"/>
      <c r="AJ1906" s="120"/>
      <c r="AK1906" s="120"/>
    </row>
    <row r="1907" spans="6:37" ht="15"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6"/>
      <c r="AC1907" s="120"/>
      <c r="AD1907" s="120"/>
      <c r="AE1907" s="120"/>
      <c r="AF1907" s="120"/>
      <c r="AG1907" s="120"/>
      <c r="AH1907" s="120"/>
      <c r="AI1907" s="120"/>
      <c r="AJ1907" s="120"/>
      <c r="AK1907" s="120"/>
    </row>
    <row r="1908" spans="6:37" ht="15"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6"/>
      <c r="AC1908" s="120"/>
      <c r="AD1908" s="120"/>
      <c r="AE1908" s="120"/>
      <c r="AF1908" s="120"/>
      <c r="AG1908" s="120"/>
      <c r="AH1908" s="120"/>
      <c r="AI1908" s="120"/>
      <c r="AJ1908" s="120"/>
      <c r="AK1908" s="120"/>
    </row>
    <row r="1909" spans="6:37" ht="15"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6"/>
      <c r="AC1909" s="120"/>
      <c r="AD1909" s="120"/>
      <c r="AE1909" s="120"/>
      <c r="AF1909" s="120"/>
      <c r="AG1909" s="120"/>
      <c r="AH1909" s="120"/>
      <c r="AI1909" s="120"/>
      <c r="AJ1909" s="120"/>
      <c r="AK1909" s="120"/>
    </row>
    <row r="1910" spans="6:37" ht="15"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6"/>
      <c r="AC1910" s="120"/>
      <c r="AD1910" s="120"/>
      <c r="AE1910" s="120"/>
      <c r="AF1910" s="120"/>
      <c r="AG1910" s="120"/>
      <c r="AH1910" s="120"/>
      <c r="AI1910" s="120"/>
      <c r="AJ1910" s="120"/>
      <c r="AK1910" s="120"/>
    </row>
    <row r="1911" spans="6:37" ht="15"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6"/>
      <c r="AC1911" s="120"/>
      <c r="AD1911" s="120"/>
      <c r="AE1911" s="120"/>
      <c r="AF1911" s="120"/>
      <c r="AG1911" s="120"/>
      <c r="AH1911" s="120"/>
      <c r="AI1911" s="120"/>
      <c r="AJ1911" s="120"/>
      <c r="AK1911" s="120"/>
    </row>
    <row r="1912" spans="6:37" ht="15"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6"/>
      <c r="AC1912" s="120"/>
      <c r="AD1912" s="120"/>
      <c r="AE1912" s="120"/>
      <c r="AF1912" s="120"/>
      <c r="AG1912" s="120"/>
      <c r="AH1912" s="120"/>
      <c r="AI1912" s="120"/>
      <c r="AJ1912" s="120"/>
      <c r="AK1912" s="120"/>
    </row>
    <row r="1913" spans="6:37" ht="15"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6"/>
      <c r="AC1913" s="120"/>
      <c r="AD1913" s="120"/>
      <c r="AE1913" s="120"/>
      <c r="AF1913" s="120"/>
      <c r="AG1913" s="120"/>
      <c r="AH1913" s="120"/>
      <c r="AI1913" s="120"/>
      <c r="AJ1913" s="120"/>
      <c r="AK1913" s="120"/>
    </row>
    <row r="1914" spans="6:37" ht="15"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6"/>
      <c r="AC1914" s="120"/>
      <c r="AD1914" s="120"/>
      <c r="AE1914" s="120"/>
      <c r="AF1914" s="120"/>
      <c r="AG1914" s="120"/>
      <c r="AH1914" s="120"/>
      <c r="AI1914" s="120"/>
      <c r="AJ1914" s="120"/>
      <c r="AK1914" s="120"/>
    </row>
    <row r="1915" spans="6:37" ht="15"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6"/>
      <c r="AC1915" s="120"/>
      <c r="AD1915" s="120"/>
      <c r="AE1915" s="120"/>
      <c r="AF1915" s="120"/>
      <c r="AG1915" s="120"/>
      <c r="AH1915" s="120"/>
      <c r="AI1915" s="120"/>
      <c r="AJ1915" s="120"/>
      <c r="AK1915" s="120"/>
    </row>
    <row r="1916" spans="6:37" ht="15"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6"/>
      <c r="AC1916" s="120"/>
      <c r="AD1916" s="120"/>
      <c r="AE1916" s="120"/>
      <c r="AF1916" s="120"/>
      <c r="AG1916" s="120"/>
      <c r="AH1916" s="120"/>
      <c r="AI1916" s="120"/>
      <c r="AJ1916" s="120"/>
      <c r="AK1916" s="120"/>
    </row>
    <row r="1917" spans="6:37" ht="15"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6"/>
      <c r="AC1917" s="120"/>
      <c r="AD1917" s="120"/>
      <c r="AE1917" s="120"/>
      <c r="AF1917" s="120"/>
      <c r="AG1917" s="120"/>
      <c r="AH1917" s="120"/>
      <c r="AI1917" s="120"/>
      <c r="AJ1917" s="120"/>
      <c r="AK1917" s="120"/>
    </row>
    <row r="1918" spans="6:37" ht="15"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6"/>
      <c r="AC1918" s="120"/>
      <c r="AD1918" s="120"/>
      <c r="AE1918" s="120"/>
      <c r="AF1918" s="120"/>
      <c r="AG1918" s="120"/>
      <c r="AH1918" s="120"/>
      <c r="AI1918" s="120"/>
      <c r="AJ1918" s="120"/>
      <c r="AK1918" s="120"/>
    </row>
    <row r="1919" spans="6:37" ht="15"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6"/>
      <c r="AC1919" s="120"/>
      <c r="AD1919" s="120"/>
      <c r="AE1919" s="120"/>
      <c r="AF1919" s="120"/>
      <c r="AG1919" s="120"/>
      <c r="AH1919" s="120"/>
      <c r="AI1919" s="120"/>
      <c r="AJ1919" s="120"/>
      <c r="AK1919" s="120"/>
    </row>
    <row r="1920" spans="6:37" ht="15"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6"/>
      <c r="AC1920" s="120"/>
      <c r="AD1920" s="120"/>
      <c r="AE1920" s="120"/>
      <c r="AF1920" s="120"/>
      <c r="AG1920" s="120"/>
      <c r="AH1920" s="120"/>
      <c r="AI1920" s="120"/>
      <c r="AJ1920" s="120"/>
      <c r="AK1920" s="120"/>
    </row>
    <row r="1921" spans="6:37" ht="15"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6"/>
      <c r="AC1921" s="120"/>
      <c r="AD1921" s="120"/>
      <c r="AE1921" s="120"/>
      <c r="AF1921" s="120"/>
      <c r="AG1921" s="120"/>
      <c r="AH1921" s="120"/>
      <c r="AI1921" s="120"/>
      <c r="AJ1921" s="120"/>
      <c r="AK1921" s="120"/>
    </row>
    <row r="1922" spans="6:37" ht="15"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6"/>
      <c r="AC1922" s="120"/>
      <c r="AD1922" s="120"/>
      <c r="AE1922" s="120"/>
      <c r="AF1922" s="120"/>
      <c r="AG1922" s="120"/>
      <c r="AH1922" s="120"/>
      <c r="AI1922" s="120"/>
      <c r="AJ1922" s="120"/>
      <c r="AK1922" s="120"/>
    </row>
    <row r="1923" spans="6:37" ht="15"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6"/>
      <c r="AC1923" s="120"/>
      <c r="AD1923" s="120"/>
      <c r="AE1923" s="120"/>
      <c r="AF1923" s="120"/>
      <c r="AG1923" s="120"/>
      <c r="AH1923" s="120"/>
      <c r="AI1923" s="120"/>
      <c r="AJ1923" s="120"/>
      <c r="AK1923" s="120"/>
    </row>
    <row r="1924" spans="6:37" ht="15"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6"/>
      <c r="AC1924" s="120"/>
      <c r="AD1924" s="120"/>
      <c r="AE1924" s="120"/>
      <c r="AF1924" s="120"/>
      <c r="AG1924" s="120"/>
      <c r="AH1924" s="120"/>
      <c r="AI1924" s="120"/>
      <c r="AJ1924" s="120"/>
      <c r="AK1924" s="120"/>
    </row>
    <row r="1925" spans="6:37" ht="15"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6"/>
      <c r="AC1925" s="120"/>
      <c r="AD1925" s="120"/>
      <c r="AE1925" s="120"/>
      <c r="AF1925" s="120"/>
      <c r="AG1925" s="120"/>
      <c r="AH1925" s="120"/>
      <c r="AI1925" s="120"/>
      <c r="AJ1925" s="120"/>
      <c r="AK1925" s="120"/>
    </row>
    <row r="1926" spans="6:37" ht="15"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6"/>
      <c r="AC1926" s="120"/>
      <c r="AD1926" s="120"/>
      <c r="AE1926" s="120"/>
      <c r="AF1926" s="120"/>
      <c r="AG1926" s="120"/>
      <c r="AH1926" s="120"/>
      <c r="AI1926" s="120"/>
      <c r="AJ1926" s="120"/>
      <c r="AK1926" s="120"/>
    </row>
    <row r="1927" spans="6:37" ht="15"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6"/>
      <c r="AC1927" s="120"/>
      <c r="AD1927" s="120"/>
      <c r="AE1927" s="120"/>
      <c r="AF1927" s="120"/>
      <c r="AG1927" s="120"/>
      <c r="AH1927" s="120"/>
      <c r="AI1927" s="120"/>
      <c r="AJ1927" s="120"/>
      <c r="AK1927" s="120"/>
    </row>
    <row r="1928" spans="6:37" ht="15"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6"/>
      <c r="AC1928" s="120"/>
      <c r="AD1928" s="120"/>
      <c r="AE1928" s="120"/>
      <c r="AF1928" s="120"/>
      <c r="AG1928" s="120"/>
      <c r="AH1928" s="120"/>
      <c r="AI1928" s="120"/>
      <c r="AJ1928" s="120"/>
      <c r="AK1928" s="120"/>
    </row>
    <row r="1929" spans="6:37" ht="15"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6"/>
      <c r="AC1929" s="120"/>
      <c r="AD1929" s="120"/>
      <c r="AE1929" s="120"/>
      <c r="AF1929" s="120"/>
      <c r="AG1929" s="120"/>
      <c r="AH1929" s="120"/>
      <c r="AI1929" s="120"/>
      <c r="AJ1929" s="120"/>
      <c r="AK1929" s="120"/>
    </row>
    <row r="1930" spans="6:37" ht="15"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6"/>
      <c r="AC1930" s="120"/>
      <c r="AD1930" s="120"/>
      <c r="AE1930" s="120"/>
      <c r="AF1930" s="120"/>
      <c r="AG1930" s="120"/>
      <c r="AH1930" s="120"/>
      <c r="AI1930" s="120"/>
      <c r="AJ1930" s="120"/>
      <c r="AK1930" s="120"/>
    </row>
    <row r="1931" spans="6:37" ht="15"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6"/>
      <c r="AC1931" s="120"/>
      <c r="AD1931" s="120"/>
      <c r="AE1931" s="120"/>
      <c r="AF1931" s="120"/>
      <c r="AG1931" s="120"/>
      <c r="AH1931" s="120"/>
      <c r="AI1931" s="120"/>
      <c r="AJ1931" s="120"/>
      <c r="AK1931" s="120"/>
    </row>
    <row r="1932" spans="6:37" ht="15"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6"/>
      <c r="AC1932" s="120"/>
      <c r="AD1932" s="120"/>
      <c r="AE1932" s="120"/>
      <c r="AF1932" s="120"/>
      <c r="AG1932" s="120"/>
      <c r="AH1932" s="120"/>
      <c r="AI1932" s="120"/>
      <c r="AJ1932" s="120"/>
      <c r="AK1932" s="120"/>
    </row>
    <row r="1933" spans="6:37" ht="15"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6"/>
      <c r="AC1933" s="120"/>
      <c r="AD1933" s="120"/>
      <c r="AE1933" s="120"/>
      <c r="AF1933" s="120"/>
      <c r="AG1933" s="120"/>
      <c r="AH1933" s="120"/>
      <c r="AI1933" s="120"/>
      <c r="AJ1933" s="120"/>
      <c r="AK1933" s="120"/>
    </row>
    <row r="1934" spans="6:37" ht="15"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6"/>
      <c r="AC1934" s="120"/>
      <c r="AD1934" s="120"/>
      <c r="AE1934" s="120"/>
      <c r="AF1934" s="120"/>
      <c r="AG1934" s="120"/>
      <c r="AH1934" s="120"/>
      <c r="AI1934" s="120"/>
      <c r="AJ1934" s="120"/>
      <c r="AK1934" s="120"/>
    </row>
    <row r="1935" spans="6:37" ht="15"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6"/>
      <c r="AC1935" s="120"/>
      <c r="AD1935" s="120"/>
      <c r="AE1935" s="120"/>
      <c r="AF1935" s="120"/>
      <c r="AG1935" s="120"/>
      <c r="AH1935" s="120"/>
      <c r="AI1935" s="120"/>
      <c r="AJ1935" s="120"/>
      <c r="AK1935" s="120"/>
    </row>
    <row r="1936" spans="6:37" ht="15"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6"/>
      <c r="AC1936" s="120"/>
      <c r="AD1936" s="120"/>
      <c r="AE1936" s="120"/>
      <c r="AF1936" s="120"/>
      <c r="AG1936" s="120"/>
      <c r="AH1936" s="120"/>
      <c r="AI1936" s="120"/>
      <c r="AJ1936" s="120"/>
      <c r="AK1936" s="120"/>
    </row>
    <row r="1937" spans="6:37" ht="15"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6"/>
      <c r="AC1937" s="120"/>
      <c r="AD1937" s="120"/>
      <c r="AE1937" s="120"/>
      <c r="AF1937" s="120"/>
      <c r="AG1937" s="120"/>
      <c r="AH1937" s="120"/>
      <c r="AI1937" s="120"/>
      <c r="AJ1937" s="120"/>
      <c r="AK1937" s="120"/>
    </row>
    <row r="1938" spans="6:37" ht="15"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6"/>
      <c r="AC1938" s="120"/>
      <c r="AD1938" s="120"/>
      <c r="AE1938" s="120"/>
      <c r="AF1938" s="120"/>
      <c r="AG1938" s="120"/>
      <c r="AH1938" s="120"/>
      <c r="AI1938" s="120"/>
      <c r="AJ1938" s="120"/>
      <c r="AK1938" s="120"/>
    </row>
    <row r="1939" spans="6:37" ht="15"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6"/>
      <c r="AC1939" s="120"/>
      <c r="AD1939" s="120"/>
      <c r="AE1939" s="120"/>
      <c r="AF1939" s="120"/>
      <c r="AG1939" s="120"/>
      <c r="AH1939" s="120"/>
      <c r="AI1939" s="120"/>
      <c r="AJ1939" s="120"/>
      <c r="AK1939" s="120"/>
    </row>
    <row r="1940" spans="6:37" ht="15"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6"/>
      <c r="AC1940" s="120"/>
      <c r="AD1940" s="120"/>
      <c r="AE1940" s="120"/>
      <c r="AF1940" s="120"/>
      <c r="AG1940" s="120"/>
      <c r="AH1940" s="120"/>
      <c r="AI1940" s="120"/>
      <c r="AJ1940" s="120"/>
      <c r="AK1940" s="120"/>
    </row>
    <row r="1941" spans="6:37" ht="15"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6"/>
      <c r="AC1941" s="120"/>
      <c r="AD1941" s="120"/>
      <c r="AE1941" s="120"/>
      <c r="AF1941" s="120"/>
      <c r="AG1941" s="120"/>
      <c r="AH1941" s="120"/>
      <c r="AI1941" s="120"/>
      <c r="AJ1941" s="120"/>
      <c r="AK1941" s="120"/>
    </row>
    <row r="1942" spans="6:37" ht="15"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6"/>
      <c r="AC1942" s="120"/>
      <c r="AD1942" s="120"/>
      <c r="AE1942" s="120"/>
      <c r="AF1942" s="120"/>
      <c r="AG1942" s="120"/>
      <c r="AH1942" s="120"/>
      <c r="AI1942" s="120"/>
      <c r="AJ1942" s="120"/>
      <c r="AK1942" s="120"/>
    </row>
    <row r="1943" spans="6:37" ht="15"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6"/>
      <c r="AC1943" s="120"/>
      <c r="AD1943" s="120"/>
      <c r="AE1943" s="120"/>
      <c r="AF1943" s="120"/>
      <c r="AG1943" s="120"/>
      <c r="AH1943" s="120"/>
      <c r="AI1943" s="120"/>
      <c r="AJ1943" s="120"/>
      <c r="AK1943" s="120"/>
    </row>
    <row r="1944" spans="6:37" ht="15"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6"/>
      <c r="AC1944" s="120"/>
      <c r="AD1944" s="120"/>
      <c r="AE1944" s="120"/>
      <c r="AF1944" s="120"/>
      <c r="AG1944" s="120"/>
      <c r="AH1944" s="120"/>
      <c r="AI1944" s="120"/>
      <c r="AJ1944" s="120"/>
      <c r="AK1944" s="120"/>
    </row>
    <row r="1945" spans="6:37" ht="15"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6"/>
      <c r="AC1945" s="120"/>
      <c r="AD1945" s="120"/>
      <c r="AE1945" s="120"/>
      <c r="AF1945" s="120"/>
      <c r="AG1945" s="120"/>
      <c r="AH1945" s="120"/>
      <c r="AI1945" s="120"/>
      <c r="AJ1945" s="120"/>
      <c r="AK1945" s="120"/>
    </row>
    <row r="1946" spans="6:37" ht="15"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6"/>
      <c r="AC1946" s="120"/>
      <c r="AD1946" s="120"/>
      <c r="AE1946" s="120"/>
      <c r="AF1946" s="120"/>
      <c r="AG1946" s="120"/>
      <c r="AH1946" s="120"/>
      <c r="AI1946" s="120"/>
      <c r="AJ1946" s="120"/>
      <c r="AK1946" s="120"/>
    </row>
    <row r="1947" spans="6:37" ht="15"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6"/>
      <c r="AC1947" s="120"/>
      <c r="AD1947" s="120"/>
      <c r="AE1947" s="120"/>
      <c r="AF1947" s="120"/>
      <c r="AG1947" s="120"/>
      <c r="AH1947" s="120"/>
      <c r="AI1947" s="120"/>
      <c r="AJ1947" s="120"/>
      <c r="AK1947" s="120"/>
    </row>
    <row r="1948" spans="6:37" ht="15"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6"/>
      <c r="AC1948" s="120"/>
      <c r="AD1948" s="120"/>
      <c r="AE1948" s="120"/>
      <c r="AF1948" s="120"/>
      <c r="AG1948" s="120"/>
      <c r="AH1948" s="120"/>
      <c r="AI1948" s="120"/>
      <c r="AJ1948" s="120"/>
      <c r="AK1948" s="120"/>
    </row>
    <row r="1949" spans="6:37" ht="15"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6"/>
      <c r="AC1949" s="120"/>
      <c r="AD1949" s="120"/>
      <c r="AE1949" s="120"/>
      <c r="AF1949" s="120"/>
      <c r="AG1949" s="120"/>
      <c r="AH1949" s="120"/>
      <c r="AI1949" s="120"/>
      <c r="AJ1949" s="120"/>
      <c r="AK1949" s="120"/>
    </row>
    <row r="1950" spans="6:37" ht="15"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6"/>
      <c r="AC1950" s="120"/>
      <c r="AD1950" s="120"/>
      <c r="AE1950" s="120"/>
      <c r="AF1950" s="120"/>
      <c r="AG1950" s="120"/>
      <c r="AH1950" s="120"/>
      <c r="AI1950" s="120"/>
      <c r="AJ1950" s="120"/>
      <c r="AK1950" s="120"/>
    </row>
    <row r="1951" spans="6:37" ht="15"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6"/>
      <c r="AC1951" s="120"/>
      <c r="AD1951" s="120"/>
      <c r="AE1951" s="120"/>
      <c r="AF1951" s="120"/>
      <c r="AG1951" s="120"/>
      <c r="AH1951" s="120"/>
      <c r="AI1951" s="120"/>
      <c r="AJ1951" s="120"/>
      <c r="AK1951" s="120"/>
    </row>
    <row r="1952" spans="6:37" ht="15"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6"/>
      <c r="AC1952" s="120"/>
      <c r="AD1952" s="120"/>
      <c r="AE1952" s="120"/>
      <c r="AF1952" s="120"/>
      <c r="AG1952" s="120"/>
      <c r="AH1952" s="120"/>
      <c r="AI1952" s="120"/>
      <c r="AJ1952" s="120"/>
      <c r="AK1952" s="120"/>
    </row>
    <row r="1953" spans="6:37" ht="15"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6"/>
      <c r="AC1953" s="120"/>
      <c r="AD1953" s="120"/>
      <c r="AE1953" s="120"/>
      <c r="AF1953" s="120"/>
      <c r="AG1953" s="120"/>
      <c r="AH1953" s="120"/>
      <c r="AI1953" s="120"/>
      <c r="AJ1953" s="120"/>
      <c r="AK1953" s="120"/>
    </row>
    <row r="1954" spans="6:37" ht="15"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6"/>
      <c r="AC1954" s="120"/>
      <c r="AD1954" s="120"/>
      <c r="AE1954" s="120"/>
      <c r="AF1954" s="120"/>
      <c r="AG1954" s="120"/>
      <c r="AH1954" s="120"/>
      <c r="AI1954" s="120"/>
      <c r="AJ1954" s="120"/>
      <c r="AK1954" s="120"/>
    </row>
    <row r="1955" spans="6:37" ht="15"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6"/>
      <c r="AC1955" s="120"/>
      <c r="AD1955" s="120"/>
      <c r="AE1955" s="120"/>
      <c r="AF1955" s="120"/>
      <c r="AG1955" s="120"/>
      <c r="AH1955" s="120"/>
      <c r="AI1955" s="120"/>
      <c r="AJ1955" s="120"/>
      <c r="AK1955" s="120"/>
    </row>
    <row r="1956" spans="6:37" ht="15"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6"/>
      <c r="AC1956" s="120"/>
      <c r="AD1956" s="120"/>
      <c r="AE1956" s="120"/>
      <c r="AF1956" s="120"/>
      <c r="AG1956" s="120"/>
      <c r="AH1956" s="120"/>
      <c r="AI1956" s="120"/>
      <c r="AJ1956" s="120"/>
      <c r="AK1956" s="120"/>
    </row>
    <row r="1957" spans="6:37" ht="15"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6"/>
      <c r="AC1957" s="120"/>
      <c r="AD1957" s="120"/>
      <c r="AE1957" s="120"/>
      <c r="AF1957" s="120"/>
      <c r="AG1957" s="120"/>
      <c r="AH1957" s="120"/>
      <c r="AI1957" s="120"/>
      <c r="AJ1957" s="120"/>
      <c r="AK1957" s="120"/>
    </row>
    <row r="1958" spans="6:37" ht="15"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6"/>
      <c r="AC1958" s="120"/>
      <c r="AD1958" s="120"/>
      <c r="AE1958" s="120"/>
      <c r="AF1958" s="120"/>
      <c r="AG1958" s="120"/>
      <c r="AH1958" s="120"/>
      <c r="AI1958" s="120"/>
      <c r="AJ1958" s="120"/>
      <c r="AK1958" s="120"/>
    </row>
    <row r="1959" spans="6:37" ht="15"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6"/>
      <c r="AC1959" s="120"/>
      <c r="AD1959" s="120"/>
      <c r="AE1959" s="120"/>
      <c r="AF1959" s="120"/>
      <c r="AG1959" s="120"/>
      <c r="AH1959" s="120"/>
      <c r="AI1959" s="120"/>
      <c r="AJ1959" s="120"/>
      <c r="AK1959" s="120"/>
    </row>
    <row r="1960" spans="6:37" ht="15"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6"/>
      <c r="AC1960" s="120"/>
      <c r="AD1960" s="120"/>
      <c r="AE1960" s="120"/>
      <c r="AF1960" s="120"/>
      <c r="AG1960" s="120"/>
      <c r="AH1960" s="120"/>
      <c r="AI1960" s="120"/>
      <c r="AJ1960" s="120"/>
      <c r="AK1960" s="120"/>
    </row>
    <row r="1961" spans="6:37" ht="15"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6"/>
      <c r="AC1961" s="120"/>
      <c r="AD1961" s="120"/>
      <c r="AE1961" s="120"/>
      <c r="AF1961" s="120"/>
      <c r="AG1961" s="120"/>
      <c r="AH1961" s="120"/>
      <c r="AI1961" s="120"/>
      <c r="AJ1961" s="120"/>
      <c r="AK1961" s="120"/>
    </row>
    <row r="1962" spans="6:37" ht="15"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6"/>
      <c r="AC1962" s="120"/>
      <c r="AD1962" s="120"/>
      <c r="AE1962" s="120"/>
      <c r="AF1962" s="120"/>
      <c r="AG1962" s="120"/>
      <c r="AH1962" s="120"/>
      <c r="AI1962" s="120"/>
      <c r="AJ1962" s="120"/>
      <c r="AK1962" s="120"/>
    </row>
    <row r="1963" spans="6:37" ht="15"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6"/>
      <c r="AC1963" s="120"/>
      <c r="AD1963" s="120"/>
      <c r="AE1963" s="120"/>
      <c r="AF1963" s="120"/>
      <c r="AG1963" s="120"/>
      <c r="AH1963" s="120"/>
      <c r="AI1963" s="120"/>
      <c r="AJ1963" s="120"/>
      <c r="AK1963" s="120"/>
    </row>
    <row r="1964" spans="6:37" ht="15"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6"/>
      <c r="AC1964" s="120"/>
      <c r="AD1964" s="120"/>
      <c r="AE1964" s="120"/>
      <c r="AF1964" s="120"/>
      <c r="AG1964" s="120"/>
      <c r="AH1964" s="120"/>
      <c r="AI1964" s="120"/>
      <c r="AJ1964" s="120"/>
      <c r="AK1964" s="120"/>
    </row>
    <row r="1965" spans="6:37" ht="15"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6"/>
      <c r="AC1965" s="120"/>
      <c r="AD1965" s="120"/>
      <c r="AE1965" s="120"/>
      <c r="AF1965" s="120"/>
      <c r="AG1965" s="120"/>
      <c r="AH1965" s="120"/>
      <c r="AI1965" s="120"/>
      <c r="AJ1965" s="120"/>
      <c r="AK1965" s="120"/>
    </row>
    <row r="1966" spans="6:37" ht="15"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6"/>
      <c r="AC1966" s="120"/>
      <c r="AD1966" s="120"/>
      <c r="AE1966" s="120"/>
      <c r="AF1966" s="120"/>
      <c r="AG1966" s="120"/>
      <c r="AH1966" s="120"/>
      <c r="AI1966" s="120"/>
      <c r="AJ1966" s="120"/>
      <c r="AK1966" s="120"/>
    </row>
    <row r="1967" spans="6:37" ht="15"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6"/>
      <c r="AC1967" s="120"/>
      <c r="AD1967" s="120"/>
      <c r="AE1967" s="120"/>
      <c r="AF1967" s="120"/>
      <c r="AG1967" s="120"/>
      <c r="AH1967" s="120"/>
      <c r="AI1967" s="120"/>
      <c r="AJ1967" s="120"/>
      <c r="AK1967" s="120"/>
    </row>
    <row r="1968" spans="6:37" ht="15"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6"/>
      <c r="AC1968" s="120"/>
      <c r="AD1968" s="120"/>
      <c r="AE1968" s="120"/>
      <c r="AF1968" s="120"/>
      <c r="AG1968" s="120"/>
      <c r="AH1968" s="120"/>
      <c r="AI1968" s="120"/>
      <c r="AJ1968" s="120"/>
      <c r="AK1968" s="120"/>
    </row>
    <row r="1969" spans="6:37" ht="15"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6"/>
      <c r="AC1969" s="120"/>
      <c r="AD1969" s="120"/>
      <c r="AE1969" s="120"/>
      <c r="AF1969" s="120"/>
      <c r="AG1969" s="120"/>
      <c r="AH1969" s="120"/>
      <c r="AI1969" s="120"/>
      <c r="AJ1969" s="120"/>
      <c r="AK1969" s="120"/>
    </row>
    <row r="1970" spans="6:37" ht="15"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6"/>
      <c r="AC1970" s="120"/>
      <c r="AD1970" s="120"/>
      <c r="AE1970" s="120"/>
      <c r="AF1970" s="120"/>
      <c r="AG1970" s="120"/>
      <c r="AH1970" s="120"/>
      <c r="AI1970" s="120"/>
      <c r="AJ1970" s="120"/>
      <c r="AK1970" s="120"/>
    </row>
    <row r="1971" spans="6:37" ht="15"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6"/>
      <c r="AC1971" s="120"/>
      <c r="AD1971" s="120"/>
      <c r="AE1971" s="120"/>
      <c r="AF1971" s="120"/>
      <c r="AG1971" s="120"/>
      <c r="AH1971" s="120"/>
      <c r="AI1971" s="120"/>
      <c r="AJ1971" s="120"/>
      <c r="AK1971" s="120"/>
    </row>
    <row r="1972" spans="6:37" ht="15"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6"/>
      <c r="AC1972" s="120"/>
      <c r="AD1972" s="120"/>
      <c r="AE1972" s="120"/>
      <c r="AF1972" s="120"/>
      <c r="AG1972" s="120"/>
      <c r="AH1972" s="120"/>
      <c r="AI1972" s="120"/>
      <c r="AJ1972" s="120"/>
      <c r="AK1972" s="120"/>
    </row>
    <row r="1973" spans="6:37" ht="15"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6"/>
      <c r="AC1973" s="120"/>
      <c r="AD1973" s="120"/>
      <c r="AE1973" s="120"/>
      <c r="AF1973" s="120"/>
      <c r="AG1973" s="120"/>
      <c r="AH1973" s="120"/>
      <c r="AI1973" s="120"/>
      <c r="AJ1973" s="120"/>
      <c r="AK1973" s="120"/>
    </row>
    <row r="1974" spans="6:37" ht="15"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6"/>
      <c r="AC1974" s="120"/>
      <c r="AD1974" s="120"/>
      <c r="AE1974" s="120"/>
      <c r="AF1974" s="120"/>
      <c r="AG1974" s="120"/>
      <c r="AH1974" s="120"/>
      <c r="AI1974" s="120"/>
      <c r="AJ1974" s="120"/>
      <c r="AK1974" s="120"/>
    </row>
    <row r="1975" spans="6:37" ht="15"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6"/>
      <c r="AC1975" s="120"/>
      <c r="AD1975" s="120"/>
      <c r="AE1975" s="120"/>
      <c r="AF1975" s="120"/>
      <c r="AG1975" s="120"/>
      <c r="AH1975" s="120"/>
      <c r="AI1975" s="120"/>
      <c r="AJ1975" s="120"/>
      <c r="AK1975" s="120"/>
    </row>
    <row r="1976" spans="6:37" ht="15"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6"/>
      <c r="AC1976" s="120"/>
      <c r="AD1976" s="120"/>
      <c r="AE1976" s="120"/>
      <c r="AF1976" s="120"/>
      <c r="AG1976" s="120"/>
      <c r="AH1976" s="120"/>
      <c r="AI1976" s="120"/>
      <c r="AJ1976" s="120"/>
      <c r="AK1976" s="120"/>
    </row>
    <row r="1977" spans="6:37" ht="15"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6"/>
      <c r="AC1977" s="120"/>
      <c r="AD1977" s="120"/>
      <c r="AE1977" s="120"/>
      <c r="AF1977" s="120"/>
      <c r="AG1977" s="120"/>
      <c r="AH1977" s="120"/>
      <c r="AI1977" s="120"/>
      <c r="AJ1977" s="120"/>
      <c r="AK1977" s="120"/>
    </row>
    <row r="1978" spans="6:37" ht="15"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6"/>
      <c r="AC1978" s="120"/>
      <c r="AD1978" s="120"/>
      <c r="AE1978" s="120"/>
      <c r="AF1978" s="120"/>
      <c r="AG1978" s="120"/>
      <c r="AH1978" s="120"/>
      <c r="AI1978" s="120"/>
      <c r="AJ1978" s="120"/>
      <c r="AK1978" s="120"/>
    </row>
    <row r="1979" spans="6:37" ht="15"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6"/>
      <c r="AC1979" s="120"/>
      <c r="AD1979" s="120"/>
      <c r="AE1979" s="120"/>
      <c r="AF1979" s="120"/>
      <c r="AG1979" s="120"/>
      <c r="AH1979" s="120"/>
      <c r="AI1979" s="120"/>
      <c r="AJ1979" s="120"/>
      <c r="AK1979" s="120"/>
    </row>
    <row r="1980" spans="6:37" ht="15"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6"/>
      <c r="AC1980" s="120"/>
      <c r="AD1980" s="120"/>
      <c r="AE1980" s="120"/>
      <c r="AF1980" s="120"/>
      <c r="AG1980" s="120"/>
      <c r="AH1980" s="120"/>
      <c r="AI1980" s="120"/>
      <c r="AJ1980" s="120"/>
      <c r="AK1980" s="120"/>
    </row>
    <row r="1981" spans="6:37" ht="15"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6"/>
      <c r="AC1981" s="120"/>
      <c r="AD1981" s="120"/>
      <c r="AE1981" s="120"/>
      <c r="AF1981" s="120"/>
      <c r="AG1981" s="120"/>
      <c r="AH1981" s="120"/>
      <c r="AI1981" s="120"/>
      <c r="AJ1981" s="120"/>
      <c r="AK1981" s="120"/>
    </row>
    <row r="1982" spans="6:37" ht="15"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6"/>
      <c r="AC1982" s="120"/>
      <c r="AD1982" s="120"/>
      <c r="AE1982" s="120"/>
      <c r="AF1982" s="120"/>
      <c r="AG1982" s="120"/>
      <c r="AH1982" s="120"/>
      <c r="AI1982" s="120"/>
      <c r="AJ1982" s="120"/>
      <c r="AK1982" s="120"/>
    </row>
    <row r="1983" spans="6:37" ht="15"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6"/>
      <c r="AC1983" s="120"/>
      <c r="AD1983" s="120"/>
      <c r="AE1983" s="120"/>
      <c r="AF1983" s="120"/>
      <c r="AG1983" s="120"/>
      <c r="AH1983" s="120"/>
      <c r="AI1983" s="120"/>
      <c r="AJ1983" s="120"/>
      <c r="AK1983" s="120"/>
    </row>
    <row r="1984" spans="6:37" ht="15"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6"/>
      <c r="AC1984" s="120"/>
      <c r="AD1984" s="120"/>
      <c r="AE1984" s="120"/>
      <c r="AF1984" s="120"/>
      <c r="AG1984" s="120"/>
      <c r="AH1984" s="120"/>
      <c r="AI1984" s="120"/>
      <c r="AJ1984" s="120"/>
      <c r="AK1984" s="120"/>
    </row>
    <row r="1985" spans="6:37" ht="15"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6"/>
      <c r="AC1985" s="120"/>
      <c r="AD1985" s="120"/>
      <c r="AE1985" s="120"/>
      <c r="AF1985" s="120"/>
      <c r="AG1985" s="120"/>
      <c r="AH1985" s="120"/>
      <c r="AI1985" s="120"/>
      <c r="AJ1985" s="120"/>
      <c r="AK1985" s="120"/>
    </row>
    <row r="1986" spans="6:37" ht="15"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6"/>
      <c r="AC1986" s="120"/>
      <c r="AD1986" s="120"/>
      <c r="AE1986" s="120"/>
      <c r="AF1986" s="120"/>
      <c r="AG1986" s="120"/>
      <c r="AH1986" s="120"/>
      <c r="AI1986" s="120"/>
      <c r="AJ1986" s="120"/>
      <c r="AK1986" s="120"/>
    </row>
    <row r="1987" spans="6:37" ht="15"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6"/>
      <c r="AC1987" s="120"/>
      <c r="AD1987" s="120"/>
      <c r="AE1987" s="120"/>
      <c r="AF1987" s="120"/>
      <c r="AG1987" s="120"/>
      <c r="AH1987" s="120"/>
      <c r="AI1987" s="120"/>
      <c r="AJ1987" s="120"/>
      <c r="AK1987" s="120"/>
    </row>
    <row r="1988" spans="6:37" ht="15"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6"/>
      <c r="AC1988" s="120"/>
      <c r="AD1988" s="120"/>
      <c r="AE1988" s="120"/>
      <c r="AF1988" s="120"/>
      <c r="AG1988" s="120"/>
      <c r="AH1988" s="120"/>
      <c r="AI1988" s="120"/>
      <c r="AJ1988" s="120"/>
      <c r="AK1988" s="120"/>
    </row>
    <row r="1989" spans="6:37" ht="15"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6"/>
      <c r="AC1989" s="120"/>
      <c r="AD1989" s="120"/>
      <c r="AE1989" s="120"/>
      <c r="AF1989" s="120"/>
      <c r="AG1989" s="120"/>
      <c r="AH1989" s="120"/>
      <c r="AI1989" s="120"/>
      <c r="AJ1989" s="120"/>
      <c r="AK1989" s="120"/>
    </row>
    <row r="1990" spans="6:37" ht="15"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6"/>
      <c r="AC1990" s="120"/>
      <c r="AD1990" s="120"/>
      <c r="AE1990" s="120"/>
      <c r="AF1990" s="120"/>
      <c r="AG1990" s="120"/>
      <c r="AH1990" s="120"/>
      <c r="AI1990" s="120"/>
      <c r="AJ1990" s="120"/>
      <c r="AK1990" s="120"/>
    </row>
    <row r="1991" spans="6:37" ht="15"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6"/>
      <c r="AC1991" s="120"/>
      <c r="AD1991" s="120"/>
      <c r="AE1991" s="120"/>
      <c r="AF1991" s="120"/>
      <c r="AG1991" s="120"/>
      <c r="AH1991" s="120"/>
      <c r="AI1991" s="120"/>
      <c r="AJ1991" s="120"/>
      <c r="AK1991" s="120"/>
    </row>
    <row r="1992" spans="6:37" ht="15"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6"/>
      <c r="AC1992" s="120"/>
      <c r="AD1992" s="120"/>
      <c r="AE1992" s="120"/>
      <c r="AF1992" s="120"/>
      <c r="AG1992" s="120"/>
      <c r="AH1992" s="120"/>
      <c r="AI1992" s="120"/>
      <c r="AJ1992" s="120"/>
      <c r="AK1992" s="120"/>
    </row>
    <row r="1993" spans="6:37" ht="15"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AC1993" s="120"/>
      <c r="AD1993" s="120"/>
      <c r="AE1993" s="120"/>
      <c r="AF1993" s="120"/>
      <c r="AG1993" s="120"/>
      <c r="AH1993" s="120"/>
      <c r="AI1993" s="120"/>
      <c r="AJ1993" s="120"/>
      <c r="AK1993" s="120"/>
    </row>
    <row r="1994" spans="6:37" ht="15"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AC1994" s="120"/>
      <c r="AD1994" s="120"/>
      <c r="AE1994" s="120"/>
      <c r="AF1994" s="120"/>
      <c r="AG1994" s="120"/>
      <c r="AH1994" s="120"/>
      <c r="AI1994" s="120"/>
      <c r="AJ1994" s="120"/>
      <c r="AK1994" s="120"/>
    </row>
    <row r="1995" spans="6:37" ht="15"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AC1995" s="120"/>
      <c r="AD1995" s="120"/>
      <c r="AE1995" s="120"/>
      <c r="AF1995" s="120"/>
      <c r="AG1995" s="120"/>
      <c r="AH1995" s="120"/>
      <c r="AI1995" s="120"/>
      <c r="AJ1995" s="120"/>
      <c r="AK1995" s="120"/>
    </row>
    <row r="1996" spans="6:37" ht="15"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AC1996" s="120"/>
      <c r="AD1996" s="120"/>
      <c r="AE1996" s="120"/>
      <c r="AF1996" s="120"/>
      <c r="AG1996" s="120"/>
      <c r="AH1996" s="120"/>
      <c r="AI1996" s="120"/>
      <c r="AJ1996" s="120"/>
      <c r="AK1996" s="120"/>
    </row>
    <row r="1997" spans="6:37" ht="15"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AC1997" s="120"/>
      <c r="AD1997" s="120"/>
      <c r="AE1997" s="120"/>
      <c r="AF1997" s="120"/>
      <c r="AG1997" s="120"/>
      <c r="AH1997" s="120"/>
      <c r="AI1997" s="120"/>
      <c r="AJ1997" s="120"/>
      <c r="AK1997" s="120"/>
    </row>
    <row r="1998" spans="6:37" ht="15"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AC1998" s="120"/>
      <c r="AD1998" s="120"/>
      <c r="AE1998" s="120"/>
      <c r="AF1998" s="120"/>
      <c r="AG1998" s="120"/>
      <c r="AH1998" s="120"/>
      <c r="AI1998" s="120"/>
      <c r="AJ1998" s="120"/>
      <c r="AK1998" s="120"/>
    </row>
    <row r="1999" spans="6:37" ht="15"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AC1999" s="120"/>
      <c r="AD1999" s="120"/>
      <c r="AE1999" s="120"/>
      <c r="AF1999" s="120"/>
      <c r="AG1999" s="120"/>
      <c r="AH1999" s="120"/>
      <c r="AI1999" s="120"/>
      <c r="AJ1999" s="120"/>
      <c r="AK1999" s="120"/>
    </row>
    <row r="2000" spans="6:37" ht="15"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AC2000" s="120"/>
      <c r="AD2000" s="120"/>
      <c r="AE2000" s="120"/>
      <c r="AF2000" s="120"/>
      <c r="AG2000" s="120"/>
      <c r="AH2000" s="120"/>
      <c r="AI2000" s="120"/>
      <c r="AJ2000" s="120"/>
      <c r="AK2000" s="120"/>
    </row>
    <row r="2001" spans="6:37" ht="15"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AC2001" s="120"/>
      <c r="AD2001" s="120"/>
      <c r="AE2001" s="120"/>
      <c r="AF2001" s="120"/>
      <c r="AG2001" s="120"/>
      <c r="AH2001" s="120"/>
      <c r="AI2001" s="120"/>
      <c r="AJ2001" s="120"/>
      <c r="AK2001" s="120"/>
    </row>
    <row r="2002" spans="6:37" ht="15"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AC2002" s="120"/>
      <c r="AD2002" s="120"/>
      <c r="AE2002" s="120"/>
      <c r="AF2002" s="120"/>
      <c r="AG2002" s="120"/>
      <c r="AH2002" s="120"/>
      <c r="AI2002" s="120"/>
      <c r="AJ2002" s="120"/>
      <c r="AK2002" s="120"/>
    </row>
    <row r="2003" spans="6:37" ht="15"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AC2003" s="120"/>
      <c r="AD2003" s="120"/>
      <c r="AE2003" s="120"/>
      <c r="AF2003" s="120"/>
      <c r="AG2003" s="120"/>
      <c r="AH2003" s="120"/>
      <c r="AI2003" s="120"/>
      <c r="AJ2003" s="120"/>
      <c r="AK2003" s="120"/>
    </row>
    <row r="2004" spans="6:37" ht="15"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AC2004" s="120"/>
      <c r="AD2004" s="120"/>
      <c r="AE2004" s="120"/>
      <c r="AF2004" s="120"/>
      <c r="AG2004" s="120"/>
      <c r="AH2004" s="120"/>
      <c r="AI2004" s="120"/>
      <c r="AJ2004" s="120"/>
      <c r="AK2004" s="120"/>
    </row>
    <row r="2005" spans="6:37" ht="15"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AC2005" s="120"/>
      <c r="AD2005" s="120"/>
      <c r="AE2005" s="120"/>
      <c r="AF2005" s="120"/>
      <c r="AG2005" s="120"/>
      <c r="AH2005" s="120"/>
      <c r="AI2005" s="120"/>
      <c r="AJ2005" s="120"/>
      <c r="AK2005" s="120"/>
    </row>
    <row r="2006" spans="6:37" ht="15"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AC2006" s="120"/>
      <c r="AD2006" s="120"/>
      <c r="AE2006" s="120"/>
      <c r="AF2006" s="120"/>
      <c r="AG2006" s="120"/>
      <c r="AH2006" s="120"/>
      <c r="AI2006" s="120"/>
      <c r="AJ2006" s="120"/>
      <c r="AK2006" s="120"/>
    </row>
    <row r="2007" spans="6:37" ht="15"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AC2007" s="120"/>
      <c r="AD2007" s="120"/>
      <c r="AE2007" s="120"/>
      <c r="AF2007" s="120"/>
      <c r="AG2007" s="120"/>
      <c r="AH2007" s="120"/>
      <c r="AI2007" s="120"/>
      <c r="AJ2007" s="120"/>
      <c r="AK2007" s="120"/>
    </row>
    <row r="2008" spans="6:37" ht="15"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AC2008" s="120"/>
      <c r="AD2008" s="120"/>
      <c r="AE2008" s="120"/>
      <c r="AF2008" s="120"/>
      <c r="AG2008" s="120"/>
      <c r="AH2008" s="120"/>
      <c r="AI2008" s="120"/>
      <c r="AJ2008" s="120"/>
      <c r="AK2008" s="120"/>
    </row>
    <row r="2009" spans="6:37" ht="15"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AC2009" s="120"/>
      <c r="AD2009" s="120"/>
      <c r="AE2009" s="120"/>
      <c r="AF2009" s="120"/>
      <c r="AG2009" s="120"/>
      <c r="AH2009" s="120"/>
      <c r="AI2009" s="120"/>
      <c r="AJ2009" s="120"/>
      <c r="AK2009" s="120"/>
    </row>
    <row r="2010" spans="6:37" ht="15"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AC2010" s="120"/>
      <c r="AD2010" s="120"/>
      <c r="AE2010" s="120"/>
      <c r="AF2010" s="120"/>
      <c r="AG2010" s="120"/>
      <c r="AH2010" s="120"/>
      <c r="AI2010" s="120"/>
      <c r="AJ2010" s="120"/>
      <c r="AK2010" s="120"/>
    </row>
    <row r="2011" spans="6:37" ht="15"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AC2011" s="120"/>
      <c r="AD2011" s="120"/>
      <c r="AE2011" s="120"/>
      <c r="AF2011" s="120"/>
      <c r="AG2011" s="120"/>
      <c r="AH2011" s="120"/>
      <c r="AI2011" s="120"/>
      <c r="AJ2011" s="120"/>
      <c r="AK2011" s="120"/>
    </row>
    <row r="2012" spans="6:37" ht="15"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AC2012" s="120"/>
      <c r="AD2012" s="120"/>
      <c r="AE2012" s="120"/>
      <c r="AF2012" s="120"/>
      <c r="AG2012" s="120"/>
      <c r="AH2012" s="120"/>
      <c r="AI2012" s="120"/>
      <c r="AJ2012" s="120"/>
      <c r="AK2012" s="120"/>
    </row>
    <row r="2013" spans="6:37" ht="15"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AC2013" s="120"/>
      <c r="AD2013" s="120"/>
      <c r="AE2013" s="120"/>
      <c r="AF2013" s="120"/>
      <c r="AG2013" s="120"/>
      <c r="AH2013" s="120"/>
      <c r="AI2013" s="120"/>
      <c r="AJ2013" s="120"/>
      <c r="AK2013" s="120"/>
    </row>
    <row r="2014" spans="6:37" ht="15"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AC2014" s="120"/>
      <c r="AD2014" s="120"/>
      <c r="AE2014" s="120"/>
      <c r="AF2014" s="120"/>
      <c r="AG2014" s="120"/>
      <c r="AH2014" s="120"/>
      <c r="AI2014" s="120"/>
      <c r="AJ2014" s="120"/>
      <c r="AK2014" s="120"/>
    </row>
    <row r="2015" spans="6:37" ht="15"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AC2015" s="120"/>
      <c r="AD2015" s="120"/>
      <c r="AE2015" s="120"/>
      <c r="AF2015" s="120"/>
      <c r="AG2015" s="120"/>
      <c r="AH2015" s="120"/>
      <c r="AI2015" s="120"/>
      <c r="AJ2015" s="120"/>
      <c r="AK2015" s="120"/>
    </row>
    <row r="2016" spans="6:37" ht="15"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AC2016" s="120"/>
      <c r="AD2016" s="120"/>
      <c r="AE2016" s="120"/>
      <c r="AF2016" s="120"/>
      <c r="AG2016" s="120"/>
      <c r="AH2016" s="120"/>
      <c r="AI2016" s="120"/>
      <c r="AJ2016" s="120"/>
      <c r="AK2016" s="120"/>
    </row>
    <row r="2017" spans="6:37" ht="15"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AC2017" s="120"/>
      <c r="AD2017" s="120"/>
      <c r="AE2017" s="120"/>
      <c r="AF2017" s="120"/>
      <c r="AG2017" s="120"/>
      <c r="AH2017" s="120"/>
      <c r="AI2017" s="120"/>
      <c r="AJ2017" s="120"/>
      <c r="AK2017" s="120"/>
    </row>
    <row r="2018" spans="6:37" ht="15"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AC2018" s="120"/>
      <c r="AD2018" s="120"/>
      <c r="AE2018" s="120"/>
      <c r="AF2018" s="120"/>
      <c r="AG2018" s="120"/>
      <c r="AH2018" s="120"/>
      <c r="AI2018" s="120"/>
      <c r="AJ2018" s="120"/>
      <c r="AK2018" s="120"/>
    </row>
    <row r="2019" spans="6:37" ht="15"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AC2019" s="120"/>
      <c r="AD2019" s="120"/>
      <c r="AE2019" s="120"/>
      <c r="AF2019" s="120"/>
      <c r="AG2019" s="120"/>
      <c r="AH2019" s="120"/>
      <c r="AI2019" s="120"/>
      <c r="AJ2019" s="120"/>
      <c r="AK2019" s="120"/>
    </row>
    <row r="2020" spans="6:37" ht="15"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AC2020" s="120"/>
      <c r="AD2020" s="120"/>
      <c r="AE2020" s="120"/>
      <c r="AF2020" s="120"/>
      <c r="AG2020" s="120"/>
      <c r="AH2020" s="120"/>
      <c r="AI2020" s="120"/>
      <c r="AJ2020" s="120"/>
      <c r="AK2020" s="120"/>
    </row>
    <row r="2021" spans="6:37" ht="15"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AC2021" s="120"/>
      <c r="AD2021" s="120"/>
      <c r="AE2021" s="120"/>
      <c r="AF2021" s="120"/>
      <c r="AG2021" s="120"/>
      <c r="AH2021" s="120"/>
      <c r="AI2021" s="120"/>
      <c r="AJ2021" s="120"/>
      <c r="AK2021" s="120"/>
    </row>
    <row r="2022" spans="6:37" ht="15"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AC2022" s="120"/>
      <c r="AD2022" s="120"/>
      <c r="AE2022" s="120"/>
      <c r="AF2022" s="120"/>
      <c r="AG2022" s="120"/>
      <c r="AH2022" s="120"/>
      <c r="AI2022" s="120"/>
      <c r="AJ2022" s="120"/>
      <c r="AK2022" s="120"/>
    </row>
    <row r="2023" spans="6:37" ht="15"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AC2023" s="120"/>
      <c r="AD2023" s="120"/>
      <c r="AE2023" s="120"/>
      <c r="AF2023" s="120"/>
      <c r="AG2023" s="120"/>
      <c r="AH2023" s="120"/>
      <c r="AI2023" s="120"/>
      <c r="AJ2023" s="120"/>
      <c r="AK2023" s="120"/>
    </row>
    <row r="2024" spans="6:37" ht="15"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AC2024" s="120"/>
      <c r="AD2024" s="120"/>
      <c r="AE2024" s="120"/>
      <c r="AF2024" s="120"/>
      <c r="AG2024" s="120"/>
      <c r="AH2024" s="120"/>
      <c r="AI2024" s="120"/>
      <c r="AJ2024" s="120"/>
      <c r="AK2024" s="120"/>
    </row>
    <row r="2025" spans="6:37" ht="15"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AC2025" s="120"/>
      <c r="AD2025" s="120"/>
      <c r="AE2025" s="120"/>
      <c r="AF2025" s="120"/>
      <c r="AG2025" s="120"/>
      <c r="AH2025" s="120"/>
      <c r="AI2025" s="120"/>
      <c r="AJ2025" s="120"/>
      <c r="AK2025" s="120"/>
    </row>
    <row r="2026" spans="6:37" ht="15"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AC2026" s="120"/>
      <c r="AD2026" s="120"/>
      <c r="AE2026" s="120"/>
      <c r="AF2026" s="120"/>
      <c r="AG2026" s="120"/>
      <c r="AH2026" s="120"/>
      <c r="AI2026" s="120"/>
      <c r="AJ2026" s="120"/>
      <c r="AK2026" s="120"/>
    </row>
    <row r="2027" spans="6:37" ht="15"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AC2027" s="120"/>
      <c r="AD2027" s="120"/>
      <c r="AE2027" s="120"/>
      <c r="AF2027" s="120"/>
      <c r="AG2027" s="120"/>
      <c r="AH2027" s="120"/>
      <c r="AI2027" s="120"/>
      <c r="AJ2027" s="120"/>
      <c r="AK2027" s="120"/>
    </row>
    <row r="2028" spans="6:37" ht="15"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AC2028" s="120"/>
      <c r="AD2028" s="120"/>
      <c r="AE2028" s="120"/>
      <c r="AF2028" s="120"/>
      <c r="AG2028" s="120"/>
      <c r="AH2028" s="120"/>
      <c r="AI2028" s="120"/>
      <c r="AJ2028" s="120"/>
      <c r="AK2028" s="120"/>
    </row>
    <row r="2029" spans="6:37" ht="15"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AC2029" s="120"/>
      <c r="AD2029" s="120"/>
      <c r="AE2029" s="120"/>
      <c r="AF2029" s="120"/>
      <c r="AG2029" s="120"/>
      <c r="AH2029" s="120"/>
      <c r="AI2029" s="120"/>
      <c r="AJ2029" s="120"/>
      <c r="AK2029" s="120"/>
    </row>
    <row r="2030" spans="6:37" ht="15"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AC2030" s="120"/>
      <c r="AD2030" s="120"/>
      <c r="AE2030" s="120"/>
      <c r="AF2030" s="120"/>
      <c r="AG2030" s="120"/>
      <c r="AH2030" s="120"/>
      <c r="AI2030" s="120"/>
      <c r="AJ2030" s="120"/>
      <c r="AK2030" s="120"/>
    </row>
    <row r="2031" spans="6:37" ht="15"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AC2031" s="120"/>
      <c r="AD2031" s="120"/>
      <c r="AE2031" s="120"/>
      <c r="AF2031" s="120"/>
      <c r="AG2031" s="120"/>
      <c r="AH2031" s="120"/>
      <c r="AI2031" s="120"/>
      <c r="AJ2031" s="120"/>
      <c r="AK2031" s="120"/>
    </row>
    <row r="2032" spans="6:37" ht="15"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AC2032" s="120"/>
      <c r="AD2032" s="120"/>
      <c r="AE2032" s="120"/>
      <c r="AF2032" s="120"/>
      <c r="AG2032" s="120"/>
      <c r="AH2032" s="120"/>
      <c r="AI2032" s="120"/>
      <c r="AJ2032" s="120"/>
      <c r="AK2032" s="120"/>
    </row>
    <row r="2033" spans="6:37" ht="15"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AC2033" s="120"/>
      <c r="AD2033" s="120"/>
      <c r="AE2033" s="120"/>
      <c r="AF2033" s="120"/>
      <c r="AG2033" s="120"/>
      <c r="AH2033" s="120"/>
      <c r="AI2033" s="120"/>
      <c r="AJ2033" s="120"/>
      <c r="AK2033" s="120"/>
    </row>
    <row r="2034" spans="6:37" ht="15"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AC2034" s="120"/>
      <c r="AD2034" s="120"/>
      <c r="AE2034" s="120"/>
      <c r="AF2034" s="120"/>
      <c r="AG2034" s="120"/>
      <c r="AH2034" s="120"/>
      <c r="AI2034" s="120"/>
      <c r="AJ2034" s="120"/>
      <c r="AK2034" s="120"/>
    </row>
    <row r="2035" spans="6:37" ht="15"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AC2035" s="120"/>
      <c r="AD2035" s="120"/>
      <c r="AE2035" s="120"/>
      <c r="AF2035" s="120"/>
      <c r="AG2035" s="120"/>
      <c r="AH2035" s="120"/>
      <c r="AI2035" s="120"/>
      <c r="AJ2035" s="120"/>
      <c r="AK2035" s="120"/>
    </row>
    <row r="2036" spans="6:37" ht="15"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AC2036" s="120"/>
      <c r="AD2036" s="120"/>
      <c r="AE2036" s="120"/>
      <c r="AF2036" s="120"/>
      <c r="AG2036" s="120"/>
      <c r="AH2036" s="120"/>
      <c r="AI2036" s="120"/>
      <c r="AJ2036" s="120"/>
      <c r="AK2036" s="120"/>
    </row>
    <row r="2037" spans="6:37" ht="15"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AC2037" s="120"/>
      <c r="AD2037" s="120"/>
      <c r="AE2037" s="120"/>
      <c r="AF2037" s="120"/>
      <c r="AG2037" s="120"/>
      <c r="AH2037" s="120"/>
      <c r="AI2037" s="120"/>
      <c r="AJ2037" s="120"/>
      <c r="AK2037" s="120"/>
    </row>
    <row r="2038" spans="6:37" ht="15"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AC2038" s="120"/>
      <c r="AD2038" s="120"/>
      <c r="AE2038" s="120"/>
      <c r="AF2038" s="120"/>
      <c r="AG2038" s="120"/>
      <c r="AH2038" s="120"/>
      <c r="AI2038" s="120"/>
      <c r="AJ2038" s="120"/>
      <c r="AK2038" s="120"/>
    </row>
    <row r="2039" spans="6:37" ht="15"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AC2039" s="120"/>
      <c r="AD2039" s="120"/>
      <c r="AE2039" s="120"/>
      <c r="AF2039" s="120"/>
      <c r="AG2039" s="120"/>
      <c r="AH2039" s="120"/>
      <c r="AI2039" s="120"/>
      <c r="AJ2039" s="120"/>
      <c r="AK2039" s="120"/>
    </row>
    <row r="2040" spans="6:37" ht="15"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AC2040" s="120"/>
      <c r="AD2040" s="120"/>
      <c r="AE2040" s="120"/>
      <c r="AF2040" s="120"/>
      <c r="AG2040" s="120"/>
      <c r="AH2040" s="120"/>
      <c r="AI2040" s="120"/>
      <c r="AJ2040" s="120"/>
      <c r="AK2040" s="120"/>
    </row>
    <row r="2041" spans="6:37" ht="15"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AC2041" s="120"/>
      <c r="AD2041" s="120"/>
      <c r="AE2041" s="120"/>
      <c r="AF2041" s="120"/>
      <c r="AG2041" s="120"/>
      <c r="AH2041" s="120"/>
      <c r="AI2041" s="120"/>
      <c r="AJ2041" s="120"/>
      <c r="AK2041" s="120"/>
    </row>
    <row r="2042" spans="6:37" ht="15"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AC2042" s="120"/>
      <c r="AD2042" s="120"/>
      <c r="AE2042" s="120"/>
      <c r="AF2042" s="120"/>
      <c r="AG2042" s="120"/>
      <c r="AH2042" s="120"/>
      <c r="AI2042" s="120"/>
      <c r="AJ2042" s="120"/>
      <c r="AK2042" s="120"/>
    </row>
    <row r="2043" spans="6:37" ht="15"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AC2043" s="120"/>
      <c r="AD2043" s="120"/>
      <c r="AE2043" s="120"/>
      <c r="AF2043" s="120"/>
      <c r="AG2043" s="120"/>
      <c r="AH2043" s="120"/>
      <c r="AI2043" s="120"/>
      <c r="AJ2043" s="120"/>
      <c r="AK2043" s="120"/>
    </row>
    <row r="2044" spans="6:37" ht="15"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AC2044" s="120"/>
      <c r="AD2044" s="120"/>
      <c r="AE2044" s="120"/>
      <c r="AF2044" s="120"/>
      <c r="AG2044" s="120"/>
      <c r="AH2044" s="120"/>
      <c r="AI2044" s="120"/>
      <c r="AJ2044" s="120"/>
      <c r="AK2044" s="120"/>
    </row>
    <row r="2045" spans="6:37" ht="15"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AC2045" s="120"/>
      <c r="AD2045" s="120"/>
      <c r="AE2045" s="120"/>
      <c r="AF2045" s="120"/>
      <c r="AG2045" s="120"/>
      <c r="AH2045" s="120"/>
      <c r="AI2045" s="120"/>
      <c r="AJ2045" s="120"/>
      <c r="AK2045" s="120"/>
    </row>
    <row r="2046" spans="6:37" ht="15"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AC2046" s="120"/>
      <c r="AD2046" s="120"/>
      <c r="AE2046" s="120"/>
      <c r="AF2046" s="120"/>
      <c r="AG2046" s="120"/>
      <c r="AH2046" s="120"/>
      <c r="AI2046" s="120"/>
      <c r="AJ2046" s="120"/>
      <c r="AK2046" s="120"/>
    </row>
    <row r="2047" spans="6:37" ht="15"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AC2047" s="120"/>
      <c r="AD2047" s="120"/>
      <c r="AE2047" s="120"/>
      <c r="AF2047" s="120"/>
      <c r="AG2047" s="120"/>
      <c r="AH2047" s="120"/>
      <c r="AI2047" s="120"/>
      <c r="AJ2047" s="120"/>
      <c r="AK2047" s="120"/>
    </row>
    <row r="2048" spans="6:37" ht="15"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AC2048" s="120"/>
      <c r="AD2048" s="120"/>
      <c r="AE2048" s="120"/>
      <c r="AF2048" s="120"/>
      <c r="AG2048" s="120"/>
      <c r="AH2048" s="120"/>
      <c r="AI2048" s="120"/>
      <c r="AJ2048" s="120"/>
      <c r="AK2048" s="120"/>
    </row>
    <row r="2049" spans="6:37" ht="15"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AC2049" s="120"/>
      <c r="AD2049" s="120"/>
      <c r="AE2049" s="120"/>
      <c r="AF2049" s="120"/>
      <c r="AG2049" s="120"/>
      <c r="AH2049" s="120"/>
      <c r="AI2049" s="120"/>
      <c r="AJ2049" s="120"/>
      <c r="AK2049" s="120"/>
    </row>
    <row r="2050" spans="6:37" ht="15"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AC2050" s="120"/>
      <c r="AD2050" s="120"/>
      <c r="AE2050" s="120"/>
      <c r="AF2050" s="120"/>
      <c r="AG2050" s="120"/>
      <c r="AH2050" s="120"/>
      <c r="AI2050" s="120"/>
      <c r="AJ2050" s="120"/>
      <c r="AK2050" s="120"/>
    </row>
    <row r="2051" spans="6:37" ht="15"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AC2051" s="120"/>
      <c r="AD2051" s="120"/>
      <c r="AE2051" s="120"/>
      <c r="AF2051" s="120"/>
      <c r="AG2051" s="120"/>
      <c r="AH2051" s="120"/>
      <c r="AI2051" s="120"/>
      <c r="AJ2051" s="120"/>
      <c r="AK2051" s="120"/>
    </row>
    <row r="2052" spans="6:37" ht="15"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AC2052" s="120"/>
      <c r="AD2052" s="120"/>
      <c r="AE2052" s="120"/>
      <c r="AF2052" s="120"/>
      <c r="AG2052" s="120"/>
      <c r="AH2052" s="120"/>
      <c r="AI2052" s="120"/>
      <c r="AJ2052" s="120"/>
      <c r="AK2052" s="120"/>
    </row>
    <row r="2053" spans="6:37" ht="15"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AC2053" s="120"/>
      <c r="AD2053" s="120"/>
      <c r="AE2053" s="120"/>
      <c r="AF2053" s="120"/>
      <c r="AG2053" s="120"/>
      <c r="AH2053" s="120"/>
      <c r="AI2053" s="120"/>
      <c r="AJ2053" s="120"/>
      <c r="AK2053" s="120"/>
    </row>
    <row r="2054" spans="6:37" ht="15"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AC2054" s="120"/>
      <c r="AD2054" s="120"/>
      <c r="AE2054" s="120"/>
      <c r="AF2054" s="120"/>
      <c r="AG2054" s="120"/>
      <c r="AH2054" s="120"/>
      <c r="AI2054" s="120"/>
      <c r="AJ2054" s="120"/>
      <c r="AK2054" s="120"/>
    </row>
    <row r="2055" spans="6:37" ht="15"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AC2055" s="120"/>
      <c r="AD2055" s="120"/>
      <c r="AE2055" s="120"/>
      <c r="AF2055" s="120"/>
      <c r="AG2055" s="120"/>
      <c r="AH2055" s="120"/>
      <c r="AI2055" s="120"/>
      <c r="AJ2055" s="120"/>
      <c r="AK2055" s="120"/>
    </row>
    <row r="2056" spans="6:37" ht="15"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AC2056" s="120"/>
      <c r="AD2056" s="120"/>
      <c r="AE2056" s="120"/>
      <c r="AF2056" s="120"/>
      <c r="AG2056" s="120"/>
      <c r="AH2056" s="120"/>
      <c r="AI2056" s="120"/>
      <c r="AJ2056" s="120"/>
      <c r="AK2056" s="120"/>
    </row>
    <row r="2057" spans="6:37" ht="15"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AC2057" s="120"/>
      <c r="AD2057" s="120"/>
      <c r="AE2057" s="120"/>
      <c r="AF2057" s="120"/>
      <c r="AG2057" s="120"/>
      <c r="AH2057" s="120"/>
      <c r="AI2057" s="120"/>
      <c r="AJ2057" s="120"/>
      <c r="AK2057" s="120"/>
    </row>
    <row r="2058" spans="6:37" ht="15"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AC2058" s="120"/>
      <c r="AD2058" s="120"/>
      <c r="AE2058" s="120"/>
      <c r="AF2058" s="120"/>
      <c r="AG2058" s="120"/>
      <c r="AH2058" s="120"/>
      <c r="AI2058" s="120"/>
      <c r="AJ2058" s="120"/>
      <c r="AK2058" s="120"/>
    </row>
    <row r="2059" spans="6:37" ht="15"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AC2059" s="120"/>
      <c r="AD2059" s="120"/>
      <c r="AE2059" s="120"/>
      <c r="AF2059" s="120"/>
      <c r="AG2059" s="120"/>
      <c r="AH2059" s="120"/>
      <c r="AI2059" s="120"/>
      <c r="AJ2059" s="120"/>
      <c r="AK2059" s="120"/>
    </row>
    <row r="2060" spans="6:37" ht="15"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AC2060" s="120"/>
      <c r="AD2060" s="120"/>
      <c r="AE2060" s="120"/>
      <c r="AF2060" s="120"/>
      <c r="AG2060" s="120"/>
      <c r="AH2060" s="120"/>
      <c r="AI2060" s="120"/>
      <c r="AJ2060" s="120"/>
      <c r="AK2060" s="120"/>
    </row>
    <row r="2061" spans="6:37" ht="15"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AC2061" s="120"/>
      <c r="AD2061" s="120"/>
      <c r="AE2061" s="120"/>
      <c r="AF2061" s="120"/>
      <c r="AG2061" s="120"/>
      <c r="AH2061" s="120"/>
      <c r="AI2061" s="120"/>
      <c r="AJ2061" s="120"/>
      <c r="AK2061" s="120"/>
    </row>
    <row r="2062" spans="6:37" ht="15"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AC2062" s="120"/>
      <c r="AD2062" s="120"/>
      <c r="AE2062" s="120"/>
      <c r="AF2062" s="120"/>
      <c r="AG2062" s="120"/>
      <c r="AH2062" s="120"/>
      <c r="AI2062" s="120"/>
      <c r="AJ2062" s="120"/>
      <c r="AK2062" s="120"/>
    </row>
    <row r="2063" spans="6:37" ht="15"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AC2063" s="120"/>
      <c r="AD2063" s="120"/>
      <c r="AE2063" s="120"/>
      <c r="AF2063" s="120"/>
      <c r="AG2063" s="120"/>
      <c r="AH2063" s="120"/>
      <c r="AI2063" s="120"/>
      <c r="AJ2063" s="120"/>
      <c r="AK2063" s="120"/>
    </row>
    <row r="2064" spans="6:37" ht="15"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AC2064" s="120"/>
      <c r="AD2064" s="120"/>
      <c r="AE2064" s="120"/>
      <c r="AF2064" s="120"/>
      <c r="AG2064" s="120"/>
      <c r="AH2064" s="120"/>
      <c r="AI2064" s="120"/>
      <c r="AJ2064" s="120"/>
      <c r="AK2064" s="120"/>
    </row>
    <row r="2065" spans="6:37" ht="15"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AC2065" s="120"/>
      <c r="AD2065" s="120"/>
      <c r="AE2065" s="120"/>
      <c r="AF2065" s="120"/>
      <c r="AG2065" s="120"/>
      <c r="AH2065" s="120"/>
      <c r="AI2065" s="120"/>
      <c r="AJ2065" s="120"/>
      <c r="AK2065" s="120"/>
    </row>
    <row r="2066" spans="6:37" ht="15"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AC2066" s="120"/>
      <c r="AD2066" s="120"/>
      <c r="AE2066" s="120"/>
      <c r="AF2066" s="120"/>
      <c r="AG2066" s="120"/>
      <c r="AH2066" s="120"/>
      <c r="AI2066" s="120"/>
      <c r="AJ2066" s="120"/>
      <c r="AK2066" s="120"/>
    </row>
    <row r="2067" spans="6:37" ht="15"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AC2067" s="120"/>
      <c r="AD2067" s="120"/>
      <c r="AE2067" s="120"/>
      <c r="AF2067" s="120"/>
      <c r="AG2067" s="120"/>
      <c r="AH2067" s="120"/>
      <c r="AI2067" s="120"/>
      <c r="AJ2067" s="120"/>
      <c r="AK2067" s="120"/>
    </row>
    <row r="2068" spans="6:37" ht="15"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AC2068" s="120"/>
      <c r="AD2068" s="120"/>
      <c r="AE2068" s="120"/>
      <c r="AF2068" s="120"/>
      <c r="AG2068" s="120"/>
      <c r="AH2068" s="120"/>
      <c r="AI2068" s="120"/>
      <c r="AJ2068" s="120"/>
      <c r="AK2068" s="120"/>
    </row>
    <row r="2069" spans="6:37" ht="15"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AC2069" s="120"/>
      <c r="AD2069" s="120"/>
      <c r="AE2069" s="120"/>
      <c r="AF2069" s="120"/>
      <c r="AG2069" s="120"/>
      <c r="AH2069" s="120"/>
      <c r="AI2069" s="120"/>
      <c r="AJ2069" s="120"/>
      <c r="AK2069" s="120"/>
    </row>
    <row r="2070" spans="6:37" ht="15"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AC2070" s="120"/>
      <c r="AD2070" s="120"/>
      <c r="AE2070" s="120"/>
      <c r="AF2070" s="120"/>
      <c r="AG2070" s="120"/>
      <c r="AH2070" s="120"/>
      <c r="AI2070" s="120"/>
      <c r="AJ2070" s="120"/>
      <c r="AK2070" s="120"/>
    </row>
    <row r="2071" spans="6:37" ht="15"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AC2071" s="120"/>
      <c r="AD2071" s="120"/>
      <c r="AE2071" s="120"/>
      <c r="AF2071" s="120"/>
      <c r="AG2071" s="120"/>
      <c r="AH2071" s="120"/>
      <c r="AI2071" s="120"/>
      <c r="AJ2071" s="120"/>
      <c r="AK2071" s="120"/>
    </row>
    <row r="2072" spans="6:37" ht="15"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AC2072" s="120"/>
      <c r="AD2072" s="120"/>
      <c r="AE2072" s="120"/>
      <c r="AF2072" s="120"/>
      <c r="AG2072" s="120"/>
      <c r="AH2072" s="120"/>
      <c r="AI2072" s="120"/>
      <c r="AJ2072" s="120"/>
      <c r="AK2072" s="120"/>
    </row>
    <row r="2073" spans="6:37" ht="15"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AC2073" s="120"/>
      <c r="AD2073" s="120"/>
      <c r="AE2073" s="120"/>
      <c r="AF2073" s="120"/>
      <c r="AG2073" s="120"/>
      <c r="AH2073" s="120"/>
      <c r="AI2073" s="120"/>
      <c r="AJ2073" s="120"/>
      <c r="AK2073" s="120"/>
    </row>
    <row r="2074" spans="6:37" ht="15"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AC2074" s="120"/>
      <c r="AD2074" s="120"/>
      <c r="AE2074" s="120"/>
      <c r="AF2074" s="120"/>
      <c r="AG2074" s="120"/>
      <c r="AH2074" s="120"/>
      <c r="AI2074" s="120"/>
      <c r="AJ2074" s="120"/>
      <c r="AK2074" s="120"/>
    </row>
    <row r="2075" spans="6:37" ht="15"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AC2075" s="120"/>
      <c r="AD2075" s="120"/>
      <c r="AE2075" s="120"/>
      <c r="AF2075" s="120"/>
      <c r="AG2075" s="120"/>
      <c r="AH2075" s="120"/>
      <c r="AI2075" s="120"/>
      <c r="AJ2075" s="120"/>
      <c r="AK2075" s="120"/>
    </row>
    <row r="2076" spans="6:37" ht="15"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AC2076" s="120"/>
      <c r="AD2076" s="120"/>
      <c r="AE2076" s="120"/>
      <c r="AF2076" s="120"/>
      <c r="AG2076" s="120"/>
      <c r="AH2076" s="120"/>
      <c r="AI2076" s="120"/>
      <c r="AJ2076" s="120"/>
      <c r="AK2076" s="120"/>
    </row>
    <row r="2077" spans="6:37" ht="15"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AC2077" s="120"/>
      <c r="AD2077" s="120"/>
      <c r="AE2077" s="120"/>
      <c r="AF2077" s="120"/>
      <c r="AG2077" s="120"/>
      <c r="AH2077" s="120"/>
      <c r="AI2077" s="120"/>
      <c r="AJ2077" s="120"/>
      <c r="AK2077" s="120"/>
    </row>
    <row r="2078" spans="6:37" ht="15"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AC2078" s="120"/>
      <c r="AD2078" s="120"/>
      <c r="AE2078" s="120"/>
      <c r="AF2078" s="120"/>
      <c r="AG2078" s="120"/>
      <c r="AH2078" s="120"/>
      <c r="AI2078" s="120"/>
      <c r="AJ2078" s="120"/>
      <c r="AK2078" s="120"/>
    </row>
    <row r="2079" spans="6:37" ht="15"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AC2079" s="120"/>
      <c r="AD2079" s="120"/>
      <c r="AE2079" s="120"/>
      <c r="AF2079" s="120"/>
      <c r="AG2079" s="120"/>
      <c r="AH2079" s="120"/>
      <c r="AI2079" s="120"/>
      <c r="AJ2079" s="120"/>
      <c r="AK2079" s="120"/>
    </row>
    <row r="2080" spans="6:37" ht="15"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AC2080" s="120"/>
      <c r="AD2080" s="120"/>
      <c r="AE2080" s="120"/>
      <c r="AF2080" s="120"/>
      <c r="AG2080" s="120"/>
      <c r="AH2080" s="120"/>
      <c r="AI2080" s="120"/>
      <c r="AJ2080" s="120"/>
      <c r="AK2080" s="120"/>
    </row>
    <row r="2081" spans="6:37" ht="15"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AC2081" s="120"/>
      <c r="AD2081" s="120"/>
      <c r="AE2081" s="120"/>
      <c r="AF2081" s="120"/>
      <c r="AG2081" s="120"/>
      <c r="AH2081" s="120"/>
      <c r="AI2081" s="120"/>
      <c r="AJ2081" s="120"/>
      <c r="AK2081" s="120"/>
    </row>
    <row r="2082" spans="6:37" ht="15"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AC2082" s="120"/>
      <c r="AD2082" s="120"/>
      <c r="AE2082" s="120"/>
      <c r="AF2082" s="120"/>
      <c r="AG2082" s="120"/>
      <c r="AH2082" s="120"/>
      <c r="AI2082" s="120"/>
      <c r="AJ2082" s="120"/>
      <c r="AK2082" s="120"/>
    </row>
    <row r="2083" spans="6:37" ht="15"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AC2083" s="120"/>
      <c r="AD2083" s="120"/>
      <c r="AE2083" s="120"/>
      <c r="AF2083" s="120"/>
      <c r="AG2083" s="120"/>
      <c r="AH2083" s="120"/>
      <c r="AI2083" s="120"/>
      <c r="AJ2083" s="120"/>
      <c r="AK2083" s="120"/>
    </row>
    <row r="2084" spans="6:37" ht="15"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AC2084" s="120"/>
      <c r="AD2084" s="120"/>
      <c r="AE2084" s="120"/>
      <c r="AF2084" s="120"/>
      <c r="AG2084" s="120"/>
      <c r="AH2084" s="120"/>
      <c r="AI2084" s="120"/>
      <c r="AJ2084" s="120"/>
      <c r="AK2084" s="120"/>
    </row>
    <row r="2085" spans="6:37" ht="15"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AC2085" s="120"/>
      <c r="AD2085" s="120"/>
      <c r="AE2085" s="120"/>
      <c r="AF2085" s="120"/>
      <c r="AG2085" s="120"/>
      <c r="AH2085" s="120"/>
      <c r="AI2085" s="120"/>
      <c r="AJ2085" s="120"/>
      <c r="AK2085" s="120"/>
    </row>
    <row r="2086" spans="6:37" ht="15"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AC2086" s="120"/>
      <c r="AD2086" s="120"/>
      <c r="AE2086" s="120"/>
      <c r="AF2086" s="120"/>
      <c r="AG2086" s="120"/>
      <c r="AH2086" s="120"/>
      <c r="AI2086" s="120"/>
      <c r="AJ2086" s="120"/>
      <c r="AK2086" s="120"/>
    </row>
    <row r="2087" spans="6:37" ht="15"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AC2087" s="120"/>
      <c r="AD2087" s="120"/>
      <c r="AE2087" s="120"/>
      <c r="AF2087" s="120"/>
      <c r="AG2087" s="120"/>
      <c r="AH2087" s="120"/>
      <c r="AI2087" s="120"/>
      <c r="AJ2087" s="120"/>
      <c r="AK2087" s="120"/>
    </row>
    <row r="2088" spans="6:37" ht="15"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AC2088" s="120"/>
      <c r="AD2088" s="120"/>
      <c r="AE2088" s="120"/>
      <c r="AF2088" s="120"/>
      <c r="AG2088" s="120"/>
      <c r="AH2088" s="120"/>
      <c r="AI2088" s="120"/>
      <c r="AJ2088" s="120"/>
      <c r="AK2088" s="120"/>
    </row>
    <row r="2089" spans="6:37" ht="15"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AC2089" s="120"/>
      <c r="AD2089" s="120"/>
      <c r="AE2089" s="120"/>
      <c r="AF2089" s="120"/>
      <c r="AG2089" s="120"/>
      <c r="AH2089" s="120"/>
      <c r="AI2089" s="120"/>
      <c r="AJ2089" s="120"/>
      <c r="AK2089" s="120"/>
    </row>
    <row r="2090" spans="6:37" ht="15"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AC2090" s="120"/>
      <c r="AD2090" s="120"/>
      <c r="AE2090" s="120"/>
      <c r="AF2090" s="120"/>
      <c r="AG2090" s="120"/>
      <c r="AH2090" s="120"/>
      <c r="AI2090" s="120"/>
      <c r="AJ2090" s="120"/>
      <c r="AK2090" s="120"/>
    </row>
    <row r="2091" spans="6:37" ht="15"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AC2091" s="120"/>
      <c r="AD2091" s="120"/>
      <c r="AE2091" s="120"/>
      <c r="AF2091" s="120"/>
      <c r="AG2091" s="120"/>
      <c r="AH2091" s="120"/>
      <c r="AI2091" s="120"/>
      <c r="AJ2091" s="120"/>
      <c r="AK2091" s="120"/>
    </row>
    <row r="2092" spans="6:37" ht="15"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AC2092" s="120"/>
      <c r="AD2092" s="120"/>
      <c r="AE2092" s="120"/>
      <c r="AF2092" s="120"/>
      <c r="AG2092" s="120"/>
      <c r="AH2092" s="120"/>
      <c r="AI2092" s="120"/>
      <c r="AJ2092" s="120"/>
      <c r="AK2092" s="120"/>
    </row>
    <row r="2093" spans="6:37" ht="15"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AC2093" s="120"/>
      <c r="AD2093" s="120"/>
      <c r="AE2093" s="120"/>
      <c r="AF2093" s="120"/>
      <c r="AG2093" s="120"/>
      <c r="AH2093" s="120"/>
      <c r="AI2093" s="120"/>
      <c r="AJ2093" s="120"/>
      <c r="AK2093" s="120"/>
    </row>
    <row r="2094" spans="6:37" ht="15"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AC2094" s="120"/>
      <c r="AD2094" s="120"/>
      <c r="AE2094" s="120"/>
      <c r="AF2094" s="120"/>
      <c r="AG2094" s="120"/>
      <c r="AH2094" s="120"/>
      <c r="AI2094" s="120"/>
      <c r="AJ2094" s="120"/>
      <c r="AK2094" s="120"/>
    </row>
    <row r="2095" spans="6:37" ht="15"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AC2095" s="120"/>
      <c r="AD2095" s="120"/>
      <c r="AE2095" s="120"/>
      <c r="AF2095" s="120"/>
      <c r="AG2095" s="120"/>
      <c r="AH2095" s="120"/>
      <c r="AI2095" s="120"/>
      <c r="AJ2095" s="120"/>
      <c r="AK2095" s="120"/>
    </row>
    <row r="2096" spans="6:37" ht="15"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AC2096" s="120"/>
      <c r="AD2096" s="120"/>
      <c r="AE2096" s="120"/>
      <c r="AF2096" s="120"/>
      <c r="AG2096" s="120"/>
      <c r="AH2096" s="120"/>
      <c r="AI2096" s="120"/>
      <c r="AJ2096" s="120"/>
      <c r="AK2096" s="120"/>
    </row>
    <row r="2097" spans="6:37" ht="15"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AC2097" s="120"/>
      <c r="AD2097" s="120"/>
      <c r="AE2097" s="120"/>
      <c r="AF2097" s="120"/>
      <c r="AG2097" s="120"/>
      <c r="AH2097" s="120"/>
      <c r="AI2097" s="120"/>
      <c r="AJ2097" s="120"/>
      <c r="AK2097" s="120"/>
    </row>
    <row r="2098" spans="6:37" ht="15"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AC2098" s="120"/>
      <c r="AD2098" s="120"/>
      <c r="AE2098" s="120"/>
      <c r="AF2098" s="120"/>
      <c r="AG2098" s="120"/>
      <c r="AH2098" s="120"/>
      <c r="AI2098" s="120"/>
      <c r="AJ2098" s="120"/>
      <c r="AK2098" s="120"/>
    </row>
    <row r="2099" spans="6:37" ht="15"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AC2099" s="120"/>
      <c r="AD2099" s="120"/>
      <c r="AE2099" s="120"/>
      <c r="AF2099" s="120"/>
      <c r="AG2099" s="120"/>
      <c r="AH2099" s="120"/>
      <c r="AI2099" s="120"/>
      <c r="AJ2099" s="120"/>
      <c r="AK2099" s="120"/>
    </row>
    <row r="2100" spans="6:37" ht="15"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AC2100" s="120"/>
      <c r="AD2100" s="120"/>
      <c r="AE2100" s="120"/>
      <c r="AF2100" s="120"/>
      <c r="AG2100" s="120"/>
      <c r="AH2100" s="120"/>
      <c r="AI2100" s="120"/>
      <c r="AJ2100" s="120"/>
      <c r="AK2100" s="120"/>
    </row>
    <row r="2101" spans="6:37" ht="15"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AC2101" s="120"/>
      <c r="AD2101" s="120"/>
      <c r="AE2101" s="120"/>
      <c r="AF2101" s="120"/>
      <c r="AG2101" s="120"/>
      <c r="AH2101" s="120"/>
      <c r="AI2101" s="120"/>
      <c r="AJ2101" s="120"/>
      <c r="AK2101" s="120"/>
    </row>
    <row r="2102" spans="6:37" ht="15"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AC2102" s="120"/>
      <c r="AD2102" s="120"/>
      <c r="AE2102" s="120"/>
      <c r="AF2102" s="120"/>
      <c r="AG2102" s="120"/>
      <c r="AH2102" s="120"/>
      <c r="AI2102" s="120"/>
      <c r="AJ2102" s="120"/>
      <c r="AK2102" s="120"/>
    </row>
    <row r="2103" spans="6:37" ht="15"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AC2103" s="120"/>
      <c r="AD2103" s="120"/>
      <c r="AE2103" s="120"/>
      <c r="AF2103" s="120"/>
      <c r="AG2103" s="120"/>
      <c r="AH2103" s="120"/>
      <c r="AI2103" s="120"/>
      <c r="AJ2103" s="120"/>
      <c r="AK2103" s="120"/>
    </row>
    <row r="2104" spans="6:37" ht="15"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AC2104" s="120"/>
      <c r="AD2104" s="120"/>
      <c r="AE2104" s="120"/>
      <c r="AF2104" s="120"/>
      <c r="AG2104" s="120"/>
      <c r="AH2104" s="120"/>
      <c r="AI2104" s="120"/>
      <c r="AJ2104" s="120"/>
      <c r="AK2104" s="120"/>
    </row>
    <row r="2105" spans="6:37" ht="15"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AC2105" s="120"/>
      <c r="AD2105" s="120"/>
      <c r="AE2105" s="120"/>
      <c r="AF2105" s="120"/>
      <c r="AG2105" s="120"/>
      <c r="AH2105" s="120"/>
      <c r="AI2105" s="120"/>
      <c r="AJ2105" s="120"/>
      <c r="AK2105" s="120"/>
    </row>
    <row r="2106" spans="6:37" ht="15"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AC2106" s="120"/>
      <c r="AD2106" s="120"/>
      <c r="AE2106" s="120"/>
      <c r="AF2106" s="120"/>
      <c r="AG2106" s="120"/>
      <c r="AH2106" s="120"/>
      <c r="AI2106" s="120"/>
      <c r="AJ2106" s="120"/>
      <c r="AK2106" s="120"/>
    </row>
    <row r="2107" spans="6:37" ht="15"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AC2107" s="120"/>
      <c r="AD2107" s="120"/>
      <c r="AE2107" s="120"/>
      <c r="AF2107" s="120"/>
      <c r="AG2107" s="120"/>
      <c r="AH2107" s="120"/>
      <c r="AI2107" s="120"/>
      <c r="AJ2107" s="120"/>
      <c r="AK2107" s="120"/>
    </row>
    <row r="2108" spans="6:37" ht="15"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AC2108" s="120"/>
      <c r="AD2108" s="120"/>
      <c r="AE2108" s="120"/>
      <c r="AF2108" s="120"/>
      <c r="AG2108" s="120"/>
      <c r="AH2108" s="120"/>
      <c r="AI2108" s="120"/>
      <c r="AJ2108" s="120"/>
      <c r="AK2108" s="120"/>
    </row>
    <row r="2109" spans="6:37" ht="15"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AC2109" s="120"/>
      <c r="AD2109" s="120"/>
      <c r="AE2109" s="120"/>
      <c r="AF2109" s="120"/>
      <c r="AG2109" s="120"/>
      <c r="AH2109" s="120"/>
      <c r="AI2109" s="120"/>
      <c r="AJ2109" s="120"/>
      <c r="AK2109" s="120"/>
    </row>
    <row r="2110" spans="6:37" ht="15"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AC2110" s="120"/>
      <c r="AD2110" s="120"/>
      <c r="AE2110" s="120"/>
      <c r="AF2110" s="120"/>
      <c r="AG2110" s="120"/>
      <c r="AH2110" s="120"/>
      <c r="AI2110" s="120"/>
      <c r="AJ2110" s="120"/>
      <c r="AK2110" s="120"/>
    </row>
    <row r="2111" spans="6:37" ht="15"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AC2111" s="120"/>
      <c r="AD2111" s="120"/>
      <c r="AE2111" s="120"/>
      <c r="AF2111" s="120"/>
      <c r="AG2111" s="120"/>
      <c r="AH2111" s="120"/>
      <c r="AI2111" s="120"/>
      <c r="AJ2111" s="120"/>
      <c r="AK2111" s="120"/>
    </row>
    <row r="2112" spans="6:37" ht="15"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AC2112" s="120"/>
      <c r="AD2112" s="120"/>
      <c r="AE2112" s="120"/>
      <c r="AF2112" s="120"/>
      <c r="AG2112" s="120"/>
      <c r="AH2112" s="120"/>
      <c r="AI2112" s="120"/>
      <c r="AJ2112" s="120"/>
      <c r="AK2112" s="120"/>
    </row>
    <row r="2113" spans="6:37" ht="15"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AC2113" s="120"/>
      <c r="AD2113" s="120"/>
      <c r="AE2113" s="120"/>
      <c r="AF2113" s="120"/>
      <c r="AG2113" s="120"/>
      <c r="AH2113" s="120"/>
      <c r="AI2113" s="120"/>
      <c r="AJ2113" s="120"/>
      <c r="AK2113" s="120"/>
    </row>
    <row r="2114" spans="6:37" ht="15"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AC2114" s="120"/>
      <c r="AD2114" s="120"/>
      <c r="AE2114" s="120"/>
      <c r="AF2114" s="120"/>
      <c r="AG2114" s="120"/>
      <c r="AH2114" s="120"/>
      <c r="AI2114" s="120"/>
      <c r="AJ2114" s="120"/>
      <c r="AK2114" s="120"/>
    </row>
    <row r="2115" spans="6:37" ht="15"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AC2115" s="120"/>
      <c r="AD2115" s="120"/>
      <c r="AE2115" s="120"/>
      <c r="AF2115" s="120"/>
      <c r="AG2115" s="120"/>
      <c r="AH2115" s="120"/>
      <c r="AI2115" s="120"/>
      <c r="AJ2115" s="120"/>
      <c r="AK2115" s="120"/>
    </row>
    <row r="2116" spans="6:37" ht="15"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AC2116" s="120"/>
      <c r="AD2116" s="120"/>
      <c r="AE2116" s="120"/>
      <c r="AF2116" s="120"/>
      <c r="AG2116" s="120"/>
      <c r="AH2116" s="120"/>
      <c r="AI2116" s="120"/>
      <c r="AJ2116" s="120"/>
      <c r="AK2116" s="120"/>
    </row>
    <row r="2117" spans="6:37" ht="15"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AC2117" s="120"/>
      <c r="AD2117" s="120"/>
      <c r="AE2117" s="120"/>
      <c r="AF2117" s="120"/>
      <c r="AG2117" s="120"/>
      <c r="AH2117" s="120"/>
      <c r="AI2117" s="120"/>
      <c r="AJ2117" s="120"/>
      <c r="AK2117" s="120"/>
    </row>
    <row r="2118" spans="6:37" ht="15"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AC2118" s="120"/>
      <c r="AD2118" s="120"/>
      <c r="AE2118" s="120"/>
      <c r="AF2118" s="120"/>
      <c r="AG2118" s="120"/>
      <c r="AH2118" s="120"/>
      <c r="AI2118" s="120"/>
      <c r="AJ2118" s="120"/>
      <c r="AK2118" s="120"/>
    </row>
    <row r="2119" spans="6:37" ht="15"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AC2119" s="120"/>
      <c r="AD2119" s="120"/>
      <c r="AE2119" s="120"/>
      <c r="AF2119" s="120"/>
      <c r="AG2119" s="120"/>
      <c r="AH2119" s="120"/>
      <c r="AI2119" s="120"/>
      <c r="AJ2119" s="120"/>
      <c r="AK2119" s="120"/>
    </row>
    <row r="2120" spans="6:37" ht="15"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AC2120" s="120"/>
      <c r="AD2120" s="120"/>
      <c r="AE2120" s="120"/>
      <c r="AF2120" s="120"/>
      <c r="AG2120" s="120"/>
      <c r="AH2120" s="120"/>
      <c r="AI2120" s="120"/>
      <c r="AJ2120" s="120"/>
      <c r="AK2120" s="120"/>
    </row>
    <row r="2121" spans="6:37" ht="15"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AC2121" s="120"/>
      <c r="AD2121" s="120"/>
      <c r="AE2121" s="120"/>
      <c r="AF2121" s="120"/>
      <c r="AG2121" s="120"/>
      <c r="AH2121" s="120"/>
      <c r="AI2121" s="120"/>
      <c r="AJ2121" s="120"/>
      <c r="AK2121" s="120"/>
    </row>
    <row r="2122" spans="6:37" ht="15"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AC2122" s="120"/>
      <c r="AD2122" s="120"/>
      <c r="AE2122" s="120"/>
      <c r="AF2122" s="120"/>
      <c r="AG2122" s="120"/>
      <c r="AH2122" s="120"/>
      <c r="AI2122" s="120"/>
      <c r="AJ2122" s="120"/>
      <c r="AK2122" s="120"/>
    </row>
    <row r="2123" spans="6:37" ht="15"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AC2123" s="120"/>
      <c r="AD2123" s="120"/>
      <c r="AE2123" s="120"/>
      <c r="AF2123" s="120"/>
      <c r="AG2123" s="120"/>
      <c r="AH2123" s="120"/>
      <c r="AI2123" s="120"/>
      <c r="AJ2123" s="120"/>
      <c r="AK2123" s="120"/>
    </row>
    <row r="2124" spans="6:37" ht="15"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AC2124" s="120"/>
      <c r="AD2124" s="120"/>
      <c r="AE2124" s="120"/>
      <c r="AF2124" s="120"/>
      <c r="AG2124" s="120"/>
      <c r="AH2124" s="120"/>
      <c r="AI2124" s="120"/>
      <c r="AJ2124" s="120"/>
      <c r="AK2124" s="120"/>
    </row>
    <row r="2125" spans="6:37" ht="15"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AC2125" s="120"/>
      <c r="AD2125" s="120"/>
      <c r="AE2125" s="120"/>
      <c r="AF2125" s="120"/>
      <c r="AG2125" s="120"/>
      <c r="AH2125" s="120"/>
      <c r="AI2125" s="120"/>
      <c r="AJ2125" s="120"/>
      <c r="AK2125" s="120"/>
    </row>
    <row r="2126" spans="6:37" ht="15"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AC2126" s="120"/>
      <c r="AD2126" s="120"/>
      <c r="AE2126" s="120"/>
      <c r="AF2126" s="120"/>
      <c r="AG2126" s="120"/>
      <c r="AH2126" s="120"/>
      <c r="AI2126" s="120"/>
      <c r="AJ2126" s="120"/>
      <c r="AK2126" s="120"/>
    </row>
    <row r="2127" spans="6:37" ht="15"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AC2127" s="120"/>
      <c r="AD2127" s="120"/>
      <c r="AE2127" s="120"/>
      <c r="AF2127" s="120"/>
      <c r="AG2127" s="120"/>
      <c r="AH2127" s="120"/>
      <c r="AI2127" s="120"/>
      <c r="AJ2127" s="120"/>
      <c r="AK2127" s="120"/>
    </row>
    <row r="2128" spans="6:37" ht="15"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AC2128" s="120"/>
      <c r="AD2128" s="120"/>
      <c r="AE2128" s="120"/>
      <c r="AF2128" s="120"/>
      <c r="AG2128" s="120"/>
      <c r="AH2128" s="120"/>
      <c r="AI2128" s="120"/>
      <c r="AJ2128" s="120"/>
      <c r="AK2128" s="120"/>
    </row>
    <row r="2129" spans="6:37" ht="15"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AC2129" s="120"/>
      <c r="AD2129" s="120"/>
      <c r="AE2129" s="120"/>
      <c r="AF2129" s="120"/>
      <c r="AG2129" s="120"/>
      <c r="AH2129" s="120"/>
      <c r="AI2129" s="120"/>
      <c r="AJ2129" s="120"/>
      <c r="AK2129" s="120"/>
    </row>
    <row r="2130" spans="6:37" ht="15"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AC2130" s="120"/>
      <c r="AD2130" s="120"/>
      <c r="AE2130" s="120"/>
      <c r="AF2130" s="120"/>
      <c r="AG2130" s="120"/>
      <c r="AH2130" s="120"/>
      <c r="AI2130" s="120"/>
      <c r="AJ2130" s="120"/>
      <c r="AK2130" s="120"/>
    </row>
    <row r="2131" spans="6:37" ht="15"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AC2131" s="120"/>
      <c r="AD2131" s="120"/>
      <c r="AE2131" s="120"/>
      <c r="AF2131" s="120"/>
      <c r="AG2131" s="120"/>
      <c r="AH2131" s="120"/>
      <c r="AI2131" s="120"/>
      <c r="AJ2131" s="120"/>
      <c r="AK2131" s="120"/>
    </row>
    <row r="2132" spans="6:37" ht="15"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AC2132" s="120"/>
      <c r="AD2132" s="120"/>
      <c r="AE2132" s="120"/>
      <c r="AF2132" s="120"/>
      <c r="AG2132" s="120"/>
      <c r="AH2132" s="120"/>
      <c r="AI2132" s="120"/>
      <c r="AJ2132" s="120"/>
      <c r="AK2132" s="120"/>
    </row>
    <row r="2133" spans="6:37" ht="15"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AC2133" s="120"/>
      <c r="AD2133" s="120"/>
      <c r="AE2133" s="120"/>
      <c r="AF2133" s="120"/>
      <c r="AG2133" s="120"/>
      <c r="AH2133" s="120"/>
      <c r="AI2133" s="120"/>
      <c r="AJ2133" s="120"/>
      <c r="AK2133" s="120"/>
    </row>
    <row r="2134" spans="6:37" ht="15"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AC2134" s="120"/>
      <c r="AD2134" s="120"/>
      <c r="AE2134" s="120"/>
      <c r="AF2134" s="120"/>
      <c r="AG2134" s="120"/>
      <c r="AH2134" s="120"/>
      <c r="AI2134" s="120"/>
      <c r="AJ2134" s="120"/>
      <c r="AK2134" s="120"/>
    </row>
    <row r="2135" spans="6:37" ht="15"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AC2135" s="120"/>
      <c r="AD2135" s="120"/>
      <c r="AE2135" s="120"/>
      <c r="AF2135" s="120"/>
      <c r="AG2135" s="120"/>
      <c r="AH2135" s="120"/>
      <c r="AI2135" s="120"/>
      <c r="AJ2135" s="120"/>
      <c r="AK2135" s="120"/>
    </row>
    <row r="2136" spans="6:37" ht="15"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AC2136" s="120"/>
      <c r="AD2136" s="120"/>
      <c r="AE2136" s="120"/>
      <c r="AF2136" s="120"/>
      <c r="AG2136" s="120"/>
      <c r="AH2136" s="120"/>
      <c r="AI2136" s="120"/>
      <c r="AJ2136" s="120"/>
      <c r="AK2136" s="120"/>
    </row>
    <row r="2137" spans="6:37" ht="15"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AC2137" s="120"/>
      <c r="AD2137" s="120"/>
      <c r="AE2137" s="120"/>
      <c r="AF2137" s="120"/>
      <c r="AG2137" s="120"/>
      <c r="AH2137" s="120"/>
      <c r="AI2137" s="120"/>
      <c r="AJ2137" s="120"/>
      <c r="AK2137" s="120"/>
    </row>
    <row r="2138" spans="6:37" ht="15"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AC2138" s="120"/>
      <c r="AD2138" s="120"/>
      <c r="AE2138" s="120"/>
      <c r="AF2138" s="120"/>
      <c r="AG2138" s="120"/>
      <c r="AH2138" s="120"/>
      <c r="AI2138" s="120"/>
      <c r="AJ2138" s="120"/>
      <c r="AK2138" s="120"/>
    </row>
    <row r="2139" spans="6:37" ht="15"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AC2139" s="120"/>
      <c r="AD2139" s="120"/>
      <c r="AE2139" s="120"/>
      <c r="AF2139" s="120"/>
      <c r="AG2139" s="120"/>
      <c r="AH2139" s="120"/>
      <c r="AI2139" s="120"/>
      <c r="AJ2139" s="120"/>
      <c r="AK2139" s="120"/>
    </row>
    <row r="2140" spans="6:37" ht="15"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AC2140" s="120"/>
      <c r="AD2140" s="120"/>
      <c r="AE2140" s="120"/>
      <c r="AF2140" s="120"/>
      <c r="AG2140" s="120"/>
      <c r="AH2140" s="120"/>
      <c r="AI2140" s="120"/>
      <c r="AJ2140" s="120"/>
      <c r="AK2140" s="120"/>
    </row>
    <row r="2141" spans="6:37" ht="15"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AC2141" s="120"/>
      <c r="AD2141" s="120"/>
      <c r="AE2141" s="120"/>
      <c r="AF2141" s="120"/>
      <c r="AG2141" s="120"/>
      <c r="AH2141" s="120"/>
      <c r="AI2141" s="120"/>
      <c r="AJ2141" s="120"/>
      <c r="AK2141" s="120"/>
    </row>
    <row r="2142" spans="6:37" ht="15"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AC2142" s="120"/>
      <c r="AD2142" s="120"/>
      <c r="AE2142" s="120"/>
      <c r="AF2142" s="120"/>
      <c r="AG2142" s="120"/>
      <c r="AH2142" s="120"/>
      <c r="AI2142" s="120"/>
      <c r="AJ2142" s="120"/>
      <c r="AK2142" s="120"/>
    </row>
    <row r="2143" spans="6:37" ht="15"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AC2143" s="120"/>
      <c r="AD2143" s="120"/>
      <c r="AE2143" s="120"/>
      <c r="AF2143" s="120"/>
      <c r="AG2143" s="120"/>
      <c r="AH2143" s="120"/>
      <c r="AI2143" s="120"/>
      <c r="AJ2143" s="120"/>
      <c r="AK2143" s="120"/>
    </row>
    <row r="2144" spans="6:37" ht="15"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AC2144" s="120"/>
      <c r="AD2144" s="120"/>
      <c r="AE2144" s="120"/>
      <c r="AF2144" s="120"/>
      <c r="AG2144" s="120"/>
      <c r="AH2144" s="120"/>
      <c r="AI2144" s="120"/>
      <c r="AJ2144" s="120"/>
      <c r="AK2144" s="120"/>
    </row>
    <row r="2145" spans="6:37" ht="15"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AC2145" s="120"/>
      <c r="AD2145" s="120"/>
      <c r="AE2145" s="120"/>
      <c r="AF2145" s="120"/>
      <c r="AG2145" s="120"/>
      <c r="AH2145" s="120"/>
      <c r="AI2145" s="120"/>
      <c r="AJ2145" s="120"/>
      <c r="AK2145" s="120"/>
    </row>
    <row r="2146" spans="6:37" ht="15"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AC2146" s="120"/>
      <c r="AD2146" s="120"/>
      <c r="AE2146" s="120"/>
      <c r="AF2146" s="120"/>
      <c r="AG2146" s="120"/>
      <c r="AH2146" s="120"/>
      <c r="AI2146" s="120"/>
      <c r="AJ2146" s="120"/>
      <c r="AK2146" s="120"/>
    </row>
    <row r="2147" spans="6:37" ht="15"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AC2147" s="120"/>
      <c r="AD2147" s="120"/>
      <c r="AE2147" s="120"/>
      <c r="AF2147" s="120"/>
      <c r="AG2147" s="120"/>
      <c r="AH2147" s="120"/>
      <c r="AI2147" s="120"/>
      <c r="AJ2147" s="120"/>
      <c r="AK2147" s="120"/>
    </row>
    <row r="2148" spans="6:37" ht="15"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AC2148" s="120"/>
      <c r="AD2148" s="120"/>
      <c r="AE2148" s="120"/>
      <c r="AF2148" s="120"/>
      <c r="AG2148" s="120"/>
      <c r="AH2148" s="120"/>
      <c r="AI2148" s="120"/>
      <c r="AJ2148" s="120"/>
      <c r="AK2148" s="120"/>
    </row>
    <row r="2149" spans="6:37" ht="15"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AC2149" s="120"/>
      <c r="AD2149" s="120"/>
      <c r="AE2149" s="120"/>
      <c r="AF2149" s="120"/>
      <c r="AG2149" s="120"/>
      <c r="AH2149" s="120"/>
      <c r="AI2149" s="120"/>
      <c r="AJ2149" s="120"/>
      <c r="AK2149" s="120"/>
    </row>
    <row r="2150" spans="6:37" ht="15"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AC2150" s="120"/>
      <c r="AD2150" s="120"/>
      <c r="AE2150" s="120"/>
      <c r="AF2150" s="120"/>
      <c r="AG2150" s="120"/>
      <c r="AH2150" s="120"/>
      <c r="AI2150" s="120"/>
      <c r="AJ2150" s="120"/>
      <c r="AK2150" s="120"/>
    </row>
    <row r="2151" spans="6:37" ht="15"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AC2151" s="120"/>
      <c r="AD2151" s="120"/>
      <c r="AE2151" s="120"/>
      <c r="AF2151" s="120"/>
      <c r="AG2151" s="120"/>
      <c r="AH2151" s="120"/>
      <c r="AI2151" s="120"/>
      <c r="AJ2151" s="120"/>
      <c r="AK2151" s="120"/>
    </row>
    <row r="2152" spans="6:37" ht="15"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AC2152" s="120"/>
      <c r="AD2152" s="120"/>
      <c r="AE2152" s="120"/>
      <c r="AF2152" s="120"/>
      <c r="AG2152" s="120"/>
      <c r="AH2152" s="120"/>
      <c r="AI2152" s="120"/>
      <c r="AJ2152" s="120"/>
      <c r="AK2152" s="120"/>
    </row>
    <row r="2153" spans="6:37" ht="15"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AC2153" s="120"/>
      <c r="AD2153" s="120"/>
      <c r="AE2153" s="120"/>
      <c r="AF2153" s="120"/>
      <c r="AG2153" s="120"/>
      <c r="AH2153" s="120"/>
      <c r="AI2153" s="120"/>
      <c r="AJ2153" s="120"/>
      <c r="AK2153" s="120"/>
    </row>
    <row r="2154" spans="6:37" ht="15"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AC2154" s="120"/>
      <c r="AD2154" s="120"/>
      <c r="AE2154" s="120"/>
      <c r="AF2154" s="120"/>
      <c r="AG2154" s="120"/>
      <c r="AH2154" s="120"/>
      <c r="AI2154" s="120"/>
      <c r="AJ2154" s="120"/>
      <c r="AK2154" s="120"/>
    </row>
    <row r="2155" spans="6:37" ht="15"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AC2155" s="120"/>
      <c r="AD2155" s="120"/>
      <c r="AE2155" s="120"/>
      <c r="AF2155" s="120"/>
      <c r="AG2155" s="120"/>
      <c r="AH2155" s="120"/>
      <c r="AI2155" s="120"/>
      <c r="AJ2155" s="120"/>
      <c r="AK2155" s="120"/>
    </row>
    <row r="2156" spans="6:37" ht="15"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AC2156" s="120"/>
      <c r="AD2156" s="120"/>
      <c r="AE2156" s="120"/>
      <c r="AF2156" s="120"/>
      <c r="AG2156" s="120"/>
      <c r="AH2156" s="120"/>
      <c r="AI2156" s="120"/>
      <c r="AJ2156" s="120"/>
      <c r="AK2156" s="120"/>
    </row>
    <row r="2157" spans="6:37" ht="15"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AC2157" s="120"/>
      <c r="AD2157" s="120"/>
      <c r="AE2157" s="120"/>
      <c r="AF2157" s="120"/>
      <c r="AG2157" s="120"/>
      <c r="AH2157" s="120"/>
      <c r="AI2157" s="120"/>
      <c r="AJ2157" s="120"/>
      <c r="AK2157" s="120"/>
    </row>
    <row r="2158" spans="6:37" ht="15"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AC2158" s="120"/>
      <c r="AD2158" s="120"/>
      <c r="AE2158" s="120"/>
      <c r="AF2158" s="120"/>
      <c r="AG2158" s="120"/>
      <c r="AH2158" s="120"/>
      <c r="AI2158" s="120"/>
      <c r="AJ2158" s="120"/>
      <c r="AK2158" s="120"/>
    </row>
    <row r="2159" spans="6:37" ht="15"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AC2159" s="120"/>
      <c r="AD2159" s="120"/>
      <c r="AE2159" s="120"/>
      <c r="AF2159" s="120"/>
      <c r="AG2159" s="120"/>
      <c r="AH2159" s="120"/>
      <c r="AI2159" s="120"/>
      <c r="AJ2159" s="120"/>
      <c r="AK2159" s="120"/>
    </row>
    <row r="2160" spans="6:37" ht="15"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AC2160" s="120"/>
      <c r="AD2160" s="120"/>
      <c r="AE2160" s="120"/>
      <c r="AF2160" s="120"/>
      <c r="AG2160" s="120"/>
      <c r="AH2160" s="120"/>
      <c r="AI2160" s="120"/>
      <c r="AJ2160" s="120"/>
      <c r="AK2160" s="120"/>
    </row>
    <row r="2161" spans="6:37" ht="15"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AC2161" s="120"/>
      <c r="AD2161" s="120"/>
      <c r="AE2161" s="120"/>
      <c r="AF2161" s="120"/>
      <c r="AG2161" s="120"/>
      <c r="AH2161" s="120"/>
      <c r="AI2161" s="120"/>
      <c r="AJ2161" s="120"/>
      <c r="AK2161" s="120"/>
    </row>
    <row r="2162" spans="6:37" ht="15"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AC2162" s="120"/>
      <c r="AD2162" s="120"/>
      <c r="AE2162" s="120"/>
      <c r="AF2162" s="120"/>
      <c r="AG2162" s="120"/>
      <c r="AH2162" s="120"/>
      <c r="AI2162" s="120"/>
      <c r="AJ2162" s="120"/>
      <c r="AK2162" s="120"/>
    </row>
    <row r="2163" spans="6:37" ht="15"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AC2163" s="120"/>
      <c r="AD2163" s="120"/>
      <c r="AE2163" s="120"/>
      <c r="AF2163" s="120"/>
      <c r="AG2163" s="120"/>
      <c r="AH2163" s="120"/>
      <c r="AI2163" s="120"/>
      <c r="AJ2163" s="120"/>
      <c r="AK2163" s="120"/>
    </row>
    <row r="2164" spans="6:37" ht="15"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AC2164" s="120"/>
      <c r="AD2164" s="120"/>
      <c r="AE2164" s="120"/>
      <c r="AF2164" s="120"/>
      <c r="AG2164" s="120"/>
      <c r="AH2164" s="120"/>
      <c r="AI2164" s="120"/>
      <c r="AJ2164" s="120"/>
      <c r="AK2164" s="120"/>
    </row>
    <row r="2165" spans="6:37" ht="15"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AC2165" s="120"/>
      <c r="AD2165" s="120"/>
      <c r="AE2165" s="120"/>
      <c r="AF2165" s="120"/>
      <c r="AG2165" s="120"/>
      <c r="AH2165" s="120"/>
      <c r="AI2165" s="120"/>
      <c r="AJ2165" s="120"/>
      <c r="AK2165" s="120"/>
    </row>
    <row r="2166" spans="6:37" ht="15"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AC2166" s="120"/>
      <c r="AD2166" s="120"/>
      <c r="AE2166" s="120"/>
      <c r="AF2166" s="120"/>
      <c r="AG2166" s="120"/>
      <c r="AH2166" s="120"/>
      <c r="AI2166" s="120"/>
      <c r="AJ2166" s="120"/>
      <c r="AK2166" s="120"/>
    </row>
    <row r="2167" spans="6:37" ht="15"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AC2167" s="120"/>
      <c r="AD2167" s="120"/>
      <c r="AE2167" s="120"/>
      <c r="AF2167" s="120"/>
      <c r="AG2167" s="120"/>
      <c r="AH2167" s="120"/>
      <c r="AI2167" s="120"/>
      <c r="AJ2167" s="120"/>
      <c r="AK2167" s="120"/>
    </row>
    <row r="2168" spans="6:37" ht="15"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AC2168" s="120"/>
      <c r="AD2168" s="120"/>
      <c r="AE2168" s="120"/>
      <c r="AF2168" s="120"/>
      <c r="AG2168" s="120"/>
      <c r="AH2168" s="120"/>
      <c r="AI2168" s="120"/>
      <c r="AJ2168" s="120"/>
      <c r="AK2168" s="120"/>
    </row>
    <row r="2169" spans="6:37" ht="15"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AC2169" s="120"/>
      <c r="AD2169" s="120"/>
      <c r="AE2169" s="120"/>
      <c r="AF2169" s="120"/>
      <c r="AG2169" s="120"/>
      <c r="AH2169" s="120"/>
      <c r="AI2169" s="120"/>
      <c r="AJ2169" s="120"/>
      <c r="AK2169" s="120"/>
    </row>
    <row r="2170" spans="6:37" ht="15"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AC2170" s="120"/>
      <c r="AD2170" s="120"/>
      <c r="AE2170" s="120"/>
      <c r="AF2170" s="120"/>
      <c r="AG2170" s="120"/>
      <c r="AH2170" s="120"/>
      <c r="AI2170" s="120"/>
      <c r="AJ2170" s="120"/>
      <c r="AK2170" s="120"/>
    </row>
    <row r="2171" spans="6:37" ht="15"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AC2171" s="120"/>
      <c r="AD2171" s="120"/>
      <c r="AE2171" s="120"/>
      <c r="AF2171" s="120"/>
      <c r="AG2171" s="120"/>
      <c r="AH2171" s="120"/>
      <c r="AI2171" s="120"/>
      <c r="AJ2171" s="120"/>
      <c r="AK2171" s="120"/>
    </row>
    <row r="2172" spans="6:37" ht="15"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AC2172" s="120"/>
      <c r="AD2172" s="120"/>
      <c r="AE2172" s="120"/>
      <c r="AF2172" s="120"/>
      <c r="AG2172" s="120"/>
      <c r="AH2172" s="120"/>
      <c r="AI2172" s="120"/>
      <c r="AJ2172" s="120"/>
      <c r="AK2172" s="120"/>
    </row>
    <row r="2173" spans="6:37" ht="15"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AC2173" s="120"/>
      <c r="AD2173" s="120"/>
      <c r="AE2173" s="120"/>
      <c r="AF2173" s="120"/>
      <c r="AG2173" s="120"/>
      <c r="AH2173" s="120"/>
      <c r="AI2173" s="120"/>
      <c r="AJ2173" s="120"/>
      <c r="AK2173" s="120"/>
    </row>
    <row r="2174" spans="6:37" ht="15"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AC2174" s="120"/>
      <c r="AD2174" s="120"/>
      <c r="AE2174" s="120"/>
      <c r="AF2174" s="120"/>
      <c r="AG2174" s="120"/>
      <c r="AH2174" s="120"/>
      <c r="AI2174" s="120"/>
      <c r="AJ2174" s="120"/>
      <c r="AK2174" s="120"/>
    </row>
    <row r="2175" spans="6:37" ht="15"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AC2175" s="120"/>
      <c r="AD2175" s="120"/>
      <c r="AE2175" s="120"/>
      <c r="AF2175" s="120"/>
      <c r="AG2175" s="120"/>
      <c r="AH2175" s="120"/>
      <c r="AI2175" s="120"/>
      <c r="AJ2175" s="120"/>
      <c r="AK2175" s="120"/>
    </row>
    <row r="2176" spans="6:37" ht="15"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AC2176" s="120"/>
      <c r="AD2176" s="120"/>
      <c r="AE2176" s="120"/>
      <c r="AF2176" s="120"/>
      <c r="AG2176" s="120"/>
      <c r="AH2176" s="120"/>
      <c r="AI2176" s="120"/>
      <c r="AJ2176" s="120"/>
      <c r="AK2176" s="120"/>
    </row>
    <row r="2177" spans="6:37" ht="15"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AC2177" s="120"/>
      <c r="AD2177" s="120"/>
      <c r="AE2177" s="120"/>
      <c r="AF2177" s="120"/>
      <c r="AG2177" s="120"/>
      <c r="AH2177" s="120"/>
      <c r="AI2177" s="120"/>
      <c r="AJ2177" s="120"/>
      <c r="AK2177" s="120"/>
    </row>
    <row r="2178" spans="6:37" ht="15"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AC2178" s="120"/>
      <c r="AD2178" s="120"/>
      <c r="AE2178" s="120"/>
      <c r="AF2178" s="120"/>
      <c r="AG2178" s="120"/>
      <c r="AH2178" s="120"/>
      <c r="AI2178" s="120"/>
      <c r="AJ2178" s="120"/>
      <c r="AK2178" s="120"/>
    </row>
    <row r="2179" spans="6:37" ht="15"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AC2179" s="120"/>
      <c r="AD2179" s="120"/>
      <c r="AE2179" s="120"/>
      <c r="AF2179" s="120"/>
      <c r="AG2179" s="120"/>
      <c r="AH2179" s="120"/>
      <c r="AI2179" s="120"/>
      <c r="AJ2179" s="120"/>
      <c r="AK2179" s="120"/>
    </row>
    <row r="2180" spans="6:37" ht="15"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AC2180" s="120"/>
      <c r="AD2180" s="120"/>
      <c r="AE2180" s="120"/>
      <c r="AF2180" s="120"/>
      <c r="AG2180" s="120"/>
      <c r="AH2180" s="120"/>
      <c r="AI2180" s="120"/>
      <c r="AJ2180" s="120"/>
      <c r="AK2180" s="120"/>
    </row>
    <row r="2181" spans="6:37" ht="15"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AC2181" s="120"/>
      <c r="AD2181" s="120"/>
      <c r="AE2181" s="120"/>
      <c r="AF2181" s="120"/>
      <c r="AG2181" s="120"/>
      <c r="AH2181" s="120"/>
      <c r="AI2181" s="120"/>
      <c r="AJ2181" s="120"/>
      <c r="AK2181" s="120"/>
    </row>
    <row r="2182" spans="6:37" ht="15"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AC2182" s="120"/>
      <c r="AD2182" s="120"/>
      <c r="AE2182" s="120"/>
      <c r="AF2182" s="120"/>
      <c r="AG2182" s="120"/>
      <c r="AH2182" s="120"/>
      <c r="AI2182" s="120"/>
      <c r="AJ2182" s="120"/>
      <c r="AK2182" s="120"/>
    </row>
    <row r="2183" spans="6:37" ht="15"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AC2183" s="120"/>
      <c r="AD2183" s="120"/>
      <c r="AE2183" s="120"/>
      <c r="AF2183" s="120"/>
      <c r="AG2183" s="120"/>
      <c r="AH2183" s="120"/>
      <c r="AI2183" s="120"/>
      <c r="AJ2183" s="120"/>
      <c r="AK2183" s="120"/>
    </row>
    <row r="2184" spans="6:37" ht="15"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AC2184" s="120"/>
      <c r="AD2184" s="120"/>
      <c r="AE2184" s="120"/>
      <c r="AF2184" s="120"/>
      <c r="AG2184" s="120"/>
      <c r="AH2184" s="120"/>
      <c r="AI2184" s="120"/>
      <c r="AJ2184" s="120"/>
      <c r="AK2184" s="120"/>
    </row>
    <row r="2185" spans="6:37" ht="15"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AC2185" s="120"/>
      <c r="AD2185" s="120"/>
      <c r="AE2185" s="120"/>
      <c r="AF2185" s="120"/>
      <c r="AG2185" s="120"/>
      <c r="AH2185" s="120"/>
      <c r="AI2185" s="120"/>
      <c r="AJ2185" s="120"/>
      <c r="AK2185" s="120"/>
    </row>
    <row r="2186" spans="6:37" ht="15"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AC2186" s="120"/>
      <c r="AD2186" s="120"/>
      <c r="AE2186" s="120"/>
      <c r="AF2186" s="120"/>
      <c r="AG2186" s="120"/>
      <c r="AH2186" s="120"/>
      <c r="AI2186" s="120"/>
      <c r="AJ2186" s="120"/>
      <c r="AK2186" s="120"/>
    </row>
    <row r="2187" spans="6:37" ht="15"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AC2187" s="120"/>
      <c r="AD2187" s="120"/>
      <c r="AE2187" s="120"/>
      <c r="AF2187" s="120"/>
      <c r="AG2187" s="120"/>
      <c r="AH2187" s="120"/>
      <c r="AI2187" s="120"/>
      <c r="AJ2187" s="120"/>
      <c r="AK2187" s="120"/>
    </row>
    <row r="2188" spans="6:37" ht="15"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AC2188" s="120"/>
      <c r="AD2188" s="120"/>
      <c r="AE2188" s="120"/>
      <c r="AF2188" s="120"/>
      <c r="AG2188" s="120"/>
      <c r="AH2188" s="120"/>
      <c r="AI2188" s="120"/>
      <c r="AJ2188" s="120"/>
      <c r="AK2188" s="120"/>
    </row>
    <row r="2189" spans="6:37" ht="15"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AC2189" s="120"/>
      <c r="AD2189" s="120"/>
      <c r="AE2189" s="120"/>
      <c r="AF2189" s="120"/>
      <c r="AG2189" s="120"/>
      <c r="AH2189" s="120"/>
      <c r="AI2189" s="120"/>
      <c r="AJ2189" s="120"/>
      <c r="AK2189" s="120"/>
    </row>
    <row r="2190" spans="6:37" ht="15"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AC2190" s="120"/>
      <c r="AD2190" s="120"/>
      <c r="AE2190" s="120"/>
      <c r="AF2190" s="120"/>
      <c r="AG2190" s="120"/>
      <c r="AH2190" s="120"/>
      <c r="AI2190" s="120"/>
      <c r="AJ2190" s="120"/>
      <c r="AK2190" s="120"/>
    </row>
    <row r="2191" spans="6:37" ht="15"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AC2191" s="120"/>
      <c r="AD2191" s="120"/>
      <c r="AE2191" s="120"/>
      <c r="AF2191" s="120"/>
      <c r="AG2191" s="120"/>
      <c r="AH2191" s="120"/>
      <c r="AI2191" s="120"/>
      <c r="AJ2191" s="120"/>
      <c r="AK2191" s="120"/>
    </row>
    <row r="2192" spans="6:37" ht="15"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AC2192" s="120"/>
      <c r="AD2192" s="120"/>
      <c r="AE2192" s="120"/>
      <c r="AF2192" s="120"/>
      <c r="AG2192" s="120"/>
      <c r="AH2192" s="120"/>
      <c r="AI2192" s="120"/>
      <c r="AJ2192" s="120"/>
      <c r="AK2192" s="120"/>
    </row>
    <row r="2193" spans="6:37" ht="15"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AC2193" s="120"/>
      <c r="AD2193" s="120"/>
      <c r="AE2193" s="120"/>
      <c r="AF2193" s="120"/>
      <c r="AG2193" s="120"/>
      <c r="AH2193" s="120"/>
      <c r="AI2193" s="120"/>
      <c r="AJ2193" s="120"/>
      <c r="AK2193" s="120"/>
    </row>
    <row r="2194" spans="6:37" ht="15"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AC2194" s="120"/>
      <c r="AD2194" s="120"/>
      <c r="AE2194" s="120"/>
      <c r="AF2194" s="120"/>
      <c r="AG2194" s="120"/>
      <c r="AH2194" s="120"/>
      <c r="AI2194" s="120"/>
      <c r="AJ2194" s="120"/>
      <c r="AK2194" s="120"/>
    </row>
    <row r="2195" spans="6:37" ht="15"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AC2195" s="120"/>
      <c r="AD2195" s="120"/>
      <c r="AE2195" s="120"/>
      <c r="AF2195" s="120"/>
      <c r="AG2195" s="120"/>
      <c r="AH2195" s="120"/>
      <c r="AI2195" s="120"/>
      <c r="AJ2195" s="120"/>
      <c r="AK2195" s="120"/>
    </row>
    <row r="2196" spans="6:37" ht="15"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AC2196" s="120"/>
      <c r="AD2196" s="120"/>
      <c r="AE2196" s="120"/>
      <c r="AF2196" s="120"/>
      <c r="AG2196" s="120"/>
      <c r="AH2196" s="120"/>
      <c r="AI2196" s="120"/>
      <c r="AJ2196" s="120"/>
      <c r="AK2196" s="120"/>
    </row>
    <row r="2197" spans="6:37" ht="15"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AC2197" s="120"/>
      <c r="AD2197" s="120"/>
      <c r="AE2197" s="120"/>
      <c r="AF2197" s="120"/>
      <c r="AG2197" s="120"/>
      <c r="AH2197" s="120"/>
      <c r="AI2197" s="120"/>
      <c r="AJ2197" s="120"/>
      <c r="AK2197" s="120"/>
    </row>
    <row r="2198" spans="6:37" ht="15"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AC2198" s="120"/>
      <c r="AD2198" s="120"/>
      <c r="AE2198" s="120"/>
      <c r="AF2198" s="120"/>
      <c r="AG2198" s="120"/>
      <c r="AH2198" s="120"/>
      <c r="AI2198" s="120"/>
      <c r="AJ2198" s="120"/>
      <c r="AK2198" s="120"/>
    </row>
    <row r="2199" spans="6:37" ht="15"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AC2199" s="120"/>
      <c r="AD2199" s="120"/>
      <c r="AE2199" s="120"/>
      <c r="AF2199" s="120"/>
      <c r="AG2199" s="120"/>
      <c r="AH2199" s="120"/>
      <c r="AI2199" s="120"/>
      <c r="AJ2199" s="120"/>
      <c r="AK2199" s="120"/>
    </row>
    <row r="2200" spans="6:37" ht="15"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AC2200" s="120"/>
      <c r="AD2200" s="120"/>
      <c r="AE2200" s="120"/>
      <c r="AF2200" s="120"/>
      <c r="AG2200" s="120"/>
      <c r="AH2200" s="120"/>
      <c r="AI2200" s="120"/>
      <c r="AJ2200" s="120"/>
      <c r="AK2200" s="120"/>
    </row>
    <row r="2201" spans="6:18" ht="15"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</row>
    <row r="2202" spans="6:18" ht="15"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</row>
    <row r="2203" spans="6:18" ht="15"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</row>
    <row r="2204" spans="6:18" ht="15"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</row>
    <row r="2205" spans="6:18" ht="15"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</row>
    <row r="2206" spans="6:18" ht="15"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</row>
    <row r="2207" spans="6:18" ht="15"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</row>
    <row r="2208" spans="6:18" ht="15"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</row>
    <row r="2209" spans="6:18" ht="15"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</row>
    <row r="2210" spans="6:18" ht="15"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</row>
    <row r="2211" spans="6:18" ht="15"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</row>
    <row r="2212" spans="6:18" ht="15"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</row>
    <row r="2213" spans="6:18" ht="15"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</row>
    <row r="2214" spans="6:18" ht="15"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</row>
    <row r="2215" spans="6:18" ht="15"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</row>
    <row r="2216" spans="6:18" ht="15"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</row>
    <row r="2217" spans="6:18" ht="15"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</row>
    <row r="2218" spans="6:18" ht="15"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</row>
    <row r="2219" spans="6:18" ht="15"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</row>
    <row r="2220" spans="6:18" ht="15"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</row>
    <row r="2221" spans="6:18" ht="15"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</row>
    <row r="2222" spans="6:18" ht="15"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</row>
    <row r="2223" spans="6:18" ht="15"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</row>
    <row r="2224" spans="6:18" ht="15"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</row>
    <row r="2225" spans="6:18" ht="15"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</row>
    <row r="2226" spans="6:18" ht="15"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</row>
    <row r="2227" spans="6:18" ht="15"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</row>
    <row r="2228" spans="6:18" ht="15"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</row>
    <row r="2229" spans="6:18" ht="15"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</row>
    <row r="2230" spans="6:18" ht="15"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</row>
    <row r="2231" spans="6:18" ht="15"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</row>
    <row r="2232" spans="6:18" ht="15"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</row>
    <row r="2233" spans="6:18" ht="15"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</row>
    <row r="2234" spans="6:18" ht="15"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</row>
    <row r="2235" spans="6:18" ht="15"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</row>
    <row r="2236" spans="6:18" ht="15"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</row>
    <row r="2237" spans="6:18" ht="15"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</row>
    <row r="2238" spans="6:18" ht="15"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</row>
    <row r="2239" spans="6:18" ht="15"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</row>
    <row r="2240" spans="6:18" ht="15"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</row>
    <row r="2241" spans="6:18" ht="15"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</row>
    <row r="2242" spans="6:18" ht="15"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</row>
    <row r="2243" spans="6:18" ht="15"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</row>
    <row r="2244" spans="6:18" ht="15"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</row>
    <row r="2245" spans="6:18" ht="15"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</row>
    <row r="2246" spans="6:18" ht="15"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</row>
    <row r="2247" spans="6:18" ht="15"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</row>
    <row r="2248" spans="6:18" ht="15"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</row>
    <row r="2249" spans="6:18" ht="15"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</row>
    <row r="2250" spans="6:18" ht="15"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</row>
    <row r="2251" spans="6:18" ht="15"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</row>
    <row r="2252" spans="6:18" ht="15"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</row>
    <row r="2253" spans="6:18" ht="15"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</row>
    <row r="2254" spans="6:18" ht="15"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</row>
    <row r="2255" spans="6:18" ht="15"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</row>
    <row r="2256" spans="6:18" ht="15"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</row>
    <row r="2257" spans="6:18" ht="15"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</row>
    <row r="2258" spans="6:18" ht="15"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</row>
    <row r="2259" spans="6:18" ht="15"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</row>
    <row r="2260" spans="6:18" ht="15"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</row>
    <row r="2261" spans="6:18" ht="15"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</row>
    <row r="2262" spans="6:18" ht="15"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</row>
    <row r="2263" spans="6:18" ht="15"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</row>
    <row r="2264" spans="6:18" ht="15"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</row>
    <row r="2265" spans="6:18" ht="15"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</row>
    <row r="2266" spans="6:18" ht="15"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</row>
    <row r="2267" spans="6:18" ht="15"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</row>
    <row r="2268" spans="6:18" ht="15"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</row>
    <row r="2269" spans="6:18" ht="15"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</row>
    <row r="2270" spans="6:18" ht="15"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</row>
    <row r="2271" spans="6:18" ht="15"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</row>
    <row r="2272" spans="6:18" ht="15"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</row>
    <row r="2273" spans="6:18" ht="15"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</row>
    <row r="2274" spans="6:18" ht="15"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</row>
    <row r="2275" spans="6:18" ht="15"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</row>
    <row r="2276" spans="6:18" ht="15"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</row>
    <row r="2277" spans="6:18" ht="15"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</row>
    <row r="2278" spans="6:18" ht="15"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</row>
    <row r="2279" spans="6:18" ht="15"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</row>
    <row r="2280" spans="6:18" ht="15"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</row>
    <row r="2281" spans="6:18" ht="15"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</row>
    <row r="2282" spans="6:18" ht="15"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</row>
    <row r="2283" spans="6:18" ht="15"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</row>
    <row r="2284" spans="6:18" ht="15"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</row>
    <row r="2285" spans="6:18" ht="15"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</row>
    <row r="2286" spans="6:18" ht="15"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</row>
    <row r="2287" spans="6:18" ht="15"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</row>
    <row r="2288" spans="6:18" ht="15"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</row>
    <row r="2289" spans="6:18" ht="15"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</row>
    <row r="2290" spans="6:18" ht="15"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</row>
    <row r="2291" spans="6:18" ht="15"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</row>
    <row r="2292" spans="6:18" ht="15"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</row>
    <row r="2293" spans="6:18" ht="15"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</row>
    <row r="2294" spans="6:18" ht="15"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</row>
    <row r="2295" spans="6:18" ht="15"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</row>
    <row r="2296" spans="6:18" ht="15"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</row>
    <row r="2297" spans="6:18" ht="15"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</row>
    <row r="2298" spans="6:18" ht="15"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</row>
    <row r="2299" spans="6:18" ht="15"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</row>
    <row r="2300" spans="6:18" ht="15"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</row>
    <row r="2301" spans="6:18" ht="15"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</row>
    <row r="2302" spans="6:18" ht="15"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</row>
    <row r="2303" spans="6:18" ht="15"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</row>
    <row r="2304" spans="6:18" ht="15"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</row>
    <row r="2305" spans="6:18" ht="15"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</row>
    <row r="2306" spans="6:18" ht="15"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</row>
    <row r="2307" spans="6:18" ht="15"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</row>
    <row r="2308" spans="6:18" ht="15"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</row>
    <row r="2309" spans="6:18" ht="15"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</row>
    <row r="2310" spans="6:18" ht="15"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</row>
    <row r="2311" spans="6:18" ht="15"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</row>
    <row r="2312" spans="6:18" ht="15"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</row>
    <row r="2313" spans="6:18" ht="15"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</row>
    <row r="2314" spans="6:18" ht="15"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</row>
    <row r="2315" spans="6:18" ht="15"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</row>
    <row r="2316" spans="6:18" ht="15"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</row>
    <row r="2317" spans="6:18" ht="15"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</row>
    <row r="2318" spans="6:18" ht="15"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</row>
    <row r="2319" spans="6:18" ht="15"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</row>
    <row r="2320" spans="6:18" ht="15"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</row>
    <row r="2321" spans="6:18" ht="15"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</row>
    <row r="2322" spans="6:18" ht="15"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</row>
    <row r="2323" spans="6:18" ht="15"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</row>
    <row r="2324" spans="6:18" ht="15"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</row>
    <row r="2325" spans="6:18" ht="15"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</row>
    <row r="2326" spans="6:18" ht="15"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</row>
    <row r="2327" spans="6:18" ht="15"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</row>
    <row r="2328" spans="6:18" ht="15"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</row>
    <row r="2329" spans="6:18" ht="15"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</row>
    <row r="2330" spans="6:18" ht="15"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</row>
    <row r="2331" spans="6:18" ht="15"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</row>
    <row r="2332" spans="6:18" ht="15"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</row>
    <row r="2333" spans="6:18" ht="15"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</row>
    <row r="2334" spans="6:18" ht="15"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</row>
    <row r="2335" spans="6:18" ht="15"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</row>
    <row r="2336" spans="6:18" ht="15"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</row>
    <row r="2337" spans="6:18" ht="15"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</row>
    <row r="2338" spans="6:18" ht="15"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</row>
    <row r="2339" spans="6:18" ht="15"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</row>
    <row r="2340" spans="6:18" ht="15"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</row>
    <row r="2341" spans="6:18" ht="15"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</row>
    <row r="2342" spans="6:18" ht="15"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</row>
    <row r="2343" spans="6:18" ht="15"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</row>
    <row r="2344" spans="6:18" ht="15"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</row>
    <row r="2345" spans="6:18" ht="15"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</row>
    <row r="2346" spans="6:18" ht="15"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</row>
    <row r="2347" spans="6:18" ht="15"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</row>
    <row r="2348" spans="6:18" ht="15"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</row>
    <row r="2349" spans="6:18" ht="15"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</row>
    <row r="2350" spans="6:18" ht="15"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</row>
    <row r="2351" spans="6:18" ht="15"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</row>
    <row r="2352" spans="6:18" ht="15"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</row>
    <row r="2353" spans="6:18" ht="15"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</row>
    <row r="2354" spans="6:18" ht="15"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</row>
    <row r="2355" spans="6:18" ht="15"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</row>
    <row r="2356" spans="6:18" ht="15"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</row>
    <row r="2357" spans="6:18" ht="15"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</row>
    <row r="2358" spans="6:18" ht="15"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</row>
    <row r="2359" spans="6:18" ht="15"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</row>
    <row r="2360" spans="6:18" ht="15"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</row>
    <row r="2361" spans="6:18" ht="15"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</row>
    <row r="2362" spans="6:18" ht="15"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</row>
    <row r="2363" spans="6:18" ht="15"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</row>
    <row r="2364" spans="6:18" ht="15"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</row>
    <row r="2365" spans="6:18" ht="15"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</row>
    <row r="2366" spans="6:18" ht="15"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</row>
    <row r="2367" spans="6:18" ht="15"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</row>
    <row r="2368" spans="6:18" ht="15"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</row>
    <row r="2369" spans="6:18" ht="15"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</row>
    <row r="2370" spans="6:18" ht="15"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</row>
    <row r="2371" spans="6:18" ht="15"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</row>
    <row r="2372" spans="6:18" ht="15"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</row>
    <row r="2373" spans="6:18" ht="15"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</row>
    <row r="2374" spans="6:18" ht="15"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</row>
    <row r="2375" spans="6:18" ht="15"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</row>
    <row r="2376" spans="6:18" ht="15"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</row>
    <row r="2377" spans="6:18" ht="15"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</row>
    <row r="2378" spans="6:18" ht="15"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</row>
    <row r="2379" spans="6:18" ht="15"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</row>
    <row r="2380" spans="6:18" ht="15"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</row>
    <row r="2381" spans="6:18" ht="15"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</row>
    <row r="2382" spans="6:18" ht="15"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</row>
    <row r="2383" spans="6:18" ht="15"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</row>
    <row r="2384" spans="6:18" ht="15"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</row>
    <row r="2385" spans="6:18" ht="15"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</row>
    <row r="2386" spans="6:18" ht="15"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</row>
    <row r="2387" spans="6:18" ht="15"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</row>
    <row r="2388" spans="6:18" ht="15"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</row>
    <row r="2389" spans="6:18" ht="15"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</row>
    <row r="2390" spans="6:18" ht="15"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</row>
    <row r="2391" spans="6:18" ht="15"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</row>
    <row r="2392" spans="6:18" ht="15"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</row>
    <row r="2393" spans="6:18" ht="15"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</row>
    <row r="2394" spans="6:18" ht="15"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</row>
    <row r="2395" spans="6:18" ht="15"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</row>
    <row r="2396" spans="6:18" ht="15"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</row>
    <row r="2397" spans="6:18" ht="15"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</row>
    <row r="2398" spans="6:18" ht="15"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</row>
    <row r="2399" spans="6:18" ht="15"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</row>
    <row r="2400" spans="6:18" ht="15"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</row>
    <row r="2401" spans="6:18" ht="15"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</row>
    <row r="2402" spans="6:18" ht="15"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</row>
    <row r="2403" spans="6:18" ht="15"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</row>
    <row r="2404" spans="6:18" ht="15"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</row>
    <row r="2405" spans="6:18" ht="15"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</row>
    <row r="2406" spans="6:18" ht="15"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</row>
    <row r="2407" spans="6:18" ht="15"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</row>
    <row r="2408" spans="6:18" ht="15"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</row>
    <row r="2409" spans="6:18" ht="15"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</row>
    <row r="2410" spans="6:18" ht="15"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</row>
    <row r="2411" spans="6:18" ht="15"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</row>
    <row r="2412" spans="6:18" ht="15"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</row>
    <row r="2413" spans="6:18" ht="15"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</row>
    <row r="2414" spans="6:18" ht="15"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</row>
    <row r="2415" spans="6:18" ht="15"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</row>
    <row r="2416" spans="6:18" ht="15"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</row>
    <row r="2417" spans="6:18" ht="15"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</row>
    <row r="2418" spans="6:18" ht="15"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</row>
    <row r="2419" spans="6:18" ht="15"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</row>
    <row r="2420" spans="6:18" ht="15"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</row>
    <row r="2421" spans="6:18" ht="15"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</row>
    <row r="2422" spans="6:18" ht="15"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</row>
    <row r="2423" spans="6:18" ht="15"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</row>
    <row r="2424" spans="6:18" ht="15"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</row>
    <row r="2425" spans="6:18" ht="15"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</row>
    <row r="2426" spans="6:18" ht="15"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</row>
    <row r="2427" spans="6:18" ht="15"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</row>
    <row r="2428" spans="6:18" ht="15"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</row>
    <row r="2429" spans="6:18" ht="15"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</row>
    <row r="2430" spans="6:18" ht="15"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</row>
    <row r="2431" spans="6:18" ht="15"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</row>
    <row r="2432" spans="6:18" ht="15"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</row>
    <row r="2433" spans="6:18" ht="15"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</row>
    <row r="2434" spans="6:18" ht="15"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</row>
    <row r="2435" spans="6:18" ht="15"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</row>
    <row r="2436" spans="6:18" ht="15"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</row>
    <row r="2437" spans="6:18" ht="15"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</row>
    <row r="2438" spans="6:18" ht="15"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</row>
    <row r="2439" spans="6:18" ht="15"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</row>
    <row r="2440" spans="6:18" ht="15"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</row>
    <row r="2441" spans="6:18" ht="15"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</row>
    <row r="2442" spans="6:18" ht="15"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</row>
    <row r="2443" spans="6:18" ht="15"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</row>
    <row r="2444" spans="6:18" ht="15"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</row>
    <row r="2445" spans="6:18" ht="15"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</row>
    <row r="2446" spans="6:18" ht="15"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</row>
    <row r="2447" spans="6:18" ht="15"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</row>
    <row r="2448" spans="6:18" ht="15"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</row>
    <row r="2449" spans="6:18" ht="15"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</row>
    <row r="2450" spans="6:18" ht="15"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</row>
    <row r="2451" spans="6:18" ht="15"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</row>
    <row r="2452" spans="6:18" ht="15"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</row>
    <row r="2453" spans="6:18" ht="15"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</row>
    <row r="2454" spans="6:18" ht="15"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</row>
    <row r="2455" spans="6:18" ht="15"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</row>
    <row r="2456" spans="6:18" ht="15"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</row>
    <row r="2457" spans="6:18" ht="15"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</row>
    <row r="2458" spans="6:18" ht="15"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</row>
    <row r="2459" spans="6:18" ht="15"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</row>
    <row r="2460" spans="6:18" ht="15"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</row>
    <row r="2461" spans="6:18" ht="15"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</row>
    <row r="2462" spans="6:18" ht="15"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</row>
    <row r="2463" spans="6:18" ht="15"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</row>
    <row r="2464" spans="6:18" ht="15"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</row>
    <row r="2465" spans="6:18" ht="15"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</row>
    <row r="2466" spans="6:18" ht="15"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</row>
    <row r="2467" spans="6:18" ht="15"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</row>
    <row r="2468" spans="6:18" ht="15"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</row>
    <row r="2469" spans="6:18" ht="15"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</row>
    <row r="2470" spans="6:18" ht="15"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</row>
    <row r="2471" spans="6:18" ht="15"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</row>
    <row r="2472" spans="6:18" ht="15"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</row>
    <row r="2473" spans="6:18" ht="15"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</row>
    <row r="2474" spans="6:18" ht="15"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</row>
    <row r="2475" spans="6:18" ht="15"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</row>
    <row r="2476" spans="6:18" ht="15"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</row>
    <row r="2477" spans="6:18" ht="15"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</row>
    <row r="2478" spans="6:18" ht="15"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</row>
    <row r="2479" spans="6:18" ht="15"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</row>
    <row r="2480" spans="6:18" ht="15"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</row>
    <row r="2481" spans="6:18" ht="15"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</row>
    <row r="2482" spans="6:18" ht="15"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</row>
    <row r="2483" spans="6:18" ht="15"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</row>
    <row r="2484" spans="6:18" ht="15"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</row>
    <row r="2485" spans="6:18" ht="15"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</row>
    <row r="2486" spans="6:18" ht="15"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</row>
    <row r="2487" spans="6:18" ht="15"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</row>
    <row r="2488" spans="6:18" ht="15"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</row>
    <row r="2489" spans="6:18" ht="15"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</row>
    <row r="2490" spans="6:18" ht="15"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</row>
    <row r="2491" spans="6:18" ht="15"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</row>
    <row r="2492" spans="6:18" ht="15"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</row>
    <row r="2493" spans="6:18" ht="15"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</row>
    <row r="2494" spans="6:18" ht="15"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</row>
    <row r="2495" spans="6:18" ht="15"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</row>
    <row r="2496" spans="6:18" ht="15"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</row>
    <row r="2497" spans="6:18" ht="15"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</row>
    <row r="2498" spans="6:18" ht="15"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</row>
    <row r="2499" spans="6:18" ht="15"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</row>
    <row r="2500" spans="6:18" ht="15"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</row>
    <row r="2501" spans="6:18" ht="15"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</row>
    <row r="2502" spans="6:18" ht="15"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</row>
    <row r="2503" spans="6:18" ht="15"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</row>
    <row r="2504" spans="6:18" ht="15"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</row>
    <row r="2505" spans="6:18" ht="15"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</row>
    <row r="2506" spans="6:18" ht="15"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</row>
    <row r="2507" spans="6:18" ht="15"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</row>
    <row r="2508" spans="6:18" ht="15"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</row>
    <row r="2509" spans="6:18" ht="15"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</row>
    <row r="2510" spans="6:18" ht="15"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</row>
    <row r="2511" spans="6:18" ht="15"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</row>
    <row r="2512" spans="6:18" ht="15"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</row>
    <row r="2513" spans="6:18" ht="15"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</row>
    <row r="2514" spans="6:18" ht="15"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</row>
    <row r="2515" spans="6:18" ht="15"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</row>
    <row r="2516" spans="6:18" ht="15"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</row>
    <row r="2517" spans="6:18" ht="15"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</row>
    <row r="2518" spans="6:18" ht="15"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</row>
    <row r="2519" spans="6:18" ht="15"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</row>
    <row r="2520" spans="6:18" ht="15"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</row>
    <row r="2521" spans="6:18" ht="15"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</row>
    <row r="2522" spans="6:18" ht="15"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</row>
    <row r="2523" spans="6:18" ht="15"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</row>
    <row r="2524" spans="6:18" ht="15"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</row>
    <row r="2525" spans="6:18" ht="15"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</row>
    <row r="2526" spans="6:18" ht="15"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</row>
    <row r="2527" spans="6:18" ht="15"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</row>
    <row r="2528" spans="6:18" ht="15"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</row>
    <row r="2529" spans="6:18" ht="15"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</row>
    <row r="2530" spans="6:18" ht="15"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</row>
    <row r="2531" spans="6:18" ht="15"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</row>
    <row r="2532" spans="6:18" ht="15"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</row>
    <row r="2533" spans="6:18" ht="15"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</row>
    <row r="2534" spans="6:18" ht="15"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</row>
    <row r="2535" spans="6:18" ht="15"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</row>
    <row r="2536" spans="6:18" ht="15"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</row>
    <row r="2537" spans="6:18" ht="15"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</row>
    <row r="2538" spans="6:18" ht="15"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</row>
    <row r="2539" spans="6:18" ht="15"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</row>
    <row r="2540" spans="6:18" ht="15"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</row>
    <row r="2541" spans="6:18" ht="15"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</row>
    <row r="2542" spans="6:18" ht="15"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</row>
    <row r="2543" spans="6:18" ht="15"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</row>
    <row r="2544" spans="6:18" ht="15"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</row>
    <row r="2545" spans="6:18" ht="15"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</row>
    <row r="2546" spans="6:18" ht="15"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</row>
    <row r="2547" spans="6:18" ht="15"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</row>
    <row r="2548" spans="6:18" ht="15"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</row>
    <row r="2549" spans="6:18" ht="15"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</row>
    <row r="2550" spans="6:18" ht="15"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</row>
    <row r="2551" spans="6:18" ht="15"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</row>
    <row r="2552" spans="6:18" ht="15"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</row>
    <row r="2553" spans="6:18" ht="15"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</row>
    <row r="2554" spans="6:18" ht="15"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</row>
    <row r="2555" spans="6:18" ht="15"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</row>
    <row r="2556" spans="6:18" ht="15"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</row>
    <row r="2557" spans="6:18" ht="15"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</row>
    <row r="2558" spans="6:18" ht="15"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</row>
    <row r="2559" spans="6:18" ht="15"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</row>
    <row r="2560" spans="6:18" ht="15"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</row>
    <row r="2561" spans="6:18" ht="15"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</row>
    <row r="2562" spans="6:18" ht="15"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</row>
    <row r="2563" spans="6:18" ht="15"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</row>
    <row r="2564" spans="6:18" ht="15"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</row>
    <row r="2565" spans="6:18" ht="15"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</row>
    <row r="2566" spans="6:18" ht="15"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</row>
    <row r="2567" spans="6:18" ht="15"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</row>
    <row r="2568" spans="6:18" ht="15"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</row>
    <row r="2569" spans="6:18" ht="15"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</row>
    <row r="2570" spans="6:18" ht="15"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</row>
    <row r="2571" spans="6:18" ht="15"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</row>
    <row r="2572" spans="6:18" ht="15"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</row>
    <row r="2573" spans="6:18" ht="15"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</row>
    <row r="2574" spans="6:18" ht="15"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</row>
    <row r="2575" spans="6:18" ht="15"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</row>
    <row r="2576" spans="6:18" ht="15"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</row>
    <row r="2577" spans="6:18" ht="15"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</row>
    <row r="2578" spans="6:18" ht="15"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</row>
    <row r="2579" spans="6:18" ht="15"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</row>
    <row r="2580" spans="6:18" ht="15"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</row>
    <row r="2581" spans="6:18" ht="15"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</row>
    <row r="2582" spans="6:18" ht="15"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</row>
    <row r="2583" spans="6:18" ht="15"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</row>
    <row r="2584" spans="6:18" ht="15"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</row>
    <row r="2585" spans="6:18" ht="15"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</row>
    <row r="2586" spans="6:18" ht="15"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</row>
    <row r="2587" spans="6:18" ht="15"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</row>
    <row r="2588" spans="6:18" ht="15"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</row>
    <row r="2589" spans="6:18" ht="15"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</row>
    <row r="2590" spans="6:18" ht="15"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</row>
    <row r="2591" spans="6:18" ht="15"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</row>
    <row r="2592" spans="6:18" ht="15"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</row>
    <row r="2593" spans="6:18" ht="15"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</row>
    <row r="2594" spans="6:18" ht="15"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</row>
    <row r="2595" spans="6:18" ht="15"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</row>
    <row r="2596" spans="6:18" ht="15"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</row>
    <row r="2597" spans="6:18" ht="15"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</row>
    <row r="2598" spans="6:18" ht="15"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</row>
    <row r="2599" spans="6:18" ht="15"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</row>
    <row r="2600" spans="6:18" ht="15"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</row>
    <row r="2601" spans="6:18" ht="15"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</row>
    <row r="2602" spans="6:18" ht="15"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</row>
    <row r="2603" spans="6:18" ht="15"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</row>
    <row r="2604" spans="6:18" ht="15"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</row>
    <row r="2605" spans="6:18" ht="15"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</row>
    <row r="2606" spans="6:18" ht="15"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</row>
    <row r="2607" spans="6:18" ht="15"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</row>
    <row r="2608" spans="6:18" ht="15"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</row>
    <row r="2609" spans="6:18" ht="15"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</row>
    <row r="2610" spans="6:18" ht="15"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</row>
    <row r="2611" spans="6:18" ht="15"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</row>
    <row r="2612" spans="6:18" ht="15"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</row>
    <row r="2613" spans="6:18" ht="15"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</row>
    <row r="2614" spans="6:18" ht="15"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</row>
    <row r="2615" spans="6:18" ht="15"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</row>
    <row r="2616" spans="6:18" ht="15"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</row>
    <row r="2617" spans="6:18" ht="15"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</row>
    <row r="2618" spans="6:18" ht="15"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</row>
    <row r="2619" spans="6:18" ht="15"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</row>
    <row r="2620" spans="6:18" ht="15"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</row>
    <row r="2621" spans="6:18" ht="15"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</row>
    <row r="2622" spans="6:18" ht="15"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</row>
    <row r="2623" spans="6:18" ht="15"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</row>
    <row r="2624" spans="6:18" ht="15"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</row>
    <row r="2625" spans="6:18" ht="15"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</row>
    <row r="2626" spans="6:18" ht="15"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</row>
    <row r="2627" spans="6:18" ht="15"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</row>
    <row r="2628" spans="6:18" ht="15"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</row>
    <row r="2629" spans="6:18" ht="15"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</row>
    <row r="2630" spans="6:18" ht="15"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</row>
    <row r="2631" spans="6:18" ht="15"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</row>
    <row r="2632" spans="6:18" ht="15"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</row>
    <row r="2633" spans="6:18" ht="15"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</row>
    <row r="2634" spans="6:18" ht="15"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</row>
    <row r="2635" spans="6:18" ht="15"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</row>
    <row r="2636" spans="6:18" ht="15"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</row>
    <row r="2637" spans="6:18" ht="15"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</row>
    <row r="2638" spans="6:18" ht="15"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</row>
    <row r="2639" spans="6:18" ht="15"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</row>
    <row r="2640" spans="6:18" ht="15"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</row>
    <row r="2641" spans="6:18" ht="15"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</row>
    <row r="2642" spans="6:18" ht="15"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</row>
    <row r="2643" spans="6:18" ht="15"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</row>
    <row r="2644" spans="6:18" ht="15"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</row>
    <row r="2645" spans="6:18" ht="15"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</row>
    <row r="2646" spans="6:18" ht="15"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</row>
    <row r="2647" spans="6:18" ht="15"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</row>
    <row r="2648" spans="6:18" ht="15"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</row>
    <row r="2649" spans="6:18" ht="15"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</row>
    <row r="2650" spans="6:18" ht="15"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</row>
    <row r="2651" spans="6:18" ht="15"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</row>
    <row r="2652" spans="6:18" ht="15"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</row>
    <row r="2653" spans="6:18" ht="15"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</row>
    <row r="2654" spans="6:18" ht="15"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</row>
    <row r="2655" spans="6:18" ht="15"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</row>
    <row r="2656" spans="6:18" ht="15"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</row>
    <row r="2657" spans="6:18" ht="15"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</row>
  </sheetData>
  <mergeCells count="11">
    <mergeCell ref="B118:E118"/>
    <mergeCell ref="B161:E161"/>
    <mergeCell ref="B199:AA199"/>
    <mergeCell ref="AH5:AL5"/>
    <mergeCell ref="AH37:AL37"/>
    <mergeCell ref="AH79:AL79"/>
    <mergeCell ref="AH117:AL117"/>
    <mergeCell ref="AH160:AL160"/>
    <mergeCell ref="B6:E6"/>
    <mergeCell ref="B38:E38"/>
    <mergeCell ref="B80:E80"/>
  </mergeCells>
  <printOptions horizontalCentered="1"/>
  <pageMargins left="0.5" right="0.5" top="0.3" bottom="0.4" header="0" footer="0"/>
  <pageSetup fitToHeight="0" fitToWidth="1" horizontalDpi="600" verticalDpi="600" orientation="landscape" scale="72" r:id="rId1"/>
  <rowBreaks count="4" manualBreakCount="4">
    <brk id="34" max="40" man="1"/>
    <brk id="76" max="40" man="1"/>
    <brk id="114" max="40" man="1"/>
    <brk id="15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routen</dc:creator>
  <cp:keywords/>
  <dc:description/>
  <cp:lastModifiedBy> James Ness</cp:lastModifiedBy>
  <cp:lastPrinted>2005-01-31T19:16:32Z</cp:lastPrinted>
  <dcterms:created xsi:type="dcterms:W3CDTF">2003-07-30T20:35:53Z</dcterms:created>
  <dcterms:modified xsi:type="dcterms:W3CDTF">2005-03-03T15:36:18Z</dcterms:modified>
  <cp:category/>
  <cp:version/>
  <cp:contentType/>
  <cp:contentStatus/>
</cp:coreProperties>
</file>