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67" activeTab="0"/>
  </bookViews>
  <sheets>
    <sheet name="A. Organization Chart" sheetId="1" r:id="rId1"/>
    <sheet name="B. Summary of Requirements " sheetId="2" r:id="rId2"/>
    <sheet name="(C) Increases Offsets" sheetId="3" r:id="rId3"/>
    <sheet name="D. Strategic Goals &amp; Objectives" sheetId="4" r:id="rId4"/>
    <sheet name="E. ATB Justification" sheetId="5" r:id="rId5"/>
    <sheet name="F. 2008 Crosswalk" sheetId="6" r:id="rId6"/>
    <sheet name="G. 2009 Crosswalk" sheetId="7" r:id="rId7"/>
    <sheet name="H. Reimbursible Resources" sheetId="8" r:id="rId8"/>
    <sheet name="I. Permanent Positions" sheetId="9" r:id="rId9"/>
    <sheet name="J. Financial Analysis" sheetId="10" r:id="rId10"/>
    <sheet name="K. Summary by Grade" sheetId="11" r:id="rId11"/>
    <sheet name="L. Summary by Object Class" sheetId="12" r:id="rId12"/>
  </sheets>
  <externalReferences>
    <externalReference r:id="rId15"/>
    <externalReference r:id="rId16"/>
  </externalReferences>
  <definedNames>
    <definedName name="ATTORNEYSUPP" localSheetId="1">#REF!</definedName>
    <definedName name="ATTORNEYSUPP">#REF!</definedName>
    <definedName name="DL" localSheetId="1">'B. Summary of Requirements '!$A$3:$AG$71</definedName>
    <definedName name="DL">#REF!</definedName>
    <definedName name="EXECSUPP" localSheetId="1">'B.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 localSheetId="7">'[2]SumReq'!#REF!</definedName>
    <definedName name="GAROLLUP">#REF!</definedName>
    <definedName name="hlhl0" localSheetId="4">'E. ATB Justification'!#REF!</definedName>
    <definedName name="INTEL" localSheetId="1">'B. Summary of Requirements '!#REF!</definedName>
    <definedName name="INTEL">#REF!</definedName>
    <definedName name="JMD" localSheetId="1">'B. Summary of Requirements '!#REF!</definedName>
    <definedName name="JMD">#REF!</definedName>
    <definedName name="OLE_LINK7" localSheetId="4">'E. ATB Justification'!#REF!</definedName>
    <definedName name="PART">#REF!</definedName>
    <definedName name="POSBYCAT" localSheetId="1">#REF!</definedName>
    <definedName name="POSBYCAT">#REF!</definedName>
    <definedName name="_xlnm.Print_Area" localSheetId="2">'(C) Increases Offsets'!$A$1:$F$25</definedName>
    <definedName name="_xlnm.Print_Area" localSheetId="0">'A. Organization Chart'!$A$1:$L$29</definedName>
    <definedName name="_xlnm.Print_Area" localSheetId="1">'B. Summary of Requirements '!$A$1:$AC$100</definedName>
    <definedName name="_xlnm.Print_Area" localSheetId="3">'D. Strategic Goals &amp; Objectives'!$A$1:$P$19</definedName>
    <definedName name="_xlnm.Print_Area" localSheetId="4">'E. ATB Justification'!$A$1:$K$30</definedName>
    <definedName name="_xlnm.Print_Area" localSheetId="5">'F. 2008 Crosswalk'!$A$1:$W$40</definedName>
    <definedName name="_xlnm.Print_Area" localSheetId="6">'G. 2009 Crosswalk'!$A$1:$T$48</definedName>
    <definedName name="_xlnm.Print_Area" localSheetId="7">'H. Reimbursible Resources'!$A$1:$O$45</definedName>
    <definedName name="_xlnm.Print_Area" localSheetId="8">'I. Permanent Positions'!$A$1:$M$19</definedName>
    <definedName name="_xlnm.Print_Area" localSheetId="9">'J. Financial Analysis'!$A$1:$G$33</definedName>
    <definedName name="_xlnm.Print_Area" localSheetId="10">'K. Summary by Grade'!$B$1:$J$37</definedName>
    <definedName name="_xlnm.Print_Area" localSheetId="11">'L. Summary by Object Class'!$A$1:$O$49</definedName>
    <definedName name="REIMPRO" localSheetId="7">'H. Reimbursible Resources'!$A$1:$O$44</definedName>
    <definedName name="REIMPRO">#REF!</definedName>
    <definedName name="REIMSOR" localSheetId="7">'H. Reimbursible Resources'!$Q$47:$AG$48</definedName>
    <definedName name="REIMSOR">#REF!</definedName>
  </definedNames>
  <calcPr fullCalcOnLoad="1"/>
</workbook>
</file>

<file path=xl/sharedStrings.xml><?xml version="1.0" encoding="utf-8"?>
<sst xmlns="http://schemas.openxmlformats.org/spreadsheetml/2006/main" count="1074" uniqueCount="320">
  <si>
    <t xml:space="preserve"> 2009 Availability</t>
  </si>
  <si>
    <t>Program Increases</t>
  </si>
  <si>
    <t>25.7 Operation and maintenance of equipment</t>
  </si>
  <si>
    <t>Justification for Base Adjustments</t>
  </si>
  <si>
    <t>Federal Health Insurance Premiums…………………………………………………………………………………………………………………………………………………………………………………………………………………………………………………………..</t>
  </si>
  <si>
    <t>(Dollars in Thousands)</t>
  </si>
  <si>
    <t>Salaries and Expenses</t>
  </si>
  <si>
    <t>A: Organizational Chart</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</si>
  <si>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</si>
  <si>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</si>
  <si>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</si>
  <si>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</si>
  <si>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</si>
  <si>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</si>
  <si>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</si>
  <si>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</si>
  <si>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</si>
  <si>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</si>
  <si>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</si>
  <si>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</si>
  <si>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</si>
  <si>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Reimbursable FTE:</t>
  </si>
  <si>
    <t>w/Rescissions</t>
  </si>
  <si>
    <t>Supplementals</t>
  </si>
  <si>
    <t>Collections by Source</t>
  </si>
  <si>
    <t>Budgetary Resources:</t>
  </si>
  <si>
    <t>Request</t>
  </si>
  <si>
    <t>Estimates by budget activity</t>
  </si>
  <si>
    <t>Pos.</t>
  </si>
  <si>
    <t xml:space="preserve"> </t>
  </si>
  <si>
    <t>Amount</t>
  </si>
  <si>
    <t>Perm.</t>
  </si>
  <si>
    <t>Total Change</t>
  </si>
  <si>
    <t>Wartime Supplemental Non-personnel recurring costs……………………………………………………………………………………………………………………………………………………………</t>
  </si>
  <si>
    <t>Current Services</t>
  </si>
  <si>
    <t>Increases</t>
  </si>
  <si>
    <t>Clerical and Office Services (300-399)</t>
  </si>
  <si>
    <t>U.S. Field</t>
  </si>
  <si>
    <t>Foreign Field</t>
  </si>
  <si>
    <t>Offsets</t>
  </si>
  <si>
    <t>TOTAL</t>
  </si>
  <si>
    <t>Summary of Requirements by Grade</t>
  </si>
  <si>
    <t>Annualization of 2005 pay raise................................................................................................................................................................................................................................</t>
  </si>
  <si>
    <t>Increase in reimbursable FTE...................................................................................................................................................................................................................................</t>
  </si>
  <si>
    <t>GSA Rent.......................................................................................................................................................................................................................................................</t>
  </si>
  <si>
    <t>25.3 Purchases of goods &amp; services from Government accounts (Antennas, DHS Sec. Etc..)</t>
  </si>
  <si>
    <t>WCF Telecom &amp; Email rate increases.............................................................................................................................................................................................................................</t>
  </si>
  <si>
    <t>Government-wide reduction (0.59%)…………………………………………………………………………………………………………………………………………………………………………………..</t>
  </si>
  <si>
    <t>end of line</t>
  </si>
  <si>
    <t xml:space="preserve">          Total DIRECT requirements</t>
  </si>
  <si>
    <t>23.1  GSA rent (Reimbursable)</t>
  </si>
  <si>
    <t>25.3 DHS Security (Reimbursable)</t>
  </si>
  <si>
    <t>13.0  Benefits to former personnel</t>
  </si>
  <si>
    <t>25.6 Medical Care</t>
  </si>
  <si>
    <t>42.0  Insurance Claims and Indemnities</t>
  </si>
  <si>
    <t>31.0 Equipment</t>
  </si>
  <si>
    <t>Department of the Navy</t>
  </si>
  <si>
    <t>Department of the Air Force</t>
  </si>
  <si>
    <t>Department of Energy</t>
  </si>
  <si>
    <t>Department of Treasury, Vaccine Injury Compensation</t>
  </si>
  <si>
    <t>Department of Agriculture</t>
  </si>
  <si>
    <t>Department of Interior</t>
  </si>
  <si>
    <t>Antitrust Division</t>
  </si>
  <si>
    <t>Health Care Fraud and Abuse Account</t>
  </si>
  <si>
    <t>Federal Bureau of Investigation</t>
  </si>
  <si>
    <t>Department of Labor</t>
  </si>
  <si>
    <t>Office of Legal Policy</t>
  </si>
  <si>
    <t>NASA</t>
  </si>
  <si>
    <t>Corps of Engineers</t>
  </si>
  <si>
    <t>Department of Treasury</t>
  </si>
  <si>
    <t>Department of Homeland Security</t>
  </si>
  <si>
    <t>Legal Representation</t>
  </si>
  <si>
    <t>Civil Divison</t>
  </si>
  <si>
    <t>end of page</t>
  </si>
  <si>
    <t>Resources by Department of Justice Strategic Goal/Objective</t>
  </si>
  <si>
    <t xml:space="preserve">1.2: </t>
  </si>
  <si>
    <t>1.1:</t>
  </si>
  <si>
    <t xml:space="preserve">3.1: </t>
  </si>
  <si>
    <t xml:space="preserve">4.1: </t>
  </si>
  <si>
    <t>Employee Performance………………………………………………………………………………………………………………………………………………………………………….</t>
  </si>
  <si>
    <t>Reduction applied to commerce Justice State appropriation (0.465%)…………………………………………………………………………………………………………………………………………………………………..</t>
  </si>
  <si>
    <t>Adjustments to Base</t>
  </si>
  <si>
    <t>Strategic Goal/Objective</t>
  </si>
  <si>
    <t>$000s</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</si>
  <si>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</si>
  <si>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</si>
  <si>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</si>
  <si>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</si>
  <si>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</si>
  <si>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</si>
  <si>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</si>
  <si>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</si>
  <si>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</si>
  <si>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</si>
  <si>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</si>
  <si>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</si>
  <si>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</si>
  <si>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</si>
  <si>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</si>
  <si>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</si>
  <si>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</si>
  <si>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</si>
  <si>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</si>
  <si>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</si>
  <si>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</si>
  <si>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</si>
  <si>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</si>
  <si>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</si>
  <si>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</si>
  <si>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</si>
  <si>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Average SES Salary</t>
  </si>
  <si>
    <t>Moves (Lease Expirations)</t>
  </si>
  <si>
    <t>Perm. Pos.</t>
  </si>
  <si>
    <t>Civil Division</t>
  </si>
  <si>
    <t>Reprogrammings / Transfers</t>
  </si>
  <si>
    <t>Carryover/ Recoveries</t>
  </si>
  <si>
    <t>end of sheet</t>
  </si>
  <si>
    <t>Program Decreases</t>
  </si>
  <si>
    <t>Total Pr. Changes</t>
  </si>
  <si>
    <t>Total Authorized</t>
  </si>
  <si>
    <t>Total Reimbursable</t>
  </si>
  <si>
    <t>I: Detail of Permanent Positions by Category</t>
  </si>
  <si>
    <t>H: Summary of Reimbursable Resources</t>
  </si>
  <si>
    <t>E.  Justification for Base Adjustments</t>
  </si>
  <si>
    <t>D: Resources by DOJ Strategic Goal and Strategic Objective</t>
  </si>
  <si>
    <t>B: Summary of Requirements</t>
  </si>
  <si>
    <t>Goal 2: Prevent Crime, Enforce Federal Laws and Represent the 
              Rights and Interests of the American People</t>
  </si>
  <si>
    <t xml:space="preserve">   2.7 Vigorously enforce and represent the interests of the United States in all matters over which the Department has jurisdiction </t>
  </si>
  <si>
    <t>23.2 Moving/Lease Expirations/Contract Parking</t>
  </si>
  <si>
    <t>Increases:</t>
  </si>
  <si>
    <t>Increase/Decrease</t>
  </si>
  <si>
    <t>Decision Unit</t>
  </si>
  <si>
    <t xml:space="preserve">     Total</t>
  </si>
  <si>
    <t>atb</t>
  </si>
  <si>
    <t>enhance</t>
  </si>
  <si>
    <t>FTE</t>
  </si>
  <si>
    <t>Total</t>
  </si>
  <si>
    <t>Detail of Permanent Positions by Category</t>
  </si>
  <si>
    <t>Category</t>
  </si>
  <si>
    <t>Program</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</si>
  <si>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</si>
  <si>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</si>
  <si>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</si>
  <si>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</si>
  <si>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</si>
  <si>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</si>
  <si>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</si>
  <si>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</si>
  <si>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</si>
  <si>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</si>
  <si>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</si>
  <si>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</si>
  <si>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</si>
  <si>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</si>
  <si>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</si>
  <si>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</si>
  <si>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</si>
  <si>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</si>
  <si>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 xml:space="preserve">          Total obligations</t>
  </si>
  <si>
    <t>Unobligated balance, start of year</t>
  </si>
  <si>
    <t>Unobligated balance, end of year</t>
  </si>
  <si>
    <t>11.3  Other than full-time permanent</t>
  </si>
  <si>
    <t xml:space="preserve">     Total, appropriated positions</t>
  </si>
  <si>
    <t>Equipment</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</si>
  <si>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</si>
  <si>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</si>
  <si>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</si>
  <si>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</si>
  <si>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</si>
  <si>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</si>
  <si>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</si>
  <si>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</si>
  <si>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FY 2005 Appropriation Enacted……………………………………………………………………………………………………………………………………………………………………………………………………………………………………………………………………………………………………………………………………………………………………………………..</t>
  </si>
  <si>
    <t>Summary of Reimbursable Resources</t>
  </si>
  <si>
    <t>National Drug Intelligence Center..............................................................................................</t>
  </si>
  <si>
    <t>Decision Unit 1</t>
  </si>
  <si>
    <t>Decision Unit 2</t>
  </si>
  <si>
    <t>Decision Unit 3</t>
  </si>
  <si>
    <t>Decision Unit 4</t>
  </si>
  <si>
    <t>Summary of Requirements by Object Class</t>
  </si>
  <si>
    <t>Overtime</t>
  </si>
  <si>
    <t>Attorneys (905)</t>
  </si>
  <si>
    <t>Paralegals / Other Law (900-998)</t>
  </si>
  <si>
    <t>Retirement</t>
  </si>
  <si>
    <t>Employment Compensation Fund</t>
  </si>
  <si>
    <t>Health Insurance</t>
  </si>
  <si>
    <t>DHS Security Charges</t>
  </si>
  <si>
    <t>Postage</t>
  </si>
  <si>
    <t>Government Printing Office (GPO)</t>
  </si>
  <si>
    <t>A-11: Summary of Requirements by Grade</t>
  </si>
  <si>
    <t>23.1  GSA rent</t>
  </si>
  <si>
    <t>25.4  Operation and maintenance of facilities</t>
  </si>
  <si>
    <t>2005 Enacted</t>
  </si>
  <si>
    <t>2006 President's</t>
  </si>
  <si>
    <t>2006-2007</t>
  </si>
  <si>
    <t>Strategic Goal and Strategic Objective</t>
  </si>
  <si>
    <t>L: Summary of Requirements by Object Class</t>
  </si>
  <si>
    <t>K: Summary of Requirements by Grade</t>
  </si>
  <si>
    <t>Architect of the Capitol</t>
  </si>
  <si>
    <t>Transfers from other accounts</t>
  </si>
  <si>
    <t xml:space="preserve">      Subtotal Increases</t>
  </si>
  <si>
    <t>Crosswalk of 2008 Availability</t>
  </si>
  <si>
    <t>Federal Trade Commission</t>
  </si>
  <si>
    <t>National Labor Relations Board</t>
  </si>
  <si>
    <t>Mansfield Foundation</t>
  </si>
  <si>
    <t>Comptroller of the Currency</t>
  </si>
  <si>
    <t>Department of Veterans Affairs</t>
  </si>
  <si>
    <t>Unobligated balance, expiring</t>
  </si>
  <si>
    <t>F: Crosswalk of 2008 Availability</t>
  </si>
  <si>
    <t>G: Crosswalk of 2009 Availability</t>
  </si>
  <si>
    <t>Crosswalk of 2009 Availability</t>
  </si>
  <si>
    <t>GS-1, $20,607 - 25,779</t>
  </si>
  <si>
    <t>GS-2, $23,169 - 29,153</t>
  </si>
  <si>
    <t>GS-3, $25,279 - 32,863</t>
  </si>
  <si>
    <t>GS-4, $28,379 - 36,898</t>
  </si>
  <si>
    <t>GS-5, $31,751 - 41,271</t>
  </si>
  <si>
    <t>GS-6, $35,392 - 46,011</t>
  </si>
  <si>
    <t>GS-7, $39,330 - 51,124</t>
  </si>
  <si>
    <t>GS-8, 43,557 - 56,624</t>
  </si>
  <si>
    <t>GS-9, $48,108 - 62,546</t>
  </si>
  <si>
    <t>GS-10, 52,979 - 68,875</t>
  </si>
  <si>
    <t>GS-11, $58,206 - 75,669</t>
  </si>
  <si>
    <t>GS-12, $69,764 - 90,698</t>
  </si>
  <si>
    <t>GS-13, $82,961 - 107,854</t>
  </si>
  <si>
    <t>GS-14, $98,033 - 127,442</t>
  </si>
  <si>
    <t>GS-15, $115,317 - 149,000</t>
  </si>
  <si>
    <t>Executive Level IV, $149,000</t>
  </si>
  <si>
    <t>SES, $114,468 - $172,200</t>
  </si>
  <si>
    <t>Financial Analysis of Program Changes</t>
  </si>
  <si>
    <t>Immigration Litigation</t>
  </si>
  <si>
    <t>Program Changes</t>
  </si>
  <si>
    <t>Grades:</t>
  </si>
  <si>
    <t xml:space="preserve">Amount  </t>
  </si>
  <si>
    <t>GS-14</t>
  </si>
  <si>
    <t>GS-9</t>
  </si>
  <si>
    <t>GS-7</t>
  </si>
  <si>
    <t>Total positions &amp; annual amount</t>
  </si>
  <si>
    <t xml:space="preserve">      Lapse (-)</t>
  </si>
  <si>
    <t xml:space="preserve">     Other personnel compensation</t>
  </si>
  <si>
    <t>Total FTE &amp; personnel compensation</t>
  </si>
  <si>
    <t>Personnel benefits</t>
  </si>
  <si>
    <t>Travel and transportation of persons</t>
  </si>
  <si>
    <t>Transportation of things</t>
  </si>
  <si>
    <t>Communication, rents, and utilities</t>
  </si>
  <si>
    <t>Printing</t>
  </si>
  <si>
    <t>Other services</t>
  </si>
  <si>
    <t>Purchases of goods &amp; services from Government accounts</t>
  </si>
  <si>
    <t>Supplies and materials</t>
  </si>
  <si>
    <r>
      <t>2010 Pay Raise</t>
    </r>
    <r>
      <rPr>
        <sz val="12"/>
        <color indexed="10"/>
        <rFont val="Times New Roman"/>
        <family val="1"/>
      </rPr>
      <t xml:space="preserve"> </t>
    </r>
    <r>
      <rPr>
        <sz val="12"/>
        <color indexed="8"/>
        <rFont val="Times New Roman"/>
        <family val="1"/>
      </rPr>
      <t xml:space="preserve">(2 percent)     </t>
    </r>
  </si>
  <si>
    <t>Annualization of 2009 Pay Raise (3.9 percent)</t>
  </si>
  <si>
    <t>Post Allowance - Cost of Living Allowance (COLA)</t>
  </si>
  <si>
    <t>Medical Care</t>
  </si>
  <si>
    <t>C: Program Increases/Offsets By Decision Unit</t>
  </si>
  <si>
    <t>Total Offsets</t>
  </si>
  <si>
    <t>Total Program Increases</t>
  </si>
  <si>
    <t xml:space="preserve">Program Increases </t>
  </si>
  <si>
    <t>Agt./Atty.</t>
  </si>
  <si>
    <t>Program Offsets</t>
  </si>
  <si>
    <t>Total Increases</t>
  </si>
  <si>
    <t xml:space="preserve">        Legal Representation</t>
  </si>
  <si>
    <t xml:space="preserve">          Legal Representation</t>
  </si>
  <si>
    <t xml:space="preserve">          Civil Division</t>
  </si>
  <si>
    <t xml:space="preserve">            (Dollars in Thousands)</t>
  </si>
  <si>
    <t xml:space="preserve">  Total, 2010 program changes requested</t>
  </si>
  <si>
    <t>J: Financial Analysis of Program Changes</t>
  </si>
  <si>
    <t>International Cooperative Administrative Support Services (ICASS)</t>
  </si>
  <si>
    <r>
      <t>Employees Compensation Fund</t>
    </r>
    <r>
      <rPr>
        <sz val="10"/>
        <rFont val="Times New Roman"/>
        <family val="1"/>
      </rPr>
      <t xml:space="preserve">:  The $5,000 decrease reflects payments to the Department of Labor for injury benefits paid in the past year under the Federal Employee Compensation Act.  This estimate is based on the first quarter of prior year billing and current year estimates. </t>
    </r>
  </si>
  <si>
    <r>
      <t>Health Insurance</t>
    </r>
    <r>
      <rPr>
        <sz val="10"/>
        <rFont val="Times New Roman"/>
        <family val="1"/>
      </rPr>
      <t>:  Effective January 2008, this component's contribution to Federal employees' health insurance premiums increased by 3.5 percent.  Applied against the 2009 estimate of $7,307,000, the additional amount required is $253,000.</t>
    </r>
  </si>
  <si>
    <r>
      <t>Postage:</t>
    </r>
    <r>
      <rPr>
        <sz val="10"/>
        <color indexed="8"/>
        <rFont val="Times New Roman"/>
        <family val="1"/>
      </rPr>
      <t xml:space="preserve">  Effective May 11, 2009, the Postage Service implemented a rate increase of 4.8 percent.  Funding of $6,000 is required for this account.</t>
    </r>
  </si>
  <si>
    <r>
      <t>International Cooperative Administrative Support Services (ICASS)</t>
    </r>
    <r>
      <rPr>
        <sz val="10"/>
        <rFont val="Times New Roman"/>
        <family val="1"/>
      </rPr>
      <t>.  Under the ICASS, an annual charge is made by the Department of State for administrative support based on the overseas staff of each federal agency.  This request is based on the initial billing for post invoices and other ICASS costs.   Funding of $6,000 is required for this account.</t>
    </r>
  </si>
  <si>
    <t>WCF Rate Increases</t>
  </si>
  <si>
    <r>
      <t>Moves (Lease Expirations)</t>
    </r>
    <r>
      <rPr>
        <sz val="10"/>
        <rFont val="Times New Roman"/>
        <family val="1"/>
      </rPr>
      <t>.  GSA requires all agencies to pay relocation costs associated with lease expirations.  This request provides for the costs associated with new office relocations cased by the expiration of leases in FY 2010.  Funding of $1,000,000 is required for this account.</t>
    </r>
  </si>
  <si>
    <t>Federal Financial Rescue</t>
  </si>
  <si>
    <t>Office of Debt Collection (Request)</t>
  </si>
  <si>
    <t>Department of Defense</t>
  </si>
  <si>
    <t>Department of the Army</t>
  </si>
  <si>
    <t>Department of Veterans Administration</t>
  </si>
  <si>
    <t>General Services Administration</t>
  </si>
  <si>
    <t>Office of the Attorney General</t>
  </si>
  <si>
    <t>Tax Division</t>
  </si>
  <si>
    <t>Office of Attorney Personnel</t>
  </si>
  <si>
    <t>U S Attorneys</t>
  </si>
  <si>
    <t>U S Coast Guard</t>
  </si>
  <si>
    <t>2008 Enacted (with Rescissions, direct only)</t>
  </si>
  <si>
    <t>2009 Enacted (with Rescissions, direct only)</t>
  </si>
  <si>
    <t>2008 Appropriation Enacted w/Rescissions and Supplementals</t>
  </si>
  <si>
    <t>2009 Enacted</t>
  </si>
  <si>
    <t xml:space="preserve"> 2010 Adjustments to Base and Technical Adjustments</t>
  </si>
  <si>
    <t xml:space="preserve"> 2010 Current Services</t>
  </si>
  <si>
    <t xml:space="preserve"> 2010 Increases</t>
  </si>
  <si>
    <t xml:space="preserve"> 2010 Offsets</t>
  </si>
  <si>
    <t xml:space="preserve"> 2010 Request</t>
  </si>
  <si>
    <t>Reallocations</t>
  </si>
  <si>
    <t xml:space="preserve"> 2009 Enacted</t>
  </si>
  <si>
    <t>2008 Enacted w/Rescissions and Supplementals</t>
  </si>
  <si>
    <t>2010 Request</t>
  </si>
  <si>
    <t>2010 Current Services</t>
  </si>
  <si>
    <t>2010 Total Request</t>
  </si>
  <si>
    <t>2009 - 2010 Total Change</t>
  </si>
  <si>
    <r>
      <t>Retirement</t>
    </r>
    <r>
      <rPr>
        <sz val="10"/>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3 percent per year.  The requested increase of  $125,000 is necessary to meet our increased retirement obligations as a result of this conversion.</t>
    </r>
  </si>
  <si>
    <r>
      <t xml:space="preserve">Post Allowance - Cost of Living Allowance (COLA) </t>
    </r>
    <r>
      <rPr>
        <sz val="10"/>
        <rFont val="Times New Roman"/>
        <family val="1"/>
      </rPr>
      <t>.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$3,000 reflects the increase in cost to support existing staffing levels.</t>
    </r>
  </si>
  <si>
    <t xml:space="preserve"> 2008 Availability</t>
  </si>
  <si>
    <t>Rescissions</t>
  </si>
  <si>
    <t xml:space="preserve"> 2008 Enacted</t>
  </si>
  <si>
    <t xml:space="preserve"> 2009 Planned</t>
  </si>
  <si>
    <t>2008 Actuals</t>
  </si>
  <si>
    <t>Reprogrammings.  A reprogramming to Antitrust Division of $4,200,000 was approved by Congress in May 2008.</t>
  </si>
  <si>
    <t>Transfers to other accounts</t>
  </si>
  <si>
    <t>Recoveries</t>
  </si>
  <si>
    <r>
      <t>2010 pay raise</t>
    </r>
    <r>
      <rPr>
        <sz val="10"/>
        <rFont val="Times New Roman"/>
        <family val="1"/>
      </rPr>
      <t>.  This request provides for a proposed 2.0 percent pay raise to be effective in January of 2010 (This percentage is likely to change as the budget formulation process progresses).   This increase includes locality pay adjustments as well as the general pay raise.  The amount requested, $2,641,000, represents the pay amounts for 3/4 of the fiscal year plus appropriate benefits ($2,113,000 for pay and $528,000 for benefits).</t>
    </r>
  </si>
  <si>
    <t xml:space="preserve">                         2010 Program Increases/Offsets By Decision Unit</t>
  </si>
  <si>
    <t xml:space="preserve"> 2008 Enacted Without Rescissions</t>
  </si>
  <si>
    <t>Transfers.  The Civil Division transferred $6,000,000 of unobligated balances to the GLA Automated Litigation Support (ALS) account authorized by P.L. 110-161.</t>
  </si>
  <si>
    <t>Reallocations.  The Division received $4,200,000 from the GLA ALS account.  Reallocations of $499,000 were made to other components.</t>
  </si>
  <si>
    <t>Carryover/Recoveries.  Funds were carried over into FY 2008 from the GLA ALS account and other miscellaneous no year accounts.</t>
  </si>
  <si>
    <t>Carryover/Recoveries. Funds were carried over into FY 2009 from the GLA VCRP and other miscellaneous no year accounts.</t>
  </si>
  <si>
    <r>
      <t>Annualization of 2009 pay raise</t>
    </r>
    <r>
      <rPr>
        <sz val="10"/>
        <rFont val="Times New Roman"/>
        <family val="1"/>
      </rPr>
      <t>.  This pay annualization represents first quarter amounts (October through December) of the 2009 pay increase of 3.9 percent included in the 2009 President's Budget.  The amount requested of $1,439,000 represents the pay amounts for 1/4 of the fiscal year plus appropriate benefits ($1,151,000 for pay and $288,000 for benefits).</t>
    </r>
  </si>
  <si>
    <r>
      <t>Government Printing Office (GPO):</t>
    </r>
    <r>
      <rPr>
        <sz val="10"/>
        <rFont val="Times New Roman"/>
        <family val="1"/>
      </rPr>
      <t xml:space="preserve">  GOP provides an estimated rate increase of 4 percent.  Funding of $43,000 is required for this account.</t>
    </r>
  </si>
  <si>
    <r>
      <t>DHS Security Charges.</t>
    </r>
    <r>
      <rPr>
        <sz val="10"/>
        <rFont val="Times New Roman"/>
        <family val="1"/>
      </rPr>
      <t xml:space="preserve">  The Department of Homeland Security (DHS) will continue to charge Basic Security and Building Specific Security.  The requested decrease of $26,000 is required to meet our commitment to DHS.  Cost estimates were developed by DHS.</t>
    </r>
  </si>
  <si>
    <r>
      <t>WCF Rate Increases.</t>
    </r>
    <r>
      <rPr>
        <sz val="10"/>
        <rFont val="Times New Roman"/>
        <family val="1"/>
      </rPr>
      <t xml:space="preserve">   Components in the DC metropolitan area use and rely on the Department's Working Capital Fund (WCF) for support services including telecommunications services, computer services, finance services, and internet services.  The WCF continues to invest in the infrastructure supporting the telecommunications services, computer services and internet services.  Concurrently, several security initiatives are being implemented and additional resources are being directed to financial management in an effort to maintain a clean audit status.  Funding of $82,000 is required for this account.</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</si>
</sst>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60">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b/>
      <sz val="16"/>
      <name val="Times New Roman"/>
      <family val="1"/>
    </font>
    <font>
      <sz val="12"/>
      <color indexed="8"/>
      <name val="TMS"/>
      <family val="0"/>
    </font>
    <font>
      <sz val="10"/>
      <name val="TimesNewRomanPS"/>
      <family val="0"/>
    </font>
    <font>
      <sz val="10"/>
      <name val="Arial"/>
      <family val="0"/>
    </font>
    <font>
      <b/>
      <sz val="10"/>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12"/>
      <color indexed="10"/>
      <name val="Times New Roman"/>
      <family val="1"/>
    </font>
    <font>
      <sz val="12"/>
      <color indexed="9"/>
      <name val="Arial"/>
      <family val="0"/>
    </font>
    <font>
      <sz val="12"/>
      <color indexed="9"/>
      <name val="TimesNewRomanPS"/>
      <family val="0"/>
    </font>
    <font>
      <sz val="12"/>
      <color indexed="9"/>
      <name val="Times New Roman"/>
      <family val="0"/>
    </font>
    <font>
      <sz val="10"/>
      <color indexed="9"/>
      <name val="Times New Roman"/>
      <family val="1"/>
    </font>
    <font>
      <sz val="10"/>
      <color indexed="9"/>
      <name val="Arial"/>
      <family val="0"/>
    </font>
    <font>
      <sz val="8"/>
      <color indexed="9"/>
      <name val="Arial"/>
      <family val="2"/>
    </font>
    <font>
      <sz val="8"/>
      <name val="Times New Roman"/>
      <family val="1"/>
    </font>
    <font>
      <sz val="8"/>
      <color indexed="9"/>
      <name val="Times New Roman"/>
      <family val="1"/>
    </font>
    <font>
      <b/>
      <sz val="12"/>
      <name val="Arial"/>
      <family val="0"/>
    </font>
    <font>
      <sz val="11"/>
      <name val="Times New Roman"/>
      <family val="1"/>
    </font>
    <font>
      <sz val="12"/>
      <color indexed="8"/>
      <name val="Arial"/>
      <family val="0"/>
    </font>
    <font>
      <sz val="11"/>
      <name val="Arial"/>
      <family val="0"/>
    </font>
    <font>
      <b/>
      <sz val="10"/>
      <name val="TimesNewRomanPS"/>
      <family val="0"/>
    </font>
    <font>
      <u val="single"/>
      <sz val="10"/>
      <color indexed="8"/>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24">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color indexed="63"/>
      </top>
      <bottom style="thin">
        <color indexed="8"/>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medium"/>
    </border>
    <border>
      <left>
        <color indexed="63"/>
      </left>
      <right style="thin"/>
      <top style="hair"/>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color indexed="23"/>
      </bottom>
    </border>
    <border>
      <left style="thin"/>
      <right style="thin"/>
      <top>
        <color indexed="63"/>
      </top>
      <bottom style="thin">
        <color indexed="8"/>
      </bottom>
    </border>
    <border>
      <left style="thin"/>
      <right style="thin"/>
      <top style="thin">
        <color indexed="23"/>
      </top>
      <bottom style="thin"/>
    </border>
    <border>
      <left style="thin"/>
      <right style="thin"/>
      <top style="hair"/>
      <bottom style="thin"/>
    </border>
    <border>
      <left style="thin"/>
      <right style="thin"/>
      <top style="hair"/>
      <bottom style="hair"/>
    </border>
    <border>
      <left>
        <color indexed="63"/>
      </left>
      <right>
        <color indexed="63"/>
      </right>
      <top style="thin"/>
      <bottom style="medium"/>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color indexed="63"/>
      </left>
      <right style="thin"/>
      <top style="medium"/>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top>
        <color indexed="63"/>
      </top>
      <bottom style="hair">
        <color indexed="8"/>
      </bottom>
    </border>
    <border>
      <left>
        <color indexed="63"/>
      </left>
      <right>
        <color indexed="63"/>
      </right>
      <top>
        <color indexed="63"/>
      </top>
      <bottom style="hair">
        <color indexed="8"/>
      </bottom>
    </border>
    <border>
      <left>
        <color indexed="63"/>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right style="thin"/>
      <top style="hair"/>
      <bottom>
        <color indexed="63"/>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color indexed="8"/>
      </left>
      <right style="thin">
        <color indexed="8"/>
      </right>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color indexed="63"/>
      </top>
      <bottom style="thin">
        <color indexed="23"/>
      </bottom>
    </border>
    <border>
      <left style="thin"/>
      <right>
        <color indexed="63"/>
      </right>
      <top>
        <color indexed="63"/>
      </top>
      <bottom style="thin">
        <color indexed="8"/>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hair"/>
      <bottom style="medium"/>
    </border>
    <border>
      <left style="thin"/>
      <right>
        <color indexed="63"/>
      </right>
      <top style="thin">
        <color indexed="23"/>
      </top>
      <bottom style="hair"/>
    </border>
    <border>
      <left>
        <color indexed="63"/>
      </left>
      <right style="thin">
        <color indexed="23"/>
      </right>
      <top style="thin">
        <color indexed="23"/>
      </top>
      <bottom style="hair"/>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top style="medium"/>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6" fillId="0" borderId="0">
      <alignment/>
      <protection/>
    </xf>
    <xf numFmtId="0" fontId="26" fillId="0" borderId="0">
      <alignment/>
      <protection/>
    </xf>
    <xf numFmtId="9" fontId="26" fillId="0" borderId="0" applyFont="0" applyFill="0" applyBorder="0" applyAlignment="0" applyProtection="0"/>
  </cellStyleXfs>
  <cellXfs count="831">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7" fillId="0" borderId="0" xfId="0" applyNumberFormat="1" applyFont="1" applyAlignment="1">
      <alignment horizontal="centerContinuous"/>
    </xf>
    <xf numFmtId="177" fontId="18"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19" fillId="2" borderId="0" xfId="0" applyNumberFormat="1" applyFont="1" applyFill="1" applyAlignment="1">
      <alignment/>
    </xf>
    <xf numFmtId="177" fontId="6" fillId="0" borderId="0" xfId="0" applyNumberFormat="1" applyFont="1" applyAlignment="1">
      <alignment horizontal="right"/>
    </xf>
    <xf numFmtId="177" fontId="5" fillId="0" borderId="1" xfId="0" applyNumberFormat="1" applyFont="1" applyBorder="1" applyAlignment="1">
      <alignment/>
    </xf>
    <xf numFmtId="3" fontId="23" fillId="0" borderId="0" xfId="0" applyNumberFormat="1" applyFont="1" applyAlignment="1">
      <alignment/>
    </xf>
    <xf numFmtId="177" fontId="6" fillId="0" borderId="0" xfId="0" applyNumberFormat="1" applyFont="1" applyAlignment="1">
      <alignment/>
    </xf>
    <xf numFmtId="177" fontId="24"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6" fillId="0" borderId="0" xfId="22" applyAlignment="1">
      <alignment horizontal="centerContinuous"/>
      <protection/>
    </xf>
    <xf numFmtId="0" fontId="26" fillId="0" borderId="0" xfId="22">
      <alignment/>
      <protection/>
    </xf>
    <xf numFmtId="0" fontId="1" fillId="0" borderId="0" xfId="22" applyFont="1">
      <alignment/>
      <protection/>
    </xf>
    <xf numFmtId="0" fontId="1" fillId="0" borderId="0" xfId="22" applyFont="1" applyAlignment="1">
      <alignment horizontal="left"/>
      <protection/>
    </xf>
    <xf numFmtId="0" fontId="22" fillId="0" borderId="0" xfId="22" applyFont="1">
      <alignment/>
      <protection/>
    </xf>
    <xf numFmtId="0" fontId="22" fillId="0" borderId="0" xfId="22" applyFont="1" applyAlignment="1">
      <alignment horizontal="centerContinuous"/>
      <protection/>
    </xf>
    <xf numFmtId="3" fontId="22" fillId="0" borderId="0" xfId="22" applyNumberFormat="1" applyFont="1" applyAlignment="1">
      <alignment horizontal="centerContinuous"/>
      <protection/>
    </xf>
    <xf numFmtId="0" fontId="15" fillId="0" borderId="0" xfId="22" applyFont="1" applyAlignment="1">
      <alignment horizontal="centerContinuous"/>
      <protection/>
    </xf>
    <xf numFmtId="0" fontId="15" fillId="0" borderId="0" xfId="22" applyFont="1">
      <alignment/>
      <protection/>
    </xf>
    <xf numFmtId="0" fontId="15" fillId="0" borderId="2" xfId="22" applyFont="1" applyBorder="1">
      <alignment/>
      <protection/>
    </xf>
    <xf numFmtId="0" fontId="15" fillId="0" borderId="3" xfId="22" applyFont="1" applyBorder="1">
      <alignment/>
      <protection/>
    </xf>
    <xf numFmtId="0" fontId="15" fillId="0" borderId="4" xfId="22" applyFont="1" applyBorder="1">
      <alignment/>
      <protection/>
    </xf>
    <xf numFmtId="0" fontId="27" fillId="0" borderId="2" xfId="22" applyFont="1" applyBorder="1">
      <alignment/>
      <protection/>
    </xf>
    <xf numFmtId="183" fontId="27" fillId="0" borderId="3" xfId="22" applyNumberFormat="1" applyFont="1" applyBorder="1">
      <alignment/>
      <protection/>
    </xf>
    <xf numFmtId="185" fontId="27" fillId="0" borderId="4" xfId="17" applyNumberFormat="1" applyFont="1" applyBorder="1" applyAlignment="1">
      <alignment/>
    </xf>
    <xf numFmtId="0" fontId="15" fillId="0" borderId="2" xfId="22" applyFont="1" applyBorder="1" applyAlignment="1">
      <alignment horizontal="left" indent="1"/>
      <protection/>
    </xf>
    <xf numFmtId="183" fontId="15" fillId="0" borderId="3" xfId="15" applyNumberFormat="1" applyFont="1" applyBorder="1" applyAlignment="1">
      <alignment/>
    </xf>
    <xf numFmtId="183" fontId="15" fillId="0" borderId="4" xfId="15" applyNumberFormat="1" applyFont="1" applyBorder="1" applyAlignment="1">
      <alignment/>
    </xf>
    <xf numFmtId="183" fontId="15" fillId="0" borderId="0" xfId="15" applyNumberFormat="1" applyFont="1" applyAlignment="1">
      <alignment/>
    </xf>
    <xf numFmtId="183" fontId="28" fillId="0" borderId="3" xfId="15" applyNumberFormat="1" applyFont="1" applyBorder="1" applyAlignment="1">
      <alignment/>
    </xf>
    <xf numFmtId="183" fontId="28" fillId="0" borderId="4" xfId="15" applyNumberFormat="1" applyFont="1" applyBorder="1" applyAlignment="1">
      <alignment/>
    </xf>
    <xf numFmtId="183" fontId="27" fillId="0" borderId="0" xfId="15" applyNumberFormat="1" applyFont="1" applyAlignment="1">
      <alignment/>
    </xf>
    <xf numFmtId="0" fontId="27" fillId="0" borderId="2" xfId="22" applyFont="1" applyBorder="1" applyAlignment="1">
      <alignment wrapText="1"/>
      <protection/>
    </xf>
    <xf numFmtId="0" fontId="27" fillId="0" borderId="5" xfId="22" applyFont="1" applyBorder="1">
      <alignment/>
      <protection/>
    </xf>
    <xf numFmtId="183" fontId="27" fillId="0" borderId="6" xfId="15" applyNumberFormat="1" applyFont="1" applyBorder="1" applyAlignment="1">
      <alignment/>
    </xf>
    <xf numFmtId="183" fontId="27" fillId="0" borderId="7" xfId="15" applyNumberFormat="1" applyFont="1" applyBorder="1" applyAlignment="1">
      <alignment/>
    </xf>
    <xf numFmtId="185" fontId="27" fillId="0" borderId="8" xfId="17" applyNumberFormat="1" applyFont="1" applyBorder="1" applyAlignment="1">
      <alignment horizontal="left"/>
    </xf>
    <xf numFmtId="183" fontId="27" fillId="0" borderId="0" xfId="22" applyNumberFormat="1" applyFont="1" applyBorder="1" applyAlignment="1">
      <alignment horizontal="left"/>
      <protection/>
    </xf>
    <xf numFmtId="185" fontId="27" fillId="0" borderId="0" xfId="17" applyNumberFormat="1" applyFont="1" applyBorder="1" applyAlignment="1">
      <alignment horizontal="left"/>
    </xf>
    <xf numFmtId="177" fontId="33" fillId="2" borderId="9" xfId="0" applyNumberFormat="1" applyFont="1" applyFill="1" applyBorder="1" applyAlignment="1">
      <alignment horizontal="center"/>
    </xf>
    <xf numFmtId="177" fontId="33" fillId="2" borderId="2" xfId="0" applyNumberFormat="1" applyFont="1" applyFill="1" applyBorder="1" applyAlignment="1">
      <alignment horizontal="center"/>
    </xf>
    <xf numFmtId="0" fontId="0" fillId="0" borderId="0" xfId="0" applyBorder="1" applyAlignment="1">
      <alignment vertical="top" wrapText="1"/>
    </xf>
    <xf numFmtId="177" fontId="29" fillId="2" borderId="0" xfId="0" applyNumberFormat="1" applyFont="1" applyFill="1" applyAlignment="1">
      <alignment/>
    </xf>
    <xf numFmtId="177" fontId="29" fillId="2" borderId="4" xfId="0" applyNumberFormat="1" applyFont="1" applyFill="1" applyBorder="1" applyAlignment="1">
      <alignment/>
    </xf>
    <xf numFmtId="3" fontId="15" fillId="0" borderId="0" xfId="0" applyNumberFormat="1" applyFont="1" applyAlignment="1">
      <alignment horizontal="centerContinuous"/>
    </xf>
    <xf numFmtId="0" fontId="37"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4" xfId="0" applyNumberFormat="1" applyFont="1" applyBorder="1" applyAlignment="1">
      <alignment/>
    </xf>
    <xf numFmtId="177" fontId="5" fillId="0" borderId="7" xfId="0" applyNumberFormat="1" applyFont="1" applyBorder="1" applyAlignment="1">
      <alignment/>
    </xf>
    <xf numFmtId="177" fontId="31" fillId="0" borderId="1" xfId="0" applyNumberFormat="1" applyFont="1" applyBorder="1" applyAlignment="1">
      <alignment horizontal="left"/>
    </xf>
    <xf numFmtId="177" fontId="5" fillId="0" borderId="3" xfId="0" applyNumberFormat="1" applyFont="1" applyBorder="1" applyAlignment="1">
      <alignment/>
    </xf>
    <xf numFmtId="177" fontId="6" fillId="0" borderId="6" xfId="0" applyNumberFormat="1" applyFont="1" applyBorder="1" applyAlignment="1">
      <alignment/>
    </xf>
    <xf numFmtId="177" fontId="5" fillId="0" borderId="10" xfId="0" applyNumberFormat="1" applyFont="1" applyBorder="1" applyAlignment="1">
      <alignment/>
    </xf>
    <xf numFmtId="177" fontId="5" fillId="0" borderId="11" xfId="0" applyNumberFormat="1" applyFont="1" applyBorder="1" applyAlignment="1">
      <alignment/>
    </xf>
    <xf numFmtId="177" fontId="31" fillId="0" borderId="12" xfId="0" applyNumberFormat="1" applyFont="1" applyBorder="1" applyAlignment="1">
      <alignment horizontal="right"/>
    </xf>
    <xf numFmtId="177" fontId="31" fillId="0" borderId="13" xfId="0" applyNumberFormat="1" applyFont="1" applyBorder="1" applyAlignment="1">
      <alignment/>
    </xf>
    <xf numFmtId="177" fontId="31" fillId="0" borderId="7" xfId="0" applyNumberFormat="1" applyFont="1" applyBorder="1" applyAlignment="1">
      <alignment/>
    </xf>
    <xf numFmtId="177" fontId="5" fillId="0" borderId="6" xfId="0" applyNumberFormat="1" applyFont="1" applyFill="1" applyBorder="1" applyAlignment="1">
      <alignment/>
    </xf>
    <xf numFmtId="177" fontId="5" fillId="0" borderId="14" xfId="0" applyNumberFormat="1" applyFont="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177" fontId="5" fillId="0" borderId="6" xfId="0" applyNumberFormat="1" applyFont="1" applyBorder="1" applyAlignment="1">
      <alignment/>
    </xf>
    <xf numFmtId="177" fontId="6" fillId="0" borderId="4" xfId="0" applyNumberFormat="1" applyFont="1" applyBorder="1" applyAlignment="1">
      <alignment/>
    </xf>
    <xf numFmtId="177" fontId="21" fillId="0" borderId="4" xfId="0" applyNumberFormat="1" applyFont="1" applyBorder="1" applyAlignment="1">
      <alignment/>
    </xf>
    <xf numFmtId="177" fontId="6" fillId="0" borderId="7" xfId="0" applyNumberFormat="1" applyFont="1" applyBorder="1" applyAlignment="1">
      <alignment/>
    </xf>
    <xf numFmtId="177" fontId="6" fillId="0" borderId="11" xfId="0" applyNumberFormat="1" applyFont="1" applyBorder="1" applyAlignment="1">
      <alignment/>
    </xf>
    <xf numFmtId="177" fontId="6" fillId="0" borderId="17" xfId="0" applyNumberFormat="1" applyFont="1" applyBorder="1" applyAlignment="1">
      <alignment/>
    </xf>
    <xf numFmtId="177" fontId="6" fillId="0" borderId="1" xfId="0" applyNumberFormat="1" applyFont="1" applyBorder="1" applyAlignment="1">
      <alignment horizontal="fill"/>
    </xf>
    <xf numFmtId="3" fontId="6" fillId="0" borderId="3" xfId="0" applyNumberFormat="1" applyFont="1" applyBorder="1" applyAlignment="1">
      <alignment/>
    </xf>
    <xf numFmtId="177" fontId="6" fillId="0" borderId="15" xfId="0" applyNumberFormat="1" applyFont="1" applyBorder="1" applyAlignment="1">
      <alignment horizontal="fill"/>
    </xf>
    <xf numFmtId="177" fontId="6" fillId="0" borderId="16" xfId="0" applyNumberFormat="1" applyFont="1" applyBorder="1" applyAlignment="1">
      <alignment/>
    </xf>
    <xf numFmtId="3" fontId="6" fillId="0" borderId="12" xfId="0" applyNumberFormat="1" applyFont="1" applyBorder="1" applyAlignment="1">
      <alignment/>
    </xf>
    <xf numFmtId="177" fontId="6" fillId="0" borderId="12" xfId="0" applyNumberFormat="1" applyFont="1" applyBorder="1" applyAlignment="1">
      <alignment/>
    </xf>
    <xf numFmtId="177" fontId="20" fillId="0" borderId="12" xfId="0" applyNumberFormat="1" applyFont="1" applyBorder="1" applyAlignment="1">
      <alignment/>
    </xf>
    <xf numFmtId="177" fontId="22" fillId="0" borderId="17" xfId="0" applyNumberFormat="1" applyFont="1" applyBorder="1" applyAlignment="1">
      <alignment/>
    </xf>
    <xf numFmtId="177" fontId="22" fillId="0" borderId="18" xfId="0" applyNumberFormat="1" applyFont="1" applyBorder="1" applyAlignment="1">
      <alignment horizontal="right"/>
    </xf>
    <xf numFmtId="177" fontId="22" fillId="0" borderId="19" xfId="0" applyNumberFormat="1" applyFont="1" applyBorder="1" applyAlignment="1">
      <alignment horizontal="center"/>
    </xf>
    <xf numFmtId="177" fontId="22" fillId="0" borderId="20" xfId="0" applyNumberFormat="1" applyFont="1" applyBorder="1" applyAlignment="1">
      <alignment horizontal="center"/>
    </xf>
    <xf numFmtId="177" fontId="6" fillId="0" borderId="2" xfId="0" applyNumberFormat="1" applyFont="1" applyBorder="1" applyAlignment="1">
      <alignment/>
    </xf>
    <xf numFmtId="177" fontId="6" fillId="0" borderId="21" xfId="0" applyNumberFormat="1" applyFont="1" applyBorder="1" applyAlignment="1">
      <alignment/>
    </xf>
    <xf numFmtId="177" fontId="21" fillId="0" borderId="2" xfId="0" applyNumberFormat="1" applyFont="1" applyBorder="1" applyAlignment="1">
      <alignment/>
    </xf>
    <xf numFmtId="177" fontId="6" fillId="0" borderId="5" xfId="0" applyNumberFormat="1" applyFont="1" applyBorder="1" applyAlignment="1">
      <alignment/>
    </xf>
    <xf numFmtId="177" fontId="22" fillId="0" borderId="19" xfId="0" applyNumberFormat="1" applyFont="1" applyBorder="1" applyAlignment="1">
      <alignment/>
    </xf>
    <xf numFmtId="177" fontId="6" fillId="0" borderId="2" xfId="0" applyNumberFormat="1" applyFont="1" applyBorder="1" applyAlignment="1">
      <alignment horizontal="right"/>
    </xf>
    <xf numFmtId="3" fontId="39" fillId="0" borderId="0" xfId="0" applyNumberFormat="1" applyFont="1" applyAlignment="1">
      <alignment horizontal="centerContinuous"/>
    </xf>
    <xf numFmtId="177" fontId="22" fillId="0" borderId="7" xfId="0" applyNumberFormat="1" applyFont="1" applyBorder="1" applyAlignment="1">
      <alignment/>
    </xf>
    <xf numFmtId="177" fontId="22" fillId="0" borderId="1" xfId="0" applyNumberFormat="1" applyFont="1" applyBorder="1" applyAlignment="1">
      <alignment horizontal="fill"/>
    </xf>
    <xf numFmtId="177" fontId="22" fillId="0" borderId="5" xfId="0" applyNumberFormat="1" applyFont="1" applyBorder="1" applyAlignment="1">
      <alignment/>
    </xf>
    <xf numFmtId="165" fontId="22" fillId="0" borderId="7" xfId="0" applyNumberFormat="1" applyFont="1" applyBorder="1" applyAlignment="1">
      <alignment/>
    </xf>
    <xf numFmtId="177" fontId="33" fillId="2" borderId="13" xfId="0" applyNumberFormat="1" applyFont="1" applyFill="1" applyBorder="1" applyAlignment="1">
      <alignment horizontal="right"/>
    </xf>
    <xf numFmtId="177" fontId="33" fillId="2" borderId="12" xfId="0" applyNumberFormat="1" applyFont="1" applyFill="1" applyBorder="1" applyAlignment="1">
      <alignment horizontal="right"/>
    </xf>
    <xf numFmtId="177" fontId="33" fillId="2" borderId="18" xfId="0" applyNumberFormat="1" applyFont="1" applyFill="1" applyBorder="1" applyAlignment="1">
      <alignment horizontal="right"/>
    </xf>
    <xf numFmtId="177" fontId="31" fillId="0" borderId="13" xfId="0" applyNumberFormat="1" applyFont="1" applyBorder="1" applyAlignment="1">
      <alignment horizontal="right"/>
    </xf>
    <xf numFmtId="177" fontId="31" fillId="0" borderId="18" xfId="0" applyNumberFormat="1" applyFont="1" applyBorder="1" applyAlignment="1">
      <alignment horizontal="right"/>
    </xf>
    <xf numFmtId="177" fontId="29" fillId="2" borderId="3" xfId="0" applyNumberFormat="1" applyFont="1" applyFill="1" applyBorder="1" applyAlignment="1">
      <alignment/>
    </xf>
    <xf numFmtId="177" fontId="29" fillId="2" borderId="6" xfId="0" applyNumberFormat="1" applyFont="1" applyFill="1" applyBorder="1" applyAlignment="1">
      <alignment/>
    </xf>
    <xf numFmtId="177" fontId="29" fillId="2" borderId="10" xfId="0" applyNumberFormat="1" applyFont="1" applyFill="1" applyBorder="1" applyAlignment="1">
      <alignment/>
    </xf>
    <xf numFmtId="177" fontId="30" fillId="2" borderId="13" xfId="0" applyNumberFormat="1" applyFont="1" applyFill="1" applyBorder="1" applyAlignment="1">
      <alignment/>
    </xf>
    <xf numFmtId="177" fontId="30" fillId="2" borderId="12" xfId="0" applyNumberFormat="1" applyFont="1" applyFill="1" applyBorder="1" applyAlignment="1">
      <alignment horizontal="right"/>
    </xf>
    <xf numFmtId="177" fontId="30" fillId="2" borderId="13" xfId="0" applyNumberFormat="1" applyFont="1" applyFill="1" applyBorder="1" applyAlignment="1">
      <alignment horizontal="right"/>
    </xf>
    <xf numFmtId="177" fontId="30" fillId="2" borderId="18" xfId="0" applyNumberFormat="1" applyFont="1" applyFill="1" applyBorder="1" applyAlignment="1">
      <alignment horizontal="right"/>
    </xf>
    <xf numFmtId="177" fontId="29" fillId="2" borderId="3" xfId="0" applyNumberFormat="1" applyFont="1" applyFill="1" applyBorder="1" applyAlignment="1">
      <alignment horizontal="left"/>
    </xf>
    <xf numFmtId="177" fontId="29" fillId="2" borderId="6" xfId="0" applyNumberFormat="1" applyFont="1" applyFill="1" applyBorder="1" applyAlignment="1">
      <alignment horizontal="left"/>
    </xf>
    <xf numFmtId="177" fontId="40" fillId="2" borderId="0" xfId="0" applyNumberFormat="1" applyFont="1" applyFill="1" applyAlignment="1">
      <alignment/>
    </xf>
    <xf numFmtId="177" fontId="29" fillId="2" borderId="14" xfId="0" applyNumberFormat="1" applyFont="1" applyFill="1" applyBorder="1" applyAlignment="1">
      <alignment horizontal="left"/>
    </xf>
    <xf numFmtId="0" fontId="15" fillId="0" borderId="5" xfId="22" applyFont="1" applyBorder="1" applyAlignment="1">
      <alignment horizontal="left" indent="1"/>
      <protection/>
    </xf>
    <xf numFmtId="183" fontId="15" fillId="0" borderId="6" xfId="15" applyNumberFormat="1" applyFont="1" applyBorder="1" applyAlignment="1">
      <alignment/>
    </xf>
    <xf numFmtId="183" fontId="15" fillId="0" borderId="7" xfId="15" applyNumberFormat="1" applyFont="1" applyBorder="1" applyAlignment="1">
      <alignment/>
    </xf>
    <xf numFmtId="183" fontId="27" fillId="0" borderId="2" xfId="15" applyNumberFormat="1" applyFont="1" applyBorder="1" applyAlignment="1">
      <alignment/>
    </xf>
    <xf numFmtId="183" fontId="15" fillId="0" borderId="2" xfId="15" applyNumberFormat="1" applyFont="1" applyBorder="1" applyAlignment="1">
      <alignment/>
    </xf>
    <xf numFmtId="183" fontId="27" fillId="0" borderId="22" xfId="22" applyNumberFormat="1" applyFont="1" applyBorder="1" applyAlignment="1">
      <alignment horizontal="left"/>
      <protection/>
    </xf>
    <xf numFmtId="0" fontId="27" fillId="0" borderId="23" xfId="22" applyFont="1" applyBorder="1" applyAlignment="1">
      <alignment horizontal="left"/>
      <protection/>
    </xf>
    <xf numFmtId="0" fontId="27" fillId="0" borderId="24" xfId="22" applyFont="1" applyBorder="1" applyAlignment="1">
      <alignment horizontal="left"/>
      <protection/>
    </xf>
    <xf numFmtId="0" fontId="32" fillId="3" borderId="0" xfId="0" applyFont="1" applyFill="1" applyAlignment="1">
      <alignment/>
    </xf>
    <xf numFmtId="177" fontId="6" fillId="3" borderId="0" xfId="0" applyNumberFormat="1" applyFont="1" applyFill="1" applyAlignment="1">
      <alignment/>
    </xf>
    <xf numFmtId="177" fontId="13" fillId="3" borderId="0" xfId="0" applyNumberFormat="1" applyFont="1" applyFill="1" applyAlignment="1">
      <alignment horizontal="right"/>
    </xf>
    <xf numFmtId="177" fontId="13" fillId="3" borderId="0" xfId="0" applyNumberFormat="1" applyFont="1" applyFill="1" applyAlignment="1">
      <alignment/>
    </xf>
    <xf numFmtId="177" fontId="4" fillId="0" borderId="12" xfId="0" applyNumberFormat="1" applyFont="1" applyBorder="1" applyAlignment="1">
      <alignment/>
    </xf>
    <xf numFmtId="0" fontId="16" fillId="0" borderId="0" xfId="0" applyFont="1" applyAlignment="1">
      <alignment/>
    </xf>
    <xf numFmtId="177" fontId="30" fillId="2" borderId="25" xfId="0" applyNumberFormat="1" applyFont="1" applyFill="1" applyBorder="1" applyAlignment="1">
      <alignment horizontal="left"/>
    </xf>
    <xf numFmtId="177" fontId="30" fillId="2" borderId="14" xfId="0" applyNumberFormat="1" applyFont="1" applyFill="1" applyBorder="1" applyAlignment="1">
      <alignment horizontal="left"/>
    </xf>
    <xf numFmtId="0" fontId="27" fillId="0" borderId="10" xfId="22" applyFont="1" applyFill="1" applyBorder="1" applyAlignment="1">
      <alignment horizontal="centerContinuous"/>
      <protection/>
    </xf>
    <xf numFmtId="0" fontId="27" fillId="0" borderId="17" xfId="22" applyFont="1" applyFill="1" applyBorder="1" applyAlignment="1">
      <alignment horizontal="centerContinuous"/>
      <protection/>
    </xf>
    <xf numFmtId="0" fontId="15" fillId="0" borderId="0" xfId="22" applyFont="1" applyFill="1">
      <alignment/>
      <protection/>
    </xf>
    <xf numFmtId="1" fontId="27" fillId="0" borderId="10" xfId="22" applyNumberFormat="1" applyFont="1" applyFill="1" applyBorder="1" applyAlignment="1">
      <alignment horizontal="centerContinuous"/>
      <protection/>
    </xf>
    <xf numFmtId="0" fontId="26" fillId="0" borderId="0" xfId="22" applyFill="1">
      <alignment/>
      <protection/>
    </xf>
    <xf numFmtId="0" fontId="27" fillId="0" borderId="6" xfId="22" applyFont="1" applyFill="1" applyBorder="1" applyAlignment="1">
      <alignment horizontal="centerContinuous"/>
      <protection/>
    </xf>
    <xf numFmtId="0" fontId="15" fillId="0" borderId="7" xfId="22" applyFont="1" applyFill="1" applyBorder="1" applyAlignment="1">
      <alignment horizontal="centerContinuous"/>
      <protection/>
    </xf>
    <xf numFmtId="0" fontId="27" fillId="0" borderId="7" xfId="22" applyFont="1" applyFill="1" applyBorder="1" applyAlignment="1">
      <alignment horizontal="centerContinuous"/>
      <protection/>
    </xf>
    <xf numFmtId="0" fontId="15" fillId="0" borderId="3" xfId="22" applyFont="1" applyFill="1" applyBorder="1" applyAlignment="1">
      <alignment horizontal="center"/>
      <protection/>
    </xf>
    <xf numFmtId="0" fontId="15" fillId="0" borderId="4" xfId="22" applyFont="1" applyFill="1" applyBorder="1" applyAlignment="1">
      <alignment horizontal="center"/>
      <protection/>
    </xf>
    <xf numFmtId="0" fontId="28" fillId="0" borderId="6" xfId="22" applyFont="1" applyFill="1" applyBorder="1" applyAlignment="1">
      <alignment horizontal="center"/>
      <protection/>
    </xf>
    <xf numFmtId="0" fontId="28" fillId="0" borderId="7" xfId="22" applyFont="1" applyFill="1" applyBorder="1" applyAlignment="1">
      <alignment horizontal="center"/>
      <protection/>
    </xf>
    <xf numFmtId="3" fontId="37" fillId="0" borderId="10" xfId="0" applyNumberFormat="1" applyFont="1" applyBorder="1" applyAlignment="1">
      <alignment/>
    </xf>
    <xf numFmtId="3" fontId="37" fillId="0" borderId="11" xfId="0" applyNumberFormat="1" applyFont="1" applyBorder="1" applyAlignment="1">
      <alignment/>
    </xf>
    <xf numFmtId="177" fontId="37" fillId="0" borderId="10" xfId="0" applyNumberFormat="1" applyFont="1" applyBorder="1" applyAlignment="1">
      <alignment horizontal="centerContinuous"/>
    </xf>
    <xf numFmtId="177" fontId="37" fillId="0" borderId="11" xfId="0" applyNumberFormat="1" applyFont="1" applyBorder="1" applyAlignment="1">
      <alignment horizontal="centerContinuous"/>
    </xf>
    <xf numFmtId="177" fontId="37" fillId="0" borderId="11" xfId="0" applyNumberFormat="1" applyFont="1" applyBorder="1" applyAlignment="1">
      <alignment/>
    </xf>
    <xf numFmtId="1" fontId="37" fillId="0" borderId="10" xfId="0" applyNumberFormat="1" applyFont="1" applyBorder="1" applyAlignment="1">
      <alignment horizontal="centerContinuous"/>
    </xf>
    <xf numFmtId="1" fontId="37" fillId="0" borderId="11" xfId="0" applyNumberFormat="1" applyFont="1" applyBorder="1" applyAlignment="1">
      <alignment horizontal="centerContinuous"/>
    </xf>
    <xf numFmtId="177" fontId="37" fillId="0" borderId="17" xfId="0" applyNumberFormat="1" applyFont="1" applyBorder="1" applyAlignment="1">
      <alignment horizontal="centerContinuous"/>
    </xf>
    <xf numFmtId="3" fontId="37" fillId="0" borderId="3" xfId="0" applyNumberFormat="1" applyFont="1" applyBorder="1" applyAlignment="1">
      <alignment/>
    </xf>
    <xf numFmtId="3" fontId="43" fillId="0" borderId="0" xfId="0" applyNumberFormat="1" applyFont="1" applyAlignment="1">
      <alignment horizontal="centerContinuous"/>
    </xf>
    <xf numFmtId="3" fontId="37" fillId="0" borderId="0" xfId="0" applyNumberFormat="1" applyFont="1" applyAlignment="1">
      <alignment horizontal="centerContinuous"/>
    </xf>
    <xf numFmtId="3" fontId="37" fillId="0" borderId="0" xfId="0" applyNumberFormat="1" applyFont="1" applyAlignment="1">
      <alignment/>
    </xf>
    <xf numFmtId="177" fontId="37" fillId="0" borderId="6" xfId="0" applyNumberFormat="1" applyFont="1" applyBorder="1" applyAlignment="1">
      <alignment horizontal="centerContinuous"/>
    </xf>
    <xf numFmtId="177" fontId="37" fillId="0" borderId="1" xfId="0" applyNumberFormat="1" applyFont="1" applyBorder="1" applyAlignment="1">
      <alignment horizontal="centerContinuous"/>
    </xf>
    <xf numFmtId="177" fontId="37" fillId="0" borderId="1" xfId="0" applyNumberFormat="1" applyFont="1" applyBorder="1" applyAlignment="1">
      <alignment/>
    </xf>
    <xf numFmtId="177" fontId="43" fillId="0" borderId="1" xfId="0" applyNumberFormat="1" applyFont="1" applyBorder="1" applyAlignment="1">
      <alignment horizontal="centerContinuous"/>
    </xf>
    <xf numFmtId="177" fontId="37" fillId="0" borderId="7" xfId="0" applyNumberFormat="1" applyFont="1" applyBorder="1" applyAlignment="1">
      <alignment horizontal="centerContinuous"/>
    </xf>
    <xf numFmtId="3" fontId="44" fillId="0" borderId="13" xfId="0" applyNumberFormat="1" applyFont="1" applyBorder="1" applyAlignment="1">
      <alignment/>
    </xf>
    <xf numFmtId="3" fontId="37" fillId="0" borderId="12" xfId="0" applyNumberFormat="1" applyFont="1" applyBorder="1" applyAlignment="1">
      <alignment/>
    </xf>
    <xf numFmtId="177" fontId="37" fillId="0" borderId="13" xfId="0" applyNumberFormat="1" applyFont="1" applyBorder="1" applyAlignment="1">
      <alignment horizontal="right"/>
    </xf>
    <xf numFmtId="177" fontId="37" fillId="0" borderId="12" xfId="0" applyNumberFormat="1" applyFont="1" applyBorder="1" applyAlignment="1">
      <alignment horizontal="center"/>
    </xf>
    <xf numFmtId="177" fontId="37" fillId="0" borderId="12" xfId="0" applyNumberFormat="1" applyFont="1" applyBorder="1" applyAlignment="1">
      <alignment horizontal="right"/>
    </xf>
    <xf numFmtId="177" fontId="37" fillId="0" borderId="12" xfId="0" applyNumberFormat="1" applyFont="1" applyBorder="1" applyAlignment="1">
      <alignment/>
    </xf>
    <xf numFmtId="177" fontId="37" fillId="0" borderId="18" xfId="0" applyNumberFormat="1" applyFont="1" applyBorder="1" applyAlignment="1">
      <alignment horizontal="right"/>
    </xf>
    <xf numFmtId="3" fontId="37" fillId="0" borderId="14" xfId="0" applyNumberFormat="1" applyFont="1" applyBorder="1" applyAlignment="1">
      <alignment/>
    </xf>
    <xf numFmtId="3" fontId="37" fillId="0" borderId="15" xfId="0" applyNumberFormat="1" applyFont="1" applyBorder="1" applyAlignment="1">
      <alignment/>
    </xf>
    <xf numFmtId="3" fontId="37" fillId="0" borderId="15" xfId="0" applyNumberFormat="1" applyFont="1" applyBorder="1" applyAlignment="1">
      <alignment horizontal="fill"/>
    </xf>
    <xf numFmtId="177" fontId="37" fillId="0" borderId="14" xfId="0" applyNumberFormat="1" applyFont="1" applyBorder="1" applyAlignment="1">
      <alignment/>
    </xf>
    <xf numFmtId="177" fontId="37" fillId="0" borderId="15" xfId="0" applyNumberFormat="1" applyFont="1" applyBorder="1" applyAlignment="1">
      <alignment/>
    </xf>
    <xf numFmtId="165" fontId="37" fillId="0" borderId="15" xfId="0" applyNumberFormat="1" applyFont="1" applyBorder="1" applyAlignment="1">
      <alignment/>
    </xf>
    <xf numFmtId="165" fontId="37" fillId="0" borderId="16" xfId="0" applyNumberFormat="1" applyFont="1" applyBorder="1" applyAlignment="1">
      <alignment/>
    </xf>
    <xf numFmtId="177" fontId="37" fillId="0" borderId="16" xfId="0" applyNumberFormat="1" applyFont="1" applyBorder="1" applyAlignment="1">
      <alignment/>
    </xf>
    <xf numFmtId="3" fontId="37" fillId="0" borderId="6" xfId="0" applyNumberFormat="1" applyFont="1" applyFill="1" applyBorder="1" applyAlignment="1">
      <alignment/>
    </xf>
    <xf numFmtId="3" fontId="37" fillId="0" borderId="1" xfId="0" applyNumberFormat="1" applyFont="1" applyBorder="1" applyAlignment="1">
      <alignment/>
    </xf>
    <xf numFmtId="3" fontId="37" fillId="0" borderId="1" xfId="0" applyNumberFormat="1" applyFont="1" applyBorder="1" applyAlignment="1">
      <alignment horizontal="fill"/>
    </xf>
    <xf numFmtId="177" fontId="37" fillId="0" borderId="6" xfId="0" applyNumberFormat="1" applyFont="1" applyBorder="1" applyAlignment="1">
      <alignment/>
    </xf>
    <xf numFmtId="177" fontId="37" fillId="0" borderId="7" xfId="0" applyNumberFormat="1" applyFont="1" applyBorder="1" applyAlignment="1">
      <alignment/>
    </xf>
    <xf numFmtId="3" fontId="37" fillId="0" borderId="6" xfId="0" applyNumberFormat="1" applyFont="1" applyBorder="1" applyAlignment="1">
      <alignment/>
    </xf>
    <xf numFmtId="3" fontId="44" fillId="0" borderId="1" xfId="0" applyNumberFormat="1" applyFont="1" applyBorder="1" applyAlignment="1">
      <alignment/>
    </xf>
    <xf numFmtId="3" fontId="44" fillId="0" borderId="1" xfId="0" applyNumberFormat="1" applyFont="1" applyBorder="1" applyAlignment="1">
      <alignment horizontal="fill"/>
    </xf>
    <xf numFmtId="177" fontId="44" fillId="0" borderId="6" xfId="0" applyNumberFormat="1" applyFont="1" applyBorder="1" applyAlignment="1">
      <alignment/>
    </xf>
    <xf numFmtId="177" fontId="44" fillId="0" borderId="1" xfId="0" applyNumberFormat="1" applyFont="1" applyBorder="1" applyAlignment="1">
      <alignment/>
    </xf>
    <xf numFmtId="177" fontId="44" fillId="0" borderId="7" xfId="0" applyNumberFormat="1" applyFont="1" applyBorder="1" applyAlignment="1">
      <alignment/>
    </xf>
    <xf numFmtId="177" fontId="37" fillId="0" borderId="3" xfId="0" applyNumberFormat="1" applyFont="1" applyBorder="1" applyAlignment="1">
      <alignment/>
    </xf>
    <xf numFmtId="177" fontId="37" fillId="0" borderId="0" xfId="0" applyNumberFormat="1" applyFont="1" applyAlignment="1">
      <alignment/>
    </xf>
    <xf numFmtId="177" fontId="37" fillId="0" borderId="4"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7" fillId="0" borderId="0" xfId="22" applyFont="1" applyBorder="1" applyAlignment="1">
      <alignment horizontal="center"/>
      <protection/>
    </xf>
    <xf numFmtId="0" fontId="37" fillId="0" borderId="0" xfId="0" applyFont="1" applyBorder="1" applyAlignment="1">
      <alignment horizontal="center"/>
    </xf>
    <xf numFmtId="0" fontId="37" fillId="0" borderId="0" xfId="0" applyFont="1" applyBorder="1" applyAlignment="1">
      <alignment horizontal="center"/>
    </xf>
    <xf numFmtId="0" fontId="37" fillId="0" borderId="0" xfId="0" applyFont="1" applyBorder="1" applyAlignment="1">
      <alignment wrapText="1"/>
    </xf>
    <xf numFmtId="0" fontId="0" fillId="0" borderId="0" xfId="0" applyBorder="1" applyAlignment="1">
      <alignment wrapText="1"/>
    </xf>
    <xf numFmtId="0" fontId="0" fillId="0" borderId="0" xfId="0" applyAlignment="1">
      <alignment horizontal="center"/>
    </xf>
    <xf numFmtId="177" fontId="29" fillId="0" borderId="14" xfId="0" applyNumberFormat="1" applyFont="1" applyFill="1" applyBorder="1" applyAlignment="1">
      <alignment horizontal="left"/>
    </xf>
    <xf numFmtId="177" fontId="30" fillId="2" borderId="26" xfId="0" applyNumberFormat="1" applyFont="1" applyFill="1" applyBorder="1" applyAlignment="1">
      <alignment horizontal="left"/>
    </xf>
    <xf numFmtId="177" fontId="22" fillId="0" borderId="27" xfId="0" applyNumberFormat="1" applyFont="1" applyBorder="1" applyAlignment="1">
      <alignment horizontal="centerContinuous"/>
    </xf>
    <xf numFmtId="3" fontId="22" fillId="0" borderId="0" xfId="0" applyNumberFormat="1" applyFont="1" applyAlignment="1">
      <alignment horizontal="centerContinuous"/>
    </xf>
    <xf numFmtId="177" fontId="22" fillId="0" borderId="0" xfId="0" applyNumberFormat="1" applyFont="1" applyAlignment="1">
      <alignment horizontal="centerContinuous"/>
    </xf>
    <xf numFmtId="0" fontId="27" fillId="0" borderId="0" xfId="22" applyFont="1">
      <alignment/>
      <protection/>
    </xf>
    <xf numFmtId="177" fontId="13" fillId="0" borderId="0" xfId="0" applyNumberFormat="1" applyFont="1" applyFill="1" applyBorder="1" applyAlignment="1">
      <alignment/>
    </xf>
    <xf numFmtId="0" fontId="27" fillId="0" borderId="1" xfId="22" applyFont="1" applyFill="1" applyBorder="1" applyAlignment="1">
      <alignment horizontal="centerContinuous"/>
      <protection/>
    </xf>
    <xf numFmtId="0" fontId="15" fillId="0" borderId="0" xfId="22" applyFont="1" applyFill="1" applyBorder="1" applyAlignment="1">
      <alignment horizontal="center"/>
      <protection/>
    </xf>
    <xf numFmtId="0" fontId="28" fillId="0" borderId="1" xfId="22" applyFont="1" applyFill="1" applyBorder="1" applyAlignment="1">
      <alignment horizontal="center"/>
      <protection/>
    </xf>
    <xf numFmtId="0" fontId="15" fillId="0" borderId="0" xfId="22" applyFont="1" applyBorder="1">
      <alignment/>
      <protection/>
    </xf>
    <xf numFmtId="183" fontId="27" fillId="0" borderId="0" xfId="22" applyNumberFormat="1" applyFont="1" applyBorder="1">
      <alignment/>
      <protection/>
    </xf>
    <xf numFmtId="183" fontId="15" fillId="0" borderId="1" xfId="15" applyNumberFormat="1" applyFont="1" applyBorder="1" applyAlignment="1">
      <alignment/>
    </xf>
    <xf numFmtId="183" fontId="28" fillId="0" borderId="0" xfId="15" applyNumberFormat="1" applyFont="1" applyBorder="1" applyAlignment="1">
      <alignment/>
    </xf>
    <xf numFmtId="183" fontId="27" fillId="0" borderId="1" xfId="15" applyNumberFormat="1" applyFont="1" applyBorder="1" applyAlignment="1">
      <alignment/>
    </xf>
    <xf numFmtId="183" fontId="15" fillId="0" borderId="0" xfId="15" applyNumberFormat="1" applyFont="1" applyBorder="1" applyAlignment="1">
      <alignment/>
    </xf>
    <xf numFmtId="183" fontId="27" fillId="0" borderId="28" xfId="22" applyNumberFormat="1" applyFont="1" applyBorder="1" applyAlignment="1">
      <alignment horizontal="left"/>
      <protection/>
    </xf>
    <xf numFmtId="1" fontId="27" fillId="0" borderId="11" xfId="22" applyNumberFormat="1" applyFont="1" applyFill="1" applyBorder="1" applyAlignment="1">
      <alignment horizontal="centerContinuous"/>
      <protection/>
    </xf>
    <xf numFmtId="177" fontId="6" fillId="0" borderId="0" xfId="0" applyNumberFormat="1" applyFont="1" applyBorder="1" applyAlignment="1">
      <alignment horizontal="fill"/>
    </xf>
    <xf numFmtId="177" fontId="22" fillId="0" borderId="0" xfId="0" applyNumberFormat="1" applyFont="1" applyBorder="1" applyAlignment="1">
      <alignment horizontal="fill"/>
    </xf>
    <xf numFmtId="177" fontId="22" fillId="0" borderId="2" xfId="0" applyNumberFormat="1" applyFont="1" applyBorder="1" applyAlignment="1">
      <alignment/>
    </xf>
    <xf numFmtId="177" fontId="22" fillId="0" borderId="29" xfId="0" applyNumberFormat="1" applyFont="1" applyBorder="1" applyAlignment="1">
      <alignment horizontal="fill"/>
    </xf>
    <xf numFmtId="177" fontId="6" fillId="0" borderId="30" xfId="0" applyNumberFormat="1" applyFont="1" applyBorder="1" applyAlignment="1">
      <alignment horizontal="fill"/>
    </xf>
    <xf numFmtId="177" fontId="22" fillId="0" borderId="4" xfId="0" applyNumberFormat="1" applyFont="1" applyBorder="1" applyAlignment="1">
      <alignment/>
    </xf>
    <xf numFmtId="177" fontId="6" fillId="0" borderId="0" xfId="0" applyNumberFormat="1" applyFont="1" applyBorder="1" applyAlignment="1">
      <alignment/>
    </xf>
    <xf numFmtId="1" fontId="27" fillId="0" borderId="0" xfId="22" applyNumberFormat="1" applyFont="1" applyFill="1" applyBorder="1" applyAlignment="1">
      <alignment horizontal="centerContinuous"/>
      <protection/>
    </xf>
    <xf numFmtId="0" fontId="27" fillId="0" borderId="0" xfId="22" applyFont="1" applyFill="1" applyBorder="1" applyAlignment="1">
      <alignment horizontal="centerContinuous"/>
      <protection/>
    </xf>
    <xf numFmtId="0" fontId="28" fillId="0" borderId="0" xfId="22" applyFont="1" applyFill="1" applyBorder="1" applyAlignment="1">
      <alignment horizontal="center"/>
      <protection/>
    </xf>
    <xf numFmtId="185" fontId="27" fillId="0" borderId="0" xfId="17" applyNumberFormat="1" applyFont="1" applyBorder="1" applyAlignment="1">
      <alignment/>
    </xf>
    <xf numFmtId="183" fontId="27" fillId="0" borderId="0" xfId="15" applyNumberFormat="1" applyFont="1" applyBorder="1" applyAlignment="1">
      <alignment/>
    </xf>
    <xf numFmtId="0" fontId="1" fillId="0" borderId="0" xfId="22" applyFont="1" applyBorder="1" applyAlignment="1">
      <alignment horizontal="left"/>
      <protection/>
    </xf>
    <xf numFmtId="0" fontId="26" fillId="0" borderId="0" xfId="22" applyBorder="1" applyAlignment="1">
      <alignment horizontal="centerContinuous"/>
      <protection/>
    </xf>
    <xf numFmtId="0" fontId="26" fillId="0" borderId="0" xfId="22" applyBorder="1">
      <alignment/>
      <protection/>
    </xf>
    <xf numFmtId="3" fontId="20" fillId="0" borderId="12" xfId="0" applyNumberFormat="1" applyFont="1" applyBorder="1" applyAlignment="1">
      <alignment/>
    </xf>
    <xf numFmtId="0" fontId="6" fillId="0" borderId="0" xfId="22" applyFont="1">
      <alignment/>
      <protection/>
    </xf>
    <xf numFmtId="0" fontId="15" fillId="0" borderId="6" xfId="22" applyFont="1" applyFill="1" applyBorder="1" applyAlignment="1">
      <alignment horizontal="center" wrapText="1"/>
      <protection/>
    </xf>
    <xf numFmtId="0" fontId="15" fillId="0" borderId="7" xfId="22" applyFont="1" applyFill="1" applyBorder="1" applyAlignment="1">
      <alignment horizontal="center" wrapText="1"/>
      <protection/>
    </xf>
    <xf numFmtId="177" fontId="13" fillId="2" borderId="31" xfId="0" applyNumberFormat="1" applyFont="1" applyFill="1" applyBorder="1" applyAlignment="1">
      <alignment horizontal="left"/>
    </xf>
    <xf numFmtId="177" fontId="13" fillId="2" borderId="32" xfId="0" applyNumberFormat="1" applyFont="1" applyFill="1" applyBorder="1" applyAlignment="1">
      <alignment/>
    </xf>
    <xf numFmtId="0" fontId="15" fillId="0" borderId="19" xfId="22" applyFont="1" applyBorder="1">
      <alignment/>
      <protection/>
    </xf>
    <xf numFmtId="0" fontId="15" fillId="0" borderId="33" xfId="0" applyFont="1" applyBorder="1" applyAlignment="1">
      <alignment wrapText="1"/>
    </xf>
    <xf numFmtId="177" fontId="13" fillId="0" borderId="0" xfId="0" applyNumberFormat="1" applyFont="1" applyFill="1" applyBorder="1" applyAlignment="1">
      <alignment horizontal="left"/>
    </xf>
    <xf numFmtId="0" fontId="0" fillId="0" borderId="0" xfId="0" applyFill="1" applyBorder="1" applyAlignment="1">
      <alignment/>
    </xf>
    <xf numFmtId="165" fontId="30" fillId="2" borderId="15" xfId="0" applyNumberFormat="1" applyFont="1" applyFill="1" applyBorder="1" applyAlignment="1">
      <alignment/>
    </xf>
    <xf numFmtId="165" fontId="29" fillId="2" borderId="14" xfId="0" applyNumberFormat="1" applyFont="1" applyFill="1" applyBorder="1" applyAlignment="1">
      <alignment/>
    </xf>
    <xf numFmtId="165" fontId="6" fillId="0" borderId="14" xfId="0" applyNumberFormat="1" applyFont="1" applyBorder="1" applyAlignment="1">
      <alignment/>
    </xf>
    <xf numFmtId="3" fontId="22" fillId="0" borderId="34" xfId="0" applyNumberFormat="1" applyFont="1" applyBorder="1" applyAlignment="1">
      <alignment/>
    </xf>
    <xf numFmtId="0" fontId="0" fillId="0" borderId="35" xfId="0" applyBorder="1" applyAlignment="1">
      <alignment/>
    </xf>
    <xf numFmtId="177" fontId="47" fillId="0" borderId="0" xfId="0" applyNumberFormat="1" applyFont="1" applyBorder="1" applyAlignment="1">
      <alignment/>
    </xf>
    <xf numFmtId="177" fontId="48" fillId="0" borderId="0" xfId="0" applyNumberFormat="1" applyFont="1" applyAlignment="1">
      <alignment/>
    </xf>
    <xf numFmtId="177" fontId="46" fillId="0" borderId="0" xfId="0" applyNumberFormat="1" applyFont="1" applyAlignment="1">
      <alignment/>
    </xf>
    <xf numFmtId="177" fontId="48" fillId="0" borderId="0" xfId="0" applyNumberFormat="1" applyFont="1" applyAlignment="1">
      <alignment/>
    </xf>
    <xf numFmtId="177" fontId="49" fillId="2" borderId="0" xfId="0" applyNumberFormat="1" applyFont="1" applyFill="1" applyAlignment="1">
      <alignment/>
    </xf>
    <xf numFmtId="0" fontId="50" fillId="0" borderId="0" xfId="22" applyFont="1">
      <alignment/>
      <protection/>
    </xf>
    <xf numFmtId="0" fontId="15" fillId="0" borderId="0" xfId="22" applyFont="1" applyFill="1" applyAlignment="1">
      <alignment vertical="center"/>
      <protection/>
    </xf>
    <xf numFmtId="0" fontId="0" fillId="0" borderId="0" xfId="0" applyAlignment="1">
      <alignment/>
    </xf>
    <xf numFmtId="206" fontId="15" fillId="0" borderId="3" xfId="22" applyNumberFormat="1" applyFont="1" applyBorder="1">
      <alignment/>
      <protection/>
    </xf>
    <xf numFmtId="206" fontId="15" fillId="0" borderId="4" xfId="22" applyNumberFormat="1" applyFont="1" applyBorder="1">
      <alignment/>
      <protection/>
    </xf>
    <xf numFmtId="206" fontId="15" fillId="0" borderId="0" xfId="22" applyNumberFormat="1" applyFont="1">
      <alignment/>
      <protection/>
    </xf>
    <xf numFmtId="206" fontId="15" fillId="0" borderId="0" xfId="22" applyNumberFormat="1" applyFont="1" applyBorder="1">
      <alignment/>
      <protection/>
    </xf>
    <xf numFmtId="206" fontId="15" fillId="0" borderId="10" xfId="22" applyNumberFormat="1" applyFont="1" applyBorder="1">
      <alignment/>
      <protection/>
    </xf>
    <xf numFmtId="206" fontId="5" fillId="0" borderId="14" xfId="0" applyNumberFormat="1" applyFont="1" applyBorder="1" applyAlignment="1">
      <alignment/>
    </xf>
    <xf numFmtId="206" fontId="5" fillId="0" borderId="15" xfId="0" applyNumberFormat="1" applyFont="1" applyBorder="1" applyAlignment="1">
      <alignment/>
    </xf>
    <xf numFmtId="206" fontId="5" fillId="0" borderId="16" xfId="0" applyNumberFormat="1" applyFont="1" applyBorder="1" applyAlignment="1">
      <alignment/>
    </xf>
    <xf numFmtId="206" fontId="29" fillId="2" borderId="14" xfId="0" applyNumberFormat="1" applyFont="1" applyFill="1" applyBorder="1" applyAlignment="1">
      <alignment/>
    </xf>
    <xf numFmtId="206" fontId="29" fillId="2" borderId="16" xfId="0" applyNumberFormat="1" applyFont="1" applyFill="1" applyBorder="1" applyAlignment="1">
      <alignment/>
    </xf>
    <xf numFmtId="206" fontId="30" fillId="2" borderId="36" xfId="0" applyNumberFormat="1" applyFont="1" applyFill="1" applyBorder="1" applyAlignment="1">
      <alignment/>
    </xf>
    <xf numFmtId="206" fontId="29" fillId="2" borderId="26" xfId="0" applyNumberFormat="1" applyFont="1" applyFill="1" applyBorder="1" applyAlignment="1">
      <alignment/>
    </xf>
    <xf numFmtId="206" fontId="29" fillId="2" borderId="37" xfId="0" applyNumberFormat="1" applyFont="1" applyFill="1" applyBorder="1" applyAlignment="1">
      <alignment/>
    </xf>
    <xf numFmtId="0" fontId="49" fillId="0" borderId="0" xfId="22" applyFont="1" applyAlignment="1">
      <alignment horizontal="left"/>
      <protection/>
    </xf>
    <xf numFmtId="0" fontId="51" fillId="0" borderId="0" xfId="0" applyFont="1" applyAlignment="1">
      <alignment/>
    </xf>
    <xf numFmtId="177" fontId="51" fillId="0" borderId="0" xfId="0" applyNumberFormat="1" applyFont="1" applyAlignment="1">
      <alignment/>
    </xf>
    <xf numFmtId="177" fontId="36" fillId="0" borderId="0" xfId="0" applyNumberFormat="1" applyFont="1" applyAlignment="1">
      <alignment/>
    </xf>
    <xf numFmtId="177" fontId="51" fillId="0" borderId="0" xfId="0" applyNumberFormat="1" applyFont="1" applyAlignment="1">
      <alignment/>
    </xf>
    <xf numFmtId="177" fontId="36" fillId="0" borderId="0" xfId="0" applyNumberFormat="1" applyFont="1" applyAlignment="1">
      <alignment/>
    </xf>
    <xf numFmtId="177" fontId="51" fillId="0" borderId="0" xfId="0" applyNumberFormat="1" applyFont="1" applyAlignment="1">
      <alignment/>
    </xf>
    <xf numFmtId="177" fontId="53" fillId="0" borderId="0" xfId="0" applyNumberFormat="1" applyFont="1" applyAlignment="1">
      <alignment/>
    </xf>
    <xf numFmtId="177" fontId="52" fillId="0" borderId="0" xfId="0" applyNumberFormat="1" applyFont="1" applyAlignment="1">
      <alignment/>
    </xf>
    <xf numFmtId="3" fontId="53" fillId="0" borderId="0" xfId="0" applyNumberFormat="1" applyFont="1" applyAlignment="1">
      <alignment/>
    </xf>
    <xf numFmtId="3" fontId="53" fillId="0" borderId="0" xfId="0" applyNumberFormat="1" applyFont="1" applyAlignment="1">
      <alignment/>
    </xf>
    <xf numFmtId="3" fontId="53" fillId="0" borderId="0" xfId="0" applyNumberFormat="1" applyFont="1" applyBorder="1" applyAlignment="1">
      <alignment/>
    </xf>
    <xf numFmtId="3" fontId="52" fillId="0" borderId="0" xfId="0" applyNumberFormat="1" applyFont="1" applyAlignment="1">
      <alignment/>
    </xf>
    <xf numFmtId="3" fontId="6" fillId="0" borderId="38" xfId="0" applyNumberFormat="1" applyFont="1" applyBorder="1" applyAlignment="1">
      <alignment horizontal="left" indent="4"/>
    </xf>
    <xf numFmtId="0" fontId="0" fillId="0" borderId="39" xfId="0" applyBorder="1" applyAlignment="1">
      <alignment horizontal="left" indent="2"/>
    </xf>
    <xf numFmtId="0" fontId="0" fillId="0" borderId="39" xfId="0" applyBorder="1" applyAlignment="1">
      <alignment horizontal="left" indent="4"/>
    </xf>
    <xf numFmtId="0" fontId="0" fillId="0" borderId="40" xfId="0" applyBorder="1" applyAlignment="1">
      <alignment horizontal="left" indent="2"/>
    </xf>
    <xf numFmtId="177" fontId="15" fillId="0" borderId="11" xfId="0" applyNumberFormat="1" applyFont="1" applyBorder="1" applyAlignment="1">
      <alignment vertical="center"/>
    </xf>
    <xf numFmtId="177" fontId="15" fillId="0" borderId="1" xfId="0" applyNumberFormat="1" applyFont="1" applyBorder="1" applyAlignment="1">
      <alignment vertical="center"/>
    </xf>
    <xf numFmtId="177" fontId="15" fillId="0" borderId="13" xfId="0" applyNumberFormat="1" applyFont="1" applyBorder="1" applyAlignment="1">
      <alignment horizontal="right"/>
    </xf>
    <xf numFmtId="177" fontId="15" fillId="0" borderId="12" xfId="0" applyNumberFormat="1" applyFont="1" applyBorder="1" applyAlignment="1">
      <alignment horizontal="center"/>
    </xf>
    <xf numFmtId="177" fontId="15" fillId="0" borderId="12" xfId="0" applyNumberFormat="1" applyFont="1" applyBorder="1" applyAlignment="1">
      <alignment horizontal="right"/>
    </xf>
    <xf numFmtId="177" fontId="15" fillId="0" borderId="12" xfId="0" applyNumberFormat="1" applyFont="1" applyBorder="1" applyAlignment="1">
      <alignment/>
    </xf>
    <xf numFmtId="177" fontId="15" fillId="0" borderId="18" xfId="0" applyNumberFormat="1" applyFont="1" applyBorder="1" applyAlignment="1">
      <alignment horizontal="right"/>
    </xf>
    <xf numFmtId="206" fontId="15" fillId="0" borderId="14" xfId="0" applyNumberFormat="1" applyFont="1" applyBorder="1" applyAlignment="1">
      <alignment/>
    </xf>
    <xf numFmtId="206" fontId="15" fillId="0" borderId="15" xfId="0" applyNumberFormat="1" applyFont="1" applyBorder="1" applyAlignment="1">
      <alignment/>
    </xf>
    <xf numFmtId="206" fontId="15" fillId="0" borderId="16" xfId="0" applyNumberFormat="1" applyFont="1" applyBorder="1" applyAlignment="1">
      <alignment/>
    </xf>
    <xf numFmtId="5" fontId="6" fillId="0" borderId="41" xfId="0" applyNumberFormat="1" applyFont="1" applyBorder="1" applyAlignment="1">
      <alignment/>
    </xf>
    <xf numFmtId="37" fontId="6" fillId="0" borderId="16" xfId="0" applyNumberFormat="1" applyFont="1" applyBorder="1" applyAlignment="1">
      <alignment/>
    </xf>
    <xf numFmtId="37" fontId="6" fillId="0" borderId="4" xfId="0" applyNumberFormat="1" applyFont="1" applyBorder="1" applyAlignment="1">
      <alignment/>
    </xf>
    <xf numFmtId="37" fontId="21" fillId="0" borderId="4" xfId="0" applyNumberFormat="1" applyFont="1" applyBorder="1" applyAlignment="1">
      <alignment/>
    </xf>
    <xf numFmtId="37" fontId="6" fillId="0" borderId="42" xfId="0" applyNumberFormat="1" applyFont="1" applyBorder="1" applyAlignment="1">
      <alignment/>
    </xf>
    <xf numFmtId="37" fontId="6" fillId="0" borderId="41" xfId="0" applyNumberFormat="1" applyFont="1" applyBorder="1" applyAlignment="1">
      <alignment/>
    </xf>
    <xf numFmtId="37" fontId="22" fillId="0" borderId="43" xfId="0" applyNumberFormat="1" applyFont="1" applyBorder="1" applyAlignment="1">
      <alignment/>
    </xf>
    <xf numFmtId="37" fontId="6" fillId="0" borderId="7" xfId="0" applyNumberFormat="1" applyFont="1" applyBorder="1" applyAlignment="1">
      <alignment/>
    </xf>
    <xf numFmtId="37" fontId="6" fillId="0" borderId="21" xfId="0" applyNumberFormat="1" applyFont="1" applyBorder="1" applyAlignment="1">
      <alignment/>
    </xf>
    <xf numFmtId="37" fontId="6" fillId="0" borderId="44" xfId="0" applyNumberFormat="1" applyFont="1" applyBorder="1" applyAlignment="1">
      <alignment/>
    </xf>
    <xf numFmtId="37" fontId="22" fillId="0" borderId="5" xfId="0" applyNumberFormat="1" applyFont="1" applyBorder="1" applyAlignment="1">
      <alignment/>
    </xf>
    <xf numFmtId="37" fontId="6" fillId="0" borderId="2" xfId="0" applyNumberFormat="1" applyFont="1" applyBorder="1" applyAlignment="1">
      <alignment/>
    </xf>
    <xf numFmtId="37" fontId="21" fillId="0" borderId="2" xfId="0" applyNumberFormat="1" applyFont="1" applyBorder="1" applyAlignment="1">
      <alignment/>
    </xf>
    <xf numFmtId="37" fontId="6" fillId="0" borderId="2" xfId="0" applyNumberFormat="1" applyFont="1" applyBorder="1" applyAlignment="1">
      <alignment horizontal="right"/>
    </xf>
    <xf numFmtId="37" fontId="6" fillId="0" borderId="5" xfId="0" applyNumberFormat="1" applyFont="1" applyBorder="1" applyAlignment="1">
      <alignment/>
    </xf>
    <xf numFmtId="37" fontId="55" fillId="0" borderId="14" xfId="0" applyNumberFormat="1" applyFont="1" applyBorder="1" applyAlignment="1">
      <alignment/>
    </xf>
    <xf numFmtId="37" fontId="55" fillId="0" borderId="15" xfId="0" applyNumberFormat="1" applyFont="1" applyBorder="1" applyAlignment="1">
      <alignment/>
    </xf>
    <xf numFmtId="37" fontId="55" fillId="0" borderId="16" xfId="0" applyNumberFormat="1" applyFont="1" applyBorder="1" applyAlignment="1">
      <alignment/>
    </xf>
    <xf numFmtId="37" fontId="55" fillId="0" borderId="6" xfId="0" applyNumberFormat="1" applyFont="1" applyBorder="1" applyAlignment="1">
      <alignment/>
    </xf>
    <xf numFmtId="37" fontId="55" fillId="0" borderId="1" xfId="0" applyNumberFormat="1" applyFont="1" applyBorder="1" applyAlignment="1">
      <alignment/>
    </xf>
    <xf numFmtId="37" fontId="55" fillId="0" borderId="7" xfId="0" applyNumberFormat="1" applyFont="1" applyBorder="1" applyAlignment="1">
      <alignment/>
    </xf>
    <xf numFmtId="37" fontId="35" fillId="0" borderId="6" xfId="0" applyNumberFormat="1" applyFont="1" applyBorder="1" applyAlignment="1">
      <alignment/>
    </xf>
    <xf numFmtId="37" fontId="35" fillId="0" borderId="1" xfId="0" applyNumberFormat="1" applyFont="1" applyBorder="1" applyAlignment="1">
      <alignment/>
    </xf>
    <xf numFmtId="37" fontId="35" fillId="0" borderId="7" xfId="0" applyNumberFormat="1" applyFont="1" applyBorder="1" applyAlignment="1">
      <alignment/>
    </xf>
    <xf numFmtId="37" fontId="55" fillId="0" borderId="3" xfId="0" applyNumberFormat="1" applyFont="1" applyBorder="1" applyAlignment="1">
      <alignment/>
    </xf>
    <xf numFmtId="37" fontId="55" fillId="0" borderId="0" xfId="0" applyNumberFormat="1" applyFont="1" applyAlignment="1">
      <alignment/>
    </xf>
    <xf numFmtId="37" fontId="55" fillId="0" borderId="0" xfId="0" applyNumberFormat="1" applyFont="1" applyBorder="1" applyAlignment="1">
      <alignment/>
    </xf>
    <xf numFmtId="37" fontId="55" fillId="0" borderId="4" xfId="0" applyNumberFormat="1" applyFont="1" applyBorder="1" applyAlignment="1">
      <alignment/>
    </xf>
    <xf numFmtId="5" fontId="55" fillId="0" borderId="15" xfId="0" applyNumberFormat="1" applyFont="1" applyBorder="1" applyAlignment="1">
      <alignment/>
    </xf>
    <xf numFmtId="37" fontId="22" fillId="0" borderId="45" xfId="0" applyNumberFormat="1" applyFont="1" applyBorder="1" applyAlignment="1">
      <alignment/>
    </xf>
    <xf numFmtId="5" fontId="55" fillId="0" borderId="16" xfId="0" applyNumberFormat="1" applyFont="1" applyBorder="1" applyAlignment="1">
      <alignment/>
    </xf>
    <xf numFmtId="206" fontId="55" fillId="0" borderId="3" xfId="22" applyNumberFormat="1" applyFont="1" applyBorder="1">
      <alignment/>
      <protection/>
    </xf>
    <xf numFmtId="206" fontId="55" fillId="0" borderId="4" xfId="22" applyNumberFormat="1" applyFont="1" applyBorder="1">
      <alignment/>
      <protection/>
    </xf>
    <xf numFmtId="206" fontId="55" fillId="0" borderId="0" xfId="22" applyNumberFormat="1" applyFont="1">
      <alignment/>
      <protection/>
    </xf>
    <xf numFmtId="206" fontId="55" fillId="0" borderId="0" xfId="22" applyNumberFormat="1" applyFont="1" applyBorder="1">
      <alignment/>
      <protection/>
    </xf>
    <xf numFmtId="206" fontId="55" fillId="0" borderId="3" xfId="22" applyNumberFormat="1" applyFont="1" applyBorder="1" applyAlignment="1">
      <alignment/>
      <protection/>
    </xf>
    <xf numFmtId="206" fontId="55" fillId="0" borderId="4" xfId="22" applyNumberFormat="1" applyFont="1" applyBorder="1" applyAlignment="1">
      <alignment/>
      <protection/>
    </xf>
    <xf numFmtId="3" fontId="55" fillId="0" borderId="6" xfId="22" applyNumberFormat="1" applyFont="1" applyBorder="1">
      <alignment/>
      <protection/>
    </xf>
    <xf numFmtId="165" fontId="55" fillId="0" borderId="7" xfId="22" applyNumberFormat="1" applyFont="1" applyBorder="1">
      <alignment/>
      <protection/>
    </xf>
    <xf numFmtId="3" fontId="55" fillId="0" borderId="1" xfId="22" applyNumberFormat="1" applyFont="1" applyBorder="1">
      <alignment/>
      <protection/>
    </xf>
    <xf numFmtId="3" fontId="55" fillId="0" borderId="7" xfId="22" applyNumberFormat="1" applyFont="1" applyBorder="1">
      <alignment/>
      <protection/>
    </xf>
    <xf numFmtId="3" fontId="35" fillId="0" borderId="6" xfId="15" applyNumberFormat="1" applyFont="1" applyBorder="1" applyAlignment="1">
      <alignment/>
    </xf>
    <xf numFmtId="3" fontId="35" fillId="0" borderId="7" xfId="15" applyNumberFormat="1" applyFont="1" applyBorder="1" applyAlignment="1">
      <alignment/>
    </xf>
    <xf numFmtId="3" fontId="35" fillId="0" borderId="3" xfId="15" applyNumberFormat="1" applyFont="1" applyBorder="1" applyAlignment="1">
      <alignment/>
    </xf>
    <xf numFmtId="3" fontId="35" fillId="0" borderId="2" xfId="15" applyNumberFormat="1" applyFont="1" applyBorder="1" applyAlignment="1">
      <alignment/>
    </xf>
    <xf numFmtId="3" fontId="35" fillId="0" borderId="1" xfId="15" applyNumberFormat="1" applyFont="1" applyBorder="1" applyAlignment="1">
      <alignment/>
    </xf>
    <xf numFmtId="3" fontId="55" fillId="0" borderId="0" xfId="22" applyNumberFormat="1" applyFont="1">
      <alignment/>
      <protection/>
    </xf>
    <xf numFmtId="3" fontId="55" fillId="0" borderId="46" xfId="22" applyNumberFormat="1" applyFont="1" applyBorder="1">
      <alignment/>
      <protection/>
    </xf>
    <xf numFmtId="3" fontId="55" fillId="0" borderId="4" xfId="22" applyNumberFormat="1" applyFont="1" applyBorder="1">
      <alignment/>
      <protection/>
    </xf>
    <xf numFmtId="3" fontId="35" fillId="0" borderId="22" xfId="22" applyNumberFormat="1" applyFont="1" applyBorder="1" applyAlignment="1">
      <alignment horizontal="right"/>
      <protection/>
    </xf>
    <xf numFmtId="3" fontId="35" fillId="0" borderId="8" xfId="17" applyNumberFormat="1" applyFont="1" applyBorder="1" applyAlignment="1">
      <alignment horizontal="right"/>
    </xf>
    <xf numFmtId="3" fontId="35" fillId="0" borderId="24" xfId="22" applyNumberFormat="1" applyFont="1" applyBorder="1" applyAlignment="1">
      <alignment horizontal="right"/>
      <protection/>
    </xf>
    <xf numFmtId="3" fontId="35" fillId="0" borderId="24" xfId="22" applyNumberFormat="1" applyFont="1" applyBorder="1" applyAlignment="1">
      <alignment horizontal="left"/>
      <protection/>
    </xf>
    <xf numFmtId="3" fontId="35" fillId="0" borderId="28" xfId="22" applyNumberFormat="1" applyFont="1" applyBorder="1" applyAlignment="1">
      <alignment horizontal="right"/>
      <protection/>
    </xf>
    <xf numFmtId="3" fontId="35" fillId="0" borderId="47" xfId="22" applyNumberFormat="1" applyFont="1" applyBorder="1" applyAlignment="1">
      <alignment horizontal="right"/>
      <protection/>
    </xf>
    <xf numFmtId="37" fontId="5" fillId="0" borderId="14" xfId="0" applyNumberFormat="1" applyFont="1" applyBorder="1" applyAlignment="1">
      <alignment/>
    </xf>
    <xf numFmtId="37" fontId="5" fillId="0" borderId="15" xfId="0" applyNumberFormat="1" applyFont="1" applyBorder="1" applyAlignment="1">
      <alignment/>
    </xf>
    <xf numFmtId="37" fontId="5" fillId="0" borderId="16" xfId="0" applyNumberFormat="1" applyFont="1" applyBorder="1" applyAlignment="1">
      <alignment/>
    </xf>
    <xf numFmtId="37" fontId="5" fillId="0" borderId="6" xfId="0" applyNumberFormat="1" applyFont="1" applyFill="1" applyBorder="1" applyAlignment="1">
      <alignment/>
    </xf>
    <xf numFmtId="37" fontId="5" fillId="0" borderId="1" xfId="0" applyNumberFormat="1" applyFont="1" applyFill="1" applyBorder="1" applyAlignment="1">
      <alignment/>
    </xf>
    <xf numFmtId="37" fontId="5" fillId="0" borderId="7" xfId="0" applyNumberFormat="1" applyFont="1" applyFill="1" applyBorder="1" applyAlignment="1">
      <alignment/>
    </xf>
    <xf numFmtId="37" fontId="5" fillId="0" borderId="3" xfId="0" applyNumberFormat="1" applyFont="1" applyBorder="1" applyAlignment="1">
      <alignment/>
    </xf>
    <xf numFmtId="37" fontId="5" fillId="0" borderId="0" xfId="0" applyNumberFormat="1" applyFont="1" applyBorder="1" applyAlignment="1">
      <alignment/>
    </xf>
    <xf numFmtId="37" fontId="5" fillId="0" borderId="4" xfId="0" applyNumberFormat="1" applyFont="1" applyBorder="1" applyAlignment="1">
      <alignment/>
    </xf>
    <xf numFmtId="37" fontId="31" fillId="0" borderId="6" xfId="0" applyNumberFormat="1" applyFont="1" applyBorder="1" applyAlignment="1">
      <alignment/>
    </xf>
    <xf numFmtId="37" fontId="31" fillId="0" borderId="1" xfId="0" applyNumberFormat="1" applyFont="1" applyBorder="1" applyAlignment="1">
      <alignment/>
    </xf>
    <xf numFmtId="37" fontId="31" fillId="0" borderId="48" xfId="0" applyNumberFormat="1" applyFont="1" applyBorder="1" applyAlignment="1">
      <alignment/>
    </xf>
    <xf numFmtId="37" fontId="31" fillId="0" borderId="7" xfId="0" applyNumberFormat="1" applyFont="1" applyBorder="1" applyAlignment="1">
      <alignment/>
    </xf>
    <xf numFmtId="37" fontId="5" fillId="0" borderId="6" xfId="0" applyNumberFormat="1" applyFont="1" applyBorder="1" applyAlignment="1">
      <alignment/>
    </xf>
    <xf numFmtId="37" fontId="5" fillId="0" borderId="1" xfId="0" applyNumberFormat="1" applyFont="1" applyBorder="1" applyAlignment="1">
      <alignment/>
    </xf>
    <xf numFmtId="37" fontId="5" fillId="0" borderId="7" xfId="0" applyNumberFormat="1" applyFont="1" applyBorder="1" applyAlignment="1">
      <alignment/>
    </xf>
    <xf numFmtId="37" fontId="5" fillId="0" borderId="25" xfId="0" applyNumberFormat="1" applyFont="1" applyBorder="1" applyAlignment="1">
      <alignment/>
    </xf>
    <xf numFmtId="37" fontId="5" fillId="0" borderId="48" xfId="0" applyNumberFormat="1" applyFont="1" applyBorder="1" applyAlignment="1">
      <alignment/>
    </xf>
    <xf numFmtId="37" fontId="5" fillId="0" borderId="49" xfId="0" applyNumberFormat="1" applyFont="1" applyBorder="1" applyAlignment="1">
      <alignment/>
    </xf>
    <xf numFmtId="5" fontId="5" fillId="0" borderId="15" xfId="0" applyNumberFormat="1" applyFont="1" applyBorder="1" applyAlignment="1">
      <alignment/>
    </xf>
    <xf numFmtId="5" fontId="5" fillId="0" borderId="16" xfId="0" applyNumberFormat="1" applyFont="1" applyBorder="1" applyAlignment="1">
      <alignment/>
    </xf>
    <xf numFmtId="37" fontId="4" fillId="0" borderId="0" xfId="0" applyNumberFormat="1" applyFont="1" applyAlignment="1">
      <alignment/>
    </xf>
    <xf numFmtId="37" fontId="4" fillId="0" borderId="3" xfId="0" applyNumberFormat="1" applyFont="1" applyBorder="1" applyAlignment="1">
      <alignment/>
    </xf>
    <xf numFmtId="37" fontId="4" fillId="0" borderId="4" xfId="0" applyNumberFormat="1" applyFont="1" applyBorder="1" applyAlignment="1">
      <alignment/>
    </xf>
    <xf numFmtId="37" fontId="13" fillId="2" borderId="50" xfId="0" applyNumberFormat="1" applyFont="1" applyFill="1" applyBorder="1" applyAlignment="1">
      <alignment/>
    </xf>
    <xf numFmtId="37" fontId="13" fillId="2" borderId="51" xfId="0" applyNumberFormat="1" applyFont="1" applyFill="1" applyBorder="1" applyAlignment="1">
      <alignment/>
    </xf>
    <xf numFmtId="37" fontId="13" fillId="2" borderId="52" xfId="0" applyNumberFormat="1" applyFont="1" applyFill="1" applyBorder="1" applyAlignment="1">
      <alignment/>
    </xf>
    <xf numFmtId="37" fontId="13" fillId="2" borderId="53" xfId="0" applyNumberFormat="1" applyFont="1" applyFill="1" applyBorder="1" applyAlignment="1">
      <alignment/>
    </xf>
    <xf numFmtId="37" fontId="34" fillId="2" borderId="54" xfId="0" applyNumberFormat="1" applyFont="1" applyFill="1" applyBorder="1" applyAlignment="1">
      <alignment/>
    </xf>
    <xf numFmtId="37" fontId="34" fillId="2" borderId="55" xfId="0" applyNumberFormat="1" applyFont="1" applyFill="1" applyBorder="1" applyAlignment="1">
      <alignment/>
    </xf>
    <xf numFmtId="37" fontId="34" fillId="2" borderId="56" xfId="0" applyNumberFormat="1" applyFont="1" applyFill="1" applyBorder="1" applyAlignment="1">
      <alignment/>
    </xf>
    <xf numFmtId="37" fontId="34" fillId="2" borderId="57" xfId="0" applyNumberFormat="1" applyFont="1" applyFill="1" applyBorder="1" applyAlignment="1">
      <alignment/>
    </xf>
    <xf numFmtId="37" fontId="15" fillId="0" borderId="58" xfId="0" applyNumberFormat="1" applyFont="1" applyBorder="1" applyAlignment="1">
      <alignment/>
    </xf>
    <xf numFmtId="37" fontId="15" fillId="0" borderId="59" xfId="0" applyNumberFormat="1" applyFont="1" applyBorder="1" applyAlignment="1">
      <alignment/>
    </xf>
    <xf numFmtId="37" fontId="15" fillId="0" borderId="21" xfId="0" applyNumberFormat="1" applyFont="1" applyBorder="1" applyAlignment="1">
      <alignment/>
    </xf>
    <xf numFmtId="37" fontId="13" fillId="2" borderId="21" xfId="0" applyNumberFormat="1" applyFont="1" applyFill="1" applyBorder="1" applyAlignment="1">
      <alignment/>
    </xf>
    <xf numFmtId="37" fontId="13" fillId="2" borderId="60" xfId="0" applyNumberFormat="1" applyFont="1" applyFill="1" applyBorder="1" applyAlignment="1">
      <alignment/>
    </xf>
    <xf numFmtId="37" fontId="13" fillId="2" borderId="16" xfId="0" applyNumberFormat="1" applyFont="1" applyFill="1" applyBorder="1" applyAlignment="1">
      <alignment/>
    </xf>
    <xf numFmtId="37" fontId="15" fillId="0" borderId="16" xfId="0" applyNumberFormat="1" applyFont="1" applyBorder="1" applyAlignment="1">
      <alignment/>
    </xf>
    <xf numFmtId="37" fontId="35" fillId="0" borderId="27" xfId="0" applyNumberFormat="1" applyFont="1" applyBorder="1" applyAlignment="1">
      <alignment/>
    </xf>
    <xf numFmtId="37" fontId="35" fillId="0" borderId="61" xfId="0" applyNumberFormat="1" applyFont="1" applyBorder="1" applyAlignment="1">
      <alignment/>
    </xf>
    <xf numFmtId="37" fontId="35" fillId="0" borderId="49" xfId="0" applyNumberFormat="1" applyFont="1" applyBorder="1" applyAlignment="1">
      <alignment/>
    </xf>
    <xf numFmtId="37" fontId="29" fillId="2" borderId="14" xfId="0" applyNumberFormat="1" applyFont="1" applyFill="1" applyBorder="1" applyAlignment="1">
      <alignment/>
    </xf>
    <xf numFmtId="37" fontId="29" fillId="2" borderId="15" xfId="0" applyNumberFormat="1" applyFont="1" applyFill="1" applyBorder="1" applyAlignment="1">
      <alignment/>
    </xf>
    <xf numFmtId="37" fontId="29" fillId="2" borderId="16" xfId="0" applyNumberFormat="1" applyFont="1" applyFill="1" applyBorder="1" applyAlignment="1">
      <alignment/>
    </xf>
    <xf numFmtId="37" fontId="29" fillId="2" borderId="6" xfId="0" applyNumberFormat="1" applyFont="1" applyFill="1" applyBorder="1" applyAlignment="1">
      <alignment/>
    </xf>
    <xf numFmtId="37" fontId="29" fillId="2" borderId="1" xfId="0" applyNumberFormat="1" applyFont="1" applyFill="1" applyBorder="1" applyAlignment="1">
      <alignment/>
    </xf>
    <xf numFmtId="37" fontId="29" fillId="2" borderId="7" xfId="0" applyNumberFormat="1" applyFont="1" applyFill="1" applyBorder="1" applyAlignment="1">
      <alignment/>
    </xf>
    <xf numFmtId="37" fontId="30" fillId="2" borderId="25" xfId="0" applyNumberFormat="1" applyFont="1" applyFill="1" applyBorder="1" applyAlignment="1">
      <alignment/>
    </xf>
    <xf numFmtId="37" fontId="29" fillId="2" borderId="48" xfId="0" applyNumberFormat="1" applyFont="1" applyFill="1" applyBorder="1" applyAlignment="1">
      <alignment/>
    </xf>
    <xf numFmtId="37" fontId="29" fillId="2" borderId="49" xfId="0" applyNumberFormat="1" applyFont="1" applyFill="1" applyBorder="1" applyAlignment="1">
      <alignment/>
    </xf>
    <xf numFmtId="37" fontId="13" fillId="2" borderId="14" xfId="0" applyNumberFormat="1" applyFont="1" applyFill="1" applyBorder="1" applyAlignment="1">
      <alignment/>
    </xf>
    <xf numFmtId="37" fontId="13" fillId="2" borderId="15" xfId="0" applyNumberFormat="1" applyFont="1" applyFill="1" applyBorder="1" applyAlignment="1">
      <alignment/>
    </xf>
    <xf numFmtId="37" fontId="14" fillId="2" borderId="14" xfId="0" applyNumberFormat="1" applyFont="1" applyFill="1" applyBorder="1" applyAlignment="1">
      <alignment/>
    </xf>
    <xf numFmtId="37" fontId="14" fillId="2" borderId="15" xfId="0" applyNumberFormat="1" applyFont="1" applyFill="1" applyBorder="1" applyAlignment="1">
      <alignment/>
    </xf>
    <xf numFmtId="37" fontId="14" fillId="2" borderId="16" xfId="0" applyNumberFormat="1" applyFont="1" applyFill="1" applyBorder="1" applyAlignment="1">
      <alignment/>
    </xf>
    <xf numFmtId="37" fontId="13" fillId="2" borderId="3" xfId="0" applyNumberFormat="1" applyFont="1" applyFill="1" applyBorder="1" applyAlignment="1">
      <alignment/>
    </xf>
    <xf numFmtId="37" fontId="13" fillId="2" borderId="0" xfId="0" applyNumberFormat="1" applyFont="1" applyFill="1" applyBorder="1" applyAlignment="1">
      <alignment/>
    </xf>
    <xf numFmtId="37" fontId="13" fillId="2" borderId="4" xfId="0" applyNumberFormat="1" applyFont="1" applyFill="1" applyBorder="1" applyAlignment="1">
      <alignment/>
    </xf>
    <xf numFmtId="37" fontId="13" fillId="2" borderId="25" xfId="0" applyNumberFormat="1" applyFont="1" applyFill="1" applyBorder="1" applyAlignment="1">
      <alignment/>
    </xf>
    <xf numFmtId="37" fontId="13" fillId="2" borderId="48" xfId="0" applyNumberFormat="1" applyFont="1" applyFill="1" applyBorder="1" applyAlignment="1">
      <alignment/>
    </xf>
    <xf numFmtId="37" fontId="13" fillId="2" borderId="49" xfId="0" applyNumberFormat="1" applyFont="1" applyFill="1" applyBorder="1" applyAlignment="1">
      <alignment/>
    </xf>
    <xf numFmtId="37" fontId="33" fillId="2" borderId="14" xfId="0" applyNumberFormat="1" applyFont="1" applyFill="1" applyBorder="1" applyAlignment="1">
      <alignment/>
    </xf>
    <xf numFmtId="37" fontId="33" fillId="2" borderId="15" xfId="0" applyNumberFormat="1" applyFont="1" applyFill="1" applyBorder="1" applyAlignment="1">
      <alignment/>
    </xf>
    <xf numFmtId="37" fontId="13" fillId="0" borderId="14" xfId="0" applyNumberFormat="1" applyFont="1" applyFill="1" applyBorder="1" applyAlignment="1">
      <alignment/>
    </xf>
    <xf numFmtId="37" fontId="13" fillId="0" borderId="15" xfId="0" applyNumberFormat="1" applyFont="1" applyFill="1" applyBorder="1" applyAlignment="1">
      <alignment/>
    </xf>
    <xf numFmtId="37" fontId="13" fillId="0" borderId="16" xfId="0" applyNumberFormat="1" applyFont="1" applyFill="1" applyBorder="1" applyAlignment="1">
      <alignment/>
    </xf>
    <xf numFmtId="37" fontId="13" fillId="0" borderId="26" xfId="0" applyNumberFormat="1" applyFont="1" applyFill="1" applyBorder="1" applyAlignment="1">
      <alignment/>
    </xf>
    <xf numFmtId="37" fontId="13" fillId="0" borderId="36" xfId="0" applyNumberFormat="1" applyFont="1" applyFill="1" applyBorder="1" applyAlignment="1">
      <alignment/>
    </xf>
    <xf numFmtId="37" fontId="13" fillId="0" borderId="37" xfId="0" applyNumberFormat="1" applyFont="1" applyFill="1" applyBorder="1" applyAlignment="1">
      <alignment/>
    </xf>
    <xf numFmtId="37" fontId="13" fillId="2" borderId="14" xfId="0" applyNumberFormat="1" applyFont="1" applyFill="1" applyBorder="1" applyAlignment="1">
      <alignment horizontal="right"/>
    </xf>
    <xf numFmtId="5" fontId="13" fillId="2" borderId="15" xfId="0" applyNumberFormat="1" applyFont="1" applyFill="1" applyBorder="1" applyAlignment="1">
      <alignment/>
    </xf>
    <xf numFmtId="5" fontId="13" fillId="2" borderId="16" xfId="0" applyNumberFormat="1" applyFont="1" applyFill="1" applyBorder="1" applyAlignment="1">
      <alignment/>
    </xf>
    <xf numFmtId="177" fontId="13" fillId="0" borderId="38" xfId="0" applyNumberFormat="1" applyFont="1" applyFill="1" applyBorder="1" applyAlignment="1">
      <alignment horizontal="left" indent="2"/>
    </xf>
    <xf numFmtId="37" fontId="33" fillId="2" borderId="40" xfId="0" applyNumberFormat="1" applyFont="1" applyFill="1" applyBorder="1" applyAlignment="1">
      <alignment/>
    </xf>
    <xf numFmtId="0" fontId="57" fillId="0" borderId="0" xfId="0" applyFont="1" applyAlignment="1">
      <alignment/>
    </xf>
    <xf numFmtId="3" fontId="13" fillId="2" borderId="0" xfId="0" applyNumberFormat="1" applyFont="1" applyFill="1" applyAlignment="1">
      <alignment/>
    </xf>
    <xf numFmtId="3" fontId="8" fillId="2" borderId="0" xfId="0" applyNumberFormat="1" applyFont="1" applyFill="1" applyAlignment="1">
      <alignment/>
    </xf>
    <xf numFmtId="177" fontId="58" fillId="0" borderId="0" xfId="0" applyNumberFormat="1" applyFont="1" applyAlignment="1">
      <alignment horizontal="centerContinuous"/>
    </xf>
    <xf numFmtId="3" fontId="8" fillId="2" borderId="0" xfId="0" applyNumberFormat="1" applyFont="1" applyFill="1" applyAlignment="1">
      <alignment horizontal="centerContinuous"/>
    </xf>
    <xf numFmtId="177" fontId="25" fillId="0" borderId="0" xfId="0" applyNumberFormat="1" applyFont="1" applyAlignment="1">
      <alignment horizontal="centerContinuous"/>
    </xf>
    <xf numFmtId="0" fontId="26" fillId="0" borderId="0" xfId="0" applyFont="1" applyBorder="1" applyAlignment="1">
      <alignment/>
    </xf>
    <xf numFmtId="3" fontId="8" fillId="2" borderId="0" xfId="0" applyNumberFormat="1" applyFont="1" applyFill="1" applyBorder="1" applyAlignment="1">
      <alignment horizontal="centerContinuous"/>
    </xf>
    <xf numFmtId="3" fontId="13" fillId="2" borderId="62" xfId="0" applyNumberFormat="1" applyFont="1" applyFill="1" applyAlignment="1">
      <alignment/>
    </xf>
    <xf numFmtId="3" fontId="13" fillId="2" borderId="63" xfId="0" applyNumberFormat="1" applyFont="1" applyFill="1" applyAlignment="1">
      <alignment/>
    </xf>
    <xf numFmtId="3" fontId="33" fillId="2" borderId="64" xfId="0" applyNumberFormat="1" applyFont="1" applyFill="1" applyBorder="1" applyAlignment="1">
      <alignment/>
    </xf>
    <xf numFmtId="3" fontId="33" fillId="2" borderId="65" xfId="0" applyNumberFormat="1" applyFont="1" applyFill="1" applyBorder="1" applyAlignment="1">
      <alignment horizontal="right"/>
    </xf>
    <xf numFmtId="3" fontId="33" fillId="2" borderId="66" xfId="0" applyNumberFormat="1" applyFont="1" applyFill="1" applyBorder="1" applyAlignment="1">
      <alignment horizontal="right"/>
    </xf>
    <xf numFmtId="3" fontId="59" fillId="2" borderId="63" xfId="0" applyNumberFormat="1" applyFont="1" applyFill="1" applyAlignment="1">
      <alignment/>
    </xf>
    <xf numFmtId="3" fontId="13" fillId="2" borderId="63" xfId="0" applyNumberFormat="1" applyFont="1" applyFill="1" applyBorder="1" applyAlignment="1">
      <alignment/>
    </xf>
    <xf numFmtId="3" fontId="13" fillId="2" borderId="67" xfId="0" applyNumberFormat="1" applyFont="1" applyFill="1" applyBorder="1" applyAlignment="1">
      <alignment/>
    </xf>
    <xf numFmtId="3" fontId="13" fillId="2" borderId="68" xfId="0" applyNumberFormat="1" applyFont="1" applyFill="1" applyBorder="1" applyAlignment="1">
      <alignment horizontal="left"/>
    </xf>
    <xf numFmtId="177" fontId="13" fillId="2" borderId="68" xfId="0" applyNumberFormat="1" applyFont="1" applyFill="1" applyBorder="1" applyAlignment="1">
      <alignment/>
    </xf>
    <xf numFmtId="165" fontId="13" fillId="2" borderId="69" xfId="0" applyNumberFormat="1" applyFont="1" applyFill="1" applyBorder="1" applyAlignment="1">
      <alignment/>
    </xf>
    <xf numFmtId="3" fontId="13" fillId="2" borderId="63" xfId="0" applyNumberFormat="1" applyFont="1" applyFill="1" applyBorder="1" applyAlignment="1">
      <alignment horizontal="left"/>
    </xf>
    <xf numFmtId="177" fontId="13" fillId="2" borderId="70" xfId="0" applyNumberFormat="1" applyFont="1" applyFill="1" applyBorder="1" applyAlignment="1">
      <alignment/>
    </xf>
    <xf numFmtId="3" fontId="13" fillId="2" borderId="71" xfId="0" applyNumberFormat="1" applyFont="1" applyFill="1" applyBorder="1" applyAlignment="1">
      <alignment/>
    </xf>
    <xf numFmtId="3" fontId="13" fillId="2" borderId="72" xfId="0" applyNumberFormat="1" applyFont="1" applyFill="1" applyBorder="1" applyAlignment="1">
      <alignment/>
    </xf>
    <xf numFmtId="177" fontId="13" fillId="2" borderId="73" xfId="0" applyNumberFormat="1" applyFont="1" applyFill="1" applyBorder="1" applyAlignment="1">
      <alignment/>
    </xf>
    <xf numFmtId="3" fontId="13" fillId="2" borderId="74" xfId="0" applyNumberFormat="1" applyFont="1" applyFill="1" applyBorder="1" applyAlignment="1">
      <alignment horizontal="left"/>
    </xf>
    <xf numFmtId="177" fontId="13" fillId="2" borderId="63" xfId="0" applyNumberFormat="1" applyFont="1" applyFill="1" applyAlignment="1">
      <alignment/>
    </xf>
    <xf numFmtId="3" fontId="13" fillId="2" borderId="75" xfId="0" applyNumberFormat="1" applyFont="1" applyFill="1" applyBorder="1" applyAlignment="1">
      <alignment/>
    </xf>
    <xf numFmtId="3" fontId="13" fillId="2" borderId="63" xfId="0" applyNumberFormat="1" applyFont="1" applyFill="1" applyAlignment="1">
      <alignment horizontal="left"/>
    </xf>
    <xf numFmtId="3" fontId="13" fillId="2" borderId="76" xfId="0" applyNumberFormat="1" applyFont="1" applyFill="1" applyBorder="1" applyAlignment="1">
      <alignment/>
    </xf>
    <xf numFmtId="3" fontId="13" fillId="2" borderId="68" xfId="0" applyNumberFormat="1" applyFont="1" applyFill="1" applyBorder="1" applyAlignment="1">
      <alignment/>
    </xf>
    <xf numFmtId="3" fontId="13" fillId="2" borderId="69" xfId="0" applyNumberFormat="1" applyFont="1" applyFill="1" applyBorder="1" applyAlignment="1">
      <alignment/>
    </xf>
    <xf numFmtId="3" fontId="13" fillId="2" borderId="77" xfId="0" applyNumberFormat="1" applyFont="1" applyFill="1" applyBorder="1" applyAlignment="1">
      <alignment horizontal="left"/>
    </xf>
    <xf numFmtId="37" fontId="13" fillId="2" borderId="78" xfId="0" applyNumberFormat="1" applyFont="1" applyFill="1" applyBorder="1" applyAlignment="1">
      <alignment/>
    </xf>
    <xf numFmtId="37" fontId="13" fillId="2" borderId="71" xfId="0" applyNumberFormat="1" applyFont="1" applyFill="1" applyBorder="1" applyAlignment="1">
      <alignment/>
    </xf>
    <xf numFmtId="37" fontId="13" fillId="2" borderId="70" xfId="0" applyNumberFormat="1" applyFont="1" applyFill="1" applyBorder="1" applyAlignment="1">
      <alignment/>
    </xf>
    <xf numFmtId="37" fontId="13" fillId="2" borderId="69" xfId="0" applyNumberFormat="1" applyFont="1" applyFill="1" applyBorder="1" applyAlignment="1">
      <alignment/>
    </xf>
    <xf numFmtId="177" fontId="13" fillId="2" borderId="79" xfId="0" applyNumberFormat="1" applyFont="1" applyFill="1" applyBorder="1" applyAlignment="1">
      <alignment/>
    </xf>
    <xf numFmtId="3" fontId="13" fillId="2" borderId="80" xfId="0" applyNumberFormat="1" applyFont="1" applyFill="1" applyBorder="1" applyAlignment="1">
      <alignment horizontal="left"/>
    </xf>
    <xf numFmtId="3" fontId="13" fillId="2" borderId="81" xfId="0" applyNumberFormat="1" applyFont="1" applyFill="1" applyBorder="1" applyAlignment="1">
      <alignment/>
    </xf>
    <xf numFmtId="3" fontId="13" fillId="2" borderId="82" xfId="0" applyNumberFormat="1" applyFont="1" applyFill="1" applyBorder="1" applyAlignment="1">
      <alignment/>
    </xf>
    <xf numFmtId="3" fontId="13" fillId="2" borderId="7" xfId="0" applyNumberFormat="1" applyFont="1" applyFill="1" applyBorder="1" applyAlignment="1">
      <alignment/>
    </xf>
    <xf numFmtId="3" fontId="13" fillId="2" borderId="17" xfId="0" applyNumberFormat="1" applyFont="1" applyFill="1" applyBorder="1" applyAlignment="1">
      <alignment/>
    </xf>
    <xf numFmtId="3" fontId="13" fillId="2" borderId="83" xfId="0" applyNumberFormat="1" applyFont="1" applyFill="1" applyBorder="1" applyAlignment="1">
      <alignment/>
    </xf>
    <xf numFmtId="3" fontId="33" fillId="2" borderId="84" xfId="0" applyNumberFormat="1" applyFont="1" applyFill="1" applyBorder="1" applyAlignment="1">
      <alignment horizontal="left"/>
    </xf>
    <xf numFmtId="3" fontId="33" fillId="2" borderId="84" xfId="0" applyNumberFormat="1" applyFont="1" applyFill="1" applyBorder="1" applyAlignment="1">
      <alignment/>
    </xf>
    <xf numFmtId="3" fontId="33" fillId="2" borderId="85" xfId="0" applyNumberFormat="1" applyFont="1" applyFill="1" applyBorder="1" applyAlignment="1">
      <alignment/>
    </xf>
    <xf numFmtId="1" fontId="13" fillId="2" borderId="63" xfId="0" applyNumberFormat="1" applyFont="1" applyFill="1" applyAlignment="1">
      <alignment/>
    </xf>
    <xf numFmtId="37" fontId="22" fillId="0" borderId="86" xfId="0" applyNumberFormat="1" applyFont="1" applyBorder="1" applyAlignment="1">
      <alignment/>
    </xf>
    <xf numFmtId="3" fontId="6" fillId="0" borderId="34" xfId="0" applyNumberFormat="1" applyFont="1" applyBorder="1" applyAlignment="1">
      <alignment/>
    </xf>
    <xf numFmtId="37" fontId="6" fillId="0" borderId="86" xfId="0" applyNumberFormat="1" applyFont="1" applyBorder="1" applyAlignment="1">
      <alignment/>
    </xf>
    <xf numFmtId="0" fontId="35" fillId="0" borderId="19" xfId="21" applyFont="1" applyBorder="1">
      <alignment/>
      <protection/>
    </xf>
    <xf numFmtId="0" fontId="35" fillId="0" borderId="25" xfId="21" applyFont="1" applyBorder="1" applyAlignment="1">
      <alignment horizontal="centerContinuous"/>
      <protection/>
    </xf>
    <xf numFmtId="0" fontId="35" fillId="0" borderId="48" xfId="21" applyFont="1" applyBorder="1" applyAlignment="1">
      <alignment horizontal="centerContinuous"/>
      <protection/>
    </xf>
    <xf numFmtId="0" fontId="35" fillId="0" borderId="19" xfId="21" applyFont="1" applyBorder="1" applyAlignment="1">
      <alignment horizontal="center"/>
      <protection/>
    </xf>
    <xf numFmtId="0" fontId="35" fillId="0" borderId="5" xfId="21" applyFont="1" applyBorder="1">
      <alignment/>
      <protection/>
    </xf>
    <xf numFmtId="0" fontId="35" fillId="0" borderId="1" xfId="21" applyFont="1" applyBorder="1" applyAlignment="1">
      <alignment horizontal="center"/>
      <protection/>
    </xf>
    <xf numFmtId="0" fontId="35" fillId="0" borderId="7" xfId="21" applyFont="1" applyBorder="1" applyAlignment="1">
      <alignment horizontal="center"/>
      <protection/>
    </xf>
    <xf numFmtId="0" fontId="35" fillId="0" borderId="87" xfId="21" applyFont="1" applyBorder="1">
      <alignment/>
      <protection/>
    </xf>
    <xf numFmtId="0" fontId="35" fillId="0" borderId="88" xfId="21" applyFont="1" applyBorder="1" applyAlignment="1">
      <alignment horizontal="center"/>
      <protection/>
    </xf>
    <xf numFmtId="0" fontId="35" fillId="0" borderId="89" xfId="21" applyFont="1" applyBorder="1" applyAlignment="1">
      <alignment horizontal="center"/>
      <protection/>
    </xf>
    <xf numFmtId="0" fontId="55" fillId="0" borderId="45" xfId="21" applyFont="1" applyBorder="1">
      <alignment/>
      <protection/>
    </xf>
    <xf numFmtId="3" fontId="55" fillId="0" borderId="39" xfId="21" applyNumberFormat="1" applyFont="1" applyBorder="1" applyAlignment="1">
      <alignment/>
      <protection/>
    </xf>
    <xf numFmtId="3" fontId="55" fillId="0" borderId="39" xfId="21" applyNumberFormat="1" applyFont="1" applyBorder="1" applyAlignment="1">
      <alignment horizontal="right"/>
      <protection/>
    </xf>
    <xf numFmtId="165" fontId="55" fillId="0" borderId="40" xfId="21" applyNumberFormat="1" applyFont="1" applyBorder="1" applyAlignment="1">
      <alignment/>
      <protection/>
    </xf>
    <xf numFmtId="3" fontId="55" fillId="0" borderId="40" xfId="21" applyNumberFormat="1" applyFont="1" applyBorder="1" applyAlignment="1">
      <alignment/>
      <protection/>
    </xf>
    <xf numFmtId="0" fontId="55" fillId="0" borderId="5" xfId="21" applyFont="1" applyBorder="1">
      <alignment/>
      <protection/>
    </xf>
    <xf numFmtId="177" fontId="55" fillId="0" borderId="1" xfId="21" applyNumberFormat="1" applyFont="1" applyBorder="1" applyAlignment="1">
      <alignment/>
      <protection/>
    </xf>
    <xf numFmtId="177" fontId="55" fillId="0" borderId="1" xfId="21" applyNumberFormat="1" applyFont="1" applyBorder="1" applyAlignment="1">
      <alignment horizontal="right"/>
      <protection/>
    </xf>
    <xf numFmtId="37" fontId="55" fillId="0" borderId="7" xfId="21" applyNumberFormat="1" applyFont="1" applyBorder="1" applyAlignment="1">
      <alignment/>
      <protection/>
    </xf>
    <xf numFmtId="0" fontId="35" fillId="0" borderId="3" xfId="21" applyFont="1" applyBorder="1" applyAlignment="1">
      <alignment horizontal="left"/>
      <protection/>
    </xf>
    <xf numFmtId="0" fontId="55" fillId="0" borderId="6" xfId="21" applyFont="1" applyBorder="1">
      <alignment/>
      <protection/>
    </xf>
    <xf numFmtId="0" fontId="55" fillId="0" borderId="1" xfId="21" applyFont="1" applyBorder="1">
      <alignment/>
      <protection/>
    </xf>
    <xf numFmtId="0" fontId="55" fillId="0" borderId="7" xfId="21" applyFont="1" applyBorder="1">
      <alignment/>
      <protection/>
    </xf>
    <xf numFmtId="3" fontId="35" fillId="0" borderId="10" xfId="21" applyNumberFormat="1" applyFont="1" applyBorder="1" applyAlignment="1">
      <alignment/>
      <protection/>
    </xf>
    <xf numFmtId="3" fontId="35" fillId="0" borderId="19" xfId="21" applyNumberFormat="1" applyFont="1" applyBorder="1" applyAlignment="1">
      <alignment/>
      <protection/>
    </xf>
    <xf numFmtId="3" fontId="35" fillId="0" borderId="11" xfId="21" applyNumberFormat="1" applyFont="1" applyBorder="1" applyAlignment="1">
      <alignment/>
      <protection/>
    </xf>
    <xf numFmtId="0" fontId="22" fillId="0" borderId="0" xfId="0" applyFont="1" applyAlignment="1">
      <alignment/>
    </xf>
    <xf numFmtId="3" fontId="35" fillId="0" borderId="0" xfId="0" applyNumberFormat="1" applyFont="1" applyAlignment="1">
      <alignment/>
    </xf>
    <xf numFmtId="0" fontId="57" fillId="0" borderId="0" xfId="21" applyFont="1">
      <alignment/>
      <protection/>
    </xf>
    <xf numFmtId="0" fontId="35" fillId="0" borderId="0" xfId="21" applyFont="1" applyAlignment="1">
      <alignment horizontal="centerContinuous"/>
      <protection/>
    </xf>
    <xf numFmtId="0" fontId="57" fillId="0" borderId="0" xfId="21" applyFont="1" applyAlignment="1">
      <alignment horizontal="centerContinuous"/>
      <protection/>
    </xf>
    <xf numFmtId="3" fontId="55" fillId="0" borderId="0" xfId="21" applyNumberFormat="1" applyFont="1" applyAlignment="1">
      <alignment horizontal="centerContinuous"/>
      <protection/>
    </xf>
    <xf numFmtId="0" fontId="55" fillId="0" borderId="0" xfId="21" applyFont="1" applyAlignment="1">
      <alignment horizontal="centerContinuous"/>
      <protection/>
    </xf>
    <xf numFmtId="0" fontId="57" fillId="0" borderId="0" xfId="21" applyFont="1" applyAlignment="1">
      <alignment horizontal="left"/>
      <protection/>
    </xf>
    <xf numFmtId="0" fontId="57" fillId="0" borderId="0" xfId="0" applyFont="1" applyBorder="1" applyAlignment="1">
      <alignment/>
    </xf>
    <xf numFmtId="0" fontId="57" fillId="0" borderId="0" xfId="0" applyFont="1" applyBorder="1" applyAlignment="1">
      <alignment/>
    </xf>
    <xf numFmtId="0" fontId="57" fillId="0" borderId="0" xfId="0" applyFont="1" applyBorder="1" applyAlignment="1">
      <alignment/>
    </xf>
    <xf numFmtId="0" fontId="28" fillId="0" borderId="0" xfId="0" applyFont="1" applyBorder="1" applyAlignment="1">
      <alignment wrapText="1"/>
    </xf>
    <xf numFmtId="0" fontId="28" fillId="0" borderId="0" xfId="0" applyFont="1" applyBorder="1" applyAlignment="1">
      <alignment wrapText="1"/>
    </xf>
    <xf numFmtId="0" fontId="15" fillId="0" borderId="0" xfId="0" applyFont="1" applyAlignment="1">
      <alignment/>
    </xf>
    <xf numFmtId="0" fontId="26" fillId="0" borderId="0" xfId="0" applyFont="1" applyBorder="1" applyAlignment="1">
      <alignment wrapText="1"/>
    </xf>
    <xf numFmtId="0" fontId="15" fillId="0" borderId="0" xfId="0" applyFont="1" applyBorder="1" applyAlignment="1">
      <alignment/>
    </xf>
    <xf numFmtId="0" fontId="28" fillId="0" borderId="0" xfId="0" applyFont="1" applyBorder="1" applyAlignment="1">
      <alignment wrapText="1"/>
    </xf>
    <xf numFmtId="0" fontId="28" fillId="0" borderId="0" xfId="0" applyFont="1" applyBorder="1" applyAlignment="1">
      <alignment wrapText="1"/>
    </xf>
    <xf numFmtId="0" fontId="15" fillId="0" borderId="0" xfId="0" applyFont="1" applyBorder="1" applyAlignment="1">
      <alignment wrapText="1"/>
    </xf>
    <xf numFmtId="177" fontId="31" fillId="0" borderId="10" xfId="0" applyNumberFormat="1" applyFont="1"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wrapText="1"/>
    </xf>
    <xf numFmtId="177" fontId="0" fillId="0" borderId="0" xfId="0" applyNumberFormat="1" applyBorder="1" applyAlignment="1">
      <alignment/>
    </xf>
    <xf numFmtId="177" fontId="51" fillId="0" borderId="0" xfId="0" applyNumberFormat="1" applyFont="1" applyBorder="1" applyAlignment="1">
      <alignment/>
    </xf>
    <xf numFmtId="177" fontId="51" fillId="0" borderId="0" xfId="0" applyNumberFormat="1" applyFont="1" applyBorder="1" applyAlignment="1">
      <alignment/>
    </xf>
    <xf numFmtId="177" fontId="51" fillId="0" borderId="90" xfId="0" applyNumberFormat="1" applyFont="1" applyBorder="1" applyAlignment="1">
      <alignment/>
    </xf>
    <xf numFmtId="0" fontId="26" fillId="0" borderId="6" xfId="0" applyFont="1" applyBorder="1" applyAlignment="1">
      <alignment horizontal="left" wrapText="1" indent="1"/>
    </xf>
    <xf numFmtId="0" fontId="26" fillId="0" borderId="1" xfId="0" applyFont="1" applyBorder="1" applyAlignment="1">
      <alignment horizontal="left" wrapText="1" indent="1"/>
    </xf>
    <xf numFmtId="3" fontId="15" fillId="0" borderId="14" xfId="0" applyNumberFormat="1" applyFont="1" applyBorder="1" applyAlignment="1">
      <alignment horizontal="left" indent="2"/>
    </xf>
    <xf numFmtId="3" fontId="15" fillId="0" borderId="10" xfId="0" applyNumberFormat="1" applyFont="1" applyBorder="1" applyAlignment="1">
      <alignment horizontal="left" wrapText="1" indent="1"/>
    </xf>
    <xf numFmtId="0" fontId="26" fillId="0" borderId="11" xfId="0" applyFont="1" applyBorder="1" applyAlignment="1">
      <alignment horizontal="left" wrapText="1" indent="1"/>
    </xf>
    <xf numFmtId="0" fontId="26" fillId="0" borderId="17" xfId="0" applyFont="1" applyBorder="1" applyAlignment="1">
      <alignment horizontal="left" wrapText="1" indent="1"/>
    </xf>
    <xf numFmtId="3" fontId="15" fillId="0" borderId="91" xfId="0" applyNumberFormat="1" applyFont="1" applyBorder="1" applyAlignment="1">
      <alignment horizontal="left" indent="2"/>
    </xf>
    <xf numFmtId="0" fontId="26" fillId="0" borderId="92" xfId="0" applyFont="1" applyBorder="1" applyAlignment="1">
      <alignment horizontal="left" indent="2"/>
    </xf>
    <xf numFmtId="0" fontId="26" fillId="0" borderId="93" xfId="0" applyFont="1" applyBorder="1" applyAlignment="1">
      <alignment horizontal="left" indent="2"/>
    </xf>
    <xf numFmtId="0" fontId="26" fillId="0" borderId="94" xfId="0" applyFont="1" applyBorder="1" applyAlignment="1">
      <alignment horizontal="left" indent="2"/>
    </xf>
    <xf numFmtId="0" fontId="26" fillId="0" borderId="14" xfId="0" applyFont="1" applyBorder="1" applyAlignment="1">
      <alignment horizontal="left" indent="2"/>
    </xf>
    <xf numFmtId="0" fontId="26" fillId="0" borderId="15" xfId="0" applyFont="1" applyBorder="1" applyAlignment="1">
      <alignment horizontal="left" indent="2"/>
    </xf>
    <xf numFmtId="0" fontId="26" fillId="0" borderId="16" xfId="0" applyFont="1" applyBorder="1" applyAlignment="1">
      <alignment horizontal="left" indent="2"/>
    </xf>
    <xf numFmtId="3" fontId="15" fillId="0" borderId="34" xfId="0" applyNumberFormat="1" applyFont="1" applyBorder="1" applyAlignment="1">
      <alignment horizontal="left" indent="2"/>
    </xf>
    <xf numFmtId="0" fontId="26" fillId="0" borderId="35" xfId="0" applyFont="1" applyBorder="1" applyAlignment="1">
      <alignment horizontal="left" indent="2"/>
    </xf>
    <xf numFmtId="0" fontId="49" fillId="0" borderId="0" xfId="0" applyFont="1" applyBorder="1" applyAlignment="1">
      <alignment/>
    </xf>
    <xf numFmtId="0" fontId="0" fillId="0" borderId="0" xfId="0" applyFont="1" applyBorder="1" applyAlignment="1">
      <alignment/>
    </xf>
    <xf numFmtId="3" fontId="6" fillId="0" borderId="25" xfId="0" applyNumberFormat="1" applyFont="1" applyBorder="1" applyAlignment="1">
      <alignment/>
    </xf>
    <xf numFmtId="0" fontId="0" fillId="0" borderId="48" xfId="0" applyBorder="1" applyAlignment="1">
      <alignment/>
    </xf>
    <xf numFmtId="3" fontId="27" fillId="0" borderId="6" xfId="0" applyNumberFormat="1" applyFont="1" applyBorder="1" applyAlignment="1">
      <alignment horizontal="left" indent="4"/>
    </xf>
    <xf numFmtId="0" fontId="26" fillId="0" borderId="1" xfId="0" applyFont="1" applyBorder="1" applyAlignment="1">
      <alignment horizontal="left" indent="4"/>
    </xf>
    <xf numFmtId="0" fontId="26" fillId="0" borderId="7" xfId="0" applyFont="1" applyBorder="1" applyAlignment="1">
      <alignment horizontal="left" indent="4"/>
    </xf>
    <xf numFmtId="3" fontId="15" fillId="0" borderId="95" xfId="0" applyNumberFormat="1" applyFont="1" applyBorder="1" applyAlignment="1">
      <alignment horizontal="left" indent="2"/>
    </xf>
    <xf numFmtId="0" fontId="26" fillId="0" borderId="88" xfId="0" applyFont="1" applyBorder="1" applyAlignment="1">
      <alignment horizontal="left" indent="2"/>
    </xf>
    <xf numFmtId="0" fontId="26" fillId="0" borderId="89" xfId="0" applyFont="1" applyBorder="1" applyAlignment="1">
      <alignment horizontal="left" indent="2"/>
    </xf>
    <xf numFmtId="0" fontId="26" fillId="0" borderId="7" xfId="0" applyFont="1" applyBorder="1" applyAlignment="1">
      <alignment horizontal="left" wrapText="1" indent="1"/>
    </xf>
    <xf numFmtId="3" fontId="15" fillId="0" borderId="96" xfId="0" applyNumberFormat="1" applyFont="1" applyBorder="1" applyAlignment="1">
      <alignment horizontal="left" indent="2"/>
    </xf>
    <xf numFmtId="0" fontId="26" fillId="0" borderId="97" xfId="0" applyFont="1" applyBorder="1" applyAlignment="1">
      <alignment horizontal="left" indent="2"/>
    </xf>
    <xf numFmtId="0" fontId="26" fillId="0" borderId="98" xfId="0" applyFont="1" applyBorder="1" applyAlignment="1">
      <alignment horizontal="left" indent="2"/>
    </xf>
    <xf numFmtId="177" fontId="22" fillId="0" borderId="19" xfId="0" applyNumberFormat="1" applyFont="1" applyBorder="1" applyAlignment="1">
      <alignment horizontal="right"/>
    </xf>
    <xf numFmtId="0" fontId="0" fillId="0" borderId="20" xfId="0" applyBorder="1" applyAlignment="1">
      <alignment/>
    </xf>
    <xf numFmtId="177" fontId="22" fillId="0" borderId="19" xfId="0" applyNumberFormat="1" applyFont="1" applyBorder="1" applyAlignment="1">
      <alignment horizontal="center"/>
    </xf>
    <xf numFmtId="177" fontId="22" fillId="0" borderId="19" xfId="0" applyNumberFormat="1" applyFont="1" applyBorder="1" applyAlignment="1">
      <alignment horizontal="center" wrapText="1"/>
    </xf>
    <xf numFmtId="0" fontId="0" fillId="0" borderId="20" xfId="0" applyBorder="1" applyAlignment="1">
      <alignment horizontal="center" wrapText="1"/>
    </xf>
    <xf numFmtId="3" fontId="27" fillId="0" borderId="10" xfId="0" applyNumberFormat="1" applyFont="1" applyBorder="1" applyAlignment="1">
      <alignment/>
    </xf>
    <xf numFmtId="0" fontId="26" fillId="0" borderId="11" xfId="0" applyFont="1" applyBorder="1" applyAlignment="1">
      <alignment/>
    </xf>
    <xf numFmtId="0" fontId="26" fillId="0" borderId="17" xfId="0" applyFont="1" applyBorder="1" applyAlignment="1">
      <alignment/>
    </xf>
    <xf numFmtId="0" fontId="26" fillId="0" borderId="3" xfId="0" applyFont="1" applyBorder="1" applyAlignment="1">
      <alignment/>
    </xf>
    <xf numFmtId="0" fontId="26" fillId="0" borderId="0" xfId="0" applyFont="1" applyBorder="1" applyAlignment="1">
      <alignment/>
    </xf>
    <xf numFmtId="0" fontId="26" fillId="0" borderId="4" xfId="0" applyFont="1" applyBorder="1" applyAlignment="1">
      <alignment/>
    </xf>
    <xf numFmtId="0" fontId="26" fillId="0" borderId="13" xfId="0" applyFont="1" applyBorder="1" applyAlignment="1">
      <alignment/>
    </xf>
    <xf numFmtId="0" fontId="26" fillId="0" borderId="12" xfId="0" applyFont="1" applyBorder="1" applyAlignment="1">
      <alignment/>
    </xf>
    <xf numFmtId="0" fontId="26" fillId="0" borderId="18" xfId="0" applyFont="1" applyBorder="1" applyAlignment="1">
      <alignment/>
    </xf>
    <xf numFmtId="177" fontId="15" fillId="0" borderId="10" xfId="0" applyNumberFormat="1" applyFont="1" applyBorder="1" applyAlignment="1">
      <alignment horizontal="center" vertical="center" wrapText="1"/>
    </xf>
    <xf numFmtId="0" fontId="26" fillId="0" borderId="1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7" xfId="0" applyFont="1" applyBorder="1" applyAlignment="1">
      <alignment horizontal="center" vertical="center" wrapText="1"/>
    </xf>
    <xf numFmtId="177" fontId="15" fillId="0" borderId="10" xfId="0" applyNumberFormat="1" applyFont="1" applyBorder="1" applyAlignment="1">
      <alignment horizontal="center" vertical="center"/>
    </xf>
    <xf numFmtId="0" fontId="26" fillId="0" borderId="11" xfId="0" applyFont="1" applyBorder="1" applyAlignment="1">
      <alignment vertical="center"/>
    </xf>
    <xf numFmtId="0" fontId="26" fillId="0" borderId="17" xfId="0" applyFont="1" applyBorder="1" applyAlignment="1">
      <alignment vertical="center"/>
    </xf>
    <xf numFmtId="0" fontId="26" fillId="0" borderId="6" xfId="0" applyFont="1" applyBorder="1" applyAlignment="1">
      <alignment vertical="center"/>
    </xf>
    <xf numFmtId="0" fontId="26" fillId="0" borderId="1" xfId="0" applyFont="1" applyBorder="1" applyAlignment="1">
      <alignment vertical="center"/>
    </xf>
    <xf numFmtId="0" fontId="26" fillId="0" borderId="7" xfId="0" applyFont="1" applyBorder="1" applyAlignment="1">
      <alignment vertical="center"/>
    </xf>
    <xf numFmtId="3" fontId="22" fillId="0" borderId="25" xfId="0" applyNumberFormat="1" applyFont="1" applyBorder="1" applyAlignment="1">
      <alignment/>
    </xf>
    <xf numFmtId="3" fontId="6" fillId="0" borderId="96" xfId="0" applyNumberFormat="1" applyFont="1" applyBorder="1" applyAlignment="1">
      <alignment horizontal="left" indent="2"/>
    </xf>
    <xf numFmtId="3" fontId="6" fillId="0" borderId="97" xfId="0" applyNumberFormat="1" applyFont="1" applyBorder="1" applyAlignment="1">
      <alignment horizontal="left" indent="2"/>
    </xf>
    <xf numFmtId="3" fontId="6" fillId="0" borderId="38" xfId="0" applyNumberFormat="1" applyFont="1" applyBorder="1" applyAlignment="1">
      <alignment horizontal="left" indent="2"/>
    </xf>
    <xf numFmtId="0" fontId="0" fillId="0" borderId="39" xfId="0" applyBorder="1" applyAlignment="1">
      <alignment horizontal="left" indent="2"/>
    </xf>
    <xf numFmtId="3" fontId="6" fillId="0" borderId="38" xfId="0" applyNumberFormat="1" applyFont="1" applyBorder="1" applyAlignment="1">
      <alignment horizontal="left" indent="4"/>
    </xf>
    <xf numFmtId="0" fontId="0" fillId="0" borderId="39" xfId="0" applyBorder="1" applyAlignment="1">
      <alignment horizontal="left" indent="4"/>
    </xf>
    <xf numFmtId="177" fontId="22" fillId="0" borderId="25" xfId="0" applyNumberFormat="1" applyFont="1" applyBorder="1" applyAlignment="1">
      <alignment horizontal="center"/>
    </xf>
    <xf numFmtId="177" fontId="22" fillId="0" borderId="48" xfId="0" applyNumberFormat="1" applyFont="1" applyBorder="1" applyAlignment="1">
      <alignment horizontal="center"/>
    </xf>
    <xf numFmtId="177" fontId="22" fillId="0" borderId="49" xfId="0" applyNumberFormat="1" applyFont="1" applyBorder="1" applyAlignment="1">
      <alignment horizontal="center"/>
    </xf>
    <xf numFmtId="3" fontId="37" fillId="0" borderId="92" xfId="0" applyNumberFormat="1" applyFont="1" applyBorder="1" applyAlignment="1">
      <alignment/>
    </xf>
    <xf numFmtId="3" fontId="37" fillId="0" borderId="93" xfId="0" applyNumberFormat="1" applyFont="1" applyBorder="1" applyAlignment="1">
      <alignment/>
    </xf>
    <xf numFmtId="3" fontId="22" fillId="0" borderId="99" xfId="0" applyNumberFormat="1" applyFont="1" applyBorder="1" applyAlignment="1">
      <alignment horizontal="left" indent="2"/>
    </xf>
    <xf numFmtId="0" fontId="0" fillId="0" borderId="100" xfId="0" applyBorder="1" applyAlignment="1">
      <alignment horizontal="left" indent="2"/>
    </xf>
    <xf numFmtId="3" fontId="6" fillId="0" borderId="14" xfId="0" applyNumberFormat="1" applyFont="1" applyBorder="1" applyAlignment="1">
      <alignment horizontal="left" indent="4"/>
    </xf>
    <xf numFmtId="0" fontId="0" fillId="0" borderId="15" xfId="0" applyBorder="1" applyAlignment="1">
      <alignment horizontal="left" indent="4"/>
    </xf>
    <xf numFmtId="3" fontId="6" fillId="0" borderId="38" xfId="0" applyNumberFormat="1" applyFont="1" applyBorder="1" applyAlignment="1">
      <alignment/>
    </xf>
    <xf numFmtId="0" fontId="0" fillId="0" borderId="39" xfId="0" applyBorder="1" applyAlignment="1">
      <alignment/>
    </xf>
    <xf numFmtId="3" fontId="6" fillId="0" borderId="38" xfId="0" applyNumberFormat="1" applyFont="1" applyFill="1" applyBorder="1" applyAlignment="1">
      <alignment horizontal="left" indent="4"/>
    </xf>
    <xf numFmtId="3" fontId="6" fillId="0" borderId="14" xfId="0" applyNumberFormat="1" applyFont="1" applyBorder="1" applyAlignment="1">
      <alignment/>
    </xf>
    <xf numFmtId="0" fontId="0" fillId="0" borderId="15" xfId="0" applyBorder="1" applyAlignment="1">
      <alignment/>
    </xf>
    <xf numFmtId="3" fontId="37" fillId="0" borderId="97" xfId="0" applyNumberFormat="1" applyFont="1" applyBorder="1" applyAlignment="1">
      <alignment/>
    </xf>
    <xf numFmtId="3" fontId="37" fillId="0" borderId="98" xfId="0" applyNumberFormat="1" applyFont="1" applyBorder="1" applyAlignment="1">
      <alignment/>
    </xf>
    <xf numFmtId="3" fontId="37" fillId="0" borderId="39" xfId="0" applyNumberFormat="1" applyFont="1" applyBorder="1" applyAlignment="1">
      <alignment/>
    </xf>
    <xf numFmtId="3" fontId="37" fillId="0" borderId="40" xfId="0" applyNumberFormat="1" applyFont="1" applyBorder="1" applyAlignment="1">
      <alignment/>
    </xf>
    <xf numFmtId="3" fontId="38" fillId="0" borderId="0" xfId="0" applyNumberFormat="1" applyFont="1" applyAlignment="1">
      <alignment horizontal="center"/>
    </xf>
    <xf numFmtId="0" fontId="0" fillId="0" borderId="0" xfId="0" applyAlignment="1">
      <alignment horizontal="center"/>
    </xf>
    <xf numFmtId="3" fontId="39" fillId="0" borderId="0" xfId="0" applyNumberFormat="1" applyFont="1" applyAlignment="1">
      <alignment horizontal="center"/>
    </xf>
    <xf numFmtId="0" fontId="0" fillId="0" borderId="0" xfId="0" applyBorder="1" applyAlignment="1">
      <alignment horizontal="center"/>
    </xf>
    <xf numFmtId="3" fontId="15" fillId="0" borderId="96" xfId="0" applyNumberFormat="1" applyFont="1" applyBorder="1" applyAlignment="1">
      <alignment horizontal="left" indent="4"/>
    </xf>
    <xf numFmtId="0" fontId="26" fillId="0" borderId="97" xfId="0" applyFont="1" applyBorder="1" applyAlignment="1">
      <alignment horizontal="left" indent="4"/>
    </xf>
    <xf numFmtId="0" fontId="26" fillId="0" borderId="98" xfId="0" applyFont="1" applyBorder="1" applyAlignment="1">
      <alignment horizontal="left" indent="4"/>
    </xf>
    <xf numFmtId="3" fontId="15" fillId="0" borderId="25" xfId="0" applyNumberFormat="1" applyFont="1" applyBorder="1" applyAlignment="1">
      <alignment horizontal="left" indent="2"/>
    </xf>
    <xf numFmtId="0" fontId="26" fillId="0" borderId="48" xfId="0" applyFont="1" applyBorder="1" applyAlignment="1">
      <alignment horizontal="left" indent="2"/>
    </xf>
    <xf numFmtId="0" fontId="26" fillId="0" borderId="49" xfId="0" applyFont="1" applyBorder="1" applyAlignment="1">
      <alignment horizontal="left" indent="2"/>
    </xf>
    <xf numFmtId="0" fontId="26" fillId="0" borderId="11" xfId="0" applyFont="1" applyBorder="1" applyAlignment="1">
      <alignment vertical="center" wrapText="1"/>
    </xf>
    <xf numFmtId="0" fontId="26" fillId="0" borderId="6" xfId="0" applyFont="1" applyBorder="1" applyAlignment="1">
      <alignment vertical="center" wrapText="1"/>
    </xf>
    <xf numFmtId="0" fontId="26" fillId="0" borderId="1" xfId="0" applyFont="1" applyBorder="1" applyAlignment="1">
      <alignment vertical="center" wrapText="1"/>
    </xf>
    <xf numFmtId="3" fontId="38" fillId="0" borderId="0" xfId="0" applyNumberFormat="1" applyFont="1" applyAlignment="1">
      <alignment/>
    </xf>
    <xf numFmtId="0" fontId="0" fillId="0" borderId="0" xfId="0" applyAlignment="1">
      <alignment/>
    </xf>
    <xf numFmtId="3" fontId="22" fillId="0" borderId="101" xfId="0" applyNumberFormat="1" applyFont="1" applyBorder="1" applyAlignment="1">
      <alignment/>
    </xf>
    <xf numFmtId="0" fontId="0" fillId="0" borderId="29" xfId="0" applyBorder="1" applyAlignment="1">
      <alignment/>
    </xf>
    <xf numFmtId="3" fontId="48" fillId="0" borderId="0" xfId="0" applyNumberFormat="1" applyFont="1" applyAlignment="1">
      <alignment horizontal="center"/>
    </xf>
    <xf numFmtId="0" fontId="46" fillId="0" borderId="0" xfId="0" applyFont="1" applyBorder="1" applyAlignment="1">
      <alignment horizontal="center"/>
    </xf>
    <xf numFmtId="0" fontId="46" fillId="0" borderId="0" xfId="0" applyFont="1" applyBorder="1" applyAlignment="1">
      <alignment horizontal="center"/>
    </xf>
    <xf numFmtId="3" fontId="22" fillId="0" borderId="102" xfId="0" applyNumberFormat="1" applyFont="1" applyBorder="1" applyAlignment="1">
      <alignment horizontal="left" indent="2"/>
    </xf>
    <xf numFmtId="0" fontId="0" fillId="0" borderId="30" xfId="0" applyBorder="1" applyAlignment="1">
      <alignment horizontal="left" indent="2"/>
    </xf>
    <xf numFmtId="0" fontId="6" fillId="0" borderId="38" xfId="0" applyFont="1" applyBorder="1" applyAlignment="1">
      <alignment horizontal="left" indent="2"/>
    </xf>
    <xf numFmtId="0" fontId="6" fillId="0" borderId="39" xfId="0" applyFont="1" applyBorder="1" applyAlignment="1">
      <alignment horizontal="left" indent="2"/>
    </xf>
    <xf numFmtId="0" fontId="44" fillId="0" borderId="103" xfId="22" applyFont="1" applyFill="1" applyBorder="1" applyAlignment="1">
      <alignment horizontal="center" vertical="center" wrapText="1"/>
      <protection/>
    </xf>
    <xf numFmtId="0" fontId="0" fillId="0" borderId="67"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1" fontId="27" fillId="0" borderId="104" xfId="22" applyNumberFormat="1" applyFont="1" applyFill="1" applyBorder="1" applyAlignment="1">
      <alignment horizontal="center" vertical="center" wrapText="1"/>
      <protection/>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27" fillId="0" borderId="25" xfId="22" applyFont="1" applyFill="1" applyBorder="1" applyAlignment="1">
      <alignment horizontal="center"/>
      <protection/>
    </xf>
    <xf numFmtId="0" fontId="0" fillId="0" borderId="49" xfId="0" applyBorder="1" applyAlignment="1">
      <alignment horizontal="center"/>
    </xf>
    <xf numFmtId="0" fontId="27" fillId="0" borderId="6" xfId="22" applyFont="1" applyFill="1" applyBorder="1" applyAlignment="1">
      <alignment horizontal="center"/>
      <protection/>
    </xf>
    <xf numFmtId="0" fontId="27" fillId="0" borderId="7" xfId="22" applyFont="1" applyFill="1" applyBorder="1" applyAlignment="1">
      <alignment horizontal="center"/>
      <protection/>
    </xf>
    <xf numFmtId="0" fontId="27" fillId="0" borderId="11" xfId="22" applyFont="1" applyFill="1" applyBorder="1" applyAlignment="1">
      <alignment/>
      <protection/>
    </xf>
    <xf numFmtId="0" fontId="15" fillId="0" borderId="1" xfId="22" applyFont="1" applyFill="1" applyBorder="1" applyAlignment="1">
      <alignment/>
      <protection/>
    </xf>
    <xf numFmtId="0" fontId="27" fillId="0" borderId="19" xfId="22" applyFont="1" applyFill="1" applyBorder="1" applyAlignment="1">
      <alignment/>
      <protection/>
    </xf>
    <xf numFmtId="0" fontId="15" fillId="0" borderId="5" xfId="22" applyFont="1" applyFill="1" applyBorder="1" applyAlignment="1">
      <alignment/>
      <protection/>
    </xf>
    <xf numFmtId="0" fontId="49" fillId="0" borderId="0" xfId="22" applyFont="1" applyBorder="1" applyAlignment="1">
      <alignment horizontal="center"/>
      <protection/>
    </xf>
    <xf numFmtId="0" fontId="22" fillId="0" borderId="0" xfId="22" applyFont="1" applyAlignment="1">
      <alignment/>
      <protection/>
    </xf>
    <xf numFmtId="0" fontId="0" fillId="0" borderId="0" xfId="0" applyBorder="1" applyAlignment="1">
      <alignment/>
    </xf>
    <xf numFmtId="0" fontId="0" fillId="0" borderId="0" xfId="0" applyBorder="1" applyAlignment="1">
      <alignment/>
    </xf>
    <xf numFmtId="0" fontId="22" fillId="0" borderId="0" xfId="22" applyFont="1" applyAlignment="1">
      <alignment horizontal="center"/>
      <protection/>
    </xf>
    <xf numFmtId="0" fontId="0" fillId="0" borderId="0" xfId="0" applyBorder="1" applyAlignment="1">
      <alignment horizontal="center"/>
    </xf>
    <xf numFmtId="3" fontId="22" fillId="0" borderId="0" xfId="22" applyNumberFormat="1" applyFont="1" applyAlignment="1">
      <alignment horizontal="center"/>
      <protection/>
    </xf>
    <xf numFmtId="0" fontId="15" fillId="0" borderId="0" xfId="22" applyFont="1" applyAlignment="1">
      <alignment horizontal="center"/>
      <protection/>
    </xf>
    <xf numFmtId="1" fontId="27" fillId="0" borderId="103" xfId="22" applyNumberFormat="1" applyFont="1" applyFill="1" applyBorder="1" applyAlignment="1">
      <alignment horizontal="center" vertical="center" wrapText="1"/>
      <protection/>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8" fillId="0" borderId="0" xfId="0"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wrapText="1"/>
    </xf>
    <xf numFmtId="0" fontId="28" fillId="0" borderId="0" xfId="0" applyFont="1" applyBorder="1" applyAlignment="1">
      <alignment wrapText="1"/>
    </xf>
    <xf numFmtId="0" fontId="28" fillId="0" borderId="0" xfId="0" applyFont="1" applyBorder="1" applyAlignment="1">
      <alignment wrapText="1"/>
    </xf>
    <xf numFmtId="0" fontId="28" fillId="0" borderId="0"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59" fillId="0" borderId="0" xfId="0" applyFont="1" applyBorder="1" applyAlignment="1">
      <alignment wrapText="1"/>
    </xf>
    <xf numFmtId="0" fontId="59" fillId="0" borderId="0" xfId="0" applyFont="1" applyBorder="1" applyAlignment="1">
      <alignment wrapText="1"/>
    </xf>
    <xf numFmtId="177" fontId="31" fillId="0" borderId="10" xfId="0" applyNumberFormat="1" applyFont="1"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177" fontId="5" fillId="0" borderId="96" xfId="0" applyNumberFormat="1" applyFont="1" applyBorder="1" applyAlignment="1">
      <alignment horizontal="left" indent="3"/>
    </xf>
    <xf numFmtId="0" fontId="0" fillId="0" borderId="98" xfId="0" applyBorder="1" applyAlignment="1">
      <alignment horizontal="left" indent="3"/>
    </xf>
    <xf numFmtId="177" fontId="31" fillId="0" borderId="3" xfId="0" applyNumberFormat="1" applyFont="1" applyBorder="1" applyAlignment="1">
      <alignment horizontal="center" wrapText="1"/>
    </xf>
    <xf numFmtId="177" fontId="6" fillId="0" borderId="25" xfId="0" applyNumberFormat="1" applyFont="1" applyBorder="1" applyAlignment="1">
      <alignment/>
    </xf>
    <xf numFmtId="0" fontId="0" fillId="0" borderId="49" xfId="0" applyBorder="1" applyAlignment="1">
      <alignment/>
    </xf>
    <xf numFmtId="177" fontId="5" fillId="0" borderId="91" xfId="0" applyNumberFormat="1" applyFont="1" applyBorder="1" applyAlignment="1">
      <alignment/>
    </xf>
    <xf numFmtId="0" fontId="0" fillId="0" borderId="93" xfId="0" applyBorder="1" applyAlignment="1">
      <alignment/>
    </xf>
    <xf numFmtId="177" fontId="5" fillId="0" borderId="38" xfId="0" applyNumberFormat="1" applyFont="1" applyBorder="1" applyAlignment="1">
      <alignment/>
    </xf>
    <xf numFmtId="0" fontId="0" fillId="0" borderId="40" xfId="0" applyBorder="1" applyAlignment="1">
      <alignment/>
    </xf>
    <xf numFmtId="177" fontId="5" fillId="0" borderId="25" xfId="0" applyNumberFormat="1" applyFont="1" applyBorder="1" applyAlignment="1">
      <alignment/>
    </xf>
    <xf numFmtId="177" fontId="31" fillId="0" borderId="6" xfId="0" applyNumberFormat="1" applyFont="1" applyBorder="1" applyAlignment="1">
      <alignment horizontal="left" indent="3"/>
    </xf>
    <xf numFmtId="0" fontId="0" fillId="0" borderId="7" xfId="0" applyBorder="1" applyAlignment="1">
      <alignment horizontal="left" indent="3"/>
    </xf>
    <xf numFmtId="0" fontId="6" fillId="0" borderId="0" xfId="0" applyFont="1" applyBorder="1" applyAlignment="1">
      <alignment vertical="top" wrapText="1"/>
    </xf>
    <xf numFmtId="0" fontId="0" fillId="0" borderId="0" xfId="0" applyBorder="1" applyAlignment="1">
      <alignment vertical="top" wrapText="1"/>
    </xf>
    <xf numFmtId="177" fontId="25" fillId="0" borderId="0" xfId="0" applyNumberFormat="1" applyFont="1" applyAlignment="1">
      <alignment horizontal="center"/>
    </xf>
    <xf numFmtId="177" fontId="47" fillId="0" borderId="0" xfId="0" applyNumberFormat="1" applyFont="1" applyAlignment="1">
      <alignment horizontal="center"/>
    </xf>
    <xf numFmtId="3" fontId="23" fillId="0" borderId="0" xfId="0" applyNumberFormat="1" applyFont="1" applyAlignment="1">
      <alignment/>
    </xf>
    <xf numFmtId="177" fontId="11" fillId="0" borderId="0" xfId="0" applyNumberFormat="1" applyFont="1" applyAlignment="1">
      <alignment horizontal="center"/>
    </xf>
    <xf numFmtId="177" fontId="12" fillId="0" borderId="0" xfId="0" applyNumberFormat="1" applyFont="1" applyAlignment="1">
      <alignment horizontal="center"/>
    </xf>
    <xf numFmtId="177" fontId="6" fillId="0" borderId="95" xfId="0" applyNumberFormat="1" applyFont="1" applyBorder="1" applyAlignment="1">
      <alignment/>
    </xf>
    <xf numFmtId="0" fontId="0" fillId="0" borderId="89" xfId="0" applyBorder="1" applyAlignment="1">
      <alignment/>
    </xf>
    <xf numFmtId="177" fontId="31" fillId="0" borderId="10" xfId="0" applyNumberFormat="1" applyFont="1" applyBorder="1" applyAlignment="1">
      <alignment horizontal="center"/>
    </xf>
    <xf numFmtId="0" fontId="0" fillId="0" borderId="11" xfId="0" applyBorder="1" applyAlignment="1">
      <alignment/>
    </xf>
    <xf numFmtId="0" fontId="0" fillId="0" borderId="17" xfId="0" applyBorder="1" applyAlignment="1">
      <alignment/>
    </xf>
    <xf numFmtId="0" fontId="0" fillId="0" borderId="3" xfId="0" applyBorder="1" applyAlignment="1">
      <alignment/>
    </xf>
    <xf numFmtId="0" fontId="0" fillId="0" borderId="4" xfId="0" applyBorder="1" applyAlignment="1">
      <alignment/>
    </xf>
    <xf numFmtId="177" fontId="31" fillId="0" borderId="25" xfId="0" applyNumberFormat="1" applyFont="1" applyBorder="1" applyAlignment="1">
      <alignment horizontal="center"/>
    </xf>
    <xf numFmtId="0" fontId="0" fillId="0" borderId="48" xfId="0" applyBorder="1" applyAlignment="1">
      <alignment horizontal="center"/>
    </xf>
    <xf numFmtId="177" fontId="15" fillId="0" borderId="0" xfId="0" applyNumberFormat="1" applyFont="1" applyAlignment="1">
      <alignment horizontal="center"/>
    </xf>
    <xf numFmtId="177" fontId="31" fillId="0" borderId="10" xfId="0" applyNumberFormat="1" applyFont="1" applyBorder="1" applyAlignment="1">
      <alignment/>
    </xf>
    <xf numFmtId="0" fontId="0" fillId="0" borderId="13" xfId="0" applyBorder="1" applyAlignment="1">
      <alignment/>
    </xf>
    <xf numFmtId="0" fontId="0" fillId="0" borderId="12" xfId="0" applyBorder="1" applyAlignment="1">
      <alignment/>
    </xf>
    <xf numFmtId="0" fontId="0" fillId="0" borderId="18" xfId="0" applyBorder="1" applyAlignment="1">
      <alignment/>
    </xf>
    <xf numFmtId="177" fontId="34" fillId="2" borderId="25" xfId="0" applyNumberFormat="1" applyFont="1" applyFill="1" applyBorder="1" applyAlignment="1">
      <alignment horizontal="left" indent="5"/>
    </xf>
    <xf numFmtId="0" fontId="0" fillId="0" borderId="49" xfId="0" applyBorder="1" applyAlignment="1">
      <alignment horizontal="left" indent="5"/>
    </xf>
    <xf numFmtId="177" fontId="13" fillId="2" borderId="91" xfId="0" applyNumberFormat="1" applyFont="1" applyFill="1" applyBorder="1" applyAlignment="1">
      <alignment horizontal="left"/>
    </xf>
    <xf numFmtId="177" fontId="34" fillId="2" borderId="26" xfId="0" applyNumberFormat="1" applyFont="1" applyFill="1" applyBorder="1" applyAlignment="1">
      <alignment horizontal="left" indent="5"/>
    </xf>
    <xf numFmtId="0" fontId="0" fillId="0" borderId="107" xfId="0" applyBorder="1" applyAlignment="1">
      <alignment horizontal="left" indent="5"/>
    </xf>
    <xf numFmtId="177" fontId="13" fillId="2" borderId="96" xfId="0" applyNumberFormat="1" applyFont="1" applyFill="1" applyBorder="1" applyAlignment="1">
      <alignment horizontal="left"/>
    </xf>
    <xf numFmtId="0" fontId="0" fillId="0" borderId="98" xfId="0" applyBorder="1" applyAlignment="1">
      <alignment/>
    </xf>
    <xf numFmtId="177" fontId="13" fillId="2" borderId="38" xfId="0" applyNumberFormat="1" applyFont="1" applyFill="1" applyBorder="1" applyAlignment="1">
      <alignment horizontal="left"/>
    </xf>
    <xf numFmtId="177" fontId="13" fillId="2" borderId="108" xfId="0" applyNumberFormat="1" applyFont="1" applyFill="1" applyBorder="1" applyAlignment="1">
      <alignment horizontal="left"/>
    </xf>
    <xf numFmtId="0" fontId="0" fillId="0" borderId="109" xfId="0" applyBorder="1" applyAlignment="1">
      <alignment/>
    </xf>
    <xf numFmtId="177" fontId="33" fillId="2" borderId="110" xfId="0" applyNumberFormat="1" applyFont="1" applyFill="1" applyBorder="1" applyAlignment="1">
      <alignment horizontal="center" wrapText="1"/>
    </xf>
    <xf numFmtId="0" fontId="0" fillId="0" borderId="82" xfId="0" applyBorder="1" applyAlignment="1">
      <alignment horizontal="center" wrapText="1"/>
    </xf>
    <xf numFmtId="177" fontId="33" fillId="2" borderId="62" xfId="0" applyNumberFormat="1" applyFont="1" applyFill="1" applyBorder="1" applyAlignment="1">
      <alignment horizontal="center" wrapText="1"/>
    </xf>
    <xf numFmtId="0" fontId="0" fillId="0" borderId="63" xfId="0" applyBorder="1" applyAlignment="1">
      <alignment wrapText="1"/>
    </xf>
    <xf numFmtId="0" fontId="0" fillId="0" borderId="111" xfId="0" applyBorder="1" applyAlignment="1">
      <alignment wrapText="1"/>
    </xf>
    <xf numFmtId="177" fontId="33" fillId="2" borderId="112" xfId="0" applyNumberFormat="1" applyFont="1" applyFill="1" applyBorder="1" applyAlignment="1">
      <alignment horizontal="center" wrapText="1"/>
    </xf>
    <xf numFmtId="0" fontId="0" fillId="0" borderId="76" xfId="0" applyBorder="1" applyAlignment="1">
      <alignment wrapText="1"/>
    </xf>
    <xf numFmtId="0" fontId="0" fillId="0" borderId="3" xfId="0" applyBorder="1" applyAlignment="1">
      <alignment wrapText="1"/>
    </xf>
    <xf numFmtId="0" fontId="0" fillId="0" borderId="83" xfId="0" applyBorder="1" applyAlignment="1">
      <alignment wrapText="1"/>
    </xf>
    <xf numFmtId="0" fontId="0" fillId="0" borderId="102" xfId="0" applyBorder="1" applyAlignment="1">
      <alignment wrapText="1"/>
    </xf>
    <xf numFmtId="0" fontId="0" fillId="0" borderId="75" xfId="0" applyBorder="1" applyAlignment="1">
      <alignment wrapText="1"/>
    </xf>
    <xf numFmtId="177" fontId="33" fillId="2" borderId="113" xfId="0" applyNumberFormat="1" applyFont="1" applyFill="1" applyBorder="1" applyAlignment="1">
      <alignment horizontal="center" wrapText="1"/>
    </xf>
    <xf numFmtId="0" fontId="0" fillId="0" borderId="81" xfId="0" applyBorder="1" applyAlignment="1">
      <alignment horizontal="center" wrapText="1"/>
    </xf>
    <xf numFmtId="177" fontId="15" fillId="0" borderId="31" xfId="0" applyNumberFormat="1" applyFont="1" applyBorder="1" applyAlignment="1">
      <alignment/>
    </xf>
    <xf numFmtId="0" fontId="0" fillId="0" borderId="32" xfId="0" applyBorder="1" applyAlignment="1">
      <alignment/>
    </xf>
    <xf numFmtId="1" fontId="33" fillId="2" borderId="114" xfId="0" applyNumberFormat="1" applyFont="1" applyFill="1" applyBorder="1" applyAlignment="1">
      <alignment horizontal="center"/>
    </xf>
    <xf numFmtId="1" fontId="33" fillId="2" borderId="115" xfId="0" applyNumberFormat="1" applyFont="1" applyFill="1" applyBorder="1" applyAlignment="1">
      <alignment horizontal="center"/>
    </xf>
    <xf numFmtId="1" fontId="33" fillId="2" borderId="116" xfId="0" applyNumberFormat="1" applyFont="1" applyFill="1" applyBorder="1" applyAlignment="1">
      <alignment horizontal="center"/>
    </xf>
    <xf numFmtId="1" fontId="33" fillId="2" borderId="117" xfId="0" applyNumberFormat="1" applyFont="1" applyFill="1" applyBorder="1" applyAlignment="1">
      <alignment horizontal="center" wrapText="1"/>
    </xf>
    <xf numFmtId="0" fontId="0" fillId="0" borderId="118" xfId="0" applyBorder="1" applyAlignment="1">
      <alignment horizontal="center" wrapText="1"/>
    </xf>
    <xf numFmtId="177" fontId="33" fillId="2" borderId="119" xfId="0" applyNumberFormat="1" applyFont="1" applyFill="1" applyBorder="1" applyAlignment="1">
      <alignment horizontal="center" wrapText="1"/>
    </xf>
    <xf numFmtId="0" fontId="0" fillId="0" borderId="120" xfId="0" applyBorder="1" applyAlignment="1">
      <alignment horizontal="center" wrapText="1"/>
    </xf>
    <xf numFmtId="177" fontId="33" fillId="2" borderId="121" xfId="0" applyNumberFormat="1" applyFont="1" applyFill="1" applyBorder="1" applyAlignment="1">
      <alignment horizontal="center" wrapText="1"/>
    </xf>
    <xf numFmtId="0" fontId="0" fillId="0" borderId="122" xfId="0" applyBorder="1" applyAlignment="1">
      <alignment horizontal="center" wrapText="1"/>
    </xf>
    <xf numFmtId="177" fontId="33" fillId="2" borderId="9" xfId="0" applyNumberFormat="1" applyFont="1" applyFill="1" applyBorder="1" applyAlignment="1">
      <alignment horizontal="center" wrapText="1"/>
    </xf>
    <xf numFmtId="0" fontId="0" fillId="0" borderId="42" xfId="0" applyBorder="1" applyAlignment="1">
      <alignment horizontal="center" wrapText="1"/>
    </xf>
    <xf numFmtId="3" fontId="22" fillId="0" borderId="0" xfId="0" applyNumberFormat="1" applyFont="1" applyAlignment="1">
      <alignment/>
    </xf>
    <xf numFmtId="0" fontId="0" fillId="0" borderId="0" xfId="0" applyFont="1" applyBorder="1" applyAlignment="1">
      <alignment/>
    </xf>
    <xf numFmtId="0" fontId="0" fillId="0" borderId="0" xfId="0" applyFont="1" applyBorder="1" applyAlignment="1">
      <alignment/>
    </xf>
    <xf numFmtId="177" fontId="31" fillId="0" borderId="0" xfId="0" applyNumberFormat="1" applyFont="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177" fontId="5" fillId="0" borderId="0" xfId="0" applyNumberFormat="1" applyFont="1" applyAlignment="1">
      <alignment horizontal="center"/>
    </xf>
    <xf numFmtId="177" fontId="5"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3" fontId="33" fillId="2" borderId="62" xfId="0" applyNumberFormat="1" applyFont="1" applyFill="1" applyBorder="1" applyAlignment="1">
      <alignment horizontal="center" wrapText="1"/>
    </xf>
    <xf numFmtId="0" fontId="0" fillId="0" borderId="76" xfId="0" applyBorder="1" applyAlignment="1">
      <alignment horizontal="center"/>
    </xf>
    <xf numFmtId="0" fontId="0" fillId="0" borderId="111" xfId="0" applyBorder="1" applyAlignment="1">
      <alignment horizontal="center"/>
    </xf>
    <xf numFmtId="0" fontId="0" fillId="0" borderId="75" xfId="0" applyBorder="1" applyAlignment="1">
      <alignment horizontal="center"/>
    </xf>
    <xf numFmtId="177" fontId="41" fillId="2" borderId="0" xfId="0" applyNumberFormat="1" applyFont="1" applyFill="1" applyAlignment="1">
      <alignment horizontal="center"/>
    </xf>
    <xf numFmtId="177" fontId="41" fillId="2" borderId="0" xfId="0" applyNumberFormat="1" applyFont="1" applyFill="1" applyAlignment="1">
      <alignment/>
    </xf>
    <xf numFmtId="177" fontId="30" fillId="2" borderId="123" xfId="0" applyNumberFormat="1" applyFont="1" applyFill="1" applyBorder="1" applyAlignment="1">
      <alignment wrapText="1"/>
    </xf>
    <xf numFmtId="0" fontId="0" fillId="0" borderId="2" xfId="0" applyBorder="1" applyAlignment="1">
      <alignment wrapText="1"/>
    </xf>
    <xf numFmtId="0" fontId="0" fillId="0" borderId="20" xfId="0" applyBorder="1" applyAlignment="1">
      <alignment wrapText="1"/>
    </xf>
    <xf numFmtId="177" fontId="49" fillId="2" borderId="0" xfId="0" applyNumberFormat="1" applyFont="1" applyFill="1" applyAlignment="1">
      <alignment horizontal="center"/>
    </xf>
    <xf numFmtId="177" fontId="42" fillId="2" borderId="0" xfId="0" applyNumberFormat="1" applyFont="1" applyFill="1" applyAlignment="1">
      <alignment horizontal="center"/>
    </xf>
    <xf numFmtId="177" fontId="30" fillId="2" borderId="103" xfId="0" applyNumberFormat="1" applyFont="1" applyFill="1" applyBorder="1" applyAlignment="1">
      <alignment horizontal="center" wrapText="1"/>
    </xf>
    <xf numFmtId="0" fontId="0" fillId="0" borderId="67"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67" xfId="0" applyBorder="1" applyAlignment="1">
      <alignment wrapText="1"/>
    </xf>
    <xf numFmtId="0" fontId="0" fillId="0" borderId="6" xfId="0" applyBorder="1" applyAlignment="1">
      <alignment wrapText="1"/>
    </xf>
    <xf numFmtId="0" fontId="0" fillId="0" borderId="7" xfId="0" applyBorder="1" applyAlignment="1">
      <alignment wrapText="1"/>
    </xf>
    <xf numFmtId="177" fontId="13" fillId="2" borderId="95" xfId="0" applyNumberFormat="1" applyFont="1" applyFill="1" applyBorder="1" applyAlignment="1">
      <alignment horizontal="left" indent="2"/>
    </xf>
    <xf numFmtId="0" fontId="0" fillId="0" borderId="88" xfId="0" applyBorder="1" applyAlignment="1">
      <alignment horizontal="left" indent="2"/>
    </xf>
    <xf numFmtId="0" fontId="0" fillId="0" borderId="89" xfId="0" applyBorder="1" applyAlignment="1">
      <alignment horizontal="left" indent="2"/>
    </xf>
    <xf numFmtId="177" fontId="48" fillId="0" borderId="0" xfId="0" applyNumberFormat="1" applyFont="1" applyBorder="1" applyAlignment="1">
      <alignment horizontal="center"/>
    </xf>
    <xf numFmtId="177" fontId="13" fillId="2" borderId="38" xfId="0" applyNumberFormat="1" applyFont="1" applyFill="1" applyBorder="1" applyAlignment="1">
      <alignment horizontal="left" indent="2"/>
    </xf>
    <xf numFmtId="0" fontId="0" fillId="0" borderId="40" xfId="0" applyBorder="1" applyAlignment="1">
      <alignment horizontal="left" indent="2"/>
    </xf>
    <xf numFmtId="0" fontId="56" fillId="0" borderId="39" xfId="0" applyFont="1" applyBorder="1" applyAlignment="1">
      <alignment horizontal="left" indent="2"/>
    </xf>
    <xf numFmtId="0" fontId="56" fillId="0" borderId="40" xfId="0" applyFont="1" applyBorder="1" applyAlignment="1">
      <alignment horizontal="left" indent="2"/>
    </xf>
    <xf numFmtId="177" fontId="13" fillId="2" borderId="38" xfId="0" applyNumberFormat="1" applyFont="1" applyFill="1" applyBorder="1" applyAlignment="1">
      <alignment horizontal="left" indent="1"/>
    </xf>
    <xf numFmtId="0" fontId="0" fillId="0" borderId="39" xfId="0" applyBorder="1" applyAlignment="1">
      <alignment horizontal="left" indent="1"/>
    </xf>
    <xf numFmtId="0" fontId="0" fillId="0" borderId="40" xfId="0" applyBorder="1" applyAlignment="1">
      <alignment horizontal="left" indent="1"/>
    </xf>
    <xf numFmtId="0" fontId="32" fillId="3" borderId="0" xfId="0" applyFont="1" applyFill="1" applyBorder="1" applyAlignment="1">
      <alignment vertical="top" wrapText="1"/>
    </xf>
    <xf numFmtId="0" fontId="0" fillId="3" borderId="0" xfId="0" applyFill="1" applyBorder="1" applyAlignment="1">
      <alignment vertical="top" wrapText="1"/>
    </xf>
    <xf numFmtId="177" fontId="14" fillId="2" borderId="38" xfId="0" applyNumberFormat="1" applyFont="1" applyFill="1" applyBorder="1" applyAlignment="1">
      <alignment horizontal="left" indent="2"/>
    </xf>
    <xf numFmtId="177" fontId="13" fillId="2" borderId="96" xfId="0" applyNumberFormat="1" applyFont="1" applyFill="1" applyBorder="1" applyAlignment="1">
      <alignment horizontal="left" indent="1"/>
    </xf>
    <xf numFmtId="0" fontId="0" fillId="0" borderId="97" xfId="0" applyBorder="1" applyAlignment="1">
      <alignment horizontal="left" indent="1"/>
    </xf>
    <xf numFmtId="0" fontId="0" fillId="0" borderId="98" xfId="0" applyBorder="1" applyAlignment="1">
      <alignment horizontal="left" indent="1"/>
    </xf>
    <xf numFmtId="3" fontId="23"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7" fillId="0" borderId="0" xfId="0" applyNumberFormat="1" applyFont="1" applyBorder="1" applyAlignment="1">
      <alignment horizontal="center"/>
    </xf>
    <xf numFmtId="177" fontId="13" fillId="2" borderId="10" xfId="0" applyNumberFormat="1" applyFont="1" applyFill="1" applyBorder="1" applyAlignment="1">
      <alignment/>
    </xf>
    <xf numFmtId="177" fontId="13" fillId="2" borderId="91" xfId="0" applyNumberFormat="1" applyFont="1" applyFill="1" applyBorder="1" applyAlignment="1">
      <alignment horizontal="left" indent="1"/>
    </xf>
    <xf numFmtId="0" fontId="0" fillId="0" borderId="92" xfId="0" applyBorder="1" applyAlignment="1">
      <alignment horizontal="left" indent="1"/>
    </xf>
    <xf numFmtId="0" fontId="0" fillId="0" borderId="93" xfId="0" applyBorder="1" applyAlignment="1">
      <alignment horizontal="left" indent="1"/>
    </xf>
    <xf numFmtId="177" fontId="15" fillId="0" borderId="0" xfId="0" applyNumberFormat="1" applyFont="1" applyBorder="1" applyAlignment="1">
      <alignment horizontal="center"/>
    </xf>
    <xf numFmtId="177" fontId="33" fillId="2" borderId="25" xfId="0" applyNumberFormat="1" applyFont="1" applyFill="1" applyBorder="1" applyAlignment="1">
      <alignment horizontal="center"/>
    </xf>
    <xf numFmtId="177" fontId="33" fillId="2" borderId="49" xfId="0" applyNumberFormat="1" applyFont="1" applyFill="1" applyBorder="1" applyAlignment="1">
      <alignment horizontal="center"/>
    </xf>
    <xf numFmtId="177" fontId="33" fillId="2" borderId="25" xfId="0" applyNumberFormat="1" applyFont="1" applyFill="1" applyBorder="1" applyAlignment="1">
      <alignment horizontal="center" wrapText="1"/>
    </xf>
    <xf numFmtId="0" fontId="0" fillId="0" borderId="48" xfId="0" applyBorder="1" applyAlignment="1">
      <alignment horizontal="center" wrapText="1"/>
    </xf>
    <xf numFmtId="177" fontId="33" fillId="2" borderId="38" xfId="0" applyNumberFormat="1" applyFont="1" applyFill="1" applyBorder="1" applyAlignment="1">
      <alignment horizontal="left" indent="3"/>
    </xf>
    <xf numFmtId="0" fontId="0" fillId="0" borderId="39" xfId="0" applyBorder="1" applyAlignment="1">
      <alignment horizontal="left" indent="3"/>
    </xf>
    <xf numFmtId="0" fontId="0" fillId="0" borderId="40" xfId="0" applyBorder="1" applyAlignment="1">
      <alignment horizontal="left" indent="3"/>
    </xf>
    <xf numFmtId="177" fontId="13" fillId="0" borderId="38" xfId="0" applyNumberFormat="1" applyFont="1" applyFill="1" applyBorder="1" applyAlignment="1">
      <alignment horizontal="left" indent="2"/>
    </xf>
    <xf numFmtId="177" fontId="33" fillId="0" borderId="38" xfId="0" applyNumberFormat="1" applyFont="1" applyFill="1" applyBorder="1" applyAlignment="1">
      <alignment horizontal="left" indent="2"/>
    </xf>
    <xf numFmtId="0" fontId="54" fillId="0" borderId="39" xfId="0" applyFont="1" applyBorder="1" applyAlignment="1">
      <alignment horizontal="left" indent="2"/>
    </xf>
    <xf numFmtId="0" fontId="54" fillId="0" borderId="40" xfId="0" applyFont="1" applyBorder="1" applyAlignment="1">
      <alignment horizontal="left" indent="2"/>
    </xf>
    <xf numFmtId="177" fontId="15" fillId="2" borderId="38" xfId="0" applyNumberFormat="1" applyFont="1" applyFill="1" applyBorder="1" applyAlignment="1">
      <alignment horizontal="left" indent="1"/>
    </xf>
    <xf numFmtId="0" fontId="0" fillId="0" borderId="39" xfId="0" applyFont="1" applyBorder="1" applyAlignment="1">
      <alignment horizontal="left" indent="1"/>
    </xf>
    <xf numFmtId="0" fontId="0" fillId="0" borderId="40" xfId="0" applyFont="1" applyBorder="1" applyAlignment="1">
      <alignment horizontal="left" indent="1"/>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28575</xdr:rowOff>
    </xdr:from>
    <xdr:to>
      <xdr:col>12</xdr:col>
      <xdr:colOff>0</xdr:colOff>
      <xdr:row>37</xdr:row>
      <xdr:rowOff>0</xdr:rowOff>
    </xdr:to>
    <xdr:pic>
      <xdr:nvPicPr>
        <xdr:cNvPr id="1" name="Picture 2"/>
        <xdr:cNvPicPr preferRelativeResize="1">
          <a:picLocks noChangeAspect="1"/>
        </xdr:cNvPicPr>
      </xdr:nvPicPr>
      <xdr:blipFill>
        <a:blip r:embed="rId1"/>
        <a:srcRect l="6362" t="10527" r="6727" b="9474"/>
        <a:stretch>
          <a:fillRect/>
        </a:stretch>
      </xdr:blipFill>
      <xdr:spPr>
        <a:xfrm>
          <a:off x="104775" y="257175"/>
          <a:ext cx="9039225" cy="6877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M37"/>
  <sheetViews>
    <sheetView tabSelected="1" zoomScale="75" zoomScaleNormal="75" workbookViewId="0" topLeftCell="A1">
      <selection activeCell="A1" sqref="A1"/>
    </sheetView>
  </sheetViews>
  <sheetFormatPr defaultColWidth="8.88671875" defaultRowHeight="15"/>
  <cols>
    <col min="13" max="13" width="1.5625" style="288" customWidth="1"/>
  </cols>
  <sheetData>
    <row r="1" spans="1:13" ht="18.75">
      <c r="A1" s="147" t="s">
        <v>7</v>
      </c>
      <c r="M1" s="288" t="s">
        <v>48</v>
      </c>
    </row>
    <row r="29" spans="1:12" ht="15">
      <c r="A29" s="561" t="s">
        <v>116</v>
      </c>
      <c r="B29" s="562"/>
      <c r="C29" s="562"/>
      <c r="D29" s="562"/>
      <c r="E29" s="562"/>
      <c r="F29" s="562"/>
      <c r="G29" s="562"/>
      <c r="H29" s="562"/>
      <c r="I29" s="562"/>
      <c r="J29" s="562"/>
      <c r="K29" s="562"/>
      <c r="L29" s="562"/>
    </row>
    <row r="37" ht="21.75" customHeight="1">
      <c r="M37" s="288" t="s">
        <v>116</v>
      </c>
    </row>
  </sheetData>
  <mergeCells count="1">
    <mergeCell ref="A29:L29"/>
  </mergeCells>
  <printOptions horizontalCentered="1"/>
  <pageMargins left="0.75" right="0.75" top="1" bottom="1" header="0.5" footer="0.5"/>
  <pageSetup horizontalDpi="600" verticalDpi="600" orientation="landscape" scale="85"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1:H33"/>
  <sheetViews>
    <sheetView workbookViewId="0" topLeftCell="A1">
      <selection activeCell="B44" sqref="B44"/>
    </sheetView>
  </sheetViews>
  <sheetFormatPr defaultColWidth="8.88671875" defaultRowHeight="15"/>
  <cols>
    <col min="1" max="1" width="36.6640625" style="0" customWidth="1"/>
  </cols>
  <sheetData>
    <row r="1" spans="1:8" ht="15.75">
      <c r="A1" s="520" t="s">
        <v>264</v>
      </c>
      <c r="B1" s="444"/>
      <c r="C1" s="444"/>
      <c r="D1" s="444"/>
      <c r="E1" s="444"/>
      <c r="F1" s="444"/>
      <c r="G1" s="444"/>
      <c r="H1" s="293" t="s">
        <v>48</v>
      </c>
    </row>
    <row r="2" spans="1:8" ht="15">
      <c r="A2" s="445"/>
      <c r="B2" s="446"/>
      <c r="C2" s="446"/>
      <c r="D2" s="444"/>
      <c r="E2" s="444"/>
      <c r="F2" s="444"/>
      <c r="G2" s="444"/>
      <c r="H2" s="293" t="s">
        <v>48</v>
      </c>
    </row>
    <row r="3" spans="1:8" ht="15">
      <c r="A3" s="447"/>
      <c r="B3" s="448"/>
      <c r="C3" s="447" t="s">
        <v>228</v>
      </c>
      <c r="D3" s="444"/>
      <c r="E3" s="444"/>
      <c r="F3" s="444"/>
      <c r="G3" s="444"/>
      <c r="H3" s="293" t="s">
        <v>48</v>
      </c>
    </row>
    <row r="4" spans="1:8" ht="15">
      <c r="A4" s="449"/>
      <c r="B4" s="448"/>
      <c r="C4" s="449" t="s">
        <v>113</v>
      </c>
      <c r="D4" s="444"/>
      <c r="E4" s="444"/>
      <c r="F4" s="444"/>
      <c r="G4" s="444"/>
      <c r="H4" s="293" t="s">
        <v>48</v>
      </c>
    </row>
    <row r="5" spans="1:8" ht="15">
      <c r="A5" s="449"/>
      <c r="B5" s="448"/>
      <c r="C5" s="449" t="s">
        <v>6</v>
      </c>
      <c r="D5" s="444"/>
      <c r="E5" s="444"/>
      <c r="F5" s="444"/>
      <c r="G5" s="444"/>
      <c r="H5" s="293" t="s">
        <v>48</v>
      </c>
    </row>
    <row r="6" spans="1:8" ht="15">
      <c r="A6" s="449"/>
      <c r="B6" s="448"/>
      <c r="C6" s="449" t="s">
        <v>5</v>
      </c>
      <c r="D6" s="444"/>
      <c r="E6" s="444"/>
      <c r="F6" s="444"/>
      <c r="G6" s="444"/>
      <c r="H6" s="293" t="s">
        <v>48</v>
      </c>
    </row>
    <row r="7" spans="1:8" ht="15">
      <c r="A7" s="448"/>
      <c r="B7" s="450"/>
      <c r="C7" s="451"/>
      <c r="D7" s="444"/>
      <c r="E7" s="444"/>
      <c r="F7" s="444"/>
      <c r="G7" s="444"/>
      <c r="H7" s="293" t="s">
        <v>48</v>
      </c>
    </row>
    <row r="8" spans="1:8" ht="15">
      <c r="A8" s="452"/>
      <c r="B8" s="770" t="s">
        <v>272</v>
      </c>
      <c r="C8" s="771"/>
      <c r="D8" s="770" t="s">
        <v>229</v>
      </c>
      <c r="E8" s="771"/>
      <c r="F8" s="770" t="s">
        <v>230</v>
      </c>
      <c r="G8" s="771"/>
      <c r="H8" s="293" t="s">
        <v>48</v>
      </c>
    </row>
    <row r="9" spans="1:8" ht="15">
      <c r="A9" s="453"/>
      <c r="B9" s="772"/>
      <c r="C9" s="773"/>
      <c r="D9" s="772"/>
      <c r="E9" s="773"/>
      <c r="F9" s="772"/>
      <c r="G9" s="773"/>
      <c r="H9" s="293" t="s">
        <v>48</v>
      </c>
    </row>
    <row r="10" spans="1:8" ht="15.75" thickBot="1">
      <c r="A10" s="454" t="s">
        <v>231</v>
      </c>
      <c r="B10" s="455" t="s">
        <v>28</v>
      </c>
      <c r="C10" s="456" t="s">
        <v>232</v>
      </c>
      <c r="D10" s="455" t="s">
        <v>28</v>
      </c>
      <c r="E10" s="456" t="s">
        <v>232</v>
      </c>
      <c r="F10" s="455" t="s">
        <v>28</v>
      </c>
      <c r="G10" s="456" t="s">
        <v>232</v>
      </c>
      <c r="H10" s="293" t="s">
        <v>48</v>
      </c>
    </row>
    <row r="11" spans="1:8" ht="15">
      <c r="A11" s="457"/>
      <c r="B11" s="458"/>
      <c r="C11" s="459"/>
      <c r="D11" s="458"/>
      <c r="E11" s="459"/>
      <c r="F11" s="458"/>
      <c r="G11" s="459"/>
      <c r="H11" s="293" t="s">
        <v>48</v>
      </c>
    </row>
    <row r="12" spans="1:8" ht="15">
      <c r="A12" s="460" t="s">
        <v>233</v>
      </c>
      <c r="B12" s="461">
        <v>87</v>
      </c>
      <c r="C12" s="462">
        <v>10331</v>
      </c>
      <c r="D12" s="461">
        <v>15</v>
      </c>
      <c r="E12" s="462">
        <v>1781</v>
      </c>
      <c r="F12" s="461">
        <f aca="true" t="shared" si="0" ref="F12:G14">+B12++D12</f>
        <v>102</v>
      </c>
      <c r="G12" s="462">
        <f t="shared" si="0"/>
        <v>12112</v>
      </c>
      <c r="H12" s="293" t="s">
        <v>48</v>
      </c>
    </row>
    <row r="13" spans="1:8" ht="15">
      <c r="A13" s="463" t="s">
        <v>234</v>
      </c>
      <c r="B13" s="464">
        <v>13</v>
      </c>
      <c r="C13" s="465">
        <v>668</v>
      </c>
      <c r="D13" s="464">
        <v>2</v>
      </c>
      <c r="E13" s="466">
        <v>103</v>
      </c>
      <c r="F13" s="467">
        <f t="shared" si="0"/>
        <v>15</v>
      </c>
      <c r="G13" s="466">
        <f t="shared" si="0"/>
        <v>771</v>
      </c>
      <c r="H13" s="293" t="s">
        <v>48</v>
      </c>
    </row>
    <row r="14" spans="1:8" ht="15">
      <c r="A14" s="468" t="s">
        <v>235</v>
      </c>
      <c r="B14" s="469">
        <v>18</v>
      </c>
      <c r="C14" s="470">
        <v>757</v>
      </c>
      <c r="D14" s="469">
        <v>2</v>
      </c>
      <c r="E14" s="470">
        <v>84</v>
      </c>
      <c r="F14" s="461">
        <f t="shared" si="0"/>
        <v>20</v>
      </c>
      <c r="G14" s="470">
        <f t="shared" si="0"/>
        <v>841</v>
      </c>
      <c r="H14" s="293" t="s">
        <v>48</v>
      </c>
    </row>
    <row r="15" spans="1:8" ht="15">
      <c r="A15" s="471"/>
      <c r="B15" s="452"/>
      <c r="C15" s="472"/>
      <c r="D15" s="452"/>
      <c r="E15" s="472"/>
      <c r="F15" s="452"/>
      <c r="G15" s="472"/>
      <c r="H15" s="293" t="s">
        <v>48</v>
      </c>
    </row>
    <row r="16" spans="1:8" ht="15">
      <c r="A16" s="460" t="s">
        <v>236</v>
      </c>
      <c r="B16" s="473">
        <f>SUM(B12:B14)</f>
        <v>118</v>
      </c>
      <c r="C16" s="474">
        <f>SUM(C12:C14)</f>
        <v>11756</v>
      </c>
      <c r="D16" s="473">
        <f>SUM(D12:D14)</f>
        <v>19</v>
      </c>
      <c r="E16" s="474">
        <f>SUM(E12:E14)</f>
        <v>1968</v>
      </c>
      <c r="F16" s="473">
        <f>SUM(F12:F14)</f>
        <v>137</v>
      </c>
      <c r="G16" s="474">
        <f>+C16++E16</f>
        <v>13724</v>
      </c>
      <c r="H16" s="293" t="s">
        <v>48</v>
      </c>
    </row>
    <row r="17" spans="1:8" ht="15">
      <c r="A17" s="475" t="s">
        <v>237</v>
      </c>
      <c r="B17" s="476">
        <v>-90</v>
      </c>
      <c r="C17" s="477">
        <v>-9752</v>
      </c>
      <c r="D17" s="478">
        <v>-10</v>
      </c>
      <c r="E17" s="477">
        <v>-989</v>
      </c>
      <c r="F17" s="476">
        <f>+B17++D17</f>
        <v>-100</v>
      </c>
      <c r="G17" s="479">
        <f>+C17++E17</f>
        <v>-10741</v>
      </c>
      <c r="H17" s="293" t="s">
        <v>48</v>
      </c>
    </row>
    <row r="18" spans="1:8" ht="15">
      <c r="A18" s="468" t="s">
        <v>238</v>
      </c>
      <c r="B18" s="453">
        <v>0</v>
      </c>
      <c r="C18" s="480">
        <v>5</v>
      </c>
      <c r="D18" s="490">
        <v>0</v>
      </c>
      <c r="E18" s="480">
        <v>2</v>
      </c>
      <c r="F18" s="490">
        <v>0</v>
      </c>
      <c r="G18" s="474">
        <f>+C18++E18</f>
        <v>7</v>
      </c>
      <c r="H18" s="293" t="s">
        <v>48</v>
      </c>
    </row>
    <row r="19" spans="1:8" ht="15">
      <c r="A19" s="471"/>
      <c r="B19" s="452"/>
      <c r="C19" s="472"/>
      <c r="D19" s="452"/>
      <c r="E19" s="472"/>
      <c r="F19" s="452"/>
      <c r="G19" s="472"/>
      <c r="H19" s="293" t="s">
        <v>48</v>
      </c>
    </row>
    <row r="20" spans="1:8" ht="15">
      <c r="A20" s="481" t="s">
        <v>239</v>
      </c>
      <c r="B20" s="482">
        <f>SUM(B16:B18)</f>
        <v>28</v>
      </c>
      <c r="C20" s="483">
        <f>SUM(C16:C18)</f>
        <v>2009</v>
      </c>
      <c r="D20" s="482">
        <f>SUM(D16:D18)</f>
        <v>9</v>
      </c>
      <c r="E20" s="483">
        <f>SUM(E16:E18)</f>
        <v>981</v>
      </c>
      <c r="F20" s="482">
        <f>+B20++D20</f>
        <v>37</v>
      </c>
      <c r="G20" s="484">
        <f>+C20++E20</f>
        <v>2990</v>
      </c>
      <c r="H20" s="293" t="s">
        <v>48</v>
      </c>
    </row>
    <row r="21" spans="1:8" ht="15">
      <c r="A21" s="471"/>
      <c r="B21" s="453"/>
      <c r="C21" s="485"/>
      <c r="D21" s="453"/>
      <c r="E21" s="485"/>
      <c r="F21" s="453"/>
      <c r="G21" s="485"/>
      <c r="H21" s="293" t="s">
        <v>48</v>
      </c>
    </row>
    <row r="22" spans="1:8" ht="15">
      <c r="A22" s="460" t="s">
        <v>240</v>
      </c>
      <c r="B22" s="473" t="s">
        <v>29</v>
      </c>
      <c r="C22" s="474">
        <v>545</v>
      </c>
      <c r="D22" s="473" t="s">
        <v>29</v>
      </c>
      <c r="E22" s="474">
        <v>264</v>
      </c>
      <c r="F22" s="473" t="s">
        <v>29</v>
      </c>
      <c r="G22" s="474">
        <f aca="true" t="shared" si="1" ref="G22:G31">+C22++E22</f>
        <v>809</v>
      </c>
      <c r="H22" s="293" t="s">
        <v>48</v>
      </c>
    </row>
    <row r="23" spans="1:8" ht="15">
      <c r="A23" s="460" t="s">
        <v>241</v>
      </c>
      <c r="B23" s="473" t="s">
        <v>29</v>
      </c>
      <c r="C23" s="474">
        <v>79</v>
      </c>
      <c r="D23" s="473" t="s">
        <v>29</v>
      </c>
      <c r="E23" s="474">
        <v>40</v>
      </c>
      <c r="F23" s="473" t="s">
        <v>29</v>
      </c>
      <c r="G23" s="474">
        <f t="shared" si="1"/>
        <v>119</v>
      </c>
      <c r="H23" s="293" t="s">
        <v>48</v>
      </c>
    </row>
    <row r="24" spans="1:8" ht="15">
      <c r="A24" s="460" t="s">
        <v>242</v>
      </c>
      <c r="B24" s="473" t="s">
        <v>29</v>
      </c>
      <c r="C24" s="474">
        <v>16</v>
      </c>
      <c r="D24" s="473" t="s">
        <v>29</v>
      </c>
      <c r="E24" s="474">
        <v>8</v>
      </c>
      <c r="F24" s="473" t="s">
        <v>29</v>
      </c>
      <c r="G24" s="474">
        <f t="shared" si="1"/>
        <v>24</v>
      </c>
      <c r="H24" s="293" t="s">
        <v>48</v>
      </c>
    </row>
    <row r="25" spans="1:8" ht="15">
      <c r="A25" s="460" t="s">
        <v>243</v>
      </c>
      <c r="B25" s="473" t="s">
        <v>29</v>
      </c>
      <c r="C25" s="474">
        <v>51</v>
      </c>
      <c r="D25" s="473" t="s">
        <v>29</v>
      </c>
      <c r="E25" s="474">
        <v>32</v>
      </c>
      <c r="F25" s="473" t="s">
        <v>29</v>
      </c>
      <c r="G25" s="474">
        <f t="shared" si="1"/>
        <v>83</v>
      </c>
      <c r="H25" s="293" t="s">
        <v>48</v>
      </c>
    </row>
    <row r="26" spans="1:8" ht="15">
      <c r="A26" s="460" t="s">
        <v>244</v>
      </c>
      <c r="B26" s="473" t="s">
        <v>29</v>
      </c>
      <c r="C26" s="474">
        <v>25</v>
      </c>
      <c r="D26" s="473" t="s">
        <v>29</v>
      </c>
      <c r="E26" s="474">
        <v>11</v>
      </c>
      <c r="F26" s="473" t="s">
        <v>29</v>
      </c>
      <c r="G26" s="474">
        <f t="shared" si="1"/>
        <v>36</v>
      </c>
      <c r="H26" s="293" t="s">
        <v>48</v>
      </c>
    </row>
    <row r="27" spans="1:8" ht="15">
      <c r="A27" s="460" t="s">
        <v>245</v>
      </c>
      <c r="B27" s="473" t="s">
        <v>29</v>
      </c>
      <c r="C27" s="474">
        <v>6039</v>
      </c>
      <c r="D27" s="473" t="s">
        <v>29</v>
      </c>
      <c r="E27" s="474">
        <v>207</v>
      </c>
      <c r="F27" s="473" t="s">
        <v>29</v>
      </c>
      <c r="G27" s="474">
        <f t="shared" si="1"/>
        <v>6246</v>
      </c>
      <c r="H27" s="293" t="s">
        <v>48</v>
      </c>
    </row>
    <row r="28" spans="1:8" ht="15">
      <c r="A28" s="460" t="s">
        <v>246</v>
      </c>
      <c r="B28" s="473" t="s">
        <v>29</v>
      </c>
      <c r="C28" s="474">
        <v>603</v>
      </c>
      <c r="D28" s="473" t="s">
        <v>29</v>
      </c>
      <c r="E28" s="474">
        <v>108</v>
      </c>
      <c r="F28" s="473" t="s">
        <v>29</v>
      </c>
      <c r="G28" s="474">
        <f t="shared" si="1"/>
        <v>711</v>
      </c>
      <c r="H28" s="293" t="s">
        <v>48</v>
      </c>
    </row>
    <row r="29" spans="1:8" ht="15">
      <c r="A29" s="460" t="s">
        <v>251</v>
      </c>
      <c r="B29" s="473"/>
      <c r="C29" s="474">
        <v>1</v>
      </c>
      <c r="D29" s="473"/>
      <c r="E29" s="474">
        <v>1</v>
      </c>
      <c r="F29" s="473"/>
      <c r="G29" s="474">
        <f t="shared" si="1"/>
        <v>2</v>
      </c>
      <c r="H29" s="293" t="s">
        <v>48</v>
      </c>
    </row>
    <row r="30" spans="1:8" ht="15">
      <c r="A30" s="460" t="s">
        <v>247</v>
      </c>
      <c r="B30" s="473" t="s">
        <v>29</v>
      </c>
      <c r="C30" s="474">
        <v>28</v>
      </c>
      <c r="D30" s="473" t="s">
        <v>29</v>
      </c>
      <c r="E30" s="474">
        <v>14</v>
      </c>
      <c r="F30" s="473" t="s">
        <v>29</v>
      </c>
      <c r="G30" s="474">
        <f t="shared" si="1"/>
        <v>42</v>
      </c>
      <c r="H30" s="293" t="s">
        <v>48</v>
      </c>
    </row>
    <row r="31" spans="1:8" ht="15">
      <c r="A31" s="468" t="s">
        <v>163</v>
      </c>
      <c r="B31" s="453" t="s">
        <v>29</v>
      </c>
      <c r="C31" s="486">
        <v>604</v>
      </c>
      <c r="D31" s="453" t="s">
        <v>29</v>
      </c>
      <c r="E31" s="486">
        <v>94</v>
      </c>
      <c r="F31" s="453" t="s">
        <v>29</v>
      </c>
      <c r="G31" s="474">
        <f t="shared" si="1"/>
        <v>698</v>
      </c>
      <c r="H31" s="293" t="s">
        <v>48</v>
      </c>
    </row>
    <row r="32" spans="1:8" ht="15">
      <c r="A32" s="471"/>
      <c r="B32" s="452"/>
      <c r="C32" s="472"/>
      <c r="D32" s="452"/>
      <c r="E32" s="472"/>
      <c r="F32" s="452"/>
      <c r="G32" s="472"/>
      <c r="H32" s="293" t="s">
        <v>48</v>
      </c>
    </row>
    <row r="33" spans="1:8" ht="15.75" thickBot="1">
      <c r="A33" s="487" t="s">
        <v>263</v>
      </c>
      <c r="B33" s="488">
        <f aca="true" t="shared" si="2" ref="B33:G33">SUM(B20:B31)</f>
        <v>28</v>
      </c>
      <c r="C33" s="489">
        <f t="shared" si="2"/>
        <v>10000</v>
      </c>
      <c r="D33" s="488">
        <f t="shared" si="2"/>
        <v>9</v>
      </c>
      <c r="E33" s="489">
        <f t="shared" si="2"/>
        <v>1760</v>
      </c>
      <c r="F33" s="488">
        <f t="shared" si="2"/>
        <v>37</v>
      </c>
      <c r="G33" s="489">
        <f t="shared" si="2"/>
        <v>11760</v>
      </c>
      <c r="H33" s="288" t="s">
        <v>116</v>
      </c>
    </row>
  </sheetData>
  <mergeCells count="3">
    <mergeCell ref="B8:C9"/>
    <mergeCell ref="D8:E9"/>
    <mergeCell ref="F8:G9"/>
  </mergeCells>
  <printOptions/>
  <pageMargins left="1" right="1" top="0.5" bottom="0.5" header="0.5" footer="0.5"/>
  <pageSetup horizontalDpi="600" verticalDpi="600" orientation="landscape" r:id="rId1"/>
  <headerFooter alignWithMargins="0">
    <oddFooter>&amp;C&amp;"Times New Roman,Regular"&amp;10Exhibit J - Financial Analysis of Program Changes</oddFooter>
  </headerFooter>
</worksheet>
</file>

<file path=xl/worksheets/sheet11.xml><?xml version="1.0" encoding="utf-8"?>
<worksheet xmlns="http://schemas.openxmlformats.org/spreadsheetml/2006/main" xmlns:r="http://schemas.openxmlformats.org/officeDocument/2006/relationships">
  <sheetPr codeName="Sheet16"/>
  <dimension ref="A1:K40"/>
  <sheetViews>
    <sheetView showGridLines="0" showOutlineSymbols="0" zoomScale="70" zoomScaleNormal="70" workbookViewId="0" topLeftCell="B1">
      <selection activeCell="B44" sqref="B44"/>
    </sheetView>
  </sheetViews>
  <sheetFormatPr defaultColWidth="8.88671875" defaultRowHeight="15"/>
  <cols>
    <col min="1" max="1" width="3.88671875" style="11" hidden="1" customWidth="1"/>
    <col min="2" max="2" width="53.21484375" style="11" customWidth="1"/>
    <col min="3" max="3" width="8.3359375" style="11" customWidth="1"/>
    <col min="4" max="4" width="15.6640625" style="11" customWidth="1"/>
    <col min="5" max="5" width="8.77734375" style="11" customWidth="1"/>
    <col min="6" max="6" width="12.10546875" style="11" customWidth="1"/>
    <col min="7" max="7" width="9.21484375" style="11" customWidth="1"/>
    <col min="8" max="8" width="12.10546875" style="11" customWidth="1"/>
    <col min="9" max="9" width="7.77734375" style="11" customWidth="1"/>
    <col min="10" max="10" width="11.77734375" style="11" bestFit="1" customWidth="1"/>
    <col min="11" max="11" width="1.2265625" style="292" customWidth="1"/>
    <col min="12" max="16384" width="9.6640625" style="11" customWidth="1"/>
  </cols>
  <sheetData>
    <row r="1" spans="1:11" ht="20.25">
      <c r="A1" s="33" t="s">
        <v>189</v>
      </c>
      <c r="B1" s="775" t="s">
        <v>197</v>
      </c>
      <c r="C1" s="640"/>
      <c r="D1" s="640"/>
      <c r="E1" s="640"/>
      <c r="F1" s="640"/>
      <c r="G1" s="640"/>
      <c r="H1" s="640"/>
      <c r="I1" s="640"/>
      <c r="J1" s="640"/>
      <c r="K1" s="291" t="s">
        <v>48</v>
      </c>
    </row>
    <row r="2" spans="1:11" ht="20.25">
      <c r="A2" s="33"/>
      <c r="B2" s="132"/>
      <c r="C2" s="25"/>
      <c r="D2" s="25"/>
      <c r="E2" s="25"/>
      <c r="F2" s="25"/>
      <c r="G2" s="25"/>
      <c r="H2" s="25"/>
      <c r="I2" s="25"/>
      <c r="J2" s="25"/>
      <c r="K2" s="291" t="s">
        <v>48</v>
      </c>
    </row>
    <row r="3" spans="1:11" ht="20.25">
      <c r="A3" s="33"/>
      <c r="B3" s="25"/>
      <c r="C3" s="25"/>
      <c r="D3" s="25"/>
      <c r="E3" s="25"/>
      <c r="F3" s="25"/>
      <c r="G3" s="25"/>
      <c r="H3" s="25"/>
      <c r="I3" s="25"/>
      <c r="J3" s="25"/>
      <c r="K3" s="291" t="s">
        <v>48</v>
      </c>
    </row>
    <row r="4" spans="1:11" ht="20.25">
      <c r="A4" s="33"/>
      <c r="B4" s="774" t="s">
        <v>41</v>
      </c>
      <c r="C4" s="627"/>
      <c r="D4" s="627"/>
      <c r="E4" s="627"/>
      <c r="F4" s="627"/>
      <c r="G4" s="627"/>
      <c r="H4" s="627"/>
      <c r="I4" s="627"/>
      <c r="J4" s="627"/>
      <c r="K4" s="291" t="s">
        <v>48</v>
      </c>
    </row>
    <row r="5" spans="1:11" ht="18.75">
      <c r="A5" s="12" t="s">
        <v>41</v>
      </c>
      <c r="B5" s="780" t="str">
        <f>+'B. Summary of Requirements '!A5</f>
        <v>Civil Division</v>
      </c>
      <c r="C5" s="629"/>
      <c r="D5" s="629"/>
      <c r="E5" s="629"/>
      <c r="F5" s="629"/>
      <c r="G5" s="629"/>
      <c r="H5" s="629"/>
      <c r="I5" s="629"/>
      <c r="J5" s="629"/>
      <c r="K5" s="291" t="s">
        <v>48</v>
      </c>
    </row>
    <row r="6" spans="1:11" ht="18.75">
      <c r="A6" s="14" t="e">
        <f>+#REF!</f>
        <v>#REF!</v>
      </c>
      <c r="B6" s="780" t="str">
        <f>+'B. Summary of Requirements '!A6</f>
        <v>Salaries and Expenses</v>
      </c>
      <c r="C6" s="627"/>
      <c r="D6" s="627"/>
      <c r="E6" s="627"/>
      <c r="F6" s="627"/>
      <c r="G6" s="627"/>
      <c r="H6" s="627"/>
      <c r="I6" s="627"/>
      <c r="J6" s="627"/>
      <c r="K6" s="291" t="s">
        <v>48</v>
      </c>
    </row>
    <row r="7" spans="1:11" ht="15.75">
      <c r="A7" s="15"/>
      <c r="B7" s="27"/>
      <c r="C7" s="27"/>
      <c r="D7" s="27"/>
      <c r="E7" s="27"/>
      <c r="F7" s="27"/>
      <c r="G7" s="27"/>
      <c r="H7" s="27"/>
      <c r="I7" s="27"/>
      <c r="J7" s="27"/>
      <c r="K7" s="291" t="s">
        <v>48</v>
      </c>
    </row>
    <row r="8" spans="1:11" ht="16.5" thickBot="1">
      <c r="A8" s="25"/>
      <c r="B8" s="25" t="s">
        <v>29</v>
      </c>
      <c r="C8" s="25"/>
      <c r="D8" s="25"/>
      <c r="E8" s="25"/>
      <c r="F8" s="25"/>
      <c r="G8" s="25"/>
      <c r="H8" s="25"/>
      <c r="I8" s="25"/>
      <c r="J8" s="25"/>
      <c r="K8" s="291" t="s">
        <v>48</v>
      </c>
    </row>
    <row r="9" spans="1:11" ht="15.75">
      <c r="A9" s="125"/>
      <c r="B9" s="776" t="s">
        <v>140</v>
      </c>
      <c r="C9" s="781" t="s">
        <v>294</v>
      </c>
      <c r="D9" s="782"/>
      <c r="E9" s="781" t="s">
        <v>293</v>
      </c>
      <c r="F9" s="785"/>
      <c r="G9" s="781" t="s">
        <v>291</v>
      </c>
      <c r="H9" s="785"/>
      <c r="I9" s="781" t="s">
        <v>130</v>
      </c>
      <c r="J9" s="785"/>
      <c r="K9" s="291" t="s">
        <v>48</v>
      </c>
    </row>
    <row r="10" spans="1:11" ht="30.75" customHeight="1">
      <c r="A10" s="123"/>
      <c r="B10" s="777"/>
      <c r="C10" s="783"/>
      <c r="D10" s="784"/>
      <c r="E10" s="786"/>
      <c r="F10" s="787"/>
      <c r="G10" s="786"/>
      <c r="H10" s="787"/>
      <c r="I10" s="786"/>
      <c r="J10" s="787"/>
      <c r="K10" s="291" t="s">
        <v>48</v>
      </c>
    </row>
    <row r="11" spans="1:11" ht="16.5" thickBot="1">
      <c r="A11" s="126"/>
      <c r="B11" s="778"/>
      <c r="C11" s="128" t="s">
        <v>28</v>
      </c>
      <c r="D11" s="127" t="s">
        <v>30</v>
      </c>
      <c r="E11" s="128" t="s">
        <v>28</v>
      </c>
      <c r="F11" s="127" t="s">
        <v>30</v>
      </c>
      <c r="G11" s="128" t="s">
        <v>28</v>
      </c>
      <c r="H11" s="127" t="s">
        <v>30</v>
      </c>
      <c r="I11" s="128" t="s">
        <v>28</v>
      </c>
      <c r="J11" s="129" t="s">
        <v>30</v>
      </c>
      <c r="K11" s="291" t="s">
        <v>48</v>
      </c>
    </row>
    <row r="12" spans="1:11" ht="15.75" hidden="1">
      <c r="A12" s="123"/>
      <c r="B12" s="130" t="s">
        <v>141</v>
      </c>
      <c r="C12" s="123"/>
      <c r="D12" s="70"/>
      <c r="E12" s="123"/>
      <c r="F12" s="70"/>
      <c r="G12" s="123"/>
      <c r="H12" s="70"/>
      <c r="I12" s="123">
        <f aca="true" t="shared" si="0" ref="I12:I32">G12-E12</f>
        <v>0</v>
      </c>
      <c r="J12" s="71"/>
      <c r="K12" s="291" t="s">
        <v>48</v>
      </c>
    </row>
    <row r="13" spans="1:11" ht="15.75" hidden="1">
      <c r="A13" s="123"/>
      <c r="B13" s="130" t="s">
        <v>142</v>
      </c>
      <c r="C13" s="123"/>
      <c r="D13" s="70"/>
      <c r="E13" s="123"/>
      <c r="F13" s="70"/>
      <c r="G13" s="123"/>
      <c r="H13" s="70"/>
      <c r="I13" s="123">
        <f t="shared" si="0"/>
        <v>0</v>
      </c>
      <c r="J13" s="71"/>
      <c r="K13" s="291" t="s">
        <v>48</v>
      </c>
    </row>
    <row r="14" spans="1:11" ht="15.75" hidden="1">
      <c r="A14" s="123"/>
      <c r="B14" s="130" t="s">
        <v>143</v>
      </c>
      <c r="C14" s="123"/>
      <c r="D14" s="70"/>
      <c r="E14" s="123"/>
      <c r="F14" s="70"/>
      <c r="G14" s="123"/>
      <c r="H14" s="70"/>
      <c r="I14" s="123">
        <f t="shared" si="0"/>
        <v>0</v>
      </c>
      <c r="J14" s="71"/>
      <c r="K14" s="291" t="s">
        <v>48</v>
      </c>
    </row>
    <row r="15" spans="1:11" ht="15.75" hidden="1">
      <c r="A15" s="123"/>
      <c r="B15" s="130" t="s">
        <v>164</v>
      </c>
      <c r="C15" s="123"/>
      <c r="D15" s="70"/>
      <c r="E15" s="123"/>
      <c r="F15" s="70"/>
      <c r="G15" s="123"/>
      <c r="H15" s="70"/>
      <c r="I15" s="123">
        <f t="shared" si="0"/>
        <v>0</v>
      </c>
      <c r="J15" s="71"/>
      <c r="K15" s="291" t="s">
        <v>48</v>
      </c>
    </row>
    <row r="16" spans="1:11" ht="15.75">
      <c r="A16" s="123"/>
      <c r="B16" s="218" t="s">
        <v>226</v>
      </c>
      <c r="C16" s="411">
        <v>1</v>
      </c>
      <c r="D16" s="412"/>
      <c r="E16" s="411">
        <v>1</v>
      </c>
      <c r="F16" s="412"/>
      <c r="G16" s="411">
        <v>1</v>
      </c>
      <c r="H16" s="412"/>
      <c r="I16" s="411">
        <f t="shared" si="0"/>
        <v>0</v>
      </c>
      <c r="J16" s="413"/>
      <c r="K16" s="291" t="s">
        <v>48</v>
      </c>
    </row>
    <row r="17" spans="1:11" ht="15.75">
      <c r="A17" s="123"/>
      <c r="B17" s="218" t="s">
        <v>227</v>
      </c>
      <c r="C17" s="411">
        <v>37</v>
      </c>
      <c r="D17" s="412"/>
      <c r="E17" s="411">
        <v>38</v>
      </c>
      <c r="F17" s="412"/>
      <c r="G17" s="411">
        <v>38</v>
      </c>
      <c r="H17" s="412"/>
      <c r="I17" s="411">
        <f t="shared" si="0"/>
        <v>0</v>
      </c>
      <c r="J17" s="413"/>
      <c r="K17" s="291"/>
    </row>
    <row r="18" spans="1:11" ht="15.75">
      <c r="A18" s="123"/>
      <c r="B18" s="133" t="s">
        <v>225</v>
      </c>
      <c r="C18" s="411">
        <v>613</v>
      </c>
      <c r="D18" s="412"/>
      <c r="E18" s="411">
        <v>612</v>
      </c>
      <c r="F18" s="412"/>
      <c r="G18" s="411">
        <v>612</v>
      </c>
      <c r="H18" s="412"/>
      <c r="I18" s="411">
        <f t="shared" si="0"/>
        <v>0</v>
      </c>
      <c r="J18" s="413"/>
      <c r="K18" s="291" t="s">
        <v>48</v>
      </c>
    </row>
    <row r="19" spans="1:11" ht="15.75">
      <c r="A19" s="123"/>
      <c r="B19" s="133" t="s">
        <v>224</v>
      </c>
      <c r="C19" s="411">
        <v>149</v>
      </c>
      <c r="D19" s="412"/>
      <c r="E19" s="411">
        <v>149</v>
      </c>
      <c r="F19" s="412"/>
      <c r="G19" s="411">
        <v>251</v>
      </c>
      <c r="H19" s="412"/>
      <c r="I19" s="411">
        <f t="shared" si="0"/>
        <v>102</v>
      </c>
      <c r="J19" s="413"/>
      <c r="K19" s="291" t="s">
        <v>48</v>
      </c>
    </row>
    <row r="20" spans="1:11" ht="15.75">
      <c r="A20" s="123"/>
      <c r="B20" s="133" t="s">
        <v>223</v>
      </c>
      <c r="C20" s="411">
        <v>131</v>
      </c>
      <c r="D20" s="412"/>
      <c r="E20" s="411">
        <v>131</v>
      </c>
      <c r="F20" s="412"/>
      <c r="G20" s="411">
        <v>131</v>
      </c>
      <c r="H20" s="412"/>
      <c r="I20" s="411">
        <f t="shared" si="0"/>
        <v>0</v>
      </c>
      <c r="J20" s="413"/>
      <c r="K20" s="291" t="s">
        <v>48</v>
      </c>
    </row>
    <row r="21" spans="1:11" ht="15.75">
      <c r="A21" s="123"/>
      <c r="B21" s="133" t="s">
        <v>222</v>
      </c>
      <c r="C21" s="411">
        <v>65</v>
      </c>
      <c r="D21" s="412"/>
      <c r="E21" s="411">
        <v>65</v>
      </c>
      <c r="F21" s="412"/>
      <c r="G21" s="411">
        <v>65</v>
      </c>
      <c r="H21" s="412"/>
      <c r="I21" s="411">
        <f t="shared" si="0"/>
        <v>0</v>
      </c>
      <c r="J21" s="413"/>
      <c r="K21" s="291" t="s">
        <v>48</v>
      </c>
    </row>
    <row r="22" spans="1:11" ht="15.75">
      <c r="A22" s="123"/>
      <c r="B22" s="133" t="s">
        <v>221</v>
      </c>
      <c r="C22" s="411">
        <v>86</v>
      </c>
      <c r="D22" s="412"/>
      <c r="E22" s="411">
        <v>86</v>
      </c>
      <c r="F22" s="412"/>
      <c r="G22" s="411">
        <v>86</v>
      </c>
      <c r="H22" s="412"/>
      <c r="I22" s="411">
        <f t="shared" si="0"/>
        <v>0</v>
      </c>
      <c r="J22" s="413"/>
      <c r="K22" s="291" t="s">
        <v>48</v>
      </c>
    </row>
    <row r="23" spans="1:11" ht="15.75">
      <c r="A23" s="123"/>
      <c r="B23" s="133" t="s">
        <v>220</v>
      </c>
      <c r="C23" s="411">
        <v>7</v>
      </c>
      <c r="D23" s="412"/>
      <c r="E23" s="411">
        <v>7</v>
      </c>
      <c r="F23" s="412"/>
      <c r="G23" s="411">
        <v>7</v>
      </c>
      <c r="H23" s="412"/>
      <c r="I23" s="411">
        <f t="shared" si="0"/>
        <v>0</v>
      </c>
      <c r="J23" s="413"/>
      <c r="K23" s="291" t="s">
        <v>48</v>
      </c>
    </row>
    <row r="24" spans="1:11" ht="15.75">
      <c r="A24" s="123"/>
      <c r="B24" s="133" t="s">
        <v>219</v>
      </c>
      <c r="C24" s="411">
        <v>77</v>
      </c>
      <c r="D24" s="412"/>
      <c r="E24" s="411">
        <v>77</v>
      </c>
      <c r="F24" s="412"/>
      <c r="G24" s="411">
        <v>92</v>
      </c>
      <c r="H24" s="412"/>
      <c r="I24" s="411">
        <f t="shared" si="0"/>
        <v>15</v>
      </c>
      <c r="J24" s="413"/>
      <c r="K24" s="291" t="s">
        <v>48</v>
      </c>
    </row>
    <row r="25" spans="1:11" ht="15.75">
      <c r="A25" s="123"/>
      <c r="B25" s="133" t="s">
        <v>218</v>
      </c>
      <c r="C25" s="411">
        <v>31</v>
      </c>
      <c r="D25" s="412"/>
      <c r="E25" s="411">
        <v>31</v>
      </c>
      <c r="F25" s="412"/>
      <c r="G25" s="411">
        <v>31</v>
      </c>
      <c r="H25" s="412"/>
      <c r="I25" s="411">
        <f t="shared" si="0"/>
        <v>0</v>
      </c>
      <c r="J25" s="413"/>
      <c r="K25" s="291" t="s">
        <v>48</v>
      </c>
    </row>
    <row r="26" spans="1:11" ht="15.75">
      <c r="A26" s="123"/>
      <c r="B26" s="133" t="s">
        <v>217</v>
      </c>
      <c r="C26" s="411">
        <v>101</v>
      </c>
      <c r="D26" s="412"/>
      <c r="E26" s="411">
        <v>101</v>
      </c>
      <c r="F26" s="412"/>
      <c r="G26" s="411">
        <v>121</v>
      </c>
      <c r="H26" s="412"/>
      <c r="I26" s="411">
        <f t="shared" si="0"/>
        <v>20</v>
      </c>
      <c r="J26" s="413"/>
      <c r="K26" s="291" t="s">
        <v>48</v>
      </c>
    </row>
    <row r="27" spans="1:11" ht="15.75">
      <c r="A27" s="123"/>
      <c r="B27" s="133" t="s">
        <v>216</v>
      </c>
      <c r="C27" s="411">
        <v>11</v>
      </c>
      <c r="D27" s="412"/>
      <c r="E27" s="411">
        <v>11</v>
      </c>
      <c r="F27" s="412"/>
      <c r="G27" s="411">
        <v>11</v>
      </c>
      <c r="H27" s="412"/>
      <c r="I27" s="411">
        <f t="shared" si="0"/>
        <v>0</v>
      </c>
      <c r="J27" s="413"/>
      <c r="K27" s="291" t="s">
        <v>48</v>
      </c>
    </row>
    <row r="28" spans="1:11" ht="15.75">
      <c r="A28" s="123"/>
      <c r="B28" s="133" t="s">
        <v>215</v>
      </c>
      <c r="C28" s="411">
        <v>27</v>
      </c>
      <c r="D28" s="412"/>
      <c r="E28" s="411">
        <v>27</v>
      </c>
      <c r="F28" s="412"/>
      <c r="G28" s="411">
        <v>27</v>
      </c>
      <c r="H28" s="412"/>
      <c r="I28" s="411">
        <f t="shared" si="0"/>
        <v>0</v>
      </c>
      <c r="J28" s="413"/>
      <c r="K28" s="291" t="s">
        <v>48</v>
      </c>
    </row>
    <row r="29" spans="1:11" ht="15.75">
      <c r="A29" s="123"/>
      <c r="B29" s="133" t="s">
        <v>214</v>
      </c>
      <c r="C29" s="411">
        <v>1</v>
      </c>
      <c r="D29" s="412"/>
      <c r="E29" s="411">
        <v>1</v>
      </c>
      <c r="F29" s="412"/>
      <c r="G29" s="411">
        <v>1</v>
      </c>
      <c r="H29" s="412"/>
      <c r="I29" s="411">
        <f t="shared" si="0"/>
        <v>0</v>
      </c>
      <c r="J29" s="413"/>
      <c r="K29" s="291" t="s">
        <v>48</v>
      </c>
    </row>
    <row r="30" spans="1:11" ht="15.75">
      <c r="A30" s="123"/>
      <c r="B30" s="133" t="s">
        <v>213</v>
      </c>
      <c r="C30" s="411">
        <v>1</v>
      </c>
      <c r="D30" s="412"/>
      <c r="E30" s="411">
        <v>1</v>
      </c>
      <c r="F30" s="412"/>
      <c r="G30" s="411">
        <v>1</v>
      </c>
      <c r="H30" s="412"/>
      <c r="I30" s="411">
        <f t="shared" si="0"/>
        <v>0</v>
      </c>
      <c r="J30" s="413"/>
      <c r="K30" s="291" t="s">
        <v>48</v>
      </c>
    </row>
    <row r="31" spans="1:11" ht="15.75">
      <c r="A31" s="123"/>
      <c r="B31" s="133" t="s">
        <v>212</v>
      </c>
      <c r="C31" s="411">
        <v>0</v>
      </c>
      <c r="D31" s="412"/>
      <c r="E31" s="411">
        <v>0</v>
      </c>
      <c r="F31" s="412"/>
      <c r="G31" s="411">
        <v>0</v>
      </c>
      <c r="H31" s="412"/>
      <c r="I31" s="411">
        <f t="shared" si="0"/>
        <v>0</v>
      </c>
      <c r="J31" s="413"/>
      <c r="K31" s="291" t="s">
        <v>48</v>
      </c>
    </row>
    <row r="32" spans="1:11" ht="15.75">
      <c r="A32" s="123"/>
      <c r="B32" s="131" t="s">
        <v>211</v>
      </c>
      <c r="C32" s="414">
        <v>0</v>
      </c>
      <c r="D32" s="415"/>
      <c r="E32" s="414">
        <v>0</v>
      </c>
      <c r="F32" s="415"/>
      <c r="G32" s="414">
        <v>0</v>
      </c>
      <c r="H32" s="415"/>
      <c r="I32" s="414">
        <f t="shared" si="0"/>
        <v>0</v>
      </c>
      <c r="J32" s="416"/>
      <c r="K32" s="291" t="s">
        <v>48</v>
      </c>
    </row>
    <row r="33" spans="1:11" ht="15.75">
      <c r="A33" s="123"/>
      <c r="B33" s="148" t="s">
        <v>162</v>
      </c>
      <c r="C33" s="417">
        <f>SUM(C16:C32)</f>
        <v>1338</v>
      </c>
      <c r="D33" s="418"/>
      <c r="E33" s="417">
        <f>SUM(E16:E32)</f>
        <v>1338</v>
      </c>
      <c r="F33" s="418"/>
      <c r="G33" s="417">
        <f>SUM(G16:G32)</f>
        <v>1475</v>
      </c>
      <c r="H33" s="418"/>
      <c r="I33" s="417">
        <f>SUM(I16:I32)</f>
        <v>137</v>
      </c>
      <c r="J33" s="419"/>
      <c r="K33" s="291" t="s">
        <v>48</v>
      </c>
    </row>
    <row r="34" spans="1:11" ht="15.75">
      <c r="A34" s="123"/>
      <c r="B34" s="149" t="s">
        <v>110</v>
      </c>
      <c r="C34" s="262"/>
      <c r="D34" s="261">
        <v>168946</v>
      </c>
      <c r="E34" s="263"/>
      <c r="F34" s="261">
        <v>174525</v>
      </c>
      <c r="G34" s="263"/>
      <c r="H34" s="261">
        <v>178016</v>
      </c>
      <c r="I34" s="282"/>
      <c r="J34" s="283"/>
      <c r="K34" s="291" t="s">
        <v>48</v>
      </c>
    </row>
    <row r="35" spans="1:11" ht="15.75">
      <c r="A35" s="123"/>
      <c r="B35" s="149" t="s">
        <v>165</v>
      </c>
      <c r="C35" s="262"/>
      <c r="D35" s="261">
        <v>108097</v>
      </c>
      <c r="E35" s="263"/>
      <c r="F35" s="261">
        <v>109686</v>
      </c>
      <c r="G35" s="263"/>
      <c r="H35" s="261">
        <v>111880</v>
      </c>
      <c r="I35" s="282"/>
      <c r="J35" s="283"/>
      <c r="K35" s="291" t="s">
        <v>48</v>
      </c>
    </row>
    <row r="36" spans="1:11" ht="16.5" thickBot="1">
      <c r="A36" s="124"/>
      <c r="B36" s="219" t="s">
        <v>166</v>
      </c>
      <c r="C36" s="285"/>
      <c r="D36" s="284">
        <v>14</v>
      </c>
      <c r="E36" s="285"/>
      <c r="F36" s="284">
        <v>14</v>
      </c>
      <c r="G36" s="285"/>
      <c r="H36" s="284">
        <v>14</v>
      </c>
      <c r="I36" s="285"/>
      <c r="J36" s="286"/>
      <c r="K36" s="288" t="s">
        <v>116</v>
      </c>
    </row>
    <row r="37" spans="1:11" ht="15.75">
      <c r="A37" s="25"/>
      <c r="B37" s="779" t="s">
        <v>116</v>
      </c>
      <c r="C37" s="644"/>
      <c r="D37" s="644"/>
      <c r="E37" s="644"/>
      <c r="F37" s="644"/>
      <c r="G37" s="644"/>
      <c r="H37" s="644"/>
      <c r="I37" s="644"/>
      <c r="J37" s="644"/>
      <c r="K37" s="644"/>
    </row>
    <row r="38" spans="2:10" ht="15.75">
      <c r="B38" s="25"/>
      <c r="C38" s="25"/>
      <c r="D38" s="25"/>
      <c r="E38" s="25"/>
      <c r="F38" s="25"/>
      <c r="G38" s="25"/>
      <c r="H38" s="25"/>
      <c r="I38" s="25"/>
      <c r="J38" s="25"/>
    </row>
    <row r="40" ht="15.75">
      <c r="K40" s="291"/>
    </row>
  </sheetData>
  <mergeCells count="10">
    <mergeCell ref="B4:J4"/>
    <mergeCell ref="B1:J1"/>
    <mergeCell ref="B9:B11"/>
    <mergeCell ref="B37:K37"/>
    <mergeCell ref="B6:J6"/>
    <mergeCell ref="B5:J5"/>
    <mergeCell ref="C9:D10"/>
    <mergeCell ref="E9:F10"/>
    <mergeCell ref="G9:H10"/>
    <mergeCell ref="I9:J10"/>
  </mergeCells>
  <printOptions horizontalCentered="1"/>
  <pageMargins left="0.5" right="0.5" top="0.5" bottom="0.55" header="0.5" footer="0.5"/>
  <pageSetup horizontalDpi="300" verticalDpi="300" orientation="landscape" scale="67" r:id="rId1"/>
  <headerFooter alignWithMargins="0">
    <oddFooter>&amp;C&amp;"Times New Roman,Regular"&amp;14Exhibit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P90"/>
  <sheetViews>
    <sheetView zoomScale="75" zoomScaleNormal="75" zoomScaleSheetLayoutView="50" workbookViewId="0" topLeftCell="A1">
      <selection activeCell="A44" sqref="A44:D44"/>
    </sheetView>
  </sheetViews>
  <sheetFormatPr defaultColWidth="8.88671875" defaultRowHeight="15"/>
  <cols>
    <col min="1" max="1" width="1.88671875" style="3" customWidth="1"/>
    <col min="2" max="2" width="27.10546875" style="3" customWidth="1"/>
    <col min="3" max="3" width="12.5546875" style="3" customWidth="1"/>
    <col min="4" max="4" width="19.21484375" style="3" customWidth="1"/>
    <col min="5" max="5" width="8.99609375" style="3" bestFit="1" customWidth="1"/>
    <col min="6" max="6" width="10.10546875" style="3" customWidth="1"/>
    <col min="7" max="7" width="8.99609375" style="3" bestFit="1" customWidth="1"/>
    <col min="8" max="8" width="10.6640625" style="3" customWidth="1"/>
    <col min="9" max="9" width="8.99609375" style="3" bestFit="1" customWidth="1"/>
    <col min="10" max="10" width="10.10546875" style="3" bestFit="1" customWidth="1"/>
    <col min="11" max="11" width="8.99609375" style="3" bestFit="1" customWidth="1"/>
    <col min="12" max="12" width="10.3359375" style="3" customWidth="1"/>
    <col min="13" max="15" width="0" style="3" hidden="1" customWidth="1"/>
    <col min="16" max="16" width="0.9921875" style="290" customWidth="1"/>
    <col min="18" max="16384" width="8.88671875" style="3" customWidth="1"/>
  </cols>
  <sheetData>
    <row r="1" spans="1:16" ht="18.75" customHeight="1">
      <c r="A1" s="707" t="s">
        <v>196</v>
      </c>
      <c r="B1" s="667"/>
      <c r="C1" s="667"/>
      <c r="D1" s="667"/>
      <c r="E1" s="667"/>
      <c r="F1" s="667"/>
      <c r="G1" s="667"/>
      <c r="H1" s="667"/>
      <c r="I1" s="667"/>
      <c r="J1" s="667"/>
      <c r="K1" s="667"/>
      <c r="L1" s="668"/>
      <c r="P1" s="289" t="s">
        <v>48</v>
      </c>
    </row>
    <row r="2" spans="1:16" ht="18.75" customHeight="1">
      <c r="A2" s="805"/>
      <c r="B2" s="806"/>
      <c r="C2" s="806"/>
      <c r="D2" s="806"/>
      <c r="E2" s="806"/>
      <c r="F2" s="806"/>
      <c r="G2" s="806"/>
      <c r="H2" s="806"/>
      <c r="I2" s="806"/>
      <c r="J2" s="806"/>
      <c r="K2" s="806"/>
      <c r="L2" s="807"/>
      <c r="P2" s="289" t="s">
        <v>48</v>
      </c>
    </row>
    <row r="3" spans="1:16" ht="18.75">
      <c r="A3" s="808" t="s">
        <v>179</v>
      </c>
      <c r="B3" s="809"/>
      <c r="C3" s="809"/>
      <c r="D3" s="809"/>
      <c r="E3" s="809"/>
      <c r="F3" s="809"/>
      <c r="G3" s="809"/>
      <c r="H3" s="809"/>
      <c r="I3" s="809"/>
      <c r="J3" s="809"/>
      <c r="K3" s="809"/>
      <c r="L3" s="810"/>
      <c r="P3" s="289" t="s">
        <v>48</v>
      </c>
    </row>
    <row r="4" spans="1:16" ht="16.5">
      <c r="A4" s="811" t="str">
        <f>+'B. Summary of Requirements '!A5</f>
        <v>Civil Division</v>
      </c>
      <c r="B4" s="667"/>
      <c r="C4" s="667"/>
      <c r="D4" s="667"/>
      <c r="E4" s="667"/>
      <c r="F4" s="667"/>
      <c r="G4" s="667"/>
      <c r="H4" s="667"/>
      <c r="I4" s="667"/>
      <c r="J4" s="667"/>
      <c r="K4" s="667"/>
      <c r="L4" s="668"/>
      <c r="P4" s="289" t="s">
        <v>48</v>
      </c>
    </row>
    <row r="5" spans="1:16" ht="16.5">
      <c r="A5" s="811" t="str">
        <f>+'B. Summary of Requirements '!A6</f>
        <v>Salaries and Expenses</v>
      </c>
      <c r="B5" s="667"/>
      <c r="C5" s="667"/>
      <c r="D5" s="667"/>
      <c r="E5" s="667"/>
      <c r="F5" s="667"/>
      <c r="G5" s="667"/>
      <c r="H5" s="667"/>
      <c r="I5" s="667"/>
      <c r="J5" s="667"/>
      <c r="K5" s="667"/>
      <c r="L5" s="668"/>
      <c r="P5" s="289" t="s">
        <v>48</v>
      </c>
    </row>
    <row r="6" spans="1:16" ht="15.75">
      <c r="A6" s="816" t="s">
        <v>5</v>
      </c>
      <c r="B6" s="667"/>
      <c r="C6" s="667"/>
      <c r="D6" s="667"/>
      <c r="E6" s="667"/>
      <c r="F6" s="667"/>
      <c r="G6" s="667"/>
      <c r="H6" s="667"/>
      <c r="I6" s="667"/>
      <c r="J6" s="667"/>
      <c r="K6" s="667"/>
      <c r="L6" s="668"/>
      <c r="P6" s="289" t="s">
        <v>48</v>
      </c>
    </row>
    <row r="7" spans="1:16" ht="11.25" customHeight="1">
      <c r="A7" s="36"/>
      <c r="B7" s="14"/>
      <c r="C7" s="28"/>
      <c r="D7" s="28"/>
      <c r="E7" s="28"/>
      <c r="F7" s="28"/>
      <c r="G7" s="28"/>
      <c r="H7" s="28"/>
      <c r="I7" s="28"/>
      <c r="J7" s="28"/>
      <c r="K7" s="4"/>
      <c r="L7" s="4"/>
      <c r="P7" s="289" t="s">
        <v>48</v>
      </c>
    </row>
    <row r="8" spans="1:16" ht="44.25" customHeight="1">
      <c r="A8" s="812" t="s">
        <v>167</v>
      </c>
      <c r="B8" s="713"/>
      <c r="C8" s="713"/>
      <c r="D8" s="714"/>
      <c r="E8" s="819" t="s">
        <v>305</v>
      </c>
      <c r="F8" s="820"/>
      <c r="G8" s="817" t="s">
        <v>293</v>
      </c>
      <c r="H8" s="818"/>
      <c r="I8" s="817" t="s">
        <v>291</v>
      </c>
      <c r="J8" s="818"/>
      <c r="K8" s="817" t="s">
        <v>130</v>
      </c>
      <c r="L8" s="658"/>
      <c r="M8" s="11"/>
      <c r="P8" s="289" t="s">
        <v>48</v>
      </c>
    </row>
    <row r="9" spans="1:16" ht="25.5" customHeight="1" thickBot="1">
      <c r="A9" s="721"/>
      <c r="B9" s="722"/>
      <c r="C9" s="722"/>
      <c r="D9" s="723"/>
      <c r="E9" s="118" t="s">
        <v>135</v>
      </c>
      <c r="F9" s="119" t="s">
        <v>30</v>
      </c>
      <c r="G9" s="118" t="s">
        <v>135</v>
      </c>
      <c r="H9" s="119" t="s">
        <v>30</v>
      </c>
      <c r="I9" s="118" t="s">
        <v>135</v>
      </c>
      <c r="J9" s="119" t="s">
        <v>30</v>
      </c>
      <c r="K9" s="118" t="s">
        <v>135</v>
      </c>
      <c r="L9" s="120" t="s">
        <v>30</v>
      </c>
      <c r="M9" s="11"/>
      <c r="P9" s="289" t="s">
        <v>48</v>
      </c>
    </row>
    <row r="10" spans="1:16" ht="15.75">
      <c r="A10" s="813" t="s">
        <v>108</v>
      </c>
      <c r="B10" s="814"/>
      <c r="C10" s="814"/>
      <c r="D10" s="815"/>
      <c r="E10" s="420">
        <v>1076</v>
      </c>
      <c r="F10" s="440">
        <v>105982</v>
      </c>
      <c r="G10" s="420">
        <v>1245</v>
      </c>
      <c r="H10" s="440">
        <v>132511</v>
      </c>
      <c r="I10" s="420">
        <v>1282</v>
      </c>
      <c r="J10" s="440">
        <v>138650</v>
      </c>
      <c r="K10" s="420">
        <f>I10-G10</f>
        <v>37</v>
      </c>
      <c r="L10" s="441">
        <f>J10-H10</f>
        <v>6139</v>
      </c>
      <c r="M10" s="11"/>
      <c r="P10" s="289" t="s">
        <v>48</v>
      </c>
    </row>
    <row r="11" spans="1:16" ht="15.75">
      <c r="A11" s="796" t="s">
        <v>161</v>
      </c>
      <c r="B11" s="797"/>
      <c r="C11" s="797"/>
      <c r="D11" s="798"/>
      <c r="E11" s="420">
        <v>79</v>
      </c>
      <c r="F11" s="421">
        <v>6472</v>
      </c>
      <c r="G11" s="420">
        <v>68</v>
      </c>
      <c r="H11" s="421">
        <v>5029</v>
      </c>
      <c r="I11" s="420">
        <v>68</v>
      </c>
      <c r="J11" s="421">
        <v>5137</v>
      </c>
      <c r="K11" s="420">
        <f>I11-G11</f>
        <v>0</v>
      </c>
      <c r="L11" s="406">
        <f>J11-H11</f>
        <v>108</v>
      </c>
      <c r="M11" s="31" t="s">
        <v>133</v>
      </c>
      <c r="N11" s="3" t="s">
        <v>134</v>
      </c>
      <c r="P11" s="289" t="s">
        <v>48</v>
      </c>
    </row>
    <row r="12" spans="1:16" ht="15.75">
      <c r="A12" s="796" t="s">
        <v>145</v>
      </c>
      <c r="B12" s="797"/>
      <c r="C12" s="797"/>
      <c r="D12" s="798"/>
      <c r="E12" s="420">
        <v>6</v>
      </c>
      <c r="F12" s="421">
        <v>2032</v>
      </c>
      <c r="G12" s="420">
        <f>+G13+G14</f>
        <v>8</v>
      </c>
      <c r="H12" s="421">
        <v>2466</v>
      </c>
      <c r="I12" s="420">
        <v>8</v>
      </c>
      <c r="J12" s="421">
        <v>2473</v>
      </c>
      <c r="K12" s="420">
        <f>+K13+K14</f>
        <v>0</v>
      </c>
      <c r="L12" s="406">
        <f>J12-H12</f>
        <v>7</v>
      </c>
      <c r="M12" s="11">
        <v>93</v>
      </c>
      <c r="P12" s="289" t="s">
        <v>48</v>
      </c>
    </row>
    <row r="13" spans="1:16" ht="15.75">
      <c r="A13" s="801" t="s">
        <v>147</v>
      </c>
      <c r="B13" s="605"/>
      <c r="C13" s="605"/>
      <c r="D13" s="793"/>
      <c r="E13" s="422">
        <v>6</v>
      </c>
      <c r="F13" s="423">
        <v>467</v>
      </c>
      <c r="G13" s="422">
        <v>8</v>
      </c>
      <c r="H13" s="423">
        <v>495</v>
      </c>
      <c r="I13" s="422">
        <v>8</v>
      </c>
      <c r="J13" s="423">
        <v>497</v>
      </c>
      <c r="K13" s="422">
        <f>I13-G13</f>
        <v>0</v>
      </c>
      <c r="L13" s="424">
        <f>J13-H13</f>
        <v>2</v>
      </c>
      <c r="M13" s="11"/>
      <c r="P13" s="289" t="s">
        <v>48</v>
      </c>
    </row>
    <row r="14" spans="1:16" ht="15.75">
      <c r="A14" s="801" t="s">
        <v>146</v>
      </c>
      <c r="B14" s="605"/>
      <c r="C14" s="605"/>
      <c r="D14" s="793"/>
      <c r="E14" s="422">
        <v>0</v>
      </c>
      <c r="F14" s="423">
        <v>1565</v>
      </c>
      <c r="G14" s="422">
        <v>0</v>
      </c>
      <c r="H14" s="423">
        <v>1971</v>
      </c>
      <c r="I14" s="422">
        <v>0</v>
      </c>
      <c r="J14" s="423">
        <v>1976</v>
      </c>
      <c r="K14" s="422">
        <f>I14-G14</f>
        <v>0</v>
      </c>
      <c r="L14" s="424">
        <f>J14-H14</f>
        <v>5</v>
      </c>
      <c r="M14" s="11"/>
      <c r="P14" s="289" t="s">
        <v>48</v>
      </c>
    </row>
    <row r="15" spans="1:16" ht="15.75">
      <c r="A15" s="802" t="s">
        <v>148</v>
      </c>
      <c r="B15" s="803"/>
      <c r="C15" s="803"/>
      <c r="D15" s="804"/>
      <c r="E15" s="425">
        <v>0</v>
      </c>
      <c r="F15" s="426">
        <v>126</v>
      </c>
      <c r="G15" s="425">
        <v>0</v>
      </c>
      <c r="H15" s="426">
        <v>106</v>
      </c>
      <c r="I15" s="425">
        <v>0</v>
      </c>
      <c r="J15" s="426">
        <v>106</v>
      </c>
      <c r="K15" s="425">
        <f>I15-G15</f>
        <v>0</v>
      </c>
      <c r="L15" s="427">
        <f>J15-H15</f>
        <v>0</v>
      </c>
      <c r="M15" s="11"/>
      <c r="P15" s="289" t="s">
        <v>48</v>
      </c>
    </row>
    <row r="16" spans="1:16" ht="15.75">
      <c r="A16" s="788" t="s">
        <v>109</v>
      </c>
      <c r="B16" s="789"/>
      <c r="C16" s="789"/>
      <c r="D16" s="790"/>
      <c r="E16" s="428">
        <f aca="true" t="shared" si="0" ref="E16:J16">+E10+E11+E12+E15</f>
        <v>1161</v>
      </c>
      <c r="F16" s="429">
        <f t="shared" si="0"/>
        <v>114612</v>
      </c>
      <c r="G16" s="428">
        <f t="shared" si="0"/>
        <v>1321</v>
      </c>
      <c r="H16" s="429">
        <f t="shared" si="0"/>
        <v>140112</v>
      </c>
      <c r="I16" s="428">
        <f t="shared" si="0"/>
        <v>1358</v>
      </c>
      <c r="J16" s="429">
        <f t="shared" si="0"/>
        <v>146366</v>
      </c>
      <c r="K16" s="428">
        <f>SUM(K10:K15)</f>
        <v>37</v>
      </c>
      <c r="L16" s="430">
        <f>+L10+L11+L12+L15</f>
        <v>6254</v>
      </c>
      <c r="M16" s="37">
        <f>697+630+957+2333</f>
        <v>4617</v>
      </c>
      <c r="N16" s="3">
        <f>2451-93</f>
        <v>2358</v>
      </c>
      <c r="O16" s="3">
        <f>+H16-J16</f>
        <v>-6254</v>
      </c>
      <c r="P16" s="289" t="s">
        <v>48</v>
      </c>
    </row>
    <row r="17" spans="1:16" ht="15.75">
      <c r="A17" s="796" t="s">
        <v>168</v>
      </c>
      <c r="B17" s="797"/>
      <c r="C17" s="797"/>
      <c r="D17" s="798"/>
      <c r="E17" s="420"/>
      <c r="F17" s="421"/>
      <c r="G17" s="420"/>
      <c r="H17" s="421"/>
      <c r="I17" s="420"/>
      <c r="J17" s="421"/>
      <c r="K17" s="420"/>
      <c r="L17" s="406"/>
      <c r="M17" s="11"/>
      <c r="P17" s="289" t="s">
        <v>48</v>
      </c>
    </row>
    <row r="18" spans="1:16" ht="15.75">
      <c r="A18" s="792" t="s">
        <v>150</v>
      </c>
      <c r="B18" s="605"/>
      <c r="C18" s="605"/>
      <c r="D18" s="793"/>
      <c r="E18" s="420"/>
      <c r="F18" s="421">
        <v>28302</v>
      </c>
      <c r="G18" s="420"/>
      <c r="H18" s="421">
        <v>36175</v>
      </c>
      <c r="I18" s="420"/>
      <c r="J18" s="421">
        <v>38173</v>
      </c>
      <c r="K18" s="420"/>
      <c r="L18" s="406">
        <f aca="true" t="shared" si="1" ref="L18:L23">J18-H18</f>
        <v>1998</v>
      </c>
      <c r="M18" s="11">
        <v>359</v>
      </c>
      <c r="N18" s="3">
        <f>1171+93</f>
        <v>1264</v>
      </c>
      <c r="O18" s="3">
        <f aca="true" t="shared" si="2" ref="O18:O29">+H18-J18</f>
        <v>-1998</v>
      </c>
      <c r="P18" s="289" t="s">
        <v>48</v>
      </c>
    </row>
    <row r="19" spans="1:16" ht="15.75">
      <c r="A19" s="792" t="s">
        <v>52</v>
      </c>
      <c r="B19" s="605"/>
      <c r="C19" s="605"/>
      <c r="D19" s="793"/>
      <c r="E19" s="420"/>
      <c r="F19" s="421">
        <v>0</v>
      </c>
      <c r="G19" s="420"/>
      <c r="H19" s="421">
        <v>14</v>
      </c>
      <c r="I19" s="420"/>
      <c r="J19" s="421">
        <v>14</v>
      </c>
      <c r="K19" s="420"/>
      <c r="L19" s="406">
        <f t="shared" si="1"/>
        <v>0</v>
      </c>
      <c r="M19" s="11">
        <v>359</v>
      </c>
      <c r="N19" s="3">
        <f>1171+93</f>
        <v>1264</v>
      </c>
      <c r="O19" s="3">
        <f t="shared" si="2"/>
        <v>0</v>
      </c>
      <c r="P19" s="289" t="s">
        <v>48</v>
      </c>
    </row>
    <row r="20" spans="1:16" ht="15.75">
      <c r="A20" s="792" t="s">
        <v>151</v>
      </c>
      <c r="B20" s="605"/>
      <c r="C20" s="605"/>
      <c r="D20" s="793"/>
      <c r="E20" s="420"/>
      <c r="F20" s="421">
        <v>4607</v>
      </c>
      <c r="G20" s="420"/>
      <c r="H20" s="421">
        <v>5543</v>
      </c>
      <c r="I20" s="420"/>
      <c r="J20" s="421">
        <v>5662</v>
      </c>
      <c r="K20" s="420"/>
      <c r="L20" s="406">
        <f t="shared" si="1"/>
        <v>119</v>
      </c>
      <c r="M20" s="11"/>
      <c r="N20" s="3">
        <v>110</v>
      </c>
      <c r="O20" s="3">
        <f t="shared" si="2"/>
        <v>-119</v>
      </c>
      <c r="P20" s="289" t="s">
        <v>48</v>
      </c>
    </row>
    <row r="21" spans="1:16" ht="15.75">
      <c r="A21" s="792" t="s">
        <v>152</v>
      </c>
      <c r="B21" s="605"/>
      <c r="C21" s="605"/>
      <c r="D21" s="793"/>
      <c r="E21" s="420"/>
      <c r="F21" s="421">
        <v>1085</v>
      </c>
      <c r="G21" s="420"/>
      <c r="H21" s="421">
        <v>918</v>
      </c>
      <c r="I21" s="420"/>
      <c r="J21" s="421">
        <v>942</v>
      </c>
      <c r="K21" s="420"/>
      <c r="L21" s="406">
        <f t="shared" si="1"/>
        <v>24</v>
      </c>
      <c r="M21" s="11"/>
      <c r="N21" s="3">
        <v>0</v>
      </c>
      <c r="O21" s="3">
        <f t="shared" si="2"/>
        <v>-24</v>
      </c>
      <c r="P21" s="289" t="s">
        <v>48</v>
      </c>
    </row>
    <row r="22" spans="1:16" ht="15.75">
      <c r="A22" s="792" t="s">
        <v>190</v>
      </c>
      <c r="B22" s="605"/>
      <c r="C22" s="605"/>
      <c r="D22" s="793"/>
      <c r="E22" s="420"/>
      <c r="F22" s="421">
        <v>27729</v>
      </c>
      <c r="G22" s="420"/>
      <c r="H22" s="421">
        <v>29437</v>
      </c>
      <c r="I22" s="420"/>
      <c r="J22" s="421">
        <v>30437</v>
      </c>
      <c r="K22" s="420"/>
      <c r="L22" s="406">
        <f t="shared" si="1"/>
        <v>1000</v>
      </c>
      <c r="M22" s="11">
        <f>4220-576</f>
        <v>3644</v>
      </c>
      <c r="O22" s="3">
        <f t="shared" si="2"/>
        <v>-1000</v>
      </c>
      <c r="P22" s="289" t="s">
        <v>48</v>
      </c>
    </row>
    <row r="23" spans="1:16" ht="15.75">
      <c r="A23" s="792" t="s">
        <v>128</v>
      </c>
      <c r="B23" s="605"/>
      <c r="C23" s="605"/>
      <c r="D23" s="793"/>
      <c r="E23" s="420"/>
      <c r="F23" s="421">
        <v>485</v>
      </c>
      <c r="G23" s="420"/>
      <c r="H23" s="421">
        <v>732</v>
      </c>
      <c r="I23" s="420"/>
      <c r="J23" s="421">
        <v>732</v>
      </c>
      <c r="K23" s="420"/>
      <c r="L23" s="406">
        <f t="shared" si="1"/>
        <v>0</v>
      </c>
      <c r="M23" s="11"/>
      <c r="O23" s="3">
        <f t="shared" si="2"/>
        <v>0</v>
      </c>
      <c r="P23" s="289" t="s">
        <v>48</v>
      </c>
    </row>
    <row r="24" spans="1:16" ht="15.75">
      <c r="A24" s="792" t="s">
        <v>153</v>
      </c>
      <c r="B24" s="605"/>
      <c r="C24" s="605"/>
      <c r="D24" s="793"/>
      <c r="E24" s="420"/>
      <c r="F24" s="421">
        <v>1149</v>
      </c>
      <c r="G24" s="420"/>
      <c r="H24" s="421">
        <v>2902</v>
      </c>
      <c r="I24" s="420"/>
      <c r="J24" s="421">
        <v>2991</v>
      </c>
      <c r="K24" s="420"/>
      <c r="L24" s="406">
        <f aca="true" t="shared" si="3" ref="L24:L34">J24-H24</f>
        <v>89</v>
      </c>
      <c r="M24" s="11">
        <v>332</v>
      </c>
      <c r="N24" s="3">
        <v>175</v>
      </c>
      <c r="O24" s="3">
        <f t="shared" si="2"/>
        <v>-89</v>
      </c>
      <c r="P24" s="289" t="s">
        <v>48</v>
      </c>
    </row>
    <row r="25" spans="1:16" ht="15.75">
      <c r="A25" s="792" t="s">
        <v>154</v>
      </c>
      <c r="B25" s="605"/>
      <c r="C25" s="605"/>
      <c r="D25" s="793"/>
      <c r="E25" s="420"/>
      <c r="F25" s="421">
        <v>1806</v>
      </c>
      <c r="G25" s="420"/>
      <c r="H25" s="421">
        <v>2166</v>
      </c>
      <c r="I25" s="420"/>
      <c r="J25" s="421">
        <v>2245</v>
      </c>
      <c r="K25" s="420"/>
      <c r="L25" s="406">
        <f t="shared" si="3"/>
        <v>79</v>
      </c>
      <c r="M25" s="11"/>
      <c r="O25" s="3">
        <f t="shared" si="2"/>
        <v>-79</v>
      </c>
      <c r="P25" s="289" t="s">
        <v>48</v>
      </c>
    </row>
    <row r="26" spans="1:16" ht="15.75">
      <c r="A26" s="792" t="s">
        <v>155</v>
      </c>
      <c r="B26" s="605"/>
      <c r="C26" s="605"/>
      <c r="D26" s="793"/>
      <c r="E26" s="420"/>
      <c r="F26" s="421">
        <v>1896</v>
      </c>
      <c r="G26" s="420"/>
      <c r="H26" s="421">
        <v>1945</v>
      </c>
      <c r="I26" s="420"/>
      <c r="J26" s="421">
        <v>1945</v>
      </c>
      <c r="K26" s="420"/>
      <c r="L26" s="406">
        <f t="shared" si="3"/>
        <v>0</v>
      </c>
      <c r="M26" s="11"/>
      <c r="N26" s="3">
        <v>14918</v>
      </c>
      <c r="O26" s="3">
        <f t="shared" si="2"/>
        <v>0</v>
      </c>
      <c r="P26" s="289" t="s">
        <v>48</v>
      </c>
    </row>
    <row r="27" spans="1:16" ht="15.75">
      <c r="A27" s="792" t="s">
        <v>156</v>
      </c>
      <c r="B27" s="605"/>
      <c r="C27" s="605"/>
      <c r="D27" s="793"/>
      <c r="E27" s="420"/>
      <c r="F27" s="421">
        <v>47316</v>
      </c>
      <c r="G27" s="420"/>
      <c r="H27" s="421">
        <v>36794</v>
      </c>
      <c r="I27" s="420"/>
      <c r="J27" s="421">
        <v>42723</v>
      </c>
      <c r="K27" s="420"/>
      <c r="L27" s="406">
        <f t="shared" si="3"/>
        <v>5929</v>
      </c>
      <c r="M27" s="11">
        <v>276</v>
      </c>
      <c r="N27" s="3">
        <v>14853</v>
      </c>
      <c r="O27" s="3">
        <f t="shared" si="2"/>
        <v>-5929</v>
      </c>
      <c r="P27" s="289" t="s">
        <v>48</v>
      </c>
    </row>
    <row r="28" spans="1:16" ht="15.75">
      <c r="A28" s="792" t="s">
        <v>45</v>
      </c>
      <c r="B28" s="794"/>
      <c r="C28" s="794"/>
      <c r="D28" s="795"/>
      <c r="E28" s="420"/>
      <c r="F28" s="421">
        <v>8253</v>
      </c>
      <c r="G28" s="420"/>
      <c r="H28" s="421">
        <v>9039</v>
      </c>
      <c r="I28" s="420"/>
      <c r="J28" s="421">
        <v>9750</v>
      </c>
      <c r="K28" s="420"/>
      <c r="L28" s="406">
        <f t="shared" si="3"/>
        <v>711</v>
      </c>
      <c r="M28" s="11"/>
      <c r="N28" s="3">
        <v>135</v>
      </c>
      <c r="O28" s="3">
        <f t="shared" si="2"/>
        <v>-711</v>
      </c>
      <c r="P28" s="289" t="s">
        <v>48</v>
      </c>
    </row>
    <row r="29" spans="1:16" ht="15.75">
      <c r="A29" s="792" t="s">
        <v>191</v>
      </c>
      <c r="B29" s="605"/>
      <c r="C29" s="605"/>
      <c r="D29" s="793"/>
      <c r="E29" s="420"/>
      <c r="F29" s="421">
        <v>6</v>
      </c>
      <c r="G29" s="420"/>
      <c r="H29" s="421">
        <v>4</v>
      </c>
      <c r="I29" s="420"/>
      <c r="J29" s="421">
        <v>4</v>
      </c>
      <c r="K29" s="420"/>
      <c r="L29" s="406">
        <f t="shared" si="3"/>
        <v>0</v>
      </c>
      <c r="M29" s="11"/>
      <c r="O29" s="3">
        <f t="shared" si="2"/>
        <v>0</v>
      </c>
      <c r="P29" s="289" t="s">
        <v>48</v>
      </c>
    </row>
    <row r="30" spans="1:16" ht="15.75">
      <c r="A30" s="792" t="s">
        <v>53</v>
      </c>
      <c r="B30" s="605"/>
      <c r="C30" s="605"/>
      <c r="D30" s="793"/>
      <c r="E30" s="420"/>
      <c r="F30" s="421">
        <v>78</v>
      </c>
      <c r="G30" s="420"/>
      <c r="H30" s="421">
        <v>87</v>
      </c>
      <c r="I30" s="420"/>
      <c r="J30" s="421">
        <v>89</v>
      </c>
      <c r="K30" s="420"/>
      <c r="L30" s="406">
        <f>J30-H30</f>
        <v>2</v>
      </c>
      <c r="M30" s="11"/>
      <c r="O30" s="3">
        <f aca="true" t="shared" si="4" ref="O30:O35">+H30-J30</f>
        <v>-2</v>
      </c>
      <c r="P30" s="289" t="s">
        <v>48</v>
      </c>
    </row>
    <row r="31" spans="1:16" ht="15.75">
      <c r="A31" s="792" t="s">
        <v>2</v>
      </c>
      <c r="B31" s="605"/>
      <c r="C31" s="605"/>
      <c r="D31" s="793"/>
      <c r="E31" s="420"/>
      <c r="F31" s="421">
        <v>544</v>
      </c>
      <c r="G31" s="420"/>
      <c r="H31" s="421">
        <v>450</v>
      </c>
      <c r="I31" s="420"/>
      <c r="J31" s="421">
        <v>450</v>
      </c>
      <c r="K31" s="420"/>
      <c r="L31" s="406">
        <f t="shared" si="3"/>
        <v>0</v>
      </c>
      <c r="M31" s="11"/>
      <c r="N31" s="3">
        <v>10</v>
      </c>
      <c r="O31" s="3">
        <f t="shared" si="4"/>
        <v>0</v>
      </c>
      <c r="P31" s="289" t="s">
        <v>48</v>
      </c>
    </row>
    <row r="32" spans="1:16" ht="15.75">
      <c r="A32" s="792" t="s">
        <v>157</v>
      </c>
      <c r="B32" s="605"/>
      <c r="C32" s="605"/>
      <c r="D32" s="793"/>
      <c r="E32" s="420"/>
      <c r="F32" s="421">
        <v>1709</v>
      </c>
      <c r="G32" s="420"/>
      <c r="H32" s="421">
        <v>1872</v>
      </c>
      <c r="I32" s="420"/>
      <c r="J32" s="421">
        <v>1914</v>
      </c>
      <c r="K32" s="420"/>
      <c r="L32" s="406">
        <f t="shared" si="3"/>
        <v>42</v>
      </c>
      <c r="M32" s="11"/>
      <c r="N32" s="3">
        <v>85</v>
      </c>
      <c r="O32" s="3">
        <f t="shared" si="4"/>
        <v>-42</v>
      </c>
      <c r="P32" s="289" t="s">
        <v>48</v>
      </c>
    </row>
    <row r="33" spans="1:16" ht="15.75">
      <c r="A33" s="792" t="s">
        <v>55</v>
      </c>
      <c r="B33" s="605"/>
      <c r="C33" s="605"/>
      <c r="D33" s="793"/>
      <c r="E33" s="420"/>
      <c r="F33" s="421">
        <v>4835</v>
      </c>
      <c r="G33" s="420"/>
      <c r="H33" s="421">
        <v>2623</v>
      </c>
      <c r="I33" s="420"/>
      <c r="J33" s="421">
        <v>3321</v>
      </c>
      <c r="K33" s="420"/>
      <c r="L33" s="406">
        <f>J33-H33</f>
        <v>698</v>
      </c>
      <c r="M33" s="11"/>
      <c r="N33" s="3">
        <v>85</v>
      </c>
      <c r="O33" s="3">
        <f t="shared" si="4"/>
        <v>-698</v>
      </c>
      <c r="P33" s="289" t="s">
        <v>48</v>
      </c>
    </row>
    <row r="34" spans="1:16" ht="15.75">
      <c r="A34" s="792" t="s">
        <v>54</v>
      </c>
      <c r="B34" s="605"/>
      <c r="C34" s="605"/>
      <c r="D34" s="793"/>
      <c r="E34" s="420"/>
      <c r="F34" s="421">
        <v>10</v>
      </c>
      <c r="G34" s="420"/>
      <c r="H34" s="421">
        <v>0</v>
      </c>
      <c r="I34" s="420"/>
      <c r="J34" s="421">
        <v>0</v>
      </c>
      <c r="K34" s="420"/>
      <c r="L34" s="406">
        <f t="shared" si="3"/>
        <v>0</v>
      </c>
      <c r="M34" s="11"/>
      <c r="N34" s="3">
        <v>37758</v>
      </c>
      <c r="O34" s="3">
        <f t="shared" si="4"/>
        <v>0</v>
      </c>
      <c r="P34" s="289" t="s">
        <v>48</v>
      </c>
    </row>
    <row r="35" spans="1:16" ht="15.75">
      <c r="A35" s="821" t="s">
        <v>158</v>
      </c>
      <c r="B35" s="822"/>
      <c r="C35" s="822"/>
      <c r="D35" s="823"/>
      <c r="E35" s="431"/>
      <c r="F35" s="432">
        <f>SUM(F16:F34)</f>
        <v>244422</v>
      </c>
      <c r="G35" s="431"/>
      <c r="H35" s="432">
        <f>SUM(H16:H34)</f>
        <v>270813</v>
      </c>
      <c r="I35" s="431"/>
      <c r="J35" s="432">
        <f>SUM(J16:J34)</f>
        <v>287758</v>
      </c>
      <c r="K35" s="431"/>
      <c r="L35" s="443">
        <f>SUM(L16:L34)</f>
        <v>16945</v>
      </c>
      <c r="M35" s="11">
        <f>SUM(M12:M34)</f>
        <v>9680</v>
      </c>
      <c r="N35" s="3">
        <f>SUM(N16:N34)</f>
        <v>73015</v>
      </c>
      <c r="O35" s="3">
        <f t="shared" si="4"/>
        <v>-16945</v>
      </c>
      <c r="P35" s="289" t="s">
        <v>48</v>
      </c>
    </row>
    <row r="36" spans="1:16" ht="16.5" customHeight="1">
      <c r="A36" s="824" t="s">
        <v>159</v>
      </c>
      <c r="B36" s="605"/>
      <c r="C36" s="605"/>
      <c r="D36" s="793"/>
      <c r="E36" s="433"/>
      <c r="F36" s="434">
        <v>2379</v>
      </c>
      <c r="G36" s="433"/>
      <c r="H36" s="434">
        <v>382</v>
      </c>
      <c r="I36" s="433"/>
      <c r="J36" s="434">
        <f>-H39</f>
        <v>0</v>
      </c>
      <c r="K36" s="433"/>
      <c r="L36" s="435"/>
      <c r="M36" s="11"/>
      <c r="P36" s="289" t="s">
        <v>48</v>
      </c>
    </row>
    <row r="37" spans="1:16" ht="16.5" customHeight="1">
      <c r="A37" s="824" t="s">
        <v>307</v>
      </c>
      <c r="B37" s="605"/>
      <c r="C37" s="605"/>
      <c r="D37" s="793"/>
      <c r="E37" s="433"/>
      <c r="F37" s="434">
        <v>10200</v>
      </c>
      <c r="G37" s="433"/>
      <c r="H37" s="434">
        <v>0</v>
      </c>
      <c r="I37" s="433"/>
      <c r="J37" s="434">
        <v>0</v>
      </c>
      <c r="K37" s="433"/>
      <c r="L37" s="435"/>
      <c r="M37" s="11"/>
      <c r="P37" s="289"/>
    </row>
    <row r="38" spans="1:16" ht="16.5" customHeight="1">
      <c r="A38" s="824" t="s">
        <v>292</v>
      </c>
      <c r="B38" s="605"/>
      <c r="C38" s="605"/>
      <c r="D38" s="793"/>
      <c r="E38" s="433"/>
      <c r="F38" s="434">
        <v>3701</v>
      </c>
      <c r="G38" s="433"/>
      <c r="H38" s="434">
        <v>0</v>
      </c>
      <c r="I38" s="433"/>
      <c r="J38" s="434">
        <v>0</v>
      </c>
      <c r="K38" s="433"/>
      <c r="L38" s="435"/>
      <c r="M38" s="11"/>
      <c r="P38" s="289"/>
    </row>
    <row r="39" spans="1:16" ht="15.75">
      <c r="A39" s="824" t="s">
        <v>199</v>
      </c>
      <c r="B39" s="605"/>
      <c r="C39" s="605"/>
      <c r="D39" s="793"/>
      <c r="E39" s="433"/>
      <c r="F39" s="434">
        <v>0</v>
      </c>
      <c r="G39" s="433"/>
      <c r="H39" s="434">
        <v>0</v>
      </c>
      <c r="I39" s="433"/>
      <c r="J39" s="434">
        <v>0</v>
      </c>
      <c r="K39" s="433"/>
      <c r="L39" s="435"/>
      <c r="M39" s="11"/>
      <c r="P39" s="289" t="s">
        <v>48</v>
      </c>
    </row>
    <row r="40" spans="1:16" ht="15.75">
      <c r="A40" s="824" t="s">
        <v>308</v>
      </c>
      <c r="B40" s="605"/>
      <c r="C40" s="605"/>
      <c r="D40" s="793"/>
      <c r="E40" s="433"/>
      <c r="F40" s="434">
        <v>1</v>
      </c>
      <c r="G40" s="433"/>
      <c r="H40" s="434">
        <v>0</v>
      </c>
      <c r="I40" s="433"/>
      <c r="J40" s="434">
        <v>0</v>
      </c>
      <c r="K40" s="433"/>
      <c r="L40" s="435"/>
      <c r="M40" s="11"/>
      <c r="P40" s="289"/>
    </row>
    <row r="41" spans="1:16" ht="15.75">
      <c r="A41" s="442" t="s">
        <v>207</v>
      </c>
      <c r="B41" s="301"/>
      <c r="C41" s="301"/>
      <c r="D41" s="303"/>
      <c r="E41" s="433"/>
      <c r="F41" s="434">
        <v>1191</v>
      </c>
      <c r="G41" s="433"/>
      <c r="H41" s="434">
        <v>0</v>
      </c>
      <c r="I41" s="433"/>
      <c r="J41" s="434">
        <v>0</v>
      </c>
      <c r="K41" s="433"/>
      <c r="L41" s="435"/>
      <c r="M41" s="11"/>
      <c r="P41" s="289"/>
    </row>
    <row r="42" spans="1:16" ht="15.75">
      <c r="A42" s="824" t="s">
        <v>160</v>
      </c>
      <c r="B42" s="605"/>
      <c r="C42" s="605"/>
      <c r="D42" s="793"/>
      <c r="E42" s="433"/>
      <c r="F42" s="434">
        <v>382</v>
      </c>
      <c r="G42" s="433"/>
      <c r="H42" s="434">
        <v>0</v>
      </c>
      <c r="I42" s="433"/>
      <c r="J42" s="434">
        <v>0</v>
      </c>
      <c r="K42" s="433"/>
      <c r="L42" s="435"/>
      <c r="M42" s="11"/>
      <c r="P42" s="289" t="s">
        <v>48</v>
      </c>
    </row>
    <row r="43" spans="1:16" ht="16.5" thickBot="1">
      <c r="A43" s="825" t="s">
        <v>49</v>
      </c>
      <c r="B43" s="826"/>
      <c r="C43" s="826"/>
      <c r="D43" s="827"/>
      <c r="E43" s="436"/>
      <c r="F43" s="437">
        <f>+F35-F36+F37-F38-F39-F40+F41+F42</f>
        <v>250114</v>
      </c>
      <c r="G43" s="436"/>
      <c r="H43" s="437">
        <f>+H35-H36+H37-H38-H39-H40+H41+H42</f>
        <v>270431</v>
      </c>
      <c r="I43" s="436"/>
      <c r="J43" s="437">
        <f>+J35-J36+J37-J38-J39-J40+J41+J42</f>
        <v>287758</v>
      </c>
      <c r="K43" s="436"/>
      <c r="L43" s="438"/>
      <c r="M43" s="11"/>
      <c r="P43" s="289" t="s">
        <v>48</v>
      </c>
    </row>
    <row r="44" spans="1:16" ht="15.75">
      <c r="A44" s="813" t="s">
        <v>21</v>
      </c>
      <c r="B44" s="814"/>
      <c r="C44" s="814"/>
      <c r="D44" s="815"/>
      <c r="E44" s="420"/>
      <c r="F44" s="421"/>
      <c r="G44" s="420"/>
      <c r="H44" s="421"/>
      <c r="I44" s="420"/>
      <c r="J44" s="421"/>
      <c r="K44" s="420"/>
      <c r="L44" s="406"/>
      <c r="M44" s="11"/>
      <c r="P44" s="289" t="s">
        <v>48</v>
      </c>
    </row>
    <row r="45" spans="1:16" ht="15.75">
      <c r="A45" s="792" t="s">
        <v>149</v>
      </c>
      <c r="B45" s="605"/>
      <c r="C45" s="605"/>
      <c r="D45" s="793"/>
      <c r="E45" s="439">
        <v>41</v>
      </c>
      <c r="F45" s="421">
        <v>0</v>
      </c>
      <c r="G45" s="439">
        <v>41</v>
      </c>
      <c r="H45" s="421">
        <v>0</v>
      </c>
      <c r="I45" s="439">
        <v>41</v>
      </c>
      <c r="J45" s="421"/>
      <c r="K45" s="433">
        <f>I45-G45</f>
        <v>0</v>
      </c>
      <c r="L45" s="406">
        <f>J45-H45</f>
        <v>0</v>
      </c>
      <c r="M45" s="11"/>
      <c r="P45" s="289" t="s">
        <v>48</v>
      </c>
    </row>
    <row r="46" spans="1:16" ht="15.75">
      <c r="A46" s="796" t="s">
        <v>50</v>
      </c>
      <c r="B46" s="797"/>
      <c r="C46" s="797"/>
      <c r="D46" s="798"/>
      <c r="E46" s="420"/>
      <c r="F46" s="421">
        <v>2790</v>
      </c>
      <c r="G46" s="420"/>
      <c r="H46" s="421">
        <v>2260</v>
      </c>
      <c r="I46" s="420"/>
      <c r="J46" s="421">
        <v>2260</v>
      </c>
      <c r="K46" s="433"/>
      <c r="L46" s="406">
        <f>J46-H46</f>
        <v>0</v>
      </c>
      <c r="M46" s="11"/>
      <c r="P46" s="289" t="s">
        <v>48</v>
      </c>
    </row>
    <row r="47" spans="1:16" ht="15.75">
      <c r="A47" s="828" t="s">
        <v>51</v>
      </c>
      <c r="B47" s="829"/>
      <c r="C47" s="829"/>
      <c r="D47" s="830"/>
      <c r="E47" s="420"/>
      <c r="F47" s="421">
        <v>37</v>
      </c>
      <c r="G47" s="420"/>
      <c r="H47" s="421">
        <v>40</v>
      </c>
      <c r="I47" s="420"/>
      <c r="J47" s="421">
        <v>41</v>
      </c>
      <c r="K47" s="433"/>
      <c r="L47" s="406">
        <f>J47-H47</f>
        <v>1</v>
      </c>
      <c r="M47" s="11"/>
      <c r="P47" s="288" t="s">
        <v>116</v>
      </c>
    </row>
    <row r="48" spans="1:16" ht="15.75">
      <c r="A48" s="242"/>
      <c r="B48" s="259"/>
      <c r="C48" s="224"/>
      <c r="D48" s="260"/>
      <c r="E48" s="224"/>
      <c r="F48" s="224"/>
      <c r="G48" s="224"/>
      <c r="H48" s="224"/>
      <c r="I48" s="224"/>
      <c r="J48" s="224"/>
      <c r="K48" s="224"/>
      <c r="L48" s="224"/>
      <c r="M48" s="11"/>
      <c r="P48" s="289"/>
    </row>
    <row r="49" spans="1:16" ht="15.75">
      <c r="A49" s="791" t="s">
        <v>116</v>
      </c>
      <c r="B49" s="644"/>
      <c r="C49" s="644"/>
      <c r="D49" s="644"/>
      <c r="E49" s="644"/>
      <c r="F49" s="644"/>
      <c r="G49" s="644"/>
      <c r="H49" s="644"/>
      <c r="I49" s="644"/>
      <c r="J49" s="644"/>
      <c r="K49" s="644"/>
      <c r="L49" s="644"/>
      <c r="M49" s="644"/>
      <c r="N49" s="644"/>
      <c r="O49" s="644"/>
      <c r="P49" s="645"/>
    </row>
    <row r="50" spans="11:13" ht="15.75">
      <c r="K50" s="29"/>
      <c r="L50" s="29"/>
      <c r="M50" s="11"/>
    </row>
    <row r="51" spans="1:13" ht="22.5" customHeight="1" hidden="1">
      <c r="A51" s="143"/>
      <c r="B51" s="799" t="s">
        <v>170</v>
      </c>
      <c r="C51" s="800"/>
      <c r="D51" s="800"/>
      <c r="E51" s="800"/>
      <c r="F51" s="800"/>
      <c r="G51" s="800"/>
      <c r="H51" s="800"/>
      <c r="I51" s="800"/>
      <c r="J51" s="800"/>
      <c r="K51" s="800"/>
      <c r="L51" s="800"/>
      <c r="M51" s="11"/>
    </row>
    <row r="52" spans="1:13" ht="15.75" hidden="1">
      <c r="A52" s="143"/>
      <c r="B52" s="143"/>
      <c r="C52" s="143"/>
      <c r="D52" s="143"/>
      <c r="E52" s="143"/>
      <c r="F52" s="143"/>
      <c r="G52" s="143"/>
      <c r="H52" s="143"/>
      <c r="I52" s="143"/>
      <c r="J52" s="143"/>
      <c r="K52" s="144"/>
      <c r="L52" s="145"/>
      <c r="M52" s="11"/>
    </row>
    <row r="53" spans="1:13" ht="18.75" hidden="1">
      <c r="A53" s="143"/>
      <c r="B53" s="142" t="s">
        <v>169</v>
      </c>
      <c r="C53" s="143"/>
      <c r="D53" s="143"/>
      <c r="E53" s="143"/>
      <c r="F53" s="143"/>
      <c r="G53" s="143"/>
      <c r="H53" s="143"/>
      <c r="I53" s="143"/>
      <c r="J53" s="143"/>
      <c r="K53" s="145"/>
      <c r="L53" s="145"/>
      <c r="M53" s="11"/>
    </row>
    <row r="54" spans="1:13" ht="15.75" hidden="1">
      <c r="A54" s="143"/>
      <c r="B54" s="143"/>
      <c r="C54" s="143"/>
      <c r="D54" s="143"/>
      <c r="E54" s="143"/>
      <c r="F54" s="143"/>
      <c r="G54" s="143"/>
      <c r="H54" s="143"/>
      <c r="I54" s="143"/>
      <c r="J54" s="143"/>
      <c r="K54" s="145"/>
      <c r="L54" s="145"/>
      <c r="M54" s="11"/>
    </row>
    <row r="55" spans="1:13" ht="65.25" customHeight="1" hidden="1">
      <c r="A55" s="143"/>
      <c r="B55" s="799" t="s">
        <v>171</v>
      </c>
      <c r="C55" s="800"/>
      <c r="D55" s="800"/>
      <c r="E55" s="800"/>
      <c r="F55" s="800"/>
      <c r="G55" s="800"/>
      <c r="H55" s="800"/>
      <c r="I55" s="800"/>
      <c r="J55" s="800"/>
      <c r="K55" s="800"/>
      <c r="L55" s="800"/>
      <c r="M55" s="11"/>
    </row>
    <row r="56" spans="2:13" ht="15.75">
      <c r="B56" s="73"/>
      <c r="K56" s="25"/>
      <c r="L56" s="25"/>
      <c r="M56" s="11"/>
    </row>
    <row r="57" spans="11:13" ht="15.75">
      <c r="K57" s="25"/>
      <c r="L57" s="270"/>
      <c r="M57" s="11"/>
    </row>
    <row r="58" spans="11:13" ht="15.75">
      <c r="K58" s="25"/>
      <c r="L58" s="25"/>
      <c r="M58" s="11"/>
    </row>
    <row r="59" spans="11:13" ht="15.75">
      <c r="K59" s="25"/>
      <c r="L59" s="25"/>
      <c r="M59" s="11"/>
    </row>
    <row r="60" spans="11:13" ht="15.75">
      <c r="K60" s="25"/>
      <c r="L60" s="25"/>
      <c r="M60" s="11"/>
    </row>
    <row r="61" spans="11:13" ht="15.75">
      <c r="K61" s="25"/>
      <c r="L61" s="25"/>
      <c r="M61" s="11"/>
    </row>
    <row r="62" spans="11:13" ht="15.75">
      <c r="K62" s="25"/>
      <c r="L62" s="25"/>
      <c r="M62" s="11"/>
    </row>
    <row r="63" spans="11:13" ht="15.75">
      <c r="K63" s="25"/>
      <c r="L63" s="25"/>
      <c r="M63" s="11"/>
    </row>
    <row r="64" spans="11:13" ht="15.75">
      <c r="K64" s="25"/>
      <c r="L64" s="25"/>
      <c r="M64" s="11"/>
    </row>
    <row r="65" spans="11:13" ht="15.75">
      <c r="K65" s="25"/>
      <c r="L65" s="25"/>
      <c r="M65" s="11"/>
    </row>
    <row r="66" spans="11:13" ht="15.75">
      <c r="K66" s="25"/>
      <c r="L66" s="25"/>
      <c r="M66" s="11"/>
    </row>
    <row r="67" spans="11:13" ht="15.75">
      <c r="K67" s="25"/>
      <c r="L67" s="25"/>
      <c r="M67" s="11"/>
    </row>
    <row r="68" spans="11:13" ht="15.75">
      <c r="K68" s="25"/>
      <c r="L68" s="26"/>
      <c r="M68" s="11"/>
    </row>
    <row r="69" spans="11:13" ht="15.75">
      <c r="K69" s="25"/>
      <c r="L69" s="26"/>
      <c r="M69" s="11"/>
    </row>
    <row r="70" spans="11:13" ht="15.75">
      <c r="K70" s="25"/>
      <c r="L70" s="25"/>
      <c r="M70" s="11"/>
    </row>
    <row r="71" spans="11:13" ht="15.75">
      <c r="K71" s="25"/>
      <c r="L71" s="25"/>
      <c r="M71" s="11"/>
    </row>
    <row r="72" spans="11:13" ht="15.75">
      <c r="K72" s="25"/>
      <c r="L72" s="25"/>
      <c r="M72" s="11"/>
    </row>
    <row r="73" spans="11:13" ht="15.75">
      <c r="K73" s="25"/>
      <c r="L73" s="25"/>
      <c r="M73" s="11"/>
    </row>
    <row r="74" spans="11:13" ht="15.75">
      <c r="K74" s="25"/>
      <c r="L74" s="25"/>
      <c r="M74" s="11"/>
    </row>
    <row r="75" spans="11:13" ht="15.75">
      <c r="K75" s="25"/>
      <c r="L75" s="25"/>
      <c r="M75" s="11"/>
    </row>
    <row r="76" spans="11:13" ht="15.75">
      <c r="K76" s="25"/>
      <c r="L76" s="25"/>
      <c r="M76" s="11"/>
    </row>
    <row r="77" spans="11:13" ht="15.75">
      <c r="K77" s="25"/>
      <c r="L77" s="25"/>
      <c r="M77" s="11"/>
    </row>
    <row r="78" spans="11:13" ht="15.75">
      <c r="K78" s="25"/>
      <c r="L78" s="25"/>
      <c r="M78" s="11"/>
    </row>
    <row r="79" spans="11:13" ht="15.75">
      <c r="K79" s="25"/>
      <c r="L79" s="25"/>
      <c r="M79" s="11"/>
    </row>
    <row r="80" spans="11:13" ht="15.75">
      <c r="K80" s="25"/>
      <c r="L80" s="25"/>
      <c r="M80" s="11"/>
    </row>
    <row r="81" spans="11:13" ht="15.75">
      <c r="K81" s="25"/>
      <c r="L81" s="25"/>
      <c r="M81" s="11"/>
    </row>
    <row r="82" spans="11:13" ht="15.75">
      <c r="K82" s="25"/>
      <c r="L82" s="25"/>
      <c r="M82" s="11"/>
    </row>
    <row r="83" spans="11:13" ht="15.75">
      <c r="K83" s="30"/>
      <c r="L83" s="25"/>
      <c r="M83" s="11"/>
    </row>
    <row r="84" spans="11:13" ht="15.75">
      <c r="K84" s="11"/>
      <c r="L84" s="11"/>
      <c r="M84" s="11"/>
    </row>
    <row r="85" spans="11:13" ht="15.75">
      <c r="K85" s="10"/>
      <c r="L85" s="10"/>
      <c r="M85" s="11"/>
    </row>
    <row r="86" spans="11:13" ht="15.75">
      <c r="K86" s="10"/>
      <c r="L86" s="10"/>
      <c r="M86" s="11"/>
    </row>
    <row r="87" spans="11:13" ht="15.75">
      <c r="K87" s="10"/>
      <c r="L87" s="10"/>
      <c r="M87" s="11"/>
    </row>
    <row r="88" spans="11:13" ht="15.75">
      <c r="K88" s="10"/>
      <c r="L88" s="10"/>
      <c r="M88" s="11"/>
    </row>
    <row r="89" ht="15.75">
      <c r="M89" s="11"/>
    </row>
    <row r="90" ht="15.75">
      <c r="M90" s="11"/>
    </row>
  </sheetData>
  <mergeCells count="51">
    <mergeCell ref="A43:D43"/>
    <mergeCell ref="A47:D47"/>
    <mergeCell ref="A44:D44"/>
    <mergeCell ref="A45:D45"/>
    <mergeCell ref="A46:D46"/>
    <mergeCell ref="A35:D35"/>
    <mergeCell ref="A36:D36"/>
    <mergeCell ref="A39:D39"/>
    <mergeCell ref="A42:D42"/>
    <mergeCell ref="A37:D37"/>
    <mergeCell ref="A38:D38"/>
    <mergeCell ref="A40:D40"/>
    <mergeCell ref="A22:D22"/>
    <mergeCell ref="A23:D23"/>
    <mergeCell ref="A32:D32"/>
    <mergeCell ref="A34:D34"/>
    <mergeCell ref="A30:D30"/>
    <mergeCell ref="A33:D33"/>
    <mergeCell ref="A5:L5"/>
    <mergeCell ref="A8:D9"/>
    <mergeCell ref="A10:D10"/>
    <mergeCell ref="A11:D11"/>
    <mergeCell ref="A6:L6"/>
    <mergeCell ref="K8:L8"/>
    <mergeCell ref="I8:J8"/>
    <mergeCell ref="G8:H8"/>
    <mergeCell ref="E8:F8"/>
    <mergeCell ref="A1:L1"/>
    <mergeCell ref="A2:L2"/>
    <mergeCell ref="A3:L3"/>
    <mergeCell ref="A4:L4"/>
    <mergeCell ref="B51:L51"/>
    <mergeCell ref="B55:L55"/>
    <mergeCell ref="A12:D12"/>
    <mergeCell ref="A13:D13"/>
    <mergeCell ref="A14:D14"/>
    <mergeCell ref="A15:D15"/>
    <mergeCell ref="A29:D29"/>
    <mergeCell ref="A20:D20"/>
    <mergeCell ref="A19:D19"/>
    <mergeCell ref="A31:D31"/>
    <mergeCell ref="A16:D16"/>
    <mergeCell ref="A49:P49"/>
    <mergeCell ref="A24:D24"/>
    <mergeCell ref="A25:D25"/>
    <mergeCell ref="A26:D26"/>
    <mergeCell ref="A27:D27"/>
    <mergeCell ref="A28:D28"/>
    <mergeCell ref="A18:D18"/>
    <mergeCell ref="A17:D17"/>
    <mergeCell ref="A21:D21"/>
  </mergeCells>
  <printOptions horizontalCentered="1"/>
  <pageMargins left="0.5" right="0.5" top="0.5" bottom="0.25" header="0.5" footer="0.25"/>
  <pageSetup horizontalDpi="600" verticalDpi="600" orientation="landscape" scale="69"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AI102"/>
  <sheetViews>
    <sheetView showGridLines="0" showOutlineSymbols="0" zoomScale="50" zoomScaleNormal="50" zoomScaleSheetLayoutView="75" workbookViewId="0" topLeftCell="H47">
      <selection activeCell="B44" sqref="B44"/>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5625" style="5" customWidth="1"/>
    <col min="8" max="9" width="7.10546875" style="11" customWidth="1"/>
    <col min="10" max="10" width="10.21484375" style="11" customWidth="1"/>
    <col min="11" max="11" width="8.5546875" style="11" customWidth="1"/>
    <col min="12" max="12" width="8.88671875" style="11" customWidth="1"/>
    <col min="13" max="13" width="10.4453125" style="11" customWidth="1"/>
    <col min="14" max="15" width="5.6640625" style="11" customWidth="1"/>
    <col min="16" max="16" width="11.4453125" style="11" customWidth="1"/>
    <col min="17" max="18" width="7.21484375" style="11" customWidth="1"/>
    <col min="19" max="19" width="9.55468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7.99609375" style="11" customWidth="1"/>
    <col min="29" max="29" width="11.886718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299" customWidth="1"/>
    <col min="35" max="35" width="5.6640625" style="5" customWidth="1"/>
    <col min="36" max="36" width="7.6640625" style="5" customWidth="1"/>
    <col min="37" max="16384" width="9.6640625" style="5" customWidth="1"/>
  </cols>
  <sheetData>
    <row r="1" spans="1:34" ht="22.5">
      <c r="A1" s="639" t="s">
        <v>125</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H1" s="296" t="s">
        <v>48</v>
      </c>
    </row>
    <row r="2" spans="34:35" ht="15.75">
      <c r="AH2" s="296" t="s">
        <v>48</v>
      </c>
      <c r="AI2" s="296" t="s">
        <v>48</v>
      </c>
    </row>
    <row r="3" spans="1:35"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296" t="s">
        <v>48</v>
      </c>
      <c r="AI3" s="296" t="s">
        <v>48</v>
      </c>
    </row>
    <row r="4" spans="1:35" ht="22.5">
      <c r="A4" s="626" t="s">
        <v>17</v>
      </c>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13"/>
      <c r="AE4" s="13"/>
      <c r="AF4" s="13"/>
      <c r="AG4" s="13"/>
      <c r="AH4" s="296" t="s">
        <v>48</v>
      </c>
      <c r="AI4" s="296" t="s">
        <v>48</v>
      </c>
    </row>
    <row r="5" spans="1:35" ht="23.25">
      <c r="A5" s="628" t="s">
        <v>113</v>
      </c>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13"/>
      <c r="AE5" s="13"/>
      <c r="AF5" s="13"/>
      <c r="AG5" s="13"/>
      <c r="AH5" s="296" t="s">
        <v>48</v>
      </c>
      <c r="AI5" s="296" t="s">
        <v>48</v>
      </c>
    </row>
    <row r="6" spans="1:35" ht="23.25">
      <c r="A6" s="628" t="s">
        <v>6</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13"/>
      <c r="AE6" s="13"/>
      <c r="AF6" s="13"/>
      <c r="AG6" s="13"/>
      <c r="AH6" s="296" t="s">
        <v>48</v>
      </c>
      <c r="AI6" s="296" t="s">
        <v>48</v>
      </c>
    </row>
    <row r="7" spans="1:35" ht="23.25">
      <c r="A7" s="628" t="s">
        <v>5</v>
      </c>
      <c r="B7" s="629"/>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13"/>
      <c r="AE7" s="13"/>
      <c r="AF7" s="13"/>
      <c r="AG7" s="13"/>
      <c r="AH7" s="296" t="s">
        <v>48</v>
      </c>
      <c r="AI7" s="296" t="s">
        <v>48</v>
      </c>
    </row>
    <row r="8" spans="1:35" ht="23.25">
      <c r="A8" s="113"/>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296" t="s">
        <v>48</v>
      </c>
      <c r="AI8" s="296" t="s">
        <v>48</v>
      </c>
    </row>
    <row r="9" spans="1:35" ht="23.25">
      <c r="A9" s="113"/>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296" t="s">
        <v>48</v>
      </c>
      <c r="AI9" s="296" t="s">
        <v>48</v>
      </c>
    </row>
    <row r="10" spans="1:35" ht="15.75">
      <c r="A10" s="72"/>
      <c r="B10" s="7"/>
      <c r="C10" s="7"/>
      <c r="D10" s="7"/>
      <c r="E10" s="7"/>
      <c r="F10" s="7"/>
      <c r="G10" s="7"/>
      <c r="H10" s="13"/>
      <c r="I10" s="13"/>
      <c r="J10" s="13"/>
      <c r="K10" s="13"/>
      <c r="L10" s="13"/>
      <c r="M10" s="13"/>
      <c r="N10" s="13"/>
      <c r="O10" s="13"/>
      <c r="P10" s="13"/>
      <c r="Q10" s="13"/>
      <c r="R10" s="13"/>
      <c r="S10" s="13"/>
      <c r="T10" s="13"/>
      <c r="U10" s="13"/>
      <c r="V10" s="13"/>
      <c r="W10" s="13"/>
      <c r="X10" s="13"/>
      <c r="Y10" s="13"/>
      <c r="Z10" s="13"/>
      <c r="AA10" s="608" t="s">
        <v>291</v>
      </c>
      <c r="AB10" s="609"/>
      <c r="AC10" s="610"/>
      <c r="AD10" s="220"/>
      <c r="AE10" s="608" t="s">
        <v>18</v>
      </c>
      <c r="AF10" s="609"/>
      <c r="AG10" s="610"/>
      <c r="AH10" s="296" t="s">
        <v>48</v>
      </c>
      <c r="AI10" s="296" t="s">
        <v>48</v>
      </c>
    </row>
    <row r="11" spans="1:35" ht="15.75">
      <c r="A11" s="9"/>
      <c r="B11" s="9"/>
      <c r="C11" s="9"/>
      <c r="D11" s="9"/>
      <c r="E11" s="9"/>
      <c r="F11" s="9"/>
      <c r="G11" s="9"/>
      <c r="H11" s="242"/>
      <c r="I11" s="242"/>
      <c r="J11" s="242"/>
      <c r="K11" s="242"/>
      <c r="L11" s="242"/>
      <c r="M11" s="242"/>
      <c r="N11" s="242"/>
      <c r="O11" s="242"/>
      <c r="P11" s="242"/>
      <c r="Q11" s="242"/>
      <c r="R11" s="242"/>
      <c r="S11" s="242"/>
      <c r="T11" s="242"/>
      <c r="U11" s="242"/>
      <c r="V11" s="242"/>
      <c r="W11" s="242"/>
      <c r="X11" s="242"/>
      <c r="Y11" s="91"/>
      <c r="Z11" s="94"/>
      <c r="AA11" s="578" t="s">
        <v>112</v>
      </c>
      <c r="AB11" s="577" t="s">
        <v>135</v>
      </c>
      <c r="AC11" s="575" t="s">
        <v>30</v>
      </c>
      <c r="AD11" s="95"/>
      <c r="AE11" s="105" t="s">
        <v>31</v>
      </c>
      <c r="AF11" s="111"/>
      <c r="AG11" s="103"/>
      <c r="AH11" s="296" t="s">
        <v>48</v>
      </c>
      <c r="AI11" s="296" t="s">
        <v>48</v>
      </c>
    </row>
    <row r="12" spans="1:35" ht="16.5" thickBot="1">
      <c r="A12" s="251"/>
      <c r="B12" s="100"/>
      <c r="C12" s="100"/>
      <c r="D12" s="100"/>
      <c r="E12" s="100"/>
      <c r="F12" s="100"/>
      <c r="G12" s="100"/>
      <c r="H12" s="101"/>
      <c r="I12" s="101"/>
      <c r="J12" s="101"/>
      <c r="K12" s="101"/>
      <c r="L12" s="101"/>
      <c r="M12" s="101"/>
      <c r="N12" s="101"/>
      <c r="O12" s="101"/>
      <c r="P12" s="101"/>
      <c r="Q12" s="101"/>
      <c r="R12" s="101"/>
      <c r="S12" s="101"/>
      <c r="T12" s="101"/>
      <c r="U12" s="101"/>
      <c r="V12" s="101"/>
      <c r="W12" s="101"/>
      <c r="X12" s="101"/>
      <c r="Y12" s="101"/>
      <c r="Z12" s="101"/>
      <c r="AA12" s="579"/>
      <c r="AB12" s="576"/>
      <c r="AC12" s="576"/>
      <c r="AD12" s="102"/>
      <c r="AE12" s="106" t="s">
        <v>28</v>
      </c>
      <c r="AF12" s="106" t="s">
        <v>135</v>
      </c>
      <c r="AG12" s="104" t="s">
        <v>30</v>
      </c>
      <c r="AH12" s="296" t="s">
        <v>48</v>
      </c>
      <c r="AI12" s="296" t="s">
        <v>48</v>
      </c>
    </row>
    <row r="13" spans="1:35" ht="15.75">
      <c r="A13" s="641" t="s">
        <v>283</v>
      </c>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239"/>
      <c r="AA13" s="319">
        <v>1338</v>
      </c>
      <c r="AB13" s="319">
        <v>1253</v>
      </c>
      <c r="AC13" s="314">
        <v>250114</v>
      </c>
      <c r="AD13" s="115"/>
      <c r="AE13" s="116"/>
      <c r="AF13" s="116"/>
      <c r="AG13" s="117">
        <v>0</v>
      </c>
      <c r="AH13" s="296" t="s">
        <v>48</v>
      </c>
      <c r="AI13" s="296" t="s">
        <v>48</v>
      </c>
    </row>
    <row r="14" spans="1:35" ht="15.75" hidden="1">
      <c r="A14" s="97" t="s">
        <v>172</v>
      </c>
      <c r="B14" s="9"/>
      <c r="C14" s="8"/>
      <c r="D14" s="8"/>
      <c r="E14" s="8"/>
      <c r="F14" s="8"/>
      <c r="G14" s="8"/>
      <c r="H14" s="16"/>
      <c r="I14" s="16"/>
      <c r="J14" s="16"/>
      <c r="K14" s="16"/>
      <c r="L14" s="16"/>
      <c r="M14" s="16"/>
      <c r="N14" s="16"/>
      <c r="O14" s="16"/>
      <c r="P14" s="16"/>
      <c r="Q14" s="16"/>
      <c r="R14" s="16"/>
      <c r="S14" s="16"/>
      <c r="T14" s="16"/>
      <c r="U14" s="16"/>
      <c r="V14" s="16"/>
      <c r="W14" s="16"/>
      <c r="X14" s="16"/>
      <c r="Y14" s="16"/>
      <c r="Z14" s="16"/>
      <c r="AA14" s="325" t="e">
        <f>+#REF!+#REF!+#REF!+#REF!</f>
        <v>#REF!</v>
      </c>
      <c r="AB14" s="325" t="e">
        <f>+#REF!+#REF!+#REF!+#REF!</f>
        <v>#REF!</v>
      </c>
      <c r="AC14" s="316" t="e">
        <f>+#REF!+#REF!+#REF!+#REF!-2</f>
        <v>#REF!</v>
      </c>
      <c r="AD14" s="16" t="s">
        <v>29</v>
      </c>
      <c r="AE14" s="107" t="e">
        <f>+#REF!+#REF!+#REF!+#REF!</f>
        <v>#REF!</v>
      </c>
      <c r="AF14" s="107" t="e">
        <f>+#REF!+#REF!+#REF!+#REF!</f>
        <v>#REF!</v>
      </c>
      <c r="AG14" s="91" t="e">
        <f>+#REF!+#REF!+#REF!+#REF!-2</f>
        <v>#REF!</v>
      </c>
      <c r="AH14" s="296" t="s">
        <v>48</v>
      </c>
      <c r="AI14" s="296" t="s">
        <v>48</v>
      </c>
    </row>
    <row r="15" spans="1:35" ht="15.75" hidden="1">
      <c r="A15" s="97"/>
      <c r="B15" s="9" t="s">
        <v>80</v>
      </c>
      <c r="C15" s="8"/>
      <c r="D15" s="8"/>
      <c r="E15" s="8"/>
      <c r="F15" s="8"/>
      <c r="G15" s="8"/>
      <c r="H15" s="16"/>
      <c r="I15" s="16"/>
      <c r="J15" s="16"/>
      <c r="K15" s="16"/>
      <c r="L15" s="16"/>
      <c r="M15" s="16"/>
      <c r="N15" s="16"/>
      <c r="O15" s="16"/>
      <c r="P15" s="16"/>
      <c r="Q15" s="16"/>
      <c r="R15" s="16"/>
      <c r="S15" s="16"/>
      <c r="T15" s="16"/>
      <c r="U15" s="16"/>
      <c r="V15" s="16"/>
      <c r="W15" s="16"/>
      <c r="X15" s="16"/>
      <c r="Y15" s="16"/>
      <c r="Z15" s="16"/>
      <c r="AA15" s="325">
        <v>0</v>
      </c>
      <c r="AB15" s="325">
        <v>0</v>
      </c>
      <c r="AC15" s="316">
        <v>-496</v>
      </c>
      <c r="AD15" s="16"/>
      <c r="AE15" s="107">
        <v>0</v>
      </c>
      <c r="AF15" s="107">
        <v>0</v>
      </c>
      <c r="AG15" s="91">
        <v>-496</v>
      </c>
      <c r="AH15" s="296" t="s">
        <v>48</v>
      </c>
      <c r="AI15" s="296" t="s">
        <v>48</v>
      </c>
    </row>
    <row r="16" spans="1:35" ht="18" hidden="1">
      <c r="A16" s="97"/>
      <c r="B16" s="9" t="s">
        <v>47</v>
      </c>
      <c r="C16" s="8"/>
      <c r="D16" s="8"/>
      <c r="E16" s="8"/>
      <c r="F16" s="8"/>
      <c r="G16" s="8"/>
      <c r="H16" s="16"/>
      <c r="I16" s="16"/>
      <c r="J16" s="16"/>
      <c r="K16" s="16"/>
      <c r="L16" s="16"/>
      <c r="M16" s="16"/>
      <c r="N16" s="16"/>
      <c r="O16" s="16"/>
      <c r="P16" s="16"/>
      <c r="Q16" s="16"/>
      <c r="R16" s="16"/>
      <c r="S16" s="16"/>
      <c r="T16" s="16"/>
      <c r="U16" s="16"/>
      <c r="V16" s="16"/>
      <c r="W16" s="16"/>
      <c r="X16" s="16"/>
      <c r="Y16" s="16"/>
      <c r="Z16" s="16"/>
      <c r="AA16" s="326">
        <v>0</v>
      </c>
      <c r="AB16" s="326">
        <v>0</v>
      </c>
      <c r="AC16" s="317">
        <v>-627</v>
      </c>
      <c r="AD16" s="16"/>
      <c r="AE16" s="109">
        <v>0</v>
      </c>
      <c r="AF16" s="109">
        <v>0</v>
      </c>
      <c r="AG16" s="92">
        <v>-627</v>
      </c>
      <c r="AH16" s="296" t="s">
        <v>48</v>
      </c>
      <c r="AI16" s="296" t="s">
        <v>48</v>
      </c>
    </row>
    <row r="17" spans="1:35" ht="18">
      <c r="A17" s="646"/>
      <c r="B17" s="647"/>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240"/>
      <c r="AA17" s="318"/>
      <c r="AB17" s="318"/>
      <c r="AC17" s="318"/>
      <c r="AD17" s="16"/>
      <c r="AE17" s="109"/>
      <c r="AF17" s="109"/>
      <c r="AG17" s="92"/>
      <c r="AH17" s="296" t="s">
        <v>48</v>
      </c>
      <c r="AI17" s="296" t="s">
        <v>48</v>
      </c>
    </row>
    <row r="18" spans="1:35" ht="15.75">
      <c r="A18" s="641" t="s">
        <v>284</v>
      </c>
      <c r="B18" s="642"/>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239"/>
      <c r="AA18" s="319">
        <v>1338</v>
      </c>
      <c r="AB18" s="319">
        <v>1313</v>
      </c>
      <c r="AC18" s="319">
        <v>270431</v>
      </c>
      <c r="AD18" s="115" t="s">
        <v>29</v>
      </c>
      <c r="AE18" s="116"/>
      <c r="AF18" s="116"/>
      <c r="AG18" s="114"/>
      <c r="AH18" s="296" t="s">
        <v>48</v>
      </c>
      <c r="AI18" s="296" t="s">
        <v>48</v>
      </c>
    </row>
    <row r="19" spans="1:35" ht="15.75">
      <c r="A19" s="613"/>
      <c r="B19" s="614"/>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237"/>
      <c r="AA19" s="320"/>
      <c r="AB19" s="320"/>
      <c r="AC19" s="320"/>
      <c r="AD19" s="237"/>
      <c r="AE19" s="238"/>
      <c r="AF19" s="238"/>
      <c r="AG19" s="241"/>
      <c r="AH19" s="296" t="s">
        <v>48</v>
      </c>
      <c r="AI19" s="296" t="s">
        <v>48</v>
      </c>
    </row>
    <row r="20" spans="1:35" ht="15.75">
      <c r="A20" s="617" t="s">
        <v>81</v>
      </c>
      <c r="B20" s="618"/>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98"/>
      <c r="AA20" s="322"/>
      <c r="AB20" s="322"/>
      <c r="AC20" s="315"/>
      <c r="AD20" s="98"/>
      <c r="AE20" s="108"/>
      <c r="AF20" s="108"/>
      <c r="AG20" s="99"/>
      <c r="AH20" s="296" t="s">
        <v>48</v>
      </c>
      <c r="AI20" s="296" t="s">
        <v>48</v>
      </c>
    </row>
    <row r="21" spans="1:35" ht="15.75">
      <c r="A21" s="604" t="s">
        <v>129</v>
      </c>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98"/>
      <c r="AA21" s="322"/>
      <c r="AB21" s="322"/>
      <c r="AC21" s="315"/>
      <c r="AD21" s="98"/>
      <c r="AE21" s="108"/>
      <c r="AF21" s="108"/>
      <c r="AG21" s="99"/>
      <c r="AH21" s="296" t="s">
        <v>48</v>
      </c>
      <c r="AI21" s="296" t="s">
        <v>48</v>
      </c>
    </row>
    <row r="22" spans="1:35" ht="15.75">
      <c r="A22" s="619" t="s">
        <v>248</v>
      </c>
      <c r="B22" s="607"/>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98"/>
      <c r="AA22" s="322">
        <v>0</v>
      </c>
      <c r="AB22" s="322">
        <v>0</v>
      </c>
      <c r="AC22" s="315">
        <v>2641</v>
      </c>
      <c r="AD22" s="98"/>
      <c r="AE22" s="108"/>
      <c r="AF22" s="108"/>
      <c r="AG22" s="99"/>
      <c r="AH22" s="296" t="s">
        <v>48</v>
      </c>
      <c r="AI22" s="296" t="s">
        <v>48</v>
      </c>
    </row>
    <row r="23" spans="1:35" ht="15.75" hidden="1">
      <c r="A23" s="97"/>
      <c r="B23" s="9"/>
      <c r="C23" s="5" t="s">
        <v>79</v>
      </c>
      <c r="D23" s="8"/>
      <c r="E23" s="8"/>
      <c r="F23" s="8"/>
      <c r="G23" s="8"/>
      <c r="H23" s="16"/>
      <c r="I23" s="16"/>
      <c r="J23" s="16"/>
      <c r="K23" s="16"/>
      <c r="L23" s="16"/>
      <c r="M23" s="16"/>
      <c r="N23" s="16"/>
      <c r="O23" s="16"/>
      <c r="P23" s="16"/>
      <c r="Q23" s="16"/>
      <c r="R23" s="16"/>
      <c r="S23" s="16"/>
      <c r="T23" s="16"/>
      <c r="U23" s="16"/>
      <c r="V23" s="16"/>
      <c r="W23" s="16"/>
      <c r="X23" s="16"/>
      <c r="Y23" s="16"/>
      <c r="Z23" s="16"/>
      <c r="AA23" s="325"/>
      <c r="AB23" s="325"/>
      <c r="AC23" s="316"/>
      <c r="AD23" s="16"/>
      <c r="AE23" s="107"/>
      <c r="AF23" s="107"/>
      <c r="AG23" s="91"/>
      <c r="AH23" s="296" t="s">
        <v>48</v>
      </c>
      <c r="AI23" s="296" t="s">
        <v>48</v>
      </c>
    </row>
    <row r="24" spans="1:35" ht="15.75" hidden="1">
      <c r="A24" s="97"/>
      <c r="B24" s="9"/>
      <c r="C24" s="5" t="s">
        <v>42</v>
      </c>
      <c r="D24" s="8"/>
      <c r="E24" s="8"/>
      <c r="F24" s="8"/>
      <c r="G24" s="8"/>
      <c r="H24" s="16"/>
      <c r="I24" s="16"/>
      <c r="J24" s="16"/>
      <c r="K24" s="16"/>
      <c r="L24" s="16"/>
      <c r="M24" s="16"/>
      <c r="N24" s="16"/>
      <c r="O24" s="16"/>
      <c r="P24" s="16"/>
      <c r="Q24" s="16"/>
      <c r="R24" s="16"/>
      <c r="S24" s="16"/>
      <c r="T24" s="16"/>
      <c r="U24" s="16"/>
      <c r="V24" s="16"/>
      <c r="W24" s="16"/>
      <c r="X24" s="16"/>
      <c r="Y24" s="16"/>
      <c r="Z24" s="16"/>
      <c r="AA24" s="325"/>
      <c r="AB24" s="325"/>
      <c r="AC24" s="316"/>
      <c r="AD24" s="16"/>
      <c r="AE24" s="107"/>
      <c r="AF24" s="107"/>
      <c r="AG24" s="91"/>
      <c r="AH24" s="296" t="s">
        <v>48</v>
      </c>
      <c r="AI24" s="296" t="s">
        <v>48</v>
      </c>
    </row>
    <row r="25" spans="1:35" ht="15.75">
      <c r="A25" s="615" t="s">
        <v>249</v>
      </c>
      <c r="B25" s="616"/>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98"/>
      <c r="AA25" s="322">
        <v>0</v>
      </c>
      <c r="AB25" s="322">
        <v>0</v>
      </c>
      <c r="AC25" s="315">
        <v>1439</v>
      </c>
      <c r="AD25" s="98"/>
      <c r="AE25" s="108"/>
      <c r="AF25" s="108"/>
      <c r="AG25" s="99"/>
      <c r="AH25" s="296" t="s">
        <v>48</v>
      </c>
      <c r="AI25" s="296" t="s">
        <v>48</v>
      </c>
    </row>
    <row r="26" spans="1:35" ht="15.75">
      <c r="A26" s="300" t="s">
        <v>183</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98"/>
      <c r="AA26" s="322">
        <v>0</v>
      </c>
      <c r="AB26" s="322">
        <v>0</v>
      </c>
      <c r="AC26" s="315">
        <v>125</v>
      </c>
      <c r="AD26" s="98"/>
      <c r="AE26" s="108"/>
      <c r="AF26" s="108"/>
      <c r="AG26" s="99"/>
      <c r="AH26" s="296" t="s">
        <v>48</v>
      </c>
      <c r="AI26" s="296" t="s">
        <v>48</v>
      </c>
    </row>
    <row r="27" spans="1:35" ht="15.75">
      <c r="A27" s="300" t="s">
        <v>184</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98"/>
      <c r="AA27" s="322">
        <v>0</v>
      </c>
      <c r="AB27" s="322">
        <v>0</v>
      </c>
      <c r="AC27" s="315">
        <v>-5</v>
      </c>
      <c r="AD27" s="98"/>
      <c r="AE27" s="108"/>
      <c r="AF27" s="108"/>
      <c r="AG27" s="99"/>
      <c r="AH27" s="296" t="s">
        <v>48</v>
      </c>
      <c r="AI27" s="296" t="s">
        <v>48</v>
      </c>
    </row>
    <row r="28" spans="1:35" ht="15.75">
      <c r="A28" s="300" t="s">
        <v>185</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98"/>
      <c r="AA28" s="322">
        <v>0</v>
      </c>
      <c r="AB28" s="322">
        <v>0</v>
      </c>
      <c r="AC28" s="315">
        <v>253</v>
      </c>
      <c r="AD28" s="98"/>
      <c r="AE28" s="108"/>
      <c r="AF28" s="108"/>
      <c r="AG28" s="99"/>
      <c r="AH28" s="296" t="s">
        <v>48</v>
      </c>
      <c r="AI28" s="296" t="s">
        <v>48</v>
      </c>
    </row>
    <row r="29" spans="1:35" ht="15.75">
      <c r="A29" s="300" t="s">
        <v>186</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98"/>
      <c r="AA29" s="322">
        <v>0</v>
      </c>
      <c r="AB29" s="322">
        <v>0</v>
      </c>
      <c r="AC29" s="315">
        <v>-26</v>
      </c>
      <c r="AD29" s="98"/>
      <c r="AE29" s="108"/>
      <c r="AF29" s="108"/>
      <c r="AG29" s="99"/>
      <c r="AH29" s="296" t="s">
        <v>48</v>
      </c>
      <c r="AI29" s="296" t="s">
        <v>48</v>
      </c>
    </row>
    <row r="30" spans="1:35" ht="15.75">
      <c r="A30" s="300" t="s">
        <v>111</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98"/>
      <c r="AA30" s="322">
        <v>0</v>
      </c>
      <c r="AB30" s="322">
        <v>0</v>
      </c>
      <c r="AC30" s="315">
        <v>1000</v>
      </c>
      <c r="AD30" s="98"/>
      <c r="AE30" s="108"/>
      <c r="AF30" s="108"/>
      <c r="AG30" s="99"/>
      <c r="AH30" s="296" t="s">
        <v>48</v>
      </c>
      <c r="AI30" s="296" t="s">
        <v>48</v>
      </c>
    </row>
    <row r="31" spans="1:35" ht="15.75">
      <c r="A31" s="300" t="s">
        <v>187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98"/>
      <c r="AA31" s="322">
        <v>0</v>
      </c>
      <c r="AB31" s="322">
        <v>0</v>
      </c>
      <c r="AC31" s="315">
        <v>6</v>
      </c>
      <c r="AD31" s="98"/>
      <c r="AE31" s="108"/>
      <c r="AF31" s="108"/>
      <c r="AG31" s="99"/>
      <c r="AH31" s="296" t="s">
        <v>48</v>
      </c>
      <c r="AI31" s="296" t="s">
        <v>48</v>
      </c>
    </row>
    <row r="32" spans="1:35" ht="15.75">
      <c r="A32" s="300" t="s">
        <v>188</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98"/>
      <c r="AA32" s="322">
        <v>0</v>
      </c>
      <c r="AB32" s="322">
        <v>0</v>
      </c>
      <c r="AC32" s="315">
        <v>43</v>
      </c>
      <c r="AD32" s="98"/>
      <c r="AE32" s="108"/>
      <c r="AF32" s="108"/>
      <c r="AG32" s="99"/>
      <c r="AH32" s="296" t="s">
        <v>48</v>
      </c>
      <c r="AI32" s="296" t="s">
        <v>48</v>
      </c>
    </row>
    <row r="33" spans="1:35" ht="15.75">
      <c r="A33" s="300" t="s">
        <v>270</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98"/>
      <c r="AA33" s="322">
        <v>0</v>
      </c>
      <c r="AB33" s="322">
        <v>0</v>
      </c>
      <c r="AC33" s="315">
        <v>82</v>
      </c>
      <c r="AD33" s="98"/>
      <c r="AE33" s="108"/>
      <c r="AF33" s="108"/>
      <c r="AG33" s="99"/>
      <c r="AH33" s="296" t="s">
        <v>48</v>
      </c>
      <c r="AI33" s="296" t="s">
        <v>48</v>
      </c>
    </row>
    <row r="34" spans="1:35" ht="15.75">
      <c r="A34" s="300" t="s">
        <v>265</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98"/>
      <c r="AA34" s="322">
        <v>0</v>
      </c>
      <c r="AB34" s="322">
        <v>0</v>
      </c>
      <c r="AC34" s="315">
        <v>6</v>
      </c>
      <c r="AD34" s="98"/>
      <c r="AE34" s="108"/>
      <c r="AF34" s="108"/>
      <c r="AG34" s="99"/>
      <c r="AH34" s="296" t="s">
        <v>48</v>
      </c>
      <c r="AI34" s="296" t="s">
        <v>48</v>
      </c>
    </row>
    <row r="35" spans="1:35" ht="15.75">
      <c r="A35" s="300" t="s">
        <v>250</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98"/>
      <c r="AA35" s="322">
        <v>0</v>
      </c>
      <c r="AB35" s="322">
        <v>0</v>
      </c>
      <c r="AC35" s="315">
        <v>3</v>
      </c>
      <c r="AD35" s="98"/>
      <c r="AE35" s="108"/>
      <c r="AF35" s="108"/>
      <c r="AG35" s="99"/>
      <c r="AH35" s="296" t="s">
        <v>48</v>
      </c>
      <c r="AI35" s="296" t="s">
        <v>48</v>
      </c>
    </row>
    <row r="36" spans="1:35" ht="15.75" hidden="1">
      <c r="A36" s="97"/>
      <c r="B36" s="9"/>
      <c r="C36" s="5" t="s">
        <v>33</v>
      </c>
      <c r="D36" s="8"/>
      <c r="E36" s="8"/>
      <c r="F36" s="8"/>
      <c r="G36" s="8"/>
      <c r="H36" s="16"/>
      <c r="I36" s="16"/>
      <c r="J36" s="16"/>
      <c r="K36" s="16"/>
      <c r="L36" s="16"/>
      <c r="M36" s="16"/>
      <c r="N36" s="16"/>
      <c r="O36" s="16"/>
      <c r="P36" s="16"/>
      <c r="Q36" s="16"/>
      <c r="R36" s="16"/>
      <c r="S36" s="16"/>
      <c r="T36" s="16"/>
      <c r="U36" s="16"/>
      <c r="V36" s="16"/>
      <c r="W36" s="16"/>
      <c r="X36" s="16"/>
      <c r="Y36" s="16"/>
      <c r="Z36" s="16"/>
      <c r="AA36" s="325"/>
      <c r="AB36" s="325"/>
      <c r="AC36" s="316"/>
      <c r="AD36" s="16"/>
      <c r="AE36" s="107"/>
      <c r="AF36" s="107"/>
      <c r="AG36" s="91"/>
      <c r="AH36" s="296" t="s">
        <v>48</v>
      </c>
      <c r="AI36" s="296" t="s">
        <v>48</v>
      </c>
    </row>
    <row r="37" spans="1:35" ht="15.75" hidden="1">
      <c r="A37" s="97"/>
      <c r="B37" s="9"/>
      <c r="C37" s="5" t="s">
        <v>43</v>
      </c>
      <c r="D37" s="8"/>
      <c r="E37" s="8"/>
      <c r="F37" s="8"/>
      <c r="G37" s="8"/>
      <c r="H37" s="16"/>
      <c r="I37" s="16"/>
      <c r="J37" s="16"/>
      <c r="K37" s="16"/>
      <c r="L37" s="16"/>
      <c r="M37" s="16"/>
      <c r="N37" s="16"/>
      <c r="O37" s="16"/>
      <c r="P37" s="16"/>
      <c r="Q37" s="16"/>
      <c r="R37" s="16"/>
      <c r="S37" s="16"/>
      <c r="T37" s="16"/>
      <c r="U37" s="16"/>
      <c r="V37" s="16"/>
      <c r="W37" s="16"/>
      <c r="X37" s="16"/>
      <c r="Y37" s="16"/>
      <c r="Z37" s="16"/>
      <c r="AA37" s="325"/>
      <c r="AB37" s="327"/>
      <c r="AC37" s="316"/>
      <c r="AD37" s="16"/>
      <c r="AE37" s="107"/>
      <c r="AF37" s="112"/>
      <c r="AG37" s="91"/>
      <c r="AH37" s="296" t="s">
        <v>48</v>
      </c>
      <c r="AI37" s="296" t="s">
        <v>48</v>
      </c>
    </row>
    <row r="38" spans="1:35" ht="15.75" hidden="1">
      <c r="A38" s="97"/>
      <c r="B38" s="9"/>
      <c r="C38" s="5" t="s">
        <v>4</v>
      </c>
      <c r="D38" s="8"/>
      <c r="E38" s="8"/>
      <c r="F38" s="8"/>
      <c r="G38" s="8"/>
      <c r="H38" s="16"/>
      <c r="I38" s="16"/>
      <c r="J38" s="16"/>
      <c r="K38" s="16"/>
      <c r="L38" s="16"/>
      <c r="M38" s="16"/>
      <c r="N38" s="16"/>
      <c r="O38" s="16"/>
      <c r="P38" s="16"/>
      <c r="Q38" s="16"/>
      <c r="R38" s="16"/>
      <c r="S38" s="16"/>
      <c r="T38" s="16"/>
      <c r="U38" s="16"/>
      <c r="V38" s="16"/>
      <c r="W38" s="16"/>
      <c r="X38" s="16"/>
      <c r="Y38" s="16"/>
      <c r="Z38" s="16"/>
      <c r="AA38" s="325"/>
      <c r="AB38" s="325"/>
      <c r="AC38" s="316"/>
      <c r="AD38" s="16"/>
      <c r="AE38" s="107"/>
      <c r="AF38" s="107"/>
      <c r="AG38" s="91"/>
      <c r="AH38" s="296" t="s">
        <v>48</v>
      </c>
      <c r="AI38" s="296" t="s">
        <v>48</v>
      </c>
    </row>
    <row r="39" spans="1:35" ht="15.75" hidden="1">
      <c r="A39" s="97"/>
      <c r="B39" s="9"/>
      <c r="C39" s="5" t="s">
        <v>44</v>
      </c>
      <c r="D39" s="8"/>
      <c r="E39" s="8"/>
      <c r="F39" s="8"/>
      <c r="G39" s="8"/>
      <c r="H39" s="16"/>
      <c r="I39" s="16"/>
      <c r="J39" s="16"/>
      <c r="K39" s="16"/>
      <c r="L39" s="16"/>
      <c r="M39" s="16"/>
      <c r="N39" s="16"/>
      <c r="O39" s="16"/>
      <c r="P39" s="16"/>
      <c r="Q39" s="16"/>
      <c r="R39" s="16"/>
      <c r="S39" s="16"/>
      <c r="T39" s="16"/>
      <c r="U39" s="16"/>
      <c r="V39" s="16"/>
      <c r="W39" s="16"/>
      <c r="X39" s="16"/>
      <c r="Y39" s="16"/>
      <c r="Z39" s="16"/>
      <c r="AA39" s="325"/>
      <c r="AB39" s="325"/>
      <c r="AC39" s="316"/>
      <c r="AD39" s="16"/>
      <c r="AE39" s="107"/>
      <c r="AF39" s="107"/>
      <c r="AG39" s="91"/>
      <c r="AH39" s="296" t="s">
        <v>48</v>
      </c>
      <c r="AI39" s="296" t="s">
        <v>48</v>
      </c>
    </row>
    <row r="40" spans="1:35" ht="15.75" hidden="1">
      <c r="A40" s="97"/>
      <c r="B40" s="9"/>
      <c r="C40" s="5" t="s">
        <v>46</v>
      </c>
      <c r="D40" s="8"/>
      <c r="E40" s="8"/>
      <c r="F40" s="8"/>
      <c r="G40" s="8"/>
      <c r="H40" s="16"/>
      <c r="I40" s="16"/>
      <c r="J40" s="16"/>
      <c r="K40" s="16"/>
      <c r="L40" s="16"/>
      <c r="M40" s="16"/>
      <c r="N40" s="16"/>
      <c r="O40" s="16"/>
      <c r="P40" s="16"/>
      <c r="Q40" s="16"/>
      <c r="R40" s="16"/>
      <c r="S40" s="16"/>
      <c r="T40" s="16"/>
      <c r="U40" s="16"/>
      <c r="V40" s="16"/>
      <c r="W40" s="16"/>
      <c r="X40" s="16"/>
      <c r="Y40" s="16"/>
      <c r="Z40" s="16"/>
      <c r="AA40" s="328"/>
      <c r="AB40" s="328"/>
      <c r="AC40" s="321"/>
      <c r="AD40" s="16"/>
      <c r="AE40" s="110"/>
      <c r="AF40" s="110"/>
      <c r="AG40" s="93"/>
      <c r="AH40" s="296" t="s">
        <v>48</v>
      </c>
      <c r="AI40" s="296" t="s">
        <v>48</v>
      </c>
    </row>
    <row r="41" spans="1:35" ht="0.75" customHeight="1">
      <c r="A41" s="620"/>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98"/>
      <c r="AA41" s="322"/>
      <c r="AB41" s="322"/>
      <c r="AC41" s="315"/>
      <c r="AD41" s="98"/>
      <c r="AE41" s="108"/>
      <c r="AF41" s="108"/>
      <c r="AG41" s="99"/>
      <c r="AH41" s="296" t="s">
        <v>48</v>
      </c>
      <c r="AI41" s="296" t="s">
        <v>48</v>
      </c>
    </row>
    <row r="42" spans="1:35" ht="15.75">
      <c r="A42" s="606" t="s">
        <v>200</v>
      </c>
      <c r="B42" s="607"/>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98"/>
      <c r="AA42" s="322">
        <f>SUM(AA22:AA41)</f>
        <v>0</v>
      </c>
      <c r="AB42" s="322">
        <f>SUM(AB22:AB41)</f>
        <v>0</v>
      </c>
      <c r="AC42" s="322">
        <f>SUM(AC22:AC41)</f>
        <v>5567</v>
      </c>
      <c r="AD42" s="98"/>
      <c r="AE42" s="108">
        <f>SUM(AE22:AE40)</f>
        <v>0</v>
      </c>
      <c r="AF42" s="108">
        <f>SUM(AF22:AF40)</f>
        <v>0</v>
      </c>
      <c r="AG42" s="99">
        <f>SUM(AG22:AG40)</f>
        <v>0</v>
      </c>
      <c r="AH42" s="296" t="s">
        <v>48</v>
      </c>
      <c r="AI42" s="296" t="s">
        <v>48</v>
      </c>
    </row>
    <row r="43" spans="1:35" ht="15.75">
      <c r="A43" s="648"/>
      <c r="B43" s="649"/>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98"/>
      <c r="AA43" s="322"/>
      <c r="AB43" s="322"/>
      <c r="AC43" s="322"/>
      <c r="AD43" s="98"/>
      <c r="AE43" s="108"/>
      <c r="AF43" s="108"/>
      <c r="AG43" s="99"/>
      <c r="AH43" s="296" t="s">
        <v>48</v>
      </c>
      <c r="AI43" s="296" t="s">
        <v>48</v>
      </c>
    </row>
    <row r="44" spans="1:35" ht="15.75">
      <c r="A44" s="264" t="s">
        <v>296</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36"/>
      <c r="AA44" s="343">
        <f>+AA18+AA42</f>
        <v>1338</v>
      </c>
      <c r="AB44" s="343">
        <f>+AB18+AB42</f>
        <v>1313</v>
      </c>
      <c r="AC44" s="343">
        <f>+AC18+AC42</f>
        <v>275998</v>
      </c>
      <c r="AD44" s="236"/>
      <c r="AE44" s="107"/>
      <c r="AF44" s="107"/>
      <c r="AG44" s="91"/>
      <c r="AH44" s="296" t="s">
        <v>48</v>
      </c>
      <c r="AI44" s="296" t="s">
        <v>48</v>
      </c>
    </row>
    <row r="45" spans="1:35" ht="15.75">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36"/>
      <c r="AA45" s="491"/>
      <c r="AB45" s="491"/>
      <c r="AC45" s="491"/>
      <c r="AD45" s="236"/>
      <c r="AE45" s="107"/>
      <c r="AF45" s="107"/>
      <c r="AG45" s="91"/>
      <c r="AH45" s="296" t="s">
        <v>48</v>
      </c>
      <c r="AI45" s="296" t="s">
        <v>48</v>
      </c>
    </row>
    <row r="46" spans="1:35" ht="15.75">
      <c r="A46" s="492" t="s">
        <v>230</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36"/>
      <c r="AA46" s="491"/>
      <c r="AB46" s="491"/>
      <c r="AC46" s="491"/>
      <c r="AD46" s="236"/>
      <c r="AE46" s="107"/>
      <c r="AF46" s="107"/>
      <c r="AG46" s="91"/>
      <c r="AH46" s="296" t="s">
        <v>48</v>
      </c>
      <c r="AI46" s="296" t="s">
        <v>48</v>
      </c>
    </row>
    <row r="47" spans="1:35" ht="15.75">
      <c r="A47" s="604" t="s">
        <v>129</v>
      </c>
      <c r="B47" s="605"/>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236"/>
      <c r="AA47" s="491"/>
      <c r="AB47" s="491"/>
      <c r="AC47" s="491"/>
      <c r="AD47" s="236"/>
      <c r="AE47" s="107"/>
      <c r="AF47" s="107"/>
      <c r="AG47" s="91"/>
      <c r="AH47" s="296" t="s">
        <v>48</v>
      </c>
      <c r="AI47" s="296" t="s">
        <v>48</v>
      </c>
    </row>
    <row r="48" spans="1:35" ht="15.75">
      <c r="A48" s="300" t="s">
        <v>272</v>
      </c>
      <c r="B48" s="302"/>
      <c r="C48" s="302"/>
      <c r="D48" s="302"/>
      <c r="E48" s="265"/>
      <c r="F48" s="265"/>
      <c r="G48" s="265"/>
      <c r="H48" s="265"/>
      <c r="I48" s="265"/>
      <c r="J48" s="265"/>
      <c r="K48" s="265"/>
      <c r="L48" s="265"/>
      <c r="M48" s="265"/>
      <c r="N48" s="265"/>
      <c r="O48" s="265"/>
      <c r="P48" s="265"/>
      <c r="Q48" s="265"/>
      <c r="R48" s="265"/>
      <c r="S48" s="265"/>
      <c r="T48" s="265"/>
      <c r="U48" s="265"/>
      <c r="V48" s="265"/>
      <c r="W48" s="265"/>
      <c r="X48" s="265"/>
      <c r="Y48" s="265"/>
      <c r="Z48" s="236"/>
      <c r="AA48" s="493">
        <v>118</v>
      </c>
      <c r="AB48" s="493">
        <v>28</v>
      </c>
      <c r="AC48" s="493">
        <v>10000</v>
      </c>
      <c r="AD48" s="236"/>
      <c r="AE48" s="107"/>
      <c r="AF48" s="107"/>
      <c r="AG48" s="91"/>
      <c r="AH48" s="296" t="s">
        <v>48</v>
      </c>
      <c r="AI48" s="296" t="s">
        <v>48</v>
      </c>
    </row>
    <row r="49" spans="1:35" ht="15.75">
      <c r="A49" s="300" t="s">
        <v>229</v>
      </c>
      <c r="B49" s="302"/>
      <c r="C49" s="302"/>
      <c r="D49" s="302"/>
      <c r="E49" s="265"/>
      <c r="F49" s="265"/>
      <c r="G49" s="265"/>
      <c r="H49" s="265"/>
      <c r="I49" s="265"/>
      <c r="J49" s="265"/>
      <c r="K49" s="265"/>
      <c r="L49" s="265"/>
      <c r="M49" s="265"/>
      <c r="N49" s="265"/>
      <c r="O49" s="265"/>
      <c r="P49" s="265"/>
      <c r="Q49" s="265"/>
      <c r="R49" s="265"/>
      <c r="S49" s="265"/>
      <c r="T49" s="265"/>
      <c r="U49" s="265"/>
      <c r="V49" s="265"/>
      <c r="W49" s="265"/>
      <c r="X49" s="265"/>
      <c r="Y49" s="265"/>
      <c r="Z49" s="236"/>
      <c r="AA49" s="493">
        <v>19</v>
      </c>
      <c r="AB49" s="493">
        <v>9</v>
      </c>
      <c r="AC49" s="493">
        <v>1760</v>
      </c>
      <c r="AD49" s="236"/>
      <c r="AE49" s="107"/>
      <c r="AF49" s="107"/>
      <c r="AG49" s="91"/>
      <c r="AH49" s="296" t="s">
        <v>48</v>
      </c>
      <c r="AI49" s="296" t="s">
        <v>48</v>
      </c>
    </row>
    <row r="50" spans="1:35" ht="15.75">
      <c r="A50" s="606" t="s">
        <v>200</v>
      </c>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236"/>
      <c r="AA50" s="493">
        <f>+AA48+AA49</f>
        <v>137</v>
      </c>
      <c r="AB50" s="493">
        <f>+AB48+AB49</f>
        <v>37</v>
      </c>
      <c r="AC50" s="493">
        <f>+AC48+AC49</f>
        <v>11760</v>
      </c>
      <c r="AD50" s="236"/>
      <c r="AE50" s="107"/>
      <c r="AF50" s="107"/>
      <c r="AG50" s="91"/>
      <c r="AH50" s="296" t="s">
        <v>48</v>
      </c>
      <c r="AI50" s="296" t="s">
        <v>48</v>
      </c>
    </row>
    <row r="51" spans="1:35" ht="15.75">
      <c r="A51" s="602"/>
      <c r="B51" s="603"/>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98"/>
      <c r="AA51" s="323"/>
      <c r="AB51" s="323"/>
      <c r="AC51" s="323"/>
      <c r="AD51" s="98"/>
      <c r="AE51" s="108" t="e">
        <f>SUM(#REF!+#REF!)</f>
        <v>#REF!</v>
      </c>
      <c r="AF51" s="108" t="e">
        <f>SUM(#REF!+#REF!)</f>
        <v>#REF!</v>
      </c>
      <c r="AG51" s="108" t="e">
        <f>SUM(#REF!+#REF!)</f>
        <v>#REF!</v>
      </c>
      <c r="AH51" s="296" t="s">
        <v>48</v>
      </c>
      <c r="AI51" s="296" t="s">
        <v>48</v>
      </c>
    </row>
    <row r="52" spans="1:35" ht="15.75">
      <c r="A52" s="601" t="s">
        <v>297</v>
      </c>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115"/>
      <c r="AA52" s="324">
        <f>AA44+AA50</f>
        <v>1475</v>
      </c>
      <c r="AB52" s="324">
        <f>AB44+AB50</f>
        <v>1350</v>
      </c>
      <c r="AC52" s="324">
        <f>AC44+AC50</f>
        <v>287758</v>
      </c>
      <c r="AD52" s="115"/>
      <c r="AE52" s="116"/>
      <c r="AF52" s="116"/>
      <c r="AG52" s="114"/>
      <c r="AH52" s="296" t="s">
        <v>48</v>
      </c>
      <c r="AI52" s="296" t="s">
        <v>48</v>
      </c>
    </row>
    <row r="53" spans="1:35" ht="15.75">
      <c r="A53" s="563" t="s">
        <v>298</v>
      </c>
      <c r="B53" s="564"/>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96"/>
      <c r="AA53" s="328">
        <f>AA52-AA18</f>
        <v>137</v>
      </c>
      <c r="AB53" s="328">
        <f>AB52-AB18</f>
        <v>37</v>
      </c>
      <c r="AC53" s="321">
        <f>AC52-AC18</f>
        <v>17327</v>
      </c>
      <c r="AD53" s="96"/>
      <c r="AE53" s="110" t="e">
        <f>#REF!-AE18</f>
        <v>#REF!</v>
      </c>
      <c r="AF53" s="110" t="e">
        <f>#REF!-AF18</f>
        <v>#REF!</v>
      </c>
      <c r="AG53" s="93" t="e">
        <f>#REF!-AG18</f>
        <v>#REF!</v>
      </c>
      <c r="AH53" s="296" t="s">
        <v>48</v>
      </c>
      <c r="AI53" s="296" t="s">
        <v>48</v>
      </c>
    </row>
    <row r="54" spans="34:35" ht="15.75">
      <c r="AH54" s="296" t="s">
        <v>48</v>
      </c>
      <c r="AI54" s="296" t="s">
        <v>48</v>
      </c>
    </row>
    <row r="55" spans="15:35" ht="15.75">
      <c r="O55" s="269" t="s">
        <v>73</v>
      </c>
      <c r="AH55" s="296" t="s">
        <v>48</v>
      </c>
      <c r="AI55" s="296" t="s">
        <v>48</v>
      </c>
    </row>
    <row r="56" spans="34:35" ht="15.75">
      <c r="AH56" s="296" t="s">
        <v>48</v>
      </c>
      <c r="AI56" s="296" t="s">
        <v>48</v>
      </c>
    </row>
    <row r="57" spans="1:35" ht="22.5">
      <c r="A57" s="626" t="s">
        <v>17</v>
      </c>
      <c r="B57" s="627"/>
      <c r="C57" s="627"/>
      <c r="D57" s="627"/>
      <c r="E57" s="627"/>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13"/>
      <c r="AE57" s="13"/>
      <c r="AF57" s="13"/>
      <c r="AG57" s="13"/>
      <c r="AH57" s="296" t="s">
        <v>48</v>
      </c>
      <c r="AI57" s="296" t="s">
        <v>48</v>
      </c>
    </row>
    <row r="58" spans="1:35" ht="23.25">
      <c r="A58" s="628" t="s">
        <v>72</v>
      </c>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13"/>
      <c r="AE58" s="13"/>
      <c r="AF58" s="13"/>
      <c r="AG58" s="13"/>
      <c r="AH58" s="296" t="s">
        <v>48</v>
      </c>
      <c r="AI58" s="296" t="s">
        <v>48</v>
      </c>
    </row>
    <row r="59" spans="1:35" ht="23.25">
      <c r="A59" s="628" t="s">
        <v>6</v>
      </c>
      <c r="B59" s="627"/>
      <c r="C59" s="627"/>
      <c r="D59" s="627"/>
      <c r="E59" s="627"/>
      <c r="F59" s="627"/>
      <c r="G59" s="627"/>
      <c r="H59" s="627"/>
      <c r="I59" s="627"/>
      <c r="J59" s="627"/>
      <c r="K59" s="627"/>
      <c r="L59" s="627"/>
      <c r="M59" s="627"/>
      <c r="N59" s="627"/>
      <c r="O59" s="627"/>
      <c r="P59" s="627"/>
      <c r="Q59" s="627"/>
      <c r="R59" s="627"/>
      <c r="S59" s="627"/>
      <c r="T59" s="627"/>
      <c r="U59" s="627"/>
      <c r="V59" s="627"/>
      <c r="W59" s="627"/>
      <c r="X59" s="627"/>
      <c r="Y59" s="627"/>
      <c r="Z59" s="627"/>
      <c r="AA59" s="627"/>
      <c r="AB59" s="627"/>
      <c r="AC59" s="627"/>
      <c r="AD59" s="13"/>
      <c r="AE59" s="13"/>
      <c r="AF59" s="13"/>
      <c r="AG59" s="13"/>
      <c r="AH59" s="296" t="s">
        <v>48</v>
      </c>
      <c r="AI59" s="296" t="s">
        <v>48</v>
      </c>
    </row>
    <row r="60" spans="1:35" ht="23.25">
      <c r="A60" s="628" t="s">
        <v>5</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13"/>
      <c r="AE60" s="13"/>
      <c r="AF60" s="13"/>
      <c r="AG60" s="13"/>
      <c r="AH60" s="296" t="s">
        <v>48</v>
      </c>
      <c r="AI60" s="296" t="s">
        <v>48</v>
      </c>
    </row>
    <row r="61" spans="34:35" ht="15.75">
      <c r="AH61" s="296" t="s">
        <v>48</v>
      </c>
      <c r="AI61" s="296" t="s">
        <v>48</v>
      </c>
    </row>
    <row r="62" spans="34:35" ht="15.75">
      <c r="AH62" s="296" t="s">
        <v>48</v>
      </c>
      <c r="AI62" s="296" t="s">
        <v>48</v>
      </c>
    </row>
    <row r="63" spans="34:35" ht="15.75">
      <c r="AH63" s="296" t="s">
        <v>48</v>
      </c>
      <c r="AI63" s="296" t="s">
        <v>48</v>
      </c>
    </row>
    <row r="64" spans="34:35" ht="18" customHeight="1">
      <c r="AH64" s="296" t="s">
        <v>48</v>
      </c>
      <c r="AI64" s="296" t="s">
        <v>48</v>
      </c>
    </row>
    <row r="65" spans="1:35" ht="18" customHeight="1">
      <c r="A65" s="221"/>
      <c r="B65" s="221"/>
      <c r="C65" s="221"/>
      <c r="D65" s="221"/>
      <c r="E65" s="221"/>
      <c r="F65" s="221"/>
      <c r="G65" s="221"/>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96" t="s">
        <v>48</v>
      </c>
      <c r="AI65" s="296" t="s">
        <v>48</v>
      </c>
    </row>
    <row r="66" spans="1:35" ht="18" customHeight="1">
      <c r="A66" s="580" t="s">
        <v>27</v>
      </c>
      <c r="B66" s="581"/>
      <c r="C66" s="581"/>
      <c r="D66" s="581"/>
      <c r="E66" s="581"/>
      <c r="F66" s="581"/>
      <c r="G66" s="582"/>
      <c r="H66" s="589" t="s">
        <v>285</v>
      </c>
      <c r="I66" s="590"/>
      <c r="J66" s="593"/>
      <c r="K66" s="595" t="s">
        <v>286</v>
      </c>
      <c r="L66" s="596"/>
      <c r="M66" s="597"/>
      <c r="N66" s="589" t="s">
        <v>287</v>
      </c>
      <c r="O66" s="590"/>
      <c r="P66" s="593"/>
      <c r="Q66" s="589" t="s">
        <v>288</v>
      </c>
      <c r="R66" s="590"/>
      <c r="S66" s="593"/>
      <c r="T66" s="589" t="s">
        <v>289</v>
      </c>
      <c r="U66" s="636"/>
      <c r="V66" s="636"/>
      <c r="W66" s="589" t="s">
        <v>290</v>
      </c>
      <c r="X66" s="590"/>
      <c r="Y66" s="590"/>
      <c r="Z66" s="304"/>
      <c r="AA66" s="589" t="s">
        <v>291</v>
      </c>
      <c r="AB66" s="590"/>
      <c r="AC66" s="593"/>
      <c r="AD66" s="166"/>
      <c r="AE66" s="164" t="s">
        <v>194</v>
      </c>
      <c r="AF66" s="165"/>
      <c r="AG66" s="169"/>
      <c r="AH66" s="296" t="s">
        <v>48</v>
      </c>
      <c r="AI66" s="296" t="s">
        <v>48</v>
      </c>
    </row>
    <row r="67" spans="1:35" ht="28.5" customHeight="1">
      <c r="A67" s="583"/>
      <c r="B67" s="584"/>
      <c r="C67" s="584"/>
      <c r="D67" s="584"/>
      <c r="E67" s="584"/>
      <c r="F67" s="584"/>
      <c r="G67" s="585"/>
      <c r="H67" s="591"/>
      <c r="I67" s="592"/>
      <c r="J67" s="594"/>
      <c r="K67" s="598"/>
      <c r="L67" s="599"/>
      <c r="M67" s="600"/>
      <c r="N67" s="591"/>
      <c r="O67" s="592"/>
      <c r="P67" s="594"/>
      <c r="Q67" s="591"/>
      <c r="R67" s="592"/>
      <c r="S67" s="594"/>
      <c r="T67" s="637"/>
      <c r="U67" s="638"/>
      <c r="V67" s="638"/>
      <c r="W67" s="591"/>
      <c r="X67" s="592"/>
      <c r="Y67" s="592"/>
      <c r="Z67" s="305"/>
      <c r="AA67" s="591"/>
      <c r="AB67" s="592"/>
      <c r="AC67" s="594"/>
      <c r="AD67" s="176"/>
      <c r="AE67" s="174" t="s">
        <v>32</v>
      </c>
      <c r="AF67" s="175"/>
      <c r="AG67" s="178"/>
      <c r="AH67" s="296" t="s">
        <v>48</v>
      </c>
      <c r="AI67" s="296" t="s">
        <v>48</v>
      </c>
    </row>
    <row r="68" spans="1:35" ht="18" customHeight="1" thickBot="1">
      <c r="A68" s="586"/>
      <c r="B68" s="587"/>
      <c r="C68" s="587"/>
      <c r="D68" s="587"/>
      <c r="E68" s="587"/>
      <c r="F68" s="587"/>
      <c r="G68" s="588"/>
      <c r="H68" s="306" t="s">
        <v>28</v>
      </c>
      <c r="I68" s="307" t="s">
        <v>135</v>
      </c>
      <c r="J68" s="308" t="s">
        <v>30</v>
      </c>
      <c r="K68" s="306" t="s">
        <v>28</v>
      </c>
      <c r="L68" s="307" t="s">
        <v>135</v>
      </c>
      <c r="M68" s="308" t="s">
        <v>30</v>
      </c>
      <c r="N68" s="306" t="s">
        <v>28</v>
      </c>
      <c r="O68" s="307" t="s">
        <v>135</v>
      </c>
      <c r="P68" s="308" t="s">
        <v>30</v>
      </c>
      <c r="Q68" s="306" t="s">
        <v>28</v>
      </c>
      <c r="R68" s="307" t="s">
        <v>135</v>
      </c>
      <c r="S68" s="308" t="s">
        <v>30</v>
      </c>
      <c r="T68" s="306" t="s">
        <v>28</v>
      </c>
      <c r="U68" s="307" t="s">
        <v>135</v>
      </c>
      <c r="V68" s="308" t="s">
        <v>30</v>
      </c>
      <c r="W68" s="306" t="s">
        <v>28</v>
      </c>
      <c r="X68" s="307" t="s">
        <v>135</v>
      </c>
      <c r="Y68" s="308" t="s">
        <v>30</v>
      </c>
      <c r="Z68" s="309"/>
      <c r="AA68" s="306" t="s">
        <v>28</v>
      </c>
      <c r="AB68" s="307" t="s">
        <v>135</v>
      </c>
      <c r="AC68" s="310" t="s">
        <v>30</v>
      </c>
      <c r="AD68" s="184"/>
      <c r="AE68" s="181" t="s">
        <v>28</v>
      </c>
      <c r="AF68" s="182" t="s">
        <v>135</v>
      </c>
      <c r="AG68" s="185" t="s">
        <v>30</v>
      </c>
      <c r="AH68" s="296" t="s">
        <v>48</v>
      </c>
      <c r="AI68" s="296" t="s">
        <v>48</v>
      </c>
    </row>
    <row r="69" spans="1:35" ht="18" customHeight="1">
      <c r="A69" s="552"/>
      <c r="B69" s="553"/>
      <c r="C69" s="553"/>
      <c r="D69" s="553"/>
      <c r="E69" s="553"/>
      <c r="F69" s="553"/>
      <c r="G69" s="554"/>
      <c r="H69" s="311"/>
      <c r="I69" s="312"/>
      <c r="J69" s="312"/>
      <c r="K69" s="311"/>
      <c r="L69" s="312"/>
      <c r="M69" s="312"/>
      <c r="N69" s="311"/>
      <c r="O69" s="312"/>
      <c r="P69" s="312"/>
      <c r="Q69" s="311"/>
      <c r="R69" s="312"/>
      <c r="S69" s="312"/>
      <c r="T69" s="311"/>
      <c r="U69" s="312"/>
      <c r="V69" s="312"/>
      <c r="W69" s="311"/>
      <c r="X69" s="312"/>
      <c r="Y69" s="312"/>
      <c r="Z69" s="312"/>
      <c r="AA69" s="311"/>
      <c r="AB69" s="312"/>
      <c r="AC69" s="313"/>
      <c r="AD69" s="190"/>
      <c r="AE69" s="189">
        <f aca="true" t="shared" si="0" ref="AE69:AG71">AA69-K69</f>
        <v>0</v>
      </c>
      <c r="AF69" s="190">
        <f t="shared" si="0"/>
        <v>0</v>
      </c>
      <c r="AG69" s="192">
        <f t="shared" si="0"/>
        <v>0</v>
      </c>
      <c r="AH69" s="296" t="s">
        <v>48</v>
      </c>
      <c r="AI69" s="296" t="s">
        <v>48</v>
      </c>
    </row>
    <row r="70" spans="1:35" ht="18" customHeight="1">
      <c r="A70" s="548" t="s">
        <v>71</v>
      </c>
      <c r="B70" s="557"/>
      <c r="C70" s="557"/>
      <c r="D70" s="557"/>
      <c r="E70" s="557"/>
      <c r="F70" s="557"/>
      <c r="G70" s="558"/>
      <c r="H70" s="329">
        <v>1338</v>
      </c>
      <c r="I70" s="330">
        <v>1253</v>
      </c>
      <c r="J70" s="342">
        <v>250114</v>
      </c>
      <c r="K70" s="329">
        <v>1338</v>
      </c>
      <c r="L70" s="330">
        <v>1313</v>
      </c>
      <c r="M70" s="342">
        <v>270431</v>
      </c>
      <c r="N70" s="329">
        <v>0</v>
      </c>
      <c r="O70" s="330">
        <v>0</v>
      </c>
      <c r="P70" s="342">
        <v>5567</v>
      </c>
      <c r="Q70" s="329">
        <f>N70+K70</f>
        <v>1338</v>
      </c>
      <c r="R70" s="330">
        <f>+L70+O70</f>
        <v>1313</v>
      </c>
      <c r="S70" s="342">
        <f>P70+M70</f>
        <v>275998</v>
      </c>
      <c r="T70" s="329">
        <v>137</v>
      </c>
      <c r="U70" s="330">
        <v>37</v>
      </c>
      <c r="V70" s="330">
        <v>11760</v>
      </c>
      <c r="W70" s="329">
        <v>0</v>
      </c>
      <c r="X70" s="330">
        <v>0</v>
      </c>
      <c r="Y70" s="330">
        <v>0</v>
      </c>
      <c r="Z70" s="330"/>
      <c r="AA70" s="329">
        <f>T70+Q70</f>
        <v>1475</v>
      </c>
      <c r="AB70" s="330">
        <f>+R70+U70+X70</f>
        <v>1350</v>
      </c>
      <c r="AC70" s="344">
        <f>V70+S70</f>
        <v>287758</v>
      </c>
      <c r="AD70" s="190"/>
      <c r="AE70" s="189">
        <f t="shared" si="0"/>
        <v>137</v>
      </c>
      <c r="AF70" s="190">
        <f t="shared" si="0"/>
        <v>37</v>
      </c>
      <c r="AG70" s="193">
        <f t="shared" si="0"/>
        <v>17327</v>
      </c>
      <c r="AH70" s="296" t="s">
        <v>48</v>
      </c>
      <c r="AI70" s="296" t="s">
        <v>48</v>
      </c>
    </row>
    <row r="71" spans="1:35" ht="18" customHeight="1">
      <c r="A71" s="572"/>
      <c r="B71" s="573"/>
      <c r="C71" s="573"/>
      <c r="D71" s="573"/>
      <c r="E71" s="573"/>
      <c r="F71" s="573"/>
      <c r="G71" s="574"/>
      <c r="H71" s="332"/>
      <c r="I71" s="333"/>
      <c r="J71" s="333"/>
      <c r="K71" s="332"/>
      <c r="L71" s="333"/>
      <c r="M71" s="333"/>
      <c r="N71" s="332"/>
      <c r="O71" s="333"/>
      <c r="P71" s="333"/>
      <c r="Q71" s="332"/>
      <c r="R71" s="333"/>
      <c r="S71" s="333"/>
      <c r="T71" s="332"/>
      <c r="U71" s="333"/>
      <c r="V71" s="333"/>
      <c r="W71" s="332"/>
      <c r="X71" s="333"/>
      <c r="Y71" s="333"/>
      <c r="Z71" s="333"/>
      <c r="AA71" s="332"/>
      <c r="AB71" s="333"/>
      <c r="AC71" s="334"/>
      <c r="AD71" s="176"/>
      <c r="AE71" s="197">
        <f t="shared" si="0"/>
        <v>0</v>
      </c>
      <c r="AF71" s="176">
        <f t="shared" si="0"/>
        <v>0</v>
      </c>
      <c r="AG71" s="198">
        <f t="shared" si="0"/>
        <v>0</v>
      </c>
      <c r="AH71" s="296" t="s">
        <v>48</v>
      </c>
      <c r="AI71" s="296" t="s">
        <v>48</v>
      </c>
    </row>
    <row r="72" spans="1:35" ht="18" customHeight="1">
      <c r="A72" s="565" t="s">
        <v>136</v>
      </c>
      <c r="B72" s="566"/>
      <c r="C72" s="566"/>
      <c r="D72" s="566"/>
      <c r="E72" s="566"/>
      <c r="F72" s="566"/>
      <c r="G72" s="567"/>
      <c r="H72" s="335">
        <f>SUM(H69:H71)</f>
        <v>1338</v>
      </c>
      <c r="I72" s="336">
        <f aca="true" t="shared" si="1" ref="I72:Y72">SUM(I69:I71)</f>
        <v>1253</v>
      </c>
      <c r="J72" s="336">
        <f t="shared" si="1"/>
        <v>250114</v>
      </c>
      <c r="K72" s="335">
        <f t="shared" si="1"/>
        <v>1338</v>
      </c>
      <c r="L72" s="336">
        <f t="shared" si="1"/>
        <v>1313</v>
      </c>
      <c r="M72" s="336">
        <f t="shared" si="1"/>
        <v>270431</v>
      </c>
      <c r="N72" s="335">
        <f t="shared" si="1"/>
        <v>0</v>
      </c>
      <c r="O72" s="336">
        <f t="shared" si="1"/>
        <v>0</v>
      </c>
      <c r="P72" s="336">
        <f t="shared" si="1"/>
        <v>5567</v>
      </c>
      <c r="Q72" s="335">
        <f t="shared" si="1"/>
        <v>1338</v>
      </c>
      <c r="R72" s="336">
        <f t="shared" si="1"/>
        <v>1313</v>
      </c>
      <c r="S72" s="336">
        <f t="shared" si="1"/>
        <v>275998</v>
      </c>
      <c r="T72" s="335">
        <f t="shared" si="1"/>
        <v>137</v>
      </c>
      <c r="U72" s="336">
        <f t="shared" si="1"/>
        <v>37</v>
      </c>
      <c r="V72" s="336">
        <f t="shared" si="1"/>
        <v>11760</v>
      </c>
      <c r="W72" s="335">
        <f t="shared" si="1"/>
        <v>0</v>
      </c>
      <c r="X72" s="336">
        <f t="shared" si="1"/>
        <v>0</v>
      </c>
      <c r="Y72" s="336">
        <f t="shared" si="1"/>
        <v>0</v>
      </c>
      <c r="Z72" s="336"/>
      <c r="AA72" s="335">
        <f>SUM(AA69:AA71)</f>
        <v>1475</v>
      </c>
      <c r="AB72" s="336">
        <f>SUM(AB69:AB71)</f>
        <v>1350</v>
      </c>
      <c r="AC72" s="337">
        <f>SUM(AC69:AC71)</f>
        <v>287758</v>
      </c>
      <c r="AD72" s="203"/>
      <c r="AE72" s="202">
        <f>SUM(AE69:AE71)</f>
        <v>137</v>
      </c>
      <c r="AF72" s="203">
        <f>SUM(AF69:AF71)</f>
        <v>37</v>
      </c>
      <c r="AG72" s="204">
        <f>SUM(AG69:AG71)</f>
        <v>17327</v>
      </c>
      <c r="AH72" s="296" t="s">
        <v>48</v>
      </c>
      <c r="AI72" s="296" t="s">
        <v>48</v>
      </c>
    </row>
    <row r="73" spans="1:35" ht="18" customHeight="1">
      <c r="A73" s="549" t="s">
        <v>9</v>
      </c>
      <c r="B73" s="550"/>
      <c r="C73" s="550"/>
      <c r="D73" s="550"/>
      <c r="E73" s="550"/>
      <c r="F73" s="550"/>
      <c r="G73" s="551"/>
      <c r="H73" s="338"/>
      <c r="I73" s="339"/>
      <c r="J73" s="339"/>
      <c r="K73" s="338"/>
      <c r="L73" s="339"/>
      <c r="M73" s="339"/>
      <c r="N73" s="338"/>
      <c r="O73" s="339"/>
      <c r="P73" s="339"/>
      <c r="Q73" s="338"/>
      <c r="R73" s="339"/>
      <c r="S73" s="339"/>
      <c r="T73" s="338"/>
      <c r="U73" s="339"/>
      <c r="V73" s="339"/>
      <c r="W73" s="338"/>
      <c r="X73" s="339"/>
      <c r="Y73" s="339"/>
      <c r="Z73" s="339"/>
      <c r="AA73" s="338"/>
      <c r="AB73" s="340"/>
      <c r="AC73" s="341"/>
      <c r="AD73" s="206"/>
      <c r="AE73" s="205"/>
      <c r="AF73" s="206"/>
      <c r="AG73" s="207"/>
      <c r="AH73" s="296" t="s">
        <v>48</v>
      </c>
      <c r="AI73" s="296" t="s">
        <v>48</v>
      </c>
    </row>
    <row r="74" spans="1:35" ht="18" customHeight="1">
      <c r="A74" s="546"/>
      <c r="B74" s="547"/>
      <c r="C74" s="547"/>
      <c r="D74" s="547"/>
      <c r="E74" s="547"/>
      <c r="F74" s="547"/>
      <c r="G74" s="571"/>
      <c r="H74" s="332"/>
      <c r="I74" s="333">
        <v>41</v>
      </c>
      <c r="J74" s="333"/>
      <c r="K74" s="332"/>
      <c r="L74" s="333">
        <v>41</v>
      </c>
      <c r="M74" s="333"/>
      <c r="N74" s="332"/>
      <c r="O74" s="333">
        <v>0</v>
      </c>
      <c r="P74" s="333"/>
      <c r="Q74" s="332"/>
      <c r="R74" s="333">
        <f>+L74+O74</f>
        <v>41</v>
      </c>
      <c r="S74" s="333"/>
      <c r="T74" s="332"/>
      <c r="U74" s="333">
        <v>0</v>
      </c>
      <c r="V74" s="333"/>
      <c r="W74" s="332"/>
      <c r="X74" s="333">
        <v>0</v>
      </c>
      <c r="Y74" s="333"/>
      <c r="Z74" s="333"/>
      <c r="AA74" s="332"/>
      <c r="AB74" s="333">
        <f>U74+R74</f>
        <v>41</v>
      </c>
      <c r="AC74" s="334"/>
      <c r="AD74" s="176"/>
      <c r="AE74" s="197"/>
      <c r="AF74" s="176">
        <f>AB74-L74</f>
        <v>0</v>
      </c>
      <c r="AG74" s="198"/>
      <c r="AH74" s="296" t="s">
        <v>48</v>
      </c>
      <c r="AI74" s="296" t="s">
        <v>48</v>
      </c>
    </row>
    <row r="75" spans="1:35" ht="18" customHeight="1">
      <c r="A75" s="568" t="s">
        <v>12</v>
      </c>
      <c r="B75" s="569"/>
      <c r="C75" s="569"/>
      <c r="D75" s="569"/>
      <c r="E75" s="569"/>
      <c r="F75" s="569"/>
      <c r="G75" s="570"/>
      <c r="H75" s="329"/>
      <c r="I75" s="330">
        <f>+I72+I74</f>
        <v>1294</v>
      </c>
      <c r="J75" s="330"/>
      <c r="K75" s="329"/>
      <c r="L75" s="330">
        <f>+L72+L74</f>
        <v>1354</v>
      </c>
      <c r="M75" s="330"/>
      <c r="N75" s="329"/>
      <c r="O75" s="330">
        <f>+O72+O74</f>
        <v>0</v>
      </c>
      <c r="P75" s="330"/>
      <c r="Q75" s="329"/>
      <c r="R75" s="330">
        <f>+R72+R74</f>
        <v>1354</v>
      </c>
      <c r="S75" s="330"/>
      <c r="T75" s="329"/>
      <c r="U75" s="330">
        <f>+U72+U74</f>
        <v>37</v>
      </c>
      <c r="V75" s="330"/>
      <c r="W75" s="329"/>
      <c r="X75" s="330">
        <f>+X72+X74</f>
        <v>0</v>
      </c>
      <c r="Y75" s="330"/>
      <c r="Z75" s="330"/>
      <c r="AA75" s="329"/>
      <c r="AB75" s="330">
        <f>+AB72+AB74</f>
        <v>1391</v>
      </c>
      <c r="AC75" s="331"/>
      <c r="AD75" s="190"/>
      <c r="AE75" s="189"/>
      <c r="AF75" s="190">
        <f>+AF72+AF74</f>
        <v>37</v>
      </c>
      <c r="AG75" s="193"/>
      <c r="AH75" s="296" t="s">
        <v>48</v>
      </c>
      <c r="AI75" s="296" t="s">
        <v>48</v>
      </c>
    </row>
    <row r="76" spans="1:35" ht="18" customHeight="1">
      <c r="A76" s="559" t="s">
        <v>10</v>
      </c>
      <c r="B76" s="560"/>
      <c r="C76" s="560"/>
      <c r="D76" s="560"/>
      <c r="E76" s="560"/>
      <c r="F76" s="560"/>
      <c r="G76" s="555"/>
      <c r="H76" s="338"/>
      <c r="I76" s="339"/>
      <c r="J76" s="339"/>
      <c r="K76" s="338"/>
      <c r="L76" s="339"/>
      <c r="M76" s="339"/>
      <c r="N76" s="338"/>
      <c r="O76" s="339"/>
      <c r="P76" s="339"/>
      <c r="Q76" s="338"/>
      <c r="R76" s="339"/>
      <c r="S76" s="339"/>
      <c r="T76" s="338"/>
      <c r="U76" s="339"/>
      <c r="V76" s="339"/>
      <c r="W76" s="338"/>
      <c r="X76" s="339"/>
      <c r="Y76" s="339"/>
      <c r="Z76" s="339"/>
      <c r="AA76" s="338"/>
      <c r="AB76" s="340"/>
      <c r="AC76" s="341"/>
      <c r="AD76" s="206"/>
      <c r="AE76" s="205"/>
      <c r="AF76" s="206"/>
      <c r="AG76" s="207"/>
      <c r="AH76" s="296" t="s">
        <v>48</v>
      </c>
      <c r="AI76" s="296" t="s">
        <v>48</v>
      </c>
    </row>
    <row r="77" spans="1:35" ht="18" customHeight="1">
      <c r="A77" s="556"/>
      <c r="B77" s="557"/>
      <c r="C77" s="557"/>
      <c r="D77" s="557"/>
      <c r="E77" s="557"/>
      <c r="F77" s="557"/>
      <c r="G77" s="558"/>
      <c r="H77" s="329"/>
      <c r="I77" s="330"/>
      <c r="J77" s="330"/>
      <c r="K77" s="329"/>
      <c r="L77" s="330"/>
      <c r="M77" s="330"/>
      <c r="N77" s="329"/>
      <c r="O77" s="330"/>
      <c r="P77" s="330"/>
      <c r="Q77" s="329"/>
      <c r="R77" s="330"/>
      <c r="S77" s="330"/>
      <c r="T77" s="329"/>
      <c r="U77" s="330"/>
      <c r="V77" s="330"/>
      <c r="W77" s="329"/>
      <c r="X77" s="330"/>
      <c r="Y77" s="330"/>
      <c r="Z77" s="330"/>
      <c r="AA77" s="329"/>
      <c r="AB77" s="330"/>
      <c r="AC77" s="331"/>
      <c r="AD77" s="190"/>
      <c r="AE77" s="189"/>
      <c r="AF77" s="190"/>
      <c r="AG77" s="193"/>
      <c r="AH77" s="296" t="s">
        <v>48</v>
      </c>
      <c r="AI77" s="296" t="s">
        <v>48</v>
      </c>
    </row>
    <row r="78" spans="1:35" ht="18" customHeight="1">
      <c r="A78" s="630" t="s">
        <v>180</v>
      </c>
      <c r="B78" s="631"/>
      <c r="C78" s="631"/>
      <c r="D78" s="631"/>
      <c r="E78" s="631"/>
      <c r="F78" s="631"/>
      <c r="G78" s="632"/>
      <c r="H78" s="332"/>
      <c r="I78" s="333">
        <v>8</v>
      </c>
      <c r="J78" s="333"/>
      <c r="K78" s="332"/>
      <c r="L78" s="333">
        <v>8</v>
      </c>
      <c r="M78" s="333"/>
      <c r="N78" s="332"/>
      <c r="O78" s="333">
        <v>0</v>
      </c>
      <c r="P78" s="333"/>
      <c r="Q78" s="332"/>
      <c r="R78" s="333">
        <v>8</v>
      </c>
      <c r="S78" s="333"/>
      <c r="T78" s="332"/>
      <c r="U78" s="333">
        <v>0</v>
      </c>
      <c r="V78" s="333"/>
      <c r="W78" s="332"/>
      <c r="X78" s="333">
        <v>0</v>
      </c>
      <c r="Y78" s="333"/>
      <c r="Z78" s="333"/>
      <c r="AA78" s="332"/>
      <c r="AB78" s="333">
        <v>8</v>
      </c>
      <c r="AC78" s="334"/>
      <c r="AD78" s="176"/>
      <c r="AE78" s="197"/>
      <c r="AF78" s="176">
        <f>AB78-L78</f>
        <v>0</v>
      </c>
      <c r="AG78" s="198"/>
      <c r="AH78" s="296" t="s">
        <v>48</v>
      </c>
      <c r="AI78" s="296" t="s">
        <v>48</v>
      </c>
    </row>
    <row r="79" spans="1:34" ht="18" customHeight="1">
      <c r="A79" s="633" t="s">
        <v>11</v>
      </c>
      <c r="B79" s="634"/>
      <c r="C79" s="634"/>
      <c r="D79" s="634"/>
      <c r="E79" s="634"/>
      <c r="F79" s="634"/>
      <c r="G79" s="635"/>
      <c r="H79" s="332"/>
      <c r="I79" s="333">
        <f>I78+I75</f>
        <v>1302</v>
      </c>
      <c r="J79" s="333"/>
      <c r="K79" s="332"/>
      <c r="L79" s="333">
        <f>L78+L75</f>
        <v>1362</v>
      </c>
      <c r="M79" s="333"/>
      <c r="N79" s="332"/>
      <c r="O79" s="333">
        <f>O78+O75</f>
        <v>0</v>
      </c>
      <c r="P79" s="333"/>
      <c r="Q79" s="332"/>
      <c r="R79" s="333">
        <f>R78+R75</f>
        <v>1362</v>
      </c>
      <c r="S79" s="333"/>
      <c r="T79" s="332"/>
      <c r="U79" s="333">
        <f>U78+U75</f>
        <v>37</v>
      </c>
      <c r="V79" s="333"/>
      <c r="W79" s="332"/>
      <c r="X79" s="333">
        <f>X78+X75</f>
        <v>0</v>
      </c>
      <c r="Y79" s="333"/>
      <c r="Z79" s="333"/>
      <c r="AA79" s="332"/>
      <c r="AB79" s="333">
        <f>AB78+AB75</f>
        <v>1399</v>
      </c>
      <c r="AC79" s="334"/>
      <c r="AD79" s="176"/>
      <c r="AE79" s="197"/>
      <c r="AF79" s="176" t="e">
        <f>AF78+#REF!+AF75</f>
        <v>#REF!</v>
      </c>
      <c r="AG79" s="198"/>
      <c r="AH79" s="288" t="s">
        <v>116</v>
      </c>
    </row>
    <row r="80" spans="1:34" ht="18" customHeight="1">
      <c r="A80" s="643" t="s">
        <v>116</v>
      </c>
      <c r="B80" s="644"/>
      <c r="C80" s="644"/>
      <c r="D80" s="644"/>
      <c r="E80" s="644"/>
      <c r="F80" s="644"/>
      <c r="G80" s="644"/>
      <c r="H80" s="644"/>
      <c r="I80" s="644"/>
      <c r="J80" s="644"/>
      <c r="K80" s="644"/>
      <c r="L80" s="644"/>
      <c r="M80" s="644"/>
      <c r="N80" s="644"/>
      <c r="O80" s="644"/>
      <c r="P80" s="644"/>
      <c r="Q80" s="644"/>
      <c r="R80" s="644"/>
      <c r="S80" s="644"/>
      <c r="T80" s="644"/>
      <c r="U80" s="644"/>
      <c r="V80" s="644"/>
      <c r="W80" s="644"/>
      <c r="X80" s="644"/>
      <c r="Y80" s="644"/>
      <c r="Z80" s="644"/>
      <c r="AA80" s="644"/>
      <c r="AB80" s="644"/>
      <c r="AC80" s="645"/>
      <c r="AH80" s="296"/>
    </row>
    <row r="81" spans="1:34" ht="18" customHeight="1" hidden="1">
      <c r="A81" s="221" t="s">
        <v>19</v>
      </c>
      <c r="B81" s="221"/>
      <c r="C81" s="221"/>
      <c r="D81" s="221"/>
      <c r="E81" s="221"/>
      <c r="F81" s="221"/>
      <c r="G81" s="221"/>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97"/>
    </row>
    <row r="82" spans="1:34" ht="18" customHeight="1" hidden="1">
      <c r="A82" s="162"/>
      <c r="B82" s="163"/>
      <c r="C82" s="163"/>
      <c r="D82" s="163"/>
      <c r="E82" s="163"/>
      <c r="F82" s="163"/>
      <c r="G82" s="163"/>
      <c r="H82" s="164" t="s">
        <v>192</v>
      </c>
      <c r="I82" s="165"/>
      <c r="J82" s="165"/>
      <c r="K82" s="164" t="s">
        <v>193</v>
      </c>
      <c r="L82" s="165"/>
      <c r="M82" s="165"/>
      <c r="N82" s="167">
        <v>2007</v>
      </c>
      <c r="O82" s="168"/>
      <c r="P82" s="168"/>
      <c r="Q82" s="167">
        <v>2007</v>
      </c>
      <c r="R82" s="168"/>
      <c r="S82" s="168"/>
      <c r="T82" s="167">
        <v>2007</v>
      </c>
      <c r="U82" s="168"/>
      <c r="V82" s="168"/>
      <c r="W82" s="167">
        <v>2007</v>
      </c>
      <c r="X82" s="168"/>
      <c r="Y82" s="168"/>
      <c r="Z82" s="166"/>
      <c r="AA82" s="167">
        <v>2007</v>
      </c>
      <c r="AB82" s="168"/>
      <c r="AC82" s="168"/>
      <c r="AD82" s="166"/>
      <c r="AE82" s="164" t="s">
        <v>194</v>
      </c>
      <c r="AF82" s="165"/>
      <c r="AG82" s="169"/>
      <c r="AH82" s="296"/>
    </row>
    <row r="83" spans="1:34" ht="18" customHeight="1" hidden="1">
      <c r="A83" s="170"/>
      <c r="B83" s="171"/>
      <c r="C83" s="172"/>
      <c r="D83" s="172"/>
      <c r="E83" s="173"/>
      <c r="F83" s="171"/>
      <c r="G83" s="173"/>
      <c r="H83" s="174" t="s">
        <v>22</v>
      </c>
      <c r="I83" s="175"/>
      <c r="J83" s="175"/>
      <c r="K83" s="174" t="s">
        <v>20</v>
      </c>
      <c r="L83" s="175"/>
      <c r="M83" s="175"/>
      <c r="N83" s="174" t="s">
        <v>81</v>
      </c>
      <c r="O83" s="177"/>
      <c r="P83" s="177"/>
      <c r="Q83" s="174" t="s">
        <v>34</v>
      </c>
      <c r="R83" s="175"/>
      <c r="S83" s="175"/>
      <c r="T83" s="174" t="s">
        <v>35</v>
      </c>
      <c r="U83" s="177"/>
      <c r="V83" s="177"/>
      <c r="W83" s="174" t="s">
        <v>39</v>
      </c>
      <c r="X83" s="177"/>
      <c r="Y83" s="177"/>
      <c r="Z83" s="176"/>
      <c r="AA83" s="174" t="s">
        <v>26</v>
      </c>
      <c r="AB83" s="175"/>
      <c r="AC83" s="175"/>
      <c r="AD83" s="176"/>
      <c r="AE83" s="174" t="s">
        <v>32</v>
      </c>
      <c r="AF83" s="175"/>
      <c r="AG83" s="178"/>
      <c r="AH83" s="296"/>
    </row>
    <row r="84" spans="1:34" ht="18" customHeight="1" hidden="1" thickBot="1">
      <c r="A84" s="179" t="s">
        <v>27</v>
      </c>
      <c r="B84" s="180"/>
      <c r="C84" s="180"/>
      <c r="D84" s="180"/>
      <c r="E84" s="180"/>
      <c r="F84" s="180"/>
      <c r="G84" s="180"/>
      <c r="H84" s="181" t="s">
        <v>28</v>
      </c>
      <c r="I84" s="182" t="s">
        <v>135</v>
      </c>
      <c r="J84" s="183" t="s">
        <v>30</v>
      </c>
      <c r="K84" s="181" t="s">
        <v>28</v>
      </c>
      <c r="L84" s="182" t="s">
        <v>135</v>
      </c>
      <c r="M84" s="183" t="s">
        <v>30</v>
      </c>
      <c r="N84" s="181" t="s">
        <v>28</v>
      </c>
      <c r="O84" s="182" t="s">
        <v>135</v>
      </c>
      <c r="P84" s="183" t="s">
        <v>30</v>
      </c>
      <c r="Q84" s="181" t="s">
        <v>28</v>
      </c>
      <c r="R84" s="182" t="s">
        <v>135</v>
      </c>
      <c r="S84" s="183" t="s">
        <v>30</v>
      </c>
      <c r="T84" s="181" t="s">
        <v>28</v>
      </c>
      <c r="U84" s="182" t="s">
        <v>135</v>
      </c>
      <c r="V84" s="183" t="s">
        <v>30</v>
      </c>
      <c r="W84" s="181" t="s">
        <v>28</v>
      </c>
      <c r="X84" s="182" t="s">
        <v>135</v>
      </c>
      <c r="Y84" s="183" t="s">
        <v>30</v>
      </c>
      <c r="Z84" s="184"/>
      <c r="AA84" s="181" t="s">
        <v>28</v>
      </c>
      <c r="AB84" s="182" t="s">
        <v>135</v>
      </c>
      <c r="AC84" s="183" t="s">
        <v>30</v>
      </c>
      <c r="AD84" s="184"/>
      <c r="AE84" s="181" t="s">
        <v>28</v>
      </c>
      <c r="AF84" s="182" t="s">
        <v>135</v>
      </c>
      <c r="AG84" s="185" t="s">
        <v>30</v>
      </c>
      <c r="AH84" s="296"/>
    </row>
    <row r="85" spans="1:34" ht="18" customHeight="1" hidden="1">
      <c r="A85" s="186"/>
      <c r="B85" s="611" t="s">
        <v>175</v>
      </c>
      <c r="C85" s="611"/>
      <c r="D85" s="611"/>
      <c r="E85" s="611"/>
      <c r="F85" s="611"/>
      <c r="G85" s="612"/>
      <c r="H85" s="189"/>
      <c r="I85" s="190"/>
      <c r="J85" s="191">
        <v>0</v>
      </c>
      <c r="K85" s="189"/>
      <c r="L85" s="190"/>
      <c r="M85" s="191">
        <v>0</v>
      </c>
      <c r="N85" s="189"/>
      <c r="O85" s="190"/>
      <c r="P85" s="191">
        <v>0</v>
      </c>
      <c r="Q85" s="189">
        <f aca="true" t="shared" si="2" ref="Q85:S88">N85+K85</f>
        <v>0</v>
      </c>
      <c r="R85" s="190">
        <f t="shared" si="2"/>
        <v>0</v>
      </c>
      <c r="S85" s="190">
        <f t="shared" si="2"/>
        <v>0</v>
      </c>
      <c r="T85" s="189">
        <v>0</v>
      </c>
      <c r="U85" s="190">
        <v>0</v>
      </c>
      <c r="V85" s="191">
        <v>0</v>
      </c>
      <c r="W85" s="189">
        <v>0</v>
      </c>
      <c r="X85" s="190">
        <v>0</v>
      </c>
      <c r="Y85" s="191">
        <v>0</v>
      </c>
      <c r="Z85" s="190"/>
      <c r="AA85" s="189">
        <f aca="true" t="shared" si="3" ref="AA85:AC88">T85+Q85</f>
        <v>0</v>
      </c>
      <c r="AB85" s="190">
        <f t="shared" si="3"/>
        <v>0</v>
      </c>
      <c r="AC85" s="191">
        <f t="shared" si="3"/>
        <v>0</v>
      </c>
      <c r="AD85" s="190"/>
      <c r="AE85" s="189">
        <f aca="true" t="shared" si="4" ref="AE85:AG88">AA85-K85</f>
        <v>0</v>
      </c>
      <c r="AF85" s="190">
        <f t="shared" si="4"/>
        <v>0</v>
      </c>
      <c r="AG85" s="192">
        <f t="shared" si="4"/>
        <v>0</v>
      </c>
      <c r="AH85" s="296"/>
    </row>
    <row r="86" spans="1:34" ht="18" customHeight="1" hidden="1">
      <c r="A86" s="186"/>
      <c r="B86" s="624" t="s">
        <v>176</v>
      </c>
      <c r="C86" s="624"/>
      <c r="D86" s="624"/>
      <c r="E86" s="624"/>
      <c r="F86" s="624"/>
      <c r="G86" s="625"/>
      <c r="H86" s="189"/>
      <c r="I86" s="190"/>
      <c r="J86" s="190"/>
      <c r="K86" s="189"/>
      <c r="L86" s="190"/>
      <c r="M86" s="190"/>
      <c r="N86" s="189"/>
      <c r="O86" s="190"/>
      <c r="P86" s="190"/>
      <c r="Q86" s="189">
        <f t="shared" si="2"/>
        <v>0</v>
      </c>
      <c r="R86" s="190">
        <f t="shared" si="2"/>
        <v>0</v>
      </c>
      <c r="S86" s="190">
        <f t="shared" si="2"/>
        <v>0</v>
      </c>
      <c r="T86" s="189"/>
      <c r="U86" s="190"/>
      <c r="V86" s="190"/>
      <c r="W86" s="189"/>
      <c r="X86" s="190"/>
      <c r="Y86" s="190"/>
      <c r="Z86" s="190"/>
      <c r="AA86" s="189">
        <f t="shared" si="3"/>
        <v>0</v>
      </c>
      <c r="AB86" s="190">
        <f t="shared" si="3"/>
        <v>0</v>
      </c>
      <c r="AC86" s="190">
        <f t="shared" si="3"/>
        <v>0</v>
      </c>
      <c r="AD86" s="190"/>
      <c r="AE86" s="189">
        <f t="shared" si="4"/>
        <v>0</v>
      </c>
      <c r="AF86" s="190">
        <f t="shared" si="4"/>
        <v>0</v>
      </c>
      <c r="AG86" s="193">
        <f t="shared" si="4"/>
        <v>0</v>
      </c>
      <c r="AH86" s="296"/>
    </row>
    <row r="87" spans="1:34" ht="18" customHeight="1" hidden="1">
      <c r="A87" s="186"/>
      <c r="B87" s="624" t="s">
        <v>177</v>
      </c>
      <c r="C87" s="624"/>
      <c r="D87" s="624"/>
      <c r="E87" s="624"/>
      <c r="F87" s="624"/>
      <c r="G87" s="625"/>
      <c r="H87" s="189"/>
      <c r="I87" s="190"/>
      <c r="J87" s="190"/>
      <c r="K87" s="189"/>
      <c r="L87" s="190"/>
      <c r="M87" s="190"/>
      <c r="N87" s="189"/>
      <c r="O87" s="190"/>
      <c r="P87" s="190"/>
      <c r="Q87" s="189">
        <f t="shared" si="2"/>
        <v>0</v>
      </c>
      <c r="R87" s="190">
        <f t="shared" si="2"/>
        <v>0</v>
      </c>
      <c r="S87" s="190">
        <f t="shared" si="2"/>
        <v>0</v>
      </c>
      <c r="T87" s="189"/>
      <c r="U87" s="190"/>
      <c r="V87" s="190"/>
      <c r="W87" s="189"/>
      <c r="X87" s="190"/>
      <c r="Y87" s="190"/>
      <c r="Z87" s="190"/>
      <c r="AA87" s="189">
        <f t="shared" si="3"/>
        <v>0</v>
      </c>
      <c r="AB87" s="190">
        <f t="shared" si="3"/>
        <v>0</v>
      </c>
      <c r="AC87" s="190">
        <f t="shared" si="3"/>
        <v>0</v>
      </c>
      <c r="AD87" s="190"/>
      <c r="AE87" s="189">
        <f t="shared" si="4"/>
        <v>0</v>
      </c>
      <c r="AF87" s="190">
        <f t="shared" si="4"/>
        <v>0</v>
      </c>
      <c r="AG87" s="193">
        <f t="shared" si="4"/>
        <v>0</v>
      </c>
      <c r="AH87" s="296"/>
    </row>
    <row r="88" spans="1:34" ht="18" customHeight="1" hidden="1">
      <c r="A88" s="194"/>
      <c r="B88" s="622" t="s">
        <v>178</v>
      </c>
      <c r="C88" s="622"/>
      <c r="D88" s="622"/>
      <c r="E88" s="622"/>
      <c r="F88" s="622"/>
      <c r="G88" s="623"/>
      <c r="H88" s="197"/>
      <c r="I88" s="176"/>
      <c r="J88" s="176"/>
      <c r="K88" s="197"/>
      <c r="L88" s="176"/>
      <c r="M88" s="176"/>
      <c r="N88" s="197"/>
      <c r="O88" s="176"/>
      <c r="P88" s="176"/>
      <c r="Q88" s="197">
        <f t="shared" si="2"/>
        <v>0</v>
      </c>
      <c r="R88" s="176">
        <f t="shared" si="2"/>
        <v>0</v>
      </c>
      <c r="S88" s="176">
        <f t="shared" si="2"/>
        <v>0</v>
      </c>
      <c r="T88" s="197"/>
      <c r="U88" s="176"/>
      <c r="V88" s="176"/>
      <c r="W88" s="197"/>
      <c r="X88" s="176"/>
      <c r="Y88" s="176"/>
      <c r="Z88" s="176"/>
      <c r="AA88" s="197">
        <f t="shared" si="3"/>
        <v>0</v>
      </c>
      <c r="AB88" s="176">
        <f t="shared" si="3"/>
        <v>0</v>
      </c>
      <c r="AC88" s="176">
        <f t="shared" si="3"/>
        <v>0</v>
      </c>
      <c r="AD88" s="176"/>
      <c r="AE88" s="197">
        <f t="shared" si="4"/>
        <v>0</v>
      </c>
      <c r="AF88" s="176">
        <f t="shared" si="4"/>
        <v>0</v>
      </c>
      <c r="AG88" s="198">
        <f t="shared" si="4"/>
        <v>0</v>
      </c>
      <c r="AH88" s="296"/>
    </row>
    <row r="89" spans="1:34" ht="18" customHeight="1" hidden="1">
      <c r="A89" s="199"/>
      <c r="B89" s="200"/>
      <c r="C89" s="200" t="s">
        <v>136</v>
      </c>
      <c r="D89" s="201"/>
      <c r="E89" s="201"/>
      <c r="F89" s="201"/>
      <c r="G89" s="200"/>
      <c r="H89" s="202">
        <f aca="true" t="shared" si="5" ref="H89:Y89">SUM(H85:H88)</f>
        <v>0</v>
      </c>
      <c r="I89" s="203">
        <f t="shared" si="5"/>
        <v>0</v>
      </c>
      <c r="J89" s="203">
        <f t="shared" si="5"/>
        <v>0</v>
      </c>
      <c r="K89" s="202">
        <f t="shared" si="5"/>
        <v>0</v>
      </c>
      <c r="L89" s="203">
        <f t="shared" si="5"/>
        <v>0</v>
      </c>
      <c r="M89" s="203">
        <f t="shared" si="5"/>
        <v>0</v>
      </c>
      <c r="N89" s="202">
        <f t="shared" si="5"/>
        <v>0</v>
      </c>
      <c r="O89" s="203">
        <f t="shared" si="5"/>
        <v>0</v>
      </c>
      <c r="P89" s="203">
        <f t="shared" si="5"/>
        <v>0</v>
      </c>
      <c r="Q89" s="202">
        <f t="shared" si="5"/>
        <v>0</v>
      </c>
      <c r="R89" s="203">
        <f t="shared" si="5"/>
        <v>0</v>
      </c>
      <c r="S89" s="203">
        <f t="shared" si="5"/>
        <v>0</v>
      </c>
      <c r="T89" s="202">
        <f t="shared" si="5"/>
        <v>0</v>
      </c>
      <c r="U89" s="203">
        <f t="shared" si="5"/>
        <v>0</v>
      </c>
      <c r="V89" s="203">
        <f t="shared" si="5"/>
        <v>0</v>
      </c>
      <c r="W89" s="202">
        <f t="shared" si="5"/>
        <v>0</v>
      </c>
      <c r="X89" s="203">
        <f t="shared" si="5"/>
        <v>0</v>
      </c>
      <c r="Y89" s="203">
        <f t="shared" si="5"/>
        <v>0</v>
      </c>
      <c r="Z89" s="203"/>
      <c r="AA89" s="202">
        <f>SUM(AA85:AA88)</f>
        <v>0</v>
      </c>
      <c r="AB89" s="203">
        <f>SUM(AB85:AB88)</f>
        <v>0</v>
      </c>
      <c r="AC89" s="203">
        <f>SUM(AC85:AC88)</f>
        <v>0</v>
      </c>
      <c r="AD89" s="203"/>
      <c r="AE89" s="202">
        <f>SUM(AE85:AE88)</f>
        <v>0</v>
      </c>
      <c r="AF89" s="203">
        <f>SUM(AF85:AF88)</f>
        <v>0</v>
      </c>
      <c r="AG89" s="204">
        <f>SUM(AG85:AG88)</f>
        <v>0</v>
      </c>
      <c r="AH89" s="298"/>
    </row>
    <row r="90" spans="1:34" ht="18" customHeight="1" hidden="1">
      <c r="A90" s="170"/>
      <c r="B90" s="173"/>
      <c r="C90" s="173"/>
      <c r="D90" s="173"/>
      <c r="E90" s="173"/>
      <c r="F90" s="173"/>
      <c r="G90" s="173"/>
      <c r="H90" s="205"/>
      <c r="I90" s="206"/>
      <c r="J90" s="206"/>
      <c r="K90" s="205"/>
      <c r="L90" s="206"/>
      <c r="M90" s="206"/>
      <c r="N90" s="205"/>
      <c r="O90" s="206"/>
      <c r="P90" s="206"/>
      <c r="Q90" s="205"/>
      <c r="R90" s="206"/>
      <c r="S90" s="206"/>
      <c r="T90" s="205"/>
      <c r="U90" s="206"/>
      <c r="V90" s="206"/>
      <c r="W90" s="205"/>
      <c r="X90" s="206"/>
      <c r="Y90" s="206"/>
      <c r="Z90" s="206"/>
      <c r="AA90" s="205"/>
      <c r="AB90" s="206"/>
      <c r="AC90" s="206"/>
      <c r="AD90" s="206"/>
      <c r="AE90" s="205"/>
      <c r="AF90" s="206"/>
      <c r="AG90" s="207"/>
      <c r="AH90" s="296"/>
    </row>
    <row r="91" spans="1:34" ht="18" customHeight="1" hidden="1">
      <c r="A91" s="199" t="s">
        <v>9</v>
      </c>
      <c r="B91" s="195"/>
      <c r="C91" s="196"/>
      <c r="D91" s="196"/>
      <c r="E91" s="196"/>
      <c r="F91" s="196"/>
      <c r="G91" s="195"/>
      <c r="H91" s="197"/>
      <c r="I91" s="176"/>
      <c r="J91" s="176"/>
      <c r="K91" s="197"/>
      <c r="L91" s="176"/>
      <c r="M91" s="176"/>
      <c r="N91" s="197"/>
      <c r="O91" s="176"/>
      <c r="P91" s="176"/>
      <c r="Q91" s="197"/>
      <c r="R91" s="176">
        <f>+L91+O91</f>
        <v>0</v>
      </c>
      <c r="S91" s="176"/>
      <c r="T91" s="197"/>
      <c r="U91" s="176"/>
      <c r="V91" s="176"/>
      <c r="W91" s="197"/>
      <c r="X91" s="176"/>
      <c r="Y91" s="176"/>
      <c r="Z91" s="176"/>
      <c r="AA91" s="197"/>
      <c r="AB91" s="176">
        <f>U91+R91</f>
        <v>0</v>
      </c>
      <c r="AC91" s="176"/>
      <c r="AD91" s="176"/>
      <c r="AE91" s="197"/>
      <c r="AF91" s="176">
        <f>AB91-L91</f>
        <v>0</v>
      </c>
      <c r="AG91" s="198"/>
      <c r="AH91" s="296"/>
    </row>
    <row r="92" spans="1:34" ht="18" customHeight="1" hidden="1">
      <c r="A92" s="186"/>
      <c r="B92" s="187" t="s">
        <v>12</v>
      </c>
      <c r="C92" s="188"/>
      <c r="D92" s="188"/>
      <c r="E92" s="188"/>
      <c r="F92" s="188"/>
      <c r="G92" s="187"/>
      <c r="H92" s="189"/>
      <c r="I92" s="190">
        <f>+I89+I91</f>
        <v>0</v>
      </c>
      <c r="J92" s="190"/>
      <c r="K92" s="189"/>
      <c r="L92" s="190">
        <f>+L89+L91</f>
        <v>0</v>
      </c>
      <c r="M92" s="190"/>
      <c r="N92" s="189"/>
      <c r="O92" s="190">
        <f>+O89+O91</f>
        <v>0</v>
      </c>
      <c r="P92" s="190"/>
      <c r="Q92" s="189"/>
      <c r="R92" s="190">
        <f>+R89+R91</f>
        <v>0</v>
      </c>
      <c r="S92" s="190"/>
      <c r="T92" s="189"/>
      <c r="U92" s="190">
        <f>+U89+U91</f>
        <v>0</v>
      </c>
      <c r="V92" s="190"/>
      <c r="W92" s="189"/>
      <c r="X92" s="190">
        <f>+X89+X91</f>
        <v>0</v>
      </c>
      <c r="Y92" s="190"/>
      <c r="Z92" s="190"/>
      <c r="AA92" s="189"/>
      <c r="AB92" s="190">
        <f>+AB89+AB91</f>
        <v>0</v>
      </c>
      <c r="AC92" s="190"/>
      <c r="AD92" s="190"/>
      <c r="AE92" s="189"/>
      <c r="AF92" s="190">
        <f>+AF89+AF91</f>
        <v>0</v>
      </c>
      <c r="AG92" s="193"/>
      <c r="AH92" s="296"/>
    </row>
    <row r="93" spans="1:34" ht="18" customHeight="1" hidden="1">
      <c r="A93" s="170"/>
      <c r="B93" s="173"/>
      <c r="C93" s="173"/>
      <c r="D93" s="173"/>
      <c r="E93" s="173"/>
      <c r="F93" s="173"/>
      <c r="G93" s="173"/>
      <c r="H93" s="205"/>
      <c r="I93" s="206"/>
      <c r="J93" s="206"/>
      <c r="K93" s="205"/>
      <c r="L93" s="206"/>
      <c r="M93" s="206"/>
      <c r="N93" s="205"/>
      <c r="O93" s="206"/>
      <c r="P93" s="206"/>
      <c r="Q93" s="205"/>
      <c r="R93" s="206"/>
      <c r="S93" s="206"/>
      <c r="T93" s="205"/>
      <c r="U93" s="206"/>
      <c r="V93" s="206"/>
      <c r="W93" s="205"/>
      <c r="X93" s="206"/>
      <c r="Y93" s="206"/>
      <c r="Z93" s="206"/>
      <c r="AA93" s="205"/>
      <c r="AB93" s="206"/>
      <c r="AC93" s="206"/>
      <c r="AD93" s="206"/>
      <c r="AE93" s="205"/>
      <c r="AF93" s="206"/>
      <c r="AG93" s="207"/>
      <c r="AH93" s="296"/>
    </row>
    <row r="94" spans="1:34" ht="18" customHeight="1" hidden="1">
      <c r="A94" s="186"/>
      <c r="B94" s="187" t="s">
        <v>10</v>
      </c>
      <c r="C94" s="187"/>
      <c r="D94" s="187"/>
      <c r="E94" s="187"/>
      <c r="F94" s="187"/>
      <c r="G94" s="187"/>
      <c r="H94" s="189"/>
      <c r="I94" s="190"/>
      <c r="J94" s="190"/>
      <c r="K94" s="189"/>
      <c r="L94" s="190"/>
      <c r="M94" s="190"/>
      <c r="N94" s="189"/>
      <c r="O94" s="190"/>
      <c r="P94" s="190"/>
      <c r="Q94" s="189"/>
      <c r="R94" s="190"/>
      <c r="S94" s="190"/>
      <c r="T94" s="189"/>
      <c r="U94" s="190"/>
      <c r="V94" s="190"/>
      <c r="W94" s="189"/>
      <c r="X94" s="190"/>
      <c r="Y94" s="190"/>
      <c r="Z94" s="190"/>
      <c r="AA94" s="189"/>
      <c r="AB94" s="190"/>
      <c r="AC94" s="190"/>
      <c r="AD94" s="190"/>
      <c r="AE94" s="189"/>
      <c r="AF94" s="190"/>
      <c r="AG94" s="193"/>
      <c r="AH94" s="296"/>
    </row>
    <row r="95" spans="1:34" ht="18" customHeight="1" hidden="1">
      <c r="A95" s="186"/>
      <c r="B95" s="188"/>
      <c r="C95" s="187" t="s">
        <v>144</v>
      </c>
      <c r="D95" s="188"/>
      <c r="E95" s="188"/>
      <c r="F95" s="188"/>
      <c r="G95" s="187"/>
      <c r="H95" s="189"/>
      <c r="I95" s="190"/>
      <c r="J95" s="190"/>
      <c r="K95" s="189"/>
      <c r="L95" s="190"/>
      <c r="M95" s="190"/>
      <c r="N95" s="189"/>
      <c r="O95" s="190">
        <v>0</v>
      </c>
      <c r="P95" s="190"/>
      <c r="Q95" s="189"/>
      <c r="R95" s="190"/>
      <c r="S95" s="190"/>
      <c r="T95" s="189"/>
      <c r="U95" s="190">
        <v>0</v>
      </c>
      <c r="V95" s="190"/>
      <c r="W95" s="189"/>
      <c r="X95" s="190">
        <v>0</v>
      </c>
      <c r="Y95" s="190"/>
      <c r="Z95" s="190"/>
      <c r="AA95" s="189"/>
      <c r="AB95" s="190"/>
      <c r="AC95" s="190"/>
      <c r="AD95" s="190"/>
      <c r="AE95" s="189"/>
      <c r="AF95" s="190">
        <f>AB95-L95</f>
        <v>0</v>
      </c>
      <c r="AG95" s="193"/>
      <c r="AH95" s="296"/>
    </row>
    <row r="96" spans="1:34" ht="18" customHeight="1" hidden="1">
      <c r="A96" s="199"/>
      <c r="B96" s="196"/>
      <c r="C96" s="195" t="s">
        <v>180</v>
      </c>
      <c r="D96" s="196"/>
      <c r="E96" s="196"/>
      <c r="F96" s="196"/>
      <c r="G96" s="195"/>
      <c r="H96" s="197"/>
      <c r="I96" s="176"/>
      <c r="J96" s="176"/>
      <c r="K96" s="197"/>
      <c r="L96" s="176"/>
      <c r="M96" s="176"/>
      <c r="N96" s="197"/>
      <c r="O96" s="176">
        <v>0</v>
      </c>
      <c r="P96" s="176"/>
      <c r="Q96" s="197"/>
      <c r="R96" s="176"/>
      <c r="S96" s="176"/>
      <c r="T96" s="197"/>
      <c r="U96" s="176">
        <v>0</v>
      </c>
      <c r="V96" s="176"/>
      <c r="W96" s="197"/>
      <c r="X96" s="176">
        <v>0</v>
      </c>
      <c r="Y96" s="176"/>
      <c r="Z96" s="176"/>
      <c r="AA96" s="197"/>
      <c r="AB96" s="176"/>
      <c r="AC96" s="176"/>
      <c r="AD96" s="176"/>
      <c r="AE96" s="197"/>
      <c r="AF96" s="176">
        <f>AB96-L96</f>
        <v>0</v>
      </c>
      <c r="AG96" s="198"/>
      <c r="AH96" s="296"/>
    </row>
    <row r="97" spans="1:34" ht="18" customHeight="1" hidden="1">
      <c r="A97" s="199"/>
      <c r="B97" s="195" t="s">
        <v>11</v>
      </c>
      <c r="C97" s="196"/>
      <c r="D97" s="196"/>
      <c r="E97" s="196"/>
      <c r="F97" s="196"/>
      <c r="G97" s="195"/>
      <c r="H97" s="197"/>
      <c r="I97" s="176">
        <f>I96+I95+I92</f>
        <v>0</v>
      </c>
      <c r="J97" s="176"/>
      <c r="K97" s="197"/>
      <c r="L97" s="176">
        <f>L96+L95+L92</f>
        <v>0</v>
      </c>
      <c r="M97" s="176"/>
      <c r="N97" s="197"/>
      <c r="O97" s="176">
        <f>O96+O95+O92</f>
        <v>0</v>
      </c>
      <c r="P97" s="176"/>
      <c r="Q97" s="197"/>
      <c r="R97" s="176">
        <f>R96+R95+R92</f>
        <v>0</v>
      </c>
      <c r="S97" s="176"/>
      <c r="T97" s="197"/>
      <c r="U97" s="176">
        <f>U96+U95+U92</f>
        <v>0</v>
      </c>
      <c r="V97" s="176"/>
      <c r="W97" s="197"/>
      <c r="X97" s="176">
        <f>X96+X95+X92</f>
        <v>0</v>
      </c>
      <c r="Y97" s="176"/>
      <c r="Z97" s="176"/>
      <c r="AA97" s="197"/>
      <c r="AB97" s="176">
        <f>AB96+AB95+AB92</f>
        <v>0</v>
      </c>
      <c r="AC97" s="176"/>
      <c r="AD97" s="176"/>
      <c r="AE97" s="197"/>
      <c r="AF97" s="176">
        <f>AF96+AF95+AF92</f>
        <v>0</v>
      </c>
      <c r="AG97" s="198"/>
      <c r="AH97" s="296"/>
    </row>
    <row r="98" spans="3:34" ht="18" customHeight="1">
      <c r="C98" s="8"/>
      <c r="D98" s="8"/>
      <c r="E98" s="8"/>
      <c r="F98" s="8"/>
      <c r="AH98" s="296"/>
    </row>
    <row r="99" spans="3:34" ht="18" customHeight="1">
      <c r="C99" s="8"/>
      <c r="D99" s="8"/>
      <c r="E99" s="8"/>
      <c r="F99" s="8"/>
      <c r="AH99" s="296"/>
    </row>
    <row r="100" ht="15.75">
      <c r="AH100" s="296"/>
    </row>
    <row r="101" ht="15.75">
      <c r="AH101" s="296"/>
    </row>
    <row r="102" ht="15.75">
      <c r="AH102" s="296"/>
    </row>
  </sheetData>
  <mergeCells count="52">
    <mergeCell ref="A1:AC1"/>
    <mergeCell ref="A13:Y13"/>
    <mergeCell ref="A18:Y18"/>
    <mergeCell ref="A80:AC80"/>
    <mergeCell ref="A4:AC4"/>
    <mergeCell ref="A5:AC5"/>
    <mergeCell ref="A6:AC6"/>
    <mergeCell ref="A7:AC7"/>
    <mergeCell ref="A17:Y17"/>
    <mergeCell ref="A43:Y43"/>
    <mergeCell ref="B88:G88"/>
    <mergeCell ref="B86:G86"/>
    <mergeCell ref="A57:AC57"/>
    <mergeCell ref="A58:AC58"/>
    <mergeCell ref="A59:AC59"/>
    <mergeCell ref="A60:AC60"/>
    <mergeCell ref="B87:G87"/>
    <mergeCell ref="A78:G78"/>
    <mergeCell ref="A79:G79"/>
    <mergeCell ref="T66:V67"/>
    <mergeCell ref="AE10:AG10"/>
    <mergeCell ref="AA10:AC10"/>
    <mergeCell ref="B85:G85"/>
    <mergeCell ref="A19:Y19"/>
    <mergeCell ref="A25:Y25"/>
    <mergeCell ref="A20:Y20"/>
    <mergeCell ref="A21:Y21"/>
    <mergeCell ref="A22:Y22"/>
    <mergeCell ref="A41:Y41"/>
    <mergeCell ref="A42:Y42"/>
    <mergeCell ref="A52:Y52"/>
    <mergeCell ref="A51:Y51"/>
    <mergeCell ref="A47:Y47"/>
    <mergeCell ref="A50:Y50"/>
    <mergeCell ref="AC11:AC12"/>
    <mergeCell ref="AB11:AB12"/>
    <mergeCell ref="AA11:AA12"/>
    <mergeCell ref="A66:G68"/>
    <mergeCell ref="W66:Y67"/>
    <mergeCell ref="AA66:AC67"/>
    <mergeCell ref="H66:J67"/>
    <mergeCell ref="K66:M67"/>
    <mergeCell ref="N66:P67"/>
    <mergeCell ref="Q66:S67"/>
    <mergeCell ref="A53:Y53"/>
    <mergeCell ref="A72:G72"/>
    <mergeCell ref="A75:G75"/>
    <mergeCell ref="A76:G77"/>
    <mergeCell ref="A69:G69"/>
    <mergeCell ref="A70:G70"/>
    <mergeCell ref="A73:G74"/>
    <mergeCell ref="A71:G71"/>
  </mergeCells>
  <printOptions horizontalCentered="1"/>
  <pageMargins left="0.5" right="0.4" top="0.5" bottom="0.25" header="0.5" footer="0.5"/>
  <pageSetup firstPageNumber="8" useFirstPageNumber="1" fitToHeight="0" fitToWidth="1" horizontalDpi="300" verticalDpi="300" orientation="landscape" scale="51" r:id="rId1"/>
  <headerFooter alignWithMargins="0">
    <oddFooter>&amp;C&amp;"Times New Roman,Regular"&amp;16Exhibit B - Summary of Requirements</oddFooter>
  </headerFooter>
  <rowBreaks count="1" manualBreakCount="1">
    <brk id="55" max="28" man="1"/>
  </rowBreaks>
</worksheet>
</file>

<file path=xl/worksheets/sheet3.xml><?xml version="1.0" encoding="utf-8"?>
<worksheet xmlns="http://schemas.openxmlformats.org/spreadsheetml/2006/main" xmlns:r="http://schemas.openxmlformats.org/officeDocument/2006/relationships">
  <dimension ref="A1:G24"/>
  <sheetViews>
    <sheetView workbookViewId="0" topLeftCell="A1">
      <selection activeCell="B44" sqref="B44"/>
    </sheetView>
  </sheetViews>
  <sheetFormatPr defaultColWidth="8.88671875" defaultRowHeight="15"/>
  <cols>
    <col min="1" max="1" width="28.99609375" style="444" customWidth="1"/>
    <col min="2" max="4" width="8.88671875" style="444" customWidth="1"/>
    <col min="5" max="5" width="9.77734375" style="444" customWidth="1"/>
    <col min="6" max="6" width="14.4453125" style="444" customWidth="1"/>
    <col min="7" max="16384" width="8.88671875" style="444" customWidth="1"/>
  </cols>
  <sheetData>
    <row r="1" spans="1:7" ht="14.25">
      <c r="A1" s="521" t="s">
        <v>252</v>
      </c>
      <c r="B1" s="522"/>
      <c r="C1" s="522"/>
      <c r="D1" s="522"/>
      <c r="E1" s="522"/>
      <c r="F1" s="522"/>
      <c r="G1" s="296" t="s">
        <v>48</v>
      </c>
    </row>
    <row r="2" spans="1:7" ht="14.25">
      <c r="A2" s="521"/>
      <c r="B2" s="522"/>
      <c r="C2" s="522"/>
      <c r="D2" s="522"/>
      <c r="E2" s="522"/>
      <c r="F2" s="522"/>
      <c r="G2" s="296" t="s">
        <v>48</v>
      </c>
    </row>
    <row r="3" spans="1:7" ht="14.25">
      <c r="A3" s="521"/>
      <c r="B3" s="522"/>
      <c r="C3" s="522"/>
      <c r="D3" s="522"/>
      <c r="E3" s="522"/>
      <c r="F3" s="522"/>
      <c r="G3" s="296" t="s">
        <v>48</v>
      </c>
    </row>
    <row r="4" ht="14.25">
      <c r="G4" s="296" t="s">
        <v>48</v>
      </c>
    </row>
    <row r="5" spans="1:7" ht="14.25">
      <c r="A5" s="523" t="s">
        <v>310</v>
      </c>
      <c r="B5" s="524"/>
      <c r="C5" s="524"/>
      <c r="D5" s="524"/>
      <c r="E5" s="524"/>
      <c r="F5" s="522"/>
      <c r="G5" s="296" t="s">
        <v>48</v>
      </c>
    </row>
    <row r="6" spans="1:7" ht="15">
      <c r="A6" s="525" t="s">
        <v>261</v>
      </c>
      <c r="B6" s="524"/>
      <c r="C6" s="524"/>
      <c r="D6" s="524"/>
      <c r="E6" s="524"/>
      <c r="F6" s="522"/>
      <c r="G6" s="296" t="s">
        <v>48</v>
      </c>
    </row>
    <row r="7" spans="1:7" ht="15">
      <c r="A7" s="526" t="s">
        <v>262</v>
      </c>
      <c r="B7" s="524"/>
      <c r="C7" s="524"/>
      <c r="D7" s="524"/>
      <c r="E7" s="524"/>
      <c r="F7" s="522"/>
      <c r="G7" s="296" t="s">
        <v>48</v>
      </c>
    </row>
    <row r="8" spans="1:7" ht="14.25">
      <c r="A8" s="527"/>
      <c r="B8" s="524"/>
      <c r="C8" s="524"/>
      <c r="D8" s="524"/>
      <c r="E8" s="524"/>
      <c r="F8" s="522"/>
      <c r="G8" s="296" t="s">
        <v>48</v>
      </c>
    </row>
    <row r="9" ht="14.25">
      <c r="G9" s="296" t="s">
        <v>48</v>
      </c>
    </row>
    <row r="10" spans="1:7" ht="14.25">
      <c r="A10" s="494"/>
      <c r="B10" s="495" t="s">
        <v>259</v>
      </c>
      <c r="C10" s="496"/>
      <c r="D10" s="496"/>
      <c r="E10" s="496"/>
      <c r="F10" s="497"/>
      <c r="G10" s="296" t="s">
        <v>48</v>
      </c>
    </row>
    <row r="11" spans="1:7" ht="14.25">
      <c r="A11" s="498" t="s">
        <v>255</v>
      </c>
      <c r="B11" s="499" t="s">
        <v>28</v>
      </c>
      <c r="C11" s="499" t="s">
        <v>256</v>
      </c>
      <c r="D11" s="499" t="s">
        <v>135</v>
      </c>
      <c r="E11" s="500" t="s">
        <v>30</v>
      </c>
      <c r="F11" s="500" t="s">
        <v>258</v>
      </c>
      <c r="G11" s="296" t="s">
        <v>48</v>
      </c>
    </row>
    <row r="12" spans="1:7" ht="14.25">
      <c r="A12" s="501"/>
      <c r="B12" s="502"/>
      <c r="C12" s="502"/>
      <c r="D12" s="502"/>
      <c r="E12" s="503"/>
      <c r="F12" s="503"/>
      <c r="G12" s="296" t="s">
        <v>48</v>
      </c>
    </row>
    <row r="13" spans="1:7" ht="15">
      <c r="A13" s="504" t="s">
        <v>272</v>
      </c>
      <c r="B13" s="505">
        <v>118</v>
      </c>
      <c r="C13" s="505">
        <v>87</v>
      </c>
      <c r="D13" s="506">
        <v>28</v>
      </c>
      <c r="E13" s="507">
        <v>10000</v>
      </c>
      <c r="F13" s="507">
        <v>10000</v>
      </c>
      <c r="G13" s="296" t="s">
        <v>48</v>
      </c>
    </row>
    <row r="14" spans="1:7" ht="15">
      <c r="A14" s="504" t="s">
        <v>229</v>
      </c>
      <c r="B14" s="505">
        <v>19</v>
      </c>
      <c r="C14" s="505">
        <v>15</v>
      </c>
      <c r="D14" s="506">
        <v>9</v>
      </c>
      <c r="E14" s="508">
        <v>1760</v>
      </c>
      <c r="F14" s="508">
        <v>1760</v>
      </c>
      <c r="G14" s="296" t="s">
        <v>48</v>
      </c>
    </row>
    <row r="15" spans="1:7" ht="15">
      <c r="A15" s="509"/>
      <c r="B15" s="510"/>
      <c r="C15" s="510"/>
      <c r="D15" s="511"/>
      <c r="E15" s="512"/>
      <c r="F15" s="512"/>
      <c r="G15" s="296" t="s">
        <v>48</v>
      </c>
    </row>
    <row r="16" spans="1:7" ht="14.25">
      <c r="A16" s="513" t="s">
        <v>254</v>
      </c>
      <c r="B16" s="517">
        <f>SUM(B13:B14)</f>
        <v>137</v>
      </c>
      <c r="C16" s="519">
        <f>SUM(C13:C14)</f>
        <v>102</v>
      </c>
      <c r="D16" s="519">
        <f>SUM(D13:D14)</f>
        <v>37</v>
      </c>
      <c r="E16" s="519">
        <f>SUM(E13:E14)</f>
        <v>11760</v>
      </c>
      <c r="F16" s="518">
        <f>SUM(F13:F14)</f>
        <v>11760</v>
      </c>
      <c r="G16" s="296" t="s">
        <v>48</v>
      </c>
    </row>
    <row r="17" spans="1:7" ht="15">
      <c r="A17" s="514"/>
      <c r="B17" s="514"/>
      <c r="C17" s="515"/>
      <c r="D17" s="515"/>
      <c r="E17" s="516"/>
      <c r="F17" s="516"/>
      <c r="G17" s="296" t="s">
        <v>116</v>
      </c>
    </row>
    <row r="18" spans="1:7" s="528" customFormat="1" ht="14.25" hidden="1">
      <c r="A18" s="494"/>
      <c r="B18" s="495" t="s">
        <v>260</v>
      </c>
      <c r="C18" s="496"/>
      <c r="D18" s="496"/>
      <c r="E18" s="496"/>
      <c r="F18" s="497"/>
      <c r="G18" s="296" t="s">
        <v>48</v>
      </c>
    </row>
    <row r="19" spans="1:7" s="529" customFormat="1" ht="14.25" hidden="1">
      <c r="A19" s="498" t="s">
        <v>257</v>
      </c>
      <c r="B19" s="499" t="s">
        <v>28</v>
      </c>
      <c r="C19" s="499" t="s">
        <v>256</v>
      </c>
      <c r="D19" s="499" t="s">
        <v>135</v>
      </c>
      <c r="E19" s="500" t="s">
        <v>30</v>
      </c>
      <c r="F19" s="500" t="s">
        <v>253</v>
      </c>
      <c r="G19" s="296" t="s">
        <v>48</v>
      </c>
    </row>
    <row r="20" spans="1:7" s="529" customFormat="1" ht="14.25" hidden="1">
      <c r="A20" s="501"/>
      <c r="B20" s="502"/>
      <c r="C20" s="502"/>
      <c r="D20" s="502"/>
      <c r="E20" s="503"/>
      <c r="F20" s="503"/>
      <c r="G20" s="296" t="s">
        <v>48</v>
      </c>
    </row>
    <row r="21" spans="1:7" s="529" customFormat="1" ht="15" hidden="1">
      <c r="A21" s="504"/>
      <c r="B21" s="505"/>
      <c r="C21" s="505"/>
      <c r="D21" s="506"/>
      <c r="E21" s="507"/>
      <c r="F21" s="507"/>
      <c r="G21" s="296" t="s">
        <v>48</v>
      </c>
    </row>
    <row r="22" spans="1:7" s="529" customFormat="1" ht="15" hidden="1">
      <c r="A22" s="509"/>
      <c r="B22" s="510"/>
      <c r="C22" s="510"/>
      <c r="D22" s="511"/>
      <c r="E22" s="512"/>
      <c r="F22" s="512"/>
      <c r="G22" s="296" t="s">
        <v>48</v>
      </c>
    </row>
    <row r="23" spans="1:7" s="529" customFormat="1" ht="14.25" hidden="1">
      <c r="A23" s="513" t="s">
        <v>253</v>
      </c>
      <c r="B23" s="517">
        <f>SUM(B21:B21)</f>
        <v>0</v>
      </c>
      <c r="C23" s="519">
        <f>SUM(C21:C21)</f>
        <v>0</v>
      </c>
      <c r="D23" s="519">
        <f>SUM(D21:D21)</f>
        <v>0</v>
      </c>
      <c r="E23" s="519">
        <f>SUM(E21:E21)</f>
        <v>0</v>
      </c>
      <c r="F23" s="518">
        <f>SUM(F21:F21)</f>
        <v>0</v>
      </c>
      <c r="G23" s="296" t="s">
        <v>48</v>
      </c>
    </row>
    <row r="24" spans="1:7" s="529" customFormat="1" ht="15" hidden="1">
      <c r="A24" s="514"/>
      <c r="B24" s="514"/>
      <c r="C24" s="515"/>
      <c r="D24" s="515"/>
      <c r="E24" s="516"/>
      <c r="F24" s="516"/>
      <c r="G24" s="288" t="s">
        <v>116</v>
      </c>
    </row>
    <row r="25" s="530" customFormat="1" ht="14.25"/>
  </sheetData>
  <printOptions/>
  <pageMargins left="1.25" right="1.25" top="1" bottom="1" header="0.5" footer="0.5"/>
  <pageSetup horizontalDpi="600" verticalDpi="600" orientation="landscape" r:id="rId1"/>
  <headerFooter alignWithMargins="0">
    <oddFooter>&amp;C&amp;"Times New Roman,Regular"&amp;10Exhibit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59"/>
  <sheetViews>
    <sheetView zoomScale="75" zoomScaleNormal="75" zoomScaleSheetLayoutView="50" workbookViewId="0" topLeftCell="A1">
      <selection activeCell="B44" sqref="B44"/>
    </sheetView>
  </sheetViews>
  <sheetFormatPr defaultColWidth="8.88671875" defaultRowHeight="15"/>
  <cols>
    <col min="1" max="1" width="49.5546875" style="39" customWidth="1"/>
    <col min="2" max="2" width="1.2265625" style="39" customWidth="1"/>
    <col min="3" max="3" width="10.77734375" style="39" customWidth="1"/>
    <col min="4" max="4" width="10.99609375" style="39" customWidth="1"/>
    <col min="5" max="5" width="1.2265625" style="39" customWidth="1"/>
    <col min="6" max="7" width="11.21484375" style="39" customWidth="1"/>
    <col min="8" max="8" width="1.2265625" style="39" customWidth="1"/>
    <col min="9" max="9" width="7.21484375" style="39" customWidth="1"/>
    <col min="10" max="10" width="8.5546875" style="39" customWidth="1"/>
    <col min="11" max="11" width="6.77734375" style="39" customWidth="1"/>
    <col min="12" max="12" width="7.5546875" style="39" customWidth="1"/>
    <col min="13" max="13" width="6.77734375" style="39" customWidth="1"/>
    <col min="14" max="14" width="7.21484375" style="39" customWidth="1"/>
    <col min="15" max="15" width="6.3359375" style="39" customWidth="1"/>
    <col min="16" max="16" width="7.99609375" style="39" customWidth="1"/>
    <col min="17" max="17" width="1.88671875" style="39" customWidth="1"/>
    <col min="18" max="16384" width="7.21484375" style="39" customWidth="1"/>
  </cols>
  <sheetData>
    <row r="1" spans="1:19" ht="15.75">
      <c r="A1" s="666" t="s">
        <v>124</v>
      </c>
      <c r="B1" s="667"/>
      <c r="C1" s="667"/>
      <c r="D1" s="667"/>
      <c r="E1" s="667"/>
      <c r="F1" s="667"/>
      <c r="G1" s="667"/>
      <c r="H1" s="667"/>
      <c r="I1" s="667"/>
      <c r="J1" s="667"/>
      <c r="K1" s="667"/>
      <c r="L1" s="667"/>
      <c r="M1" s="667"/>
      <c r="N1" s="667"/>
      <c r="O1" s="667"/>
      <c r="P1" s="668"/>
      <c r="Q1" s="271" t="s">
        <v>48</v>
      </c>
      <c r="R1" s="273"/>
      <c r="S1" s="273"/>
    </row>
    <row r="2" spans="1:20" ht="18.75" customHeight="1">
      <c r="A2" s="42"/>
      <c r="Q2" s="271" t="s">
        <v>48</v>
      </c>
      <c r="T2" s="271"/>
    </row>
    <row r="3" spans="1:20" ht="15.75">
      <c r="A3" s="669" t="s">
        <v>74</v>
      </c>
      <c r="B3" s="629"/>
      <c r="C3" s="629"/>
      <c r="D3" s="629"/>
      <c r="E3" s="629"/>
      <c r="F3" s="629"/>
      <c r="G3" s="629"/>
      <c r="H3" s="629"/>
      <c r="I3" s="629"/>
      <c r="J3" s="629"/>
      <c r="K3" s="629"/>
      <c r="L3" s="629"/>
      <c r="M3" s="629"/>
      <c r="N3" s="629"/>
      <c r="O3" s="629"/>
      <c r="P3" s="670"/>
      <c r="Q3" s="271" t="s">
        <v>48</v>
      </c>
      <c r="R3" s="217"/>
      <c r="S3" s="217"/>
      <c r="T3" s="271"/>
    </row>
    <row r="4" spans="1:19" ht="15.75">
      <c r="A4" s="671" t="str">
        <f>+'B. Summary of Requirements '!A58</f>
        <v>Civil Divison</v>
      </c>
      <c r="B4" s="629"/>
      <c r="C4" s="629"/>
      <c r="D4" s="629"/>
      <c r="E4" s="629"/>
      <c r="F4" s="629"/>
      <c r="G4" s="629"/>
      <c r="H4" s="629"/>
      <c r="I4" s="629"/>
      <c r="J4" s="629"/>
      <c r="K4" s="629"/>
      <c r="L4" s="629"/>
      <c r="M4" s="629"/>
      <c r="N4" s="629"/>
      <c r="O4" s="629"/>
      <c r="P4" s="629"/>
      <c r="Q4" s="271" t="s">
        <v>48</v>
      </c>
      <c r="R4" s="208"/>
      <c r="S4" s="208"/>
    </row>
    <row r="5" spans="1:20" ht="15">
      <c r="A5" s="672" t="s">
        <v>5</v>
      </c>
      <c r="B5" s="629"/>
      <c r="C5" s="629"/>
      <c r="D5" s="629"/>
      <c r="E5" s="629"/>
      <c r="F5" s="629"/>
      <c r="G5" s="629"/>
      <c r="H5" s="629"/>
      <c r="I5" s="629"/>
      <c r="J5" s="629"/>
      <c r="K5" s="629"/>
      <c r="L5" s="629"/>
      <c r="M5" s="629"/>
      <c r="N5" s="629"/>
      <c r="O5" s="629"/>
      <c r="P5" s="670"/>
      <c r="Q5" s="271" t="s">
        <v>48</v>
      </c>
      <c r="R5" s="217"/>
      <c r="S5" s="217"/>
      <c r="T5" s="271"/>
    </row>
    <row r="6" spans="17:20" ht="12.75">
      <c r="Q6" s="271" t="s">
        <v>48</v>
      </c>
      <c r="T6" s="271"/>
    </row>
    <row r="7" spans="17:20" ht="13.5" thickBot="1">
      <c r="Q7" s="271" t="s">
        <v>48</v>
      </c>
      <c r="T7" s="271"/>
    </row>
    <row r="8" spans="1:20" ht="37.5" customHeight="1">
      <c r="A8" s="223"/>
      <c r="B8" s="46"/>
      <c r="C8" s="650" t="str">
        <f>+'B. Summary of Requirements '!H66</f>
        <v>2008 Appropriation Enacted w/Rescissions and Supplementals</v>
      </c>
      <c r="D8" s="651"/>
      <c r="E8" s="272"/>
      <c r="F8" s="650" t="str">
        <f>+'B. Summary of Requirements '!K66</f>
        <v>2009 Enacted</v>
      </c>
      <c r="G8" s="651"/>
      <c r="H8" s="272"/>
      <c r="I8" s="673" t="str">
        <f>+'B. Summary of Requirements '!Q66</f>
        <v> 2010 Current Services</v>
      </c>
      <c r="J8" s="651"/>
      <c r="K8" s="654">
        <v>2010</v>
      </c>
      <c r="L8" s="655"/>
      <c r="M8" s="655"/>
      <c r="N8" s="656"/>
      <c r="O8" s="673" t="str">
        <f>+'B. Summary of Requirements '!AA66</f>
        <v> 2010 Request</v>
      </c>
      <c r="P8" s="651"/>
      <c r="Q8" s="271" t="s">
        <v>48</v>
      </c>
      <c r="R8" s="243"/>
      <c r="S8" s="244"/>
      <c r="T8" s="271"/>
    </row>
    <row r="9" spans="1:20" ht="14.25" customHeight="1">
      <c r="A9" s="46"/>
      <c r="B9" s="46"/>
      <c r="C9" s="652"/>
      <c r="D9" s="653"/>
      <c r="E9" s="272"/>
      <c r="F9" s="674"/>
      <c r="G9" s="675"/>
      <c r="H9" s="272"/>
      <c r="I9" s="674"/>
      <c r="J9" s="675"/>
      <c r="K9" s="659" t="s">
        <v>35</v>
      </c>
      <c r="L9" s="660"/>
      <c r="M9" s="657" t="s">
        <v>39</v>
      </c>
      <c r="N9" s="658"/>
      <c r="O9" s="674"/>
      <c r="P9" s="675"/>
      <c r="Q9" s="271" t="s">
        <v>48</v>
      </c>
      <c r="R9" s="244"/>
      <c r="S9" s="244"/>
      <c r="T9" s="271"/>
    </row>
    <row r="10" spans="1:20" ht="12.75" hidden="1">
      <c r="A10" s="661" t="s">
        <v>195</v>
      </c>
      <c r="B10" s="46"/>
      <c r="C10" s="158"/>
      <c r="D10" s="159"/>
      <c r="E10" s="152"/>
      <c r="F10" s="158"/>
      <c r="G10" s="159"/>
      <c r="H10" s="152"/>
      <c r="I10" s="158"/>
      <c r="J10" s="159"/>
      <c r="K10" s="158"/>
      <c r="L10" s="159"/>
      <c r="M10" s="226"/>
      <c r="N10" s="159"/>
      <c r="O10" s="158"/>
      <c r="P10" s="159"/>
      <c r="Q10" s="271" t="s">
        <v>48</v>
      </c>
      <c r="R10" s="226"/>
      <c r="S10" s="226"/>
      <c r="T10" s="271"/>
    </row>
    <row r="11" spans="1:20" ht="51">
      <c r="A11" s="662"/>
      <c r="B11" s="46"/>
      <c r="C11" s="253" t="s">
        <v>105</v>
      </c>
      <c r="D11" s="254" t="s">
        <v>106</v>
      </c>
      <c r="E11" s="152"/>
      <c r="F11" s="253" t="s">
        <v>105</v>
      </c>
      <c r="G11" s="254" t="s">
        <v>106</v>
      </c>
      <c r="H11" s="152"/>
      <c r="I11" s="253" t="s">
        <v>105</v>
      </c>
      <c r="J11" s="254" t="s">
        <v>106</v>
      </c>
      <c r="K11" s="253" t="s">
        <v>105</v>
      </c>
      <c r="L11" s="254" t="s">
        <v>106</v>
      </c>
      <c r="M11" s="253" t="s">
        <v>105</v>
      </c>
      <c r="N11" s="254" t="s">
        <v>106</v>
      </c>
      <c r="O11" s="253" t="s">
        <v>105</v>
      </c>
      <c r="P11" s="254" t="s">
        <v>106</v>
      </c>
      <c r="Q11" s="271" t="s">
        <v>48</v>
      </c>
      <c r="R11" s="245"/>
      <c r="S11" s="245"/>
      <c r="T11" s="271"/>
    </row>
    <row r="12" spans="1:20" ht="12.75">
      <c r="A12" s="257"/>
      <c r="B12" s="46"/>
      <c r="C12" s="274"/>
      <c r="D12" s="275"/>
      <c r="E12" s="276"/>
      <c r="F12" s="274"/>
      <c r="G12" s="275"/>
      <c r="H12" s="276"/>
      <c r="I12" s="274"/>
      <c r="J12" s="275"/>
      <c r="K12" s="274"/>
      <c r="L12" s="277"/>
      <c r="M12" s="278"/>
      <c r="N12" s="275"/>
      <c r="O12" s="274"/>
      <c r="P12" s="275"/>
      <c r="Q12" s="271" t="s">
        <v>48</v>
      </c>
      <c r="R12" s="228"/>
      <c r="S12" s="228"/>
      <c r="T12" s="271"/>
    </row>
    <row r="13" spans="1:20" ht="12.75">
      <c r="A13" s="47"/>
      <c r="B13" s="46"/>
      <c r="C13" s="274"/>
      <c r="D13" s="275"/>
      <c r="E13" s="276"/>
      <c r="F13" s="274"/>
      <c r="G13" s="275"/>
      <c r="H13" s="276"/>
      <c r="I13" s="274"/>
      <c r="J13" s="275"/>
      <c r="K13" s="274"/>
      <c r="L13" s="277"/>
      <c r="M13" s="274"/>
      <c r="N13" s="275"/>
      <c r="O13" s="274"/>
      <c r="P13" s="275"/>
      <c r="Q13" s="271" t="s">
        <v>48</v>
      </c>
      <c r="R13" s="228"/>
      <c r="S13" s="228"/>
      <c r="T13" s="271"/>
    </row>
    <row r="14" spans="1:20" ht="26.25">
      <c r="A14" s="60" t="s">
        <v>126</v>
      </c>
      <c r="B14" s="46"/>
      <c r="C14" s="345"/>
      <c r="D14" s="346"/>
      <c r="E14" s="347"/>
      <c r="F14" s="345"/>
      <c r="G14" s="346"/>
      <c r="H14" s="347"/>
      <c r="I14" s="345"/>
      <c r="J14" s="346"/>
      <c r="K14" s="345"/>
      <c r="L14" s="348"/>
      <c r="M14" s="345"/>
      <c r="N14" s="346"/>
      <c r="O14" s="349"/>
      <c r="P14" s="350"/>
      <c r="Q14" s="271" t="s">
        <v>48</v>
      </c>
      <c r="R14" s="228"/>
      <c r="S14" s="228"/>
      <c r="T14" s="271"/>
    </row>
    <row r="15" spans="1:20" ht="26.25">
      <c r="A15" s="258" t="s">
        <v>127</v>
      </c>
      <c r="B15" s="46"/>
      <c r="C15" s="351">
        <v>1294</v>
      </c>
      <c r="D15" s="352">
        <v>250114</v>
      </c>
      <c r="E15" s="353"/>
      <c r="F15" s="351">
        <v>1354</v>
      </c>
      <c r="G15" s="352">
        <v>270431</v>
      </c>
      <c r="H15" s="353"/>
      <c r="I15" s="351">
        <v>1354</v>
      </c>
      <c r="J15" s="352">
        <v>275998</v>
      </c>
      <c r="K15" s="351">
        <v>37</v>
      </c>
      <c r="L15" s="353">
        <v>11760</v>
      </c>
      <c r="M15" s="351">
        <v>0</v>
      </c>
      <c r="N15" s="354">
        <v>0</v>
      </c>
      <c r="O15" s="351">
        <f>+I15+K15+M15</f>
        <v>1391</v>
      </c>
      <c r="P15" s="352">
        <f>+J15+L15+N15</f>
        <v>287758</v>
      </c>
      <c r="Q15" s="271" t="s">
        <v>48</v>
      </c>
      <c r="R15" s="228"/>
      <c r="S15" s="228"/>
      <c r="T15" s="271"/>
    </row>
    <row r="16" spans="1:20" ht="14.25">
      <c r="A16" s="61" t="s">
        <v>92</v>
      </c>
      <c r="B16" s="50"/>
      <c r="C16" s="355">
        <f>SUM(C15:C15)</f>
        <v>1294</v>
      </c>
      <c r="D16" s="356">
        <f>SUM(D15:D15)</f>
        <v>250114</v>
      </c>
      <c r="E16" s="357"/>
      <c r="F16" s="355">
        <f>SUM(F15:F15)</f>
        <v>1354</v>
      </c>
      <c r="G16" s="356">
        <f>SUM(G15:G15)</f>
        <v>270431</v>
      </c>
      <c r="H16" s="358"/>
      <c r="I16" s="355">
        <f aca="true" t="shared" si="0" ref="I16:P16">SUM(I15:I15)</f>
        <v>1354</v>
      </c>
      <c r="J16" s="356">
        <f t="shared" si="0"/>
        <v>275998</v>
      </c>
      <c r="K16" s="355">
        <f t="shared" si="0"/>
        <v>37</v>
      </c>
      <c r="L16" s="359">
        <f t="shared" si="0"/>
        <v>11760</v>
      </c>
      <c r="M16" s="355">
        <f t="shared" si="0"/>
        <v>0</v>
      </c>
      <c r="N16" s="356">
        <f t="shared" si="0"/>
        <v>0</v>
      </c>
      <c r="O16" s="355">
        <f t="shared" si="0"/>
        <v>1391</v>
      </c>
      <c r="P16" s="356">
        <f t="shared" si="0"/>
        <v>287758</v>
      </c>
      <c r="Q16" s="271" t="s">
        <v>48</v>
      </c>
      <c r="R16" s="247"/>
      <c r="S16" s="247"/>
      <c r="T16" s="271"/>
    </row>
    <row r="17" spans="1:20" ht="15.75" thickBot="1">
      <c r="A17" s="46"/>
      <c r="B17" s="46"/>
      <c r="C17" s="360"/>
      <c r="D17" s="360"/>
      <c r="E17" s="360"/>
      <c r="F17" s="360"/>
      <c r="G17" s="360"/>
      <c r="H17" s="360"/>
      <c r="I17" s="360"/>
      <c r="J17" s="360"/>
      <c r="K17" s="360"/>
      <c r="L17" s="360"/>
      <c r="M17" s="361"/>
      <c r="N17" s="360"/>
      <c r="O17" s="360"/>
      <c r="P17" s="362"/>
      <c r="Q17" s="271" t="s">
        <v>48</v>
      </c>
      <c r="R17" s="228"/>
      <c r="S17" s="228"/>
      <c r="T17" s="271"/>
    </row>
    <row r="18" spans="1:20" s="41" customFormat="1" ht="15" thickBot="1">
      <c r="A18" s="140" t="s">
        <v>104</v>
      </c>
      <c r="B18" s="141"/>
      <c r="C18" s="363">
        <f>+C16</f>
        <v>1294</v>
      </c>
      <c r="D18" s="364">
        <f>+D16</f>
        <v>250114</v>
      </c>
      <c r="E18" s="365"/>
      <c r="F18" s="363">
        <f>F16</f>
        <v>1354</v>
      </c>
      <c r="G18" s="364">
        <f>G16</f>
        <v>270431</v>
      </c>
      <c r="H18" s="366"/>
      <c r="I18" s="363">
        <f aca="true" t="shared" si="1" ref="I18:P18">+I16</f>
        <v>1354</v>
      </c>
      <c r="J18" s="367">
        <f t="shared" si="1"/>
        <v>275998</v>
      </c>
      <c r="K18" s="363">
        <f t="shared" si="1"/>
        <v>37</v>
      </c>
      <c r="L18" s="367">
        <f t="shared" si="1"/>
        <v>11760</v>
      </c>
      <c r="M18" s="363">
        <f t="shared" si="1"/>
        <v>0</v>
      </c>
      <c r="N18" s="367">
        <f t="shared" si="1"/>
        <v>0</v>
      </c>
      <c r="O18" s="363">
        <f t="shared" si="1"/>
        <v>1391</v>
      </c>
      <c r="P18" s="368">
        <f t="shared" si="1"/>
        <v>287758</v>
      </c>
      <c r="Q18" s="288" t="s">
        <v>116</v>
      </c>
      <c r="R18" s="65"/>
      <c r="S18" s="66"/>
      <c r="T18" s="271"/>
    </row>
    <row r="19" spans="1:20" s="41" customFormat="1" ht="15">
      <c r="A19" s="665" t="s">
        <v>116</v>
      </c>
      <c r="B19" s="644"/>
      <c r="C19" s="644"/>
      <c r="D19" s="644"/>
      <c r="E19" s="644"/>
      <c r="F19" s="644"/>
      <c r="G19" s="644"/>
      <c r="H19" s="644"/>
      <c r="I19" s="644"/>
      <c r="J19" s="644"/>
      <c r="K19" s="644"/>
      <c r="L19" s="644"/>
      <c r="M19" s="644"/>
      <c r="N19" s="644"/>
      <c r="O19" s="644"/>
      <c r="P19" s="644"/>
      <c r="Q19" s="287"/>
      <c r="R19" s="248"/>
      <c r="S19" s="248"/>
      <c r="T19" s="271"/>
    </row>
    <row r="20" spans="1:20" s="41" customFormat="1" ht="15.75" hidden="1">
      <c r="A20" s="43" t="s">
        <v>74</v>
      </c>
      <c r="B20" s="38"/>
      <c r="C20" s="38"/>
      <c r="D20" s="38"/>
      <c r="E20" s="38"/>
      <c r="F20" s="38"/>
      <c r="G20" s="38"/>
      <c r="H20" s="38"/>
      <c r="I20" s="38"/>
      <c r="J20" s="38"/>
      <c r="K20" s="38"/>
      <c r="L20" s="38"/>
      <c r="M20" s="38"/>
      <c r="N20" s="38"/>
      <c r="O20" s="38"/>
      <c r="P20" s="38"/>
      <c r="Q20" s="38"/>
      <c r="R20" s="249"/>
      <c r="S20" s="249"/>
      <c r="T20" s="271"/>
    </row>
    <row r="21" spans="1:20" s="41" customFormat="1" ht="15.75" hidden="1">
      <c r="A21" s="44" t="e">
        <f>+#REF!</f>
        <v>#REF!</v>
      </c>
      <c r="B21" s="38"/>
      <c r="C21" s="38"/>
      <c r="D21" s="38"/>
      <c r="E21" s="38"/>
      <c r="F21" s="38"/>
      <c r="G21" s="38"/>
      <c r="H21" s="38"/>
      <c r="I21" s="38"/>
      <c r="J21" s="38"/>
      <c r="K21" s="38"/>
      <c r="L21" s="38"/>
      <c r="M21" s="38"/>
      <c r="N21" s="38"/>
      <c r="O21" s="38"/>
      <c r="P21" s="38"/>
      <c r="Q21" s="38"/>
      <c r="R21" s="249"/>
      <c r="S21" s="249"/>
      <c r="T21" s="271"/>
    </row>
    <row r="22" spans="1:20" s="41" customFormat="1" ht="12.75" hidden="1">
      <c r="A22" s="45" t="s">
        <v>5</v>
      </c>
      <c r="B22" s="38"/>
      <c r="C22" s="38"/>
      <c r="D22" s="38"/>
      <c r="E22" s="38"/>
      <c r="F22" s="38"/>
      <c r="G22" s="38"/>
      <c r="H22" s="38"/>
      <c r="I22" s="38"/>
      <c r="J22" s="38"/>
      <c r="K22" s="38"/>
      <c r="L22" s="38"/>
      <c r="M22" s="38"/>
      <c r="N22" s="38"/>
      <c r="O22" s="38"/>
      <c r="P22" s="38"/>
      <c r="Q22" s="38"/>
      <c r="R22" s="249"/>
      <c r="S22" s="249"/>
      <c r="T22" s="271"/>
    </row>
    <row r="23" spans="1:20" s="41" customFormat="1" ht="12.75" hidden="1">
      <c r="A23" s="39"/>
      <c r="B23" s="39"/>
      <c r="C23" s="39"/>
      <c r="D23" s="39"/>
      <c r="E23" s="39"/>
      <c r="F23" s="39"/>
      <c r="G23" s="39"/>
      <c r="H23" s="39"/>
      <c r="I23" s="39"/>
      <c r="J23" s="39"/>
      <c r="K23" s="39"/>
      <c r="L23" s="39"/>
      <c r="M23" s="39"/>
      <c r="N23" s="39"/>
      <c r="O23" s="39"/>
      <c r="P23" s="39"/>
      <c r="Q23" s="39"/>
      <c r="R23" s="250"/>
      <c r="S23" s="250"/>
      <c r="T23" s="271"/>
    </row>
    <row r="24" spans="18:20" ht="12.75" hidden="1">
      <c r="R24" s="250"/>
      <c r="S24" s="250"/>
      <c r="T24" s="271"/>
    </row>
    <row r="25" spans="1:20" ht="12.75" hidden="1">
      <c r="A25" s="223" t="s">
        <v>18</v>
      </c>
      <c r="B25" s="46"/>
      <c r="C25" s="150" t="e">
        <f>+#REF!</f>
        <v>#REF!</v>
      </c>
      <c r="D25" s="151"/>
      <c r="E25" s="152"/>
      <c r="F25" s="150" t="e">
        <f>+#REF!</f>
        <v>#REF!</v>
      </c>
      <c r="G25" s="151"/>
      <c r="H25" s="152"/>
      <c r="I25" s="153" t="e">
        <f>+#REF!</f>
        <v>#REF!</v>
      </c>
      <c r="J25" s="151"/>
      <c r="K25" s="153" t="e">
        <f>+#REF!</f>
        <v>#REF!</v>
      </c>
      <c r="L25" s="235"/>
      <c r="M25" s="235"/>
      <c r="N25" s="151"/>
      <c r="O25" s="153" t="e">
        <f>+#REF!</f>
        <v>#REF!</v>
      </c>
      <c r="P25" s="151"/>
      <c r="Q25" s="154"/>
      <c r="R25" s="243"/>
      <c r="S25" s="244"/>
      <c r="T25" s="271"/>
    </row>
    <row r="26" spans="2:20" ht="12.75" hidden="1">
      <c r="B26" s="46"/>
      <c r="C26" s="155" t="e">
        <f>+#REF!</f>
        <v>#REF!</v>
      </c>
      <c r="D26" s="156"/>
      <c r="E26" s="152"/>
      <c r="F26" s="155" t="e">
        <f>+#REF!</f>
        <v>#REF!</v>
      </c>
      <c r="G26" s="157"/>
      <c r="H26" s="152"/>
      <c r="I26" s="155" t="e">
        <f>+#REF!</f>
        <v>#REF!</v>
      </c>
      <c r="J26" s="157"/>
      <c r="K26" s="155" t="s">
        <v>8</v>
      </c>
      <c r="L26" s="225"/>
      <c r="M26" s="225"/>
      <c r="N26" s="157"/>
      <c r="O26" s="155" t="e">
        <f>+#REF!</f>
        <v>#REF!</v>
      </c>
      <c r="P26" s="157"/>
      <c r="Q26" s="154"/>
      <c r="R26" s="244"/>
      <c r="S26" s="244"/>
      <c r="T26" s="271"/>
    </row>
    <row r="27" spans="1:20" ht="12.75" hidden="1">
      <c r="A27" s="663" t="s">
        <v>82</v>
      </c>
      <c r="B27" s="46"/>
      <c r="C27" s="158"/>
      <c r="D27" s="159" t="s">
        <v>30</v>
      </c>
      <c r="E27" s="152"/>
      <c r="F27" s="158"/>
      <c r="G27" s="159" t="s">
        <v>30</v>
      </c>
      <c r="H27" s="152"/>
      <c r="I27" s="158"/>
      <c r="J27" s="159" t="s">
        <v>30</v>
      </c>
      <c r="K27" s="158"/>
      <c r="L27" s="226"/>
      <c r="M27" s="226"/>
      <c r="N27" s="159" t="s">
        <v>30</v>
      </c>
      <c r="O27" s="158"/>
      <c r="P27" s="159" t="s">
        <v>30</v>
      </c>
      <c r="Q27" s="154"/>
      <c r="R27" s="226"/>
      <c r="S27" s="226"/>
      <c r="T27" s="271"/>
    </row>
    <row r="28" spans="1:20" ht="12.75" hidden="1">
      <c r="A28" s="664"/>
      <c r="B28" s="46"/>
      <c r="C28" s="160" t="s">
        <v>135</v>
      </c>
      <c r="D28" s="161" t="s">
        <v>83</v>
      </c>
      <c r="E28" s="152"/>
      <c r="F28" s="160" t="s">
        <v>135</v>
      </c>
      <c r="G28" s="161" t="s">
        <v>83</v>
      </c>
      <c r="H28" s="152"/>
      <c r="I28" s="160" t="s">
        <v>135</v>
      </c>
      <c r="J28" s="161" t="s">
        <v>83</v>
      </c>
      <c r="K28" s="160" t="s">
        <v>135</v>
      </c>
      <c r="L28" s="227"/>
      <c r="M28" s="227"/>
      <c r="N28" s="161" t="s">
        <v>83</v>
      </c>
      <c r="O28" s="160" t="s">
        <v>135</v>
      </c>
      <c r="P28" s="161" t="s">
        <v>83</v>
      </c>
      <c r="Q28" s="154"/>
      <c r="R28" s="245"/>
      <c r="S28" s="245"/>
      <c r="T28" s="271"/>
    </row>
    <row r="29" spans="1:20" ht="12.75" hidden="1">
      <c r="A29" s="47"/>
      <c r="B29" s="46"/>
      <c r="C29" s="48"/>
      <c r="D29" s="49"/>
      <c r="E29" s="46"/>
      <c r="F29" s="48"/>
      <c r="G29" s="49"/>
      <c r="H29" s="46"/>
      <c r="I29" s="48"/>
      <c r="J29" s="49"/>
      <c r="K29" s="48"/>
      <c r="L29" s="228"/>
      <c r="M29" s="228"/>
      <c r="N29" s="49"/>
      <c r="O29" s="48"/>
      <c r="P29" s="49"/>
      <c r="R29" s="228"/>
      <c r="S29" s="228"/>
      <c r="T29" s="271"/>
    </row>
    <row r="30" spans="1:20" ht="12.75" hidden="1">
      <c r="A30" s="50" t="s">
        <v>84</v>
      </c>
      <c r="B30" s="46"/>
      <c r="C30" s="51"/>
      <c r="D30" s="52"/>
      <c r="E30" s="46"/>
      <c r="F30" s="51"/>
      <c r="G30" s="52"/>
      <c r="H30" s="46"/>
      <c r="I30" s="51"/>
      <c r="J30" s="52"/>
      <c r="K30" s="51"/>
      <c r="L30" s="229"/>
      <c r="M30" s="229"/>
      <c r="N30" s="52"/>
      <c r="O30" s="51"/>
      <c r="P30" s="52"/>
      <c r="R30" s="229"/>
      <c r="S30" s="246"/>
      <c r="T30" s="271"/>
    </row>
    <row r="31" spans="1:20" ht="12.75" hidden="1">
      <c r="A31" s="134" t="s">
        <v>76</v>
      </c>
      <c r="B31" s="47"/>
      <c r="C31" s="135"/>
      <c r="D31" s="136"/>
      <c r="E31" s="138"/>
      <c r="F31" s="135"/>
      <c r="G31" s="136"/>
      <c r="H31" s="138"/>
      <c r="I31" s="135"/>
      <c r="J31" s="136"/>
      <c r="K31" s="135"/>
      <c r="L31" s="230"/>
      <c r="M31" s="230"/>
      <c r="N31" s="136"/>
      <c r="O31" s="135">
        <f>K31+I31</f>
        <v>0</v>
      </c>
      <c r="P31" s="136">
        <f>N31+J31</f>
        <v>0</v>
      </c>
      <c r="R31" s="233"/>
      <c r="S31" s="233"/>
      <c r="T31" s="271"/>
    </row>
    <row r="32" spans="1:20" ht="10.5" customHeight="1" hidden="1">
      <c r="A32" s="53" t="s">
        <v>75</v>
      </c>
      <c r="B32" s="46"/>
      <c r="C32" s="57"/>
      <c r="D32" s="58"/>
      <c r="E32" s="56"/>
      <c r="F32" s="57"/>
      <c r="G32" s="58"/>
      <c r="H32" s="56"/>
      <c r="I32" s="57"/>
      <c r="J32" s="58"/>
      <c r="K32" s="57"/>
      <c r="L32" s="231"/>
      <c r="M32" s="231"/>
      <c r="N32" s="58"/>
      <c r="O32" s="57"/>
      <c r="P32" s="58"/>
      <c r="R32" s="231"/>
      <c r="S32" s="231"/>
      <c r="T32" s="271"/>
    </row>
    <row r="33" spans="1:20" ht="12.75" hidden="1">
      <c r="A33" s="61" t="s">
        <v>85</v>
      </c>
      <c r="B33" s="50"/>
      <c r="C33" s="62">
        <f>SUM(C31:C32)</f>
        <v>0</v>
      </c>
      <c r="D33" s="63">
        <f>SUM(D31:D32)</f>
        <v>0</v>
      </c>
      <c r="E33" s="137"/>
      <c r="F33" s="62">
        <f>SUM(F31:F32)</f>
        <v>0</v>
      </c>
      <c r="G33" s="63">
        <f>SUM(G31:G32)</f>
        <v>0</v>
      </c>
      <c r="H33" s="137"/>
      <c r="I33" s="62">
        <f aca="true" t="shared" si="2" ref="I33:P33">SUM(I31:I32)</f>
        <v>0</v>
      </c>
      <c r="J33" s="63">
        <f t="shared" si="2"/>
        <v>0</v>
      </c>
      <c r="K33" s="62">
        <f t="shared" si="2"/>
        <v>0</v>
      </c>
      <c r="L33" s="232"/>
      <c r="M33" s="232"/>
      <c r="N33" s="63">
        <f t="shared" si="2"/>
        <v>0</v>
      </c>
      <c r="O33" s="62">
        <f t="shared" si="2"/>
        <v>0</v>
      </c>
      <c r="P33" s="63">
        <f t="shared" si="2"/>
        <v>0</v>
      </c>
      <c r="Q33" s="40"/>
      <c r="R33" s="247"/>
      <c r="S33" s="247"/>
      <c r="T33" s="271"/>
    </row>
    <row r="34" spans="1:20" ht="12.75" hidden="1">
      <c r="A34" s="47"/>
      <c r="B34" s="46"/>
      <c r="C34" s="48"/>
      <c r="D34" s="49"/>
      <c r="E34" s="46"/>
      <c r="F34" s="48"/>
      <c r="G34" s="49"/>
      <c r="H34" s="46"/>
      <c r="I34" s="48"/>
      <c r="J34" s="49"/>
      <c r="K34" s="48"/>
      <c r="L34" s="228"/>
      <c r="M34" s="228"/>
      <c r="N34" s="49"/>
      <c r="O34" s="48"/>
      <c r="P34" s="49"/>
      <c r="R34" s="228"/>
      <c r="S34" s="228"/>
      <c r="T34" s="271"/>
    </row>
    <row r="35" spans="1:20" ht="25.5" hidden="1">
      <c r="A35" s="60" t="s">
        <v>86</v>
      </c>
      <c r="B35" s="46"/>
      <c r="C35" s="48"/>
      <c r="D35" s="49"/>
      <c r="E35" s="46"/>
      <c r="F35" s="48"/>
      <c r="G35" s="49"/>
      <c r="H35" s="46"/>
      <c r="I35" s="48"/>
      <c r="J35" s="49"/>
      <c r="K35" s="48"/>
      <c r="L35" s="228"/>
      <c r="M35" s="228"/>
      <c r="N35" s="49"/>
      <c r="O35" s="48"/>
      <c r="P35" s="49"/>
      <c r="R35" s="228"/>
      <c r="S35" s="228"/>
      <c r="T35" s="271"/>
    </row>
    <row r="36" spans="1:20" ht="12.75" hidden="1">
      <c r="A36" s="134">
        <v>2.1</v>
      </c>
      <c r="B36" s="47"/>
      <c r="C36" s="135"/>
      <c r="D36" s="136"/>
      <c r="E36" s="138"/>
      <c r="F36" s="135"/>
      <c r="G36" s="136"/>
      <c r="H36" s="138"/>
      <c r="I36" s="135"/>
      <c r="J36" s="136"/>
      <c r="K36" s="135"/>
      <c r="L36" s="230"/>
      <c r="M36" s="230"/>
      <c r="N36" s="136"/>
      <c r="O36" s="135">
        <f>K36+I36</f>
        <v>0</v>
      </c>
      <c r="P36" s="136">
        <f>N36+J36</f>
        <v>0</v>
      </c>
      <c r="R36" s="233"/>
      <c r="S36" s="233"/>
      <c r="T36" s="271"/>
    </row>
    <row r="37" spans="1:20" ht="12.75" hidden="1">
      <c r="A37" s="53" t="s">
        <v>87</v>
      </c>
      <c r="B37" s="46"/>
      <c r="C37" s="54"/>
      <c r="D37" s="55"/>
      <c r="E37" s="56"/>
      <c r="F37" s="54"/>
      <c r="G37" s="55"/>
      <c r="H37" s="56"/>
      <c r="I37" s="54"/>
      <c r="J37" s="55"/>
      <c r="K37" s="54"/>
      <c r="L37" s="233"/>
      <c r="M37" s="233"/>
      <c r="N37" s="55"/>
      <c r="O37" s="54"/>
      <c r="P37" s="55"/>
      <c r="R37" s="233"/>
      <c r="S37" s="233"/>
      <c r="T37" s="271"/>
    </row>
    <row r="38" spans="1:20" ht="12.75" hidden="1">
      <c r="A38" s="53" t="s">
        <v>88</v>
      </c>
      <c r="B38" s="46"/>
      <c r="C38" s="54"/>
      <c r="D38" s="55"/>
      <c r="E38" s="56"/>
      <c r="F38" s="54"/>
      <c r="G38" s="55"/>
      <c r="H38" s="56"/>
      <c r="I38" s="54"/>
      <c r="J38" s="55"/>
      <c r="K38" s="54"/>
      <c r="L38" s="233"/>
      <c r="M38" s="233"/>
      <c r="N38" s="55"/>
      <c r="O38" s="54"/>
      <c r="P38" s="55"/>
      <c r="R38" s="233"/>
      <c r="S38" s="233"/>
      <c r="T38" s="271"/>
    </row>
    <row r="39" spans="1:20" ht="12.75" hidden="1">
      <c r="A39" s="53" t="s">
        <v>89</v>
      </c>
      <c r="B39" s="46"/>
      <c r="C39" s="54"/>
      <c r="D39" s="55"/>
      <c r="E39" s="56"/>
      <c r="F39" s="54"/>
      <c r="G39" s="55"/>
      <c r="H39" s="56"/>
      <c r="I39" s="54"/>
      <c r="J39" s="55"/>
      <c r="K39" s="54"/>
      <c r="L39" s="233"/>
      <c r="M39" s="233"/>
      <c r="N39" s="55"/>
      <c r="O39" s="54"/>
      <c r="P39" s="55"/>
      <c r="R39" s="233"/>
      <c r="S39" s="233"/>
      <c r="T39" s="271"/>
    </row>
    <row r="40" spans="1:20" ht="12.75" hidden="1">
      <c r="A40" s="53" t="s">
        <v>90</v>
      </c>
      <c r="B40" s="46"/>
      <c r="C40" s="54"/>
      <c r="D40" s="55"/>
      <c r="E40" s="56"/>
      <c r="F40" s="54"/>
      <c r="G40" s="55"/>
      <c r="H40" s="56"/>
      <c r="I40" s="54"/>
      <c r="J40" s="55"/>
      <c r="K40" s="54"/>
      <c r="L40" s="233"/>
      <c r="M40" s="233"/>
      <c r="N40" s="55"/>
      <c r="O40" s="54"/>
      <c r="P40" s="55"/>
      <c r="R40" s="233"/>
      <c r="S40" s="233"/>
      <c r="T40" s="271"/>
    </row>
    <row r="41" spans="1:20" ht="12.75" hidden="1">
      <c r="A41" s="53" t="s">
        <v>91</v>
      </c>
      <c r="B41" s="46"/>
      <c r="C41" s="57"/>
      <c r="D41" s="58"/>
      <c r="E41" s="56"/>
      <c r="F41" s="57"/>
      <c r="G41" s="58"/>
      <c r="H41" s="56"/>
      <c r="I41" s="57"/>
      <c r="J41" s="58"/>
      <c r="K41" s="57"/>
      <c r="L41" s="231"/>
      <c r="M41" s="231"/>
      <c r="N41" s="58"/>
      <c r="O41" s="57"/>
      <c r="P41" s="58"/>
      <c r="R41" s="231"/>
      <c r="S41" s="231"/>
      <c r="T41" s="271"/>
    </row>
    <row r="42" spans="1:20" ht="12.75" hidden="1">
      <c r="A42" s="61" t="s">
        <v>92</v>
      </c>
      <c r="B42" s="50"/>
      <c r="C42" s="62">
        <f>SUM(C36:C41)</f>
        <v>0</v>
      </c>
      <c r="D42" s="63">
        <f>SUM(D36:D41)</f>
        <v>0</v>
      </c>
      <c r="E42" s="137"/>
      <c r="F42" s="62">
        <f>SUM(F36:F41)</f>
        <v>0</v>
      </c>
      <c r="G42" s="63">
        <f>SUM(G36:G41)</f>
        <v>0</v>
      </c>
      <c r="H42" s="137"/>
      <c r="I42" s="62">
        <f aca="true" t="shared" si="3" ref="I42:P42">SUM(I36:I41)</f>
        <v>0</v>
      </c>
      <c r="J42" s="63">
        <f t="shared" si="3"/>
        <v>0</v>
      </c>
      <c r="K42" s="62">
        <f t="shared" si="3"/>
        <v>0</v>
      </c>
      <c r="L42" s="232"/>
      <c r="M42" s="232"/>
      <c r="N42" s="63">
        <f t="shared" si="3"/>
        <v>0</v>
      </c>
      <c r="O42" s="62">
        <f t="shared" si="3"/>
        <v>0</v>
      </c>
      <c r="P42" s="63">
        <f t="shared" si="3"/>
        <v>0</v>
      </c>
      <c r="R42" s="247"/>
      <c r="S42" s="247"/>
      <c r="T42" s="271"/>
    </row>
    <row r="43" spans="1:20" ht="12.75" hidden="1">
      <c r="A43" s="47"/>
      <c r="B43" s="46"/>
      <c r="C43" s="48"/>
      <c r="D43" s="49"/>
      <c r="E43" s="46"/>
      <c r="F43" s="48"/>
      <c r="G43" s="49"/>
      <c r="H43" s="46"/>
      <c r="I43" s="48"/>
      <c r="J43" s="49"/>
      <c r="K43" s="48"/>
      <c r="L43" s="228"/>
      <c r="M43" s="228"/>
      <c r="N43" s="49"/>
      <c r="O43" s="48"/>
      <c r="P43" s="49"/>
      <c r="R43" s="228"/>
      <c r="S43" s="228"/>
      <c r="T43" s="271"/>
    </row>
    <row r="44" spans="1:20" ht="25.5" hidden="1">
      <c r="A44" s="60" t="s">
        <v>93</v>
      </c>
      <c r="B44" s="46"/>
      <c r="C44" s="48"/>
      <c r="D44" s="49"/>
      <c r="E44" s="46"/>
      <c r="F44" s="48"/>
      <c r="G44" s="49"/>
      <c r="H44" s="46"/>
      <c r="I44" s="48"/>
      <c r="J44" s="49"/>
      <c r="K44" s="48"/>
      <c r="L44" s="228"/>
      <c r="M44" s="228"/>
      <c r="N44" s="49"/>
      <c r="O44" s="48"/>
      <c r="P44" s="49"/>
      <c r="R44" s="228"/>
      <c r="S44" s="228"/>
      <c r="T44" s="271"/>
    </row>
    <row r="45" spans="1:20" ht="12.75" hidden="1">
      <c r="A45" s="134" t="s">
        <v>77</v>
      </c>
      <c r="B45" s="47"/>
      <c r="C45" s="135"/>
      <c r="D45" s="136"/>
      <c r="E45" s="138"/>
      <c r="F45" s="135"/>
      <c r="G45" s="136"/>
      <c r="H45" s="138"/>
      <c r="I45" s="135"/>
      <c r="J45" s="136"/>
      <c r="K45" s="135"/>
      <c r="L45" s="230"/>
      <c r="M45" s="230"/>
      <c r="N45" s="136"/>
      <c r="O45" s="135">
        <f>K45+I45</f>
        <v>0</v>
      </c>
      <c r="P45" s="136">
        <f>N45+J45</f>
        <v>0</v>
      </c>
      <c r="R45" s="233"/>
      <c r="S45" s="233"/>
      <c r="T45" s="271"/>
    </row>
    <row r="46" spans="1:20" ht="12.75" hidden="1">
      <c r="A46" s="53" t="s">
        <v>94</v>
      </c>
      <c r="B46" s="46"/>
      <c r="C46" s="54"/>
      <c r="D46" s="55"/>
      <c r="E46" s="56"/>
      <c r="F46" s="54"/>
      <c r="G46" s="55"/>
      <c r="H46" s="56"/>
      <c r="I46" s="54"/>
      <c r="J46" s="55"/>
      <c r="K46" s="54"/>
      <c r="L46" s="233"/>
      <c r="M46" s="233"/>
      <c r="N46" s="55"/>
      <c r="O46" s="54"/>
      <c r="P46" s="55"/>
      <c r="R46" s="233"/>
      <c r="S46" s="233"/>
      <c r="T46" s="271"/>
    </row>
    <row r="47" spans="1:20" ht="12.75" hidden="1">
      <c r="A47" s="53" t="s">
        <v>95</v>
      </c>
      <c r="B47" s="46"/>
      <c r="C47" s="57"/>
      <c r="D47" s="58"/>
      <c r="E47" s="56"/>
      <c r="F47" s="57"/>
      <c r="G47" s="58"/>
      <c r="H47" s="56"/>
      <c r="I47" s="57"/>
      <c r="J47" s="58"/>
      <c r="K47" s="57"/>
      <c r="L47" s="231"/>
      <c r="M47" s="231"/>
      <c r="N47" s="58"/>
      <c r="O47" s="57"/>
      <c r="P47" s="58"/>
      <c r="R47" s="231"/>
      <c r="S47" s="231"/>
      <c r="T47" s="271"/>
    </row>
    <row r="48" spans="1:20" ht="12.75" hidden="1">
      <c r="A48" s="61" t="s">
        <v>96</v>
      </c>
      <c r="B48" s="50"/>
      <c r="C48" s="62">
        <f>SUM(C45:C47)</f>
        <v>0</v>
      </c>
      <c r="D48" s="63">
        <f>SUM(D45:D47)</f>
        <v>0</v>
      </c>
      <c r="E48" s="137"/>
      <c r="F48" s="62">
        <f>SUM(F45:F47)</f>
        <v>0</v>
      </c>
      <c r="G48" s="63">
        <f>SUM(G45:G47)</f>
        <v>0</v>
      </c>
      <c r="H48" s="137"/>
      <c r="I48" s="62">
        <f aca="true" t="shared" si="4" ref="I48:P48">SUM(I45:I47)</f>
        <v>0</v>
      </c>
      <c r="J48" s="63">
        <f t="shared" si="4"/>
        <v>0</v>
      </c>
      <c r="K48" s="62">
        <f t="shared" si="4"/>
        <v>0</v>
      </c>
      <c r="L48" s="232"/>
      <c r="M48" s="232"/>
      <c r="N48" s="63">
        <f t="shared" si="4"/>
        <v>0</v>
      </c>
      <c r="O48" s="62">
        <f t="shared" si="4"/>
        <v>0</v>
      </c>
      <c r="P48" s="63">
        <f t="shared" si="4"/>
        <v>0</v>
      </c>
      <c r="R48" s="247"/>
      <c r="S48" s="247"/>
      <c r="T48" s="271"/>
    </row>
    <row r="49" spans="1:20" ht="12.75" hidden="1">
      <c r="A49" s="47"/>
      <c r="B49" s="46"/>
      <c r="C49" s="48"/>
      <c r="D49" s="49"/>
      <c r="E49" s="46"/>
      <c r="F49" s="48"/>
      <c r="G49" s="49"/>
      <c r="H49" s="46"/>
      <c r="I49" s="48"/>
      <c r="J49" s="49"/>
      <c r="K49" s="48"/>
      <c r="L49" s="228"/>
      <c r="M49" s="228"/>
      <c r="N49" s="49"/>
      <c r="O49" s="48"/>
      <c r="P49" s="49"/>
      <c r="R49" s="228"/>
      <c r="S49" s="228"/>
      <c r="T49" s="271"/>
    </row>
    <row r="50" spans="1:20" ht="25.5" hidden="1">
      <c r="A50" s="60" t="s">
        <v>97</v>
      </c>
      <c r="B50" s="46"/>
      <c r="C50" s="48"/>
      <c r="D50" s="49"/>
      <c r="E50" s="46"/>
      <c r="F50" s="48"/>
      <c r="G50" s="49"/>
      <c r="H50" s="46"/>
      <c r="I50" s="48"/>
      <c r="J50" s="49"/>
      <c r="K50" s="48"/>
      <c r="L50" s="228"/>
      <c r="M50" s="228"/>
      <c r="N50" s="49"/>
      <c r="O50" s="48"/>
      <c r="P50" s="49"/>
      <c r="R50" s="228"/>
      <c r="S50" s="228"/>
      <c r="T50" s="271"/>
    </row>
    <row r="51" spans="1:20" ht="12.75" hidden="1">
      <c r="A51" s="134" t="s">
        <v>78</v>
      </c>
      <c r="B51" s="47"/>
      <c r="C51" s="135">
        <v>0</v>
      </c>
      <c r="D51" s="136">
        <v>0</v>
      </c>
      <c r="E51" s="138"/>
      <c r="F51" s="135">
        <v>0</v>
      </c>
      <c r="G51" s="136">
        <v>0</v>
      </c>
      <c r="H51" s="138"/>
      <c r="I51" s="135">
        <v>0</v>
      </c>
      <c r="J51" s="136">
        <v>0</v>
      </c>
      <c r="K51" s="135">
        <v>0</v>
      </c>
      <c r="L51" s="230"/>
      <c r="M51" s="230"/>
      <c r="N51" s="136">
        <v>0</v>
      </c>
      <c r="O51" s="135">
        <f>K51+I51</f>
        <v>0</v>
      </c>
      <c r="P51" s="136">
        <f>N51+J51</f>
        <v>0</v>
      </c>
      <c r="R51" s="233"/>
      <c r="S51" s="233"/>
      <c r="T51" s="271"/>
    </row>
    <row r="52" spans="1:20" ht="12.75" hidden="1">
      <c r="A52" s="53" t="s">
        <v>98</v>
      </c>
      <c r="B52" s="46"/>
      <c r="C52" s="54">
        <v>0</v>
      </c>
      <c r="D52" s="55">
        <v>0</v>
      </c>
      <c r="E52" s="56"/>
      <c r="F52" s="54">
        <v>0</v>
      </c>
      <c r="G52" s="55">
        <v>0</v>
      </c>
      <c r="H52" s="56"/>
      <c r="I52" s="54">
        <v>0</v>
      </c>
      <c r="J52" s="55">
        <v>0</v>
      </c>
      <c r="K52" s="54">
        <v>0</v>
      </c>
      <c r="L52" s="233"/>
      <c r="M52" s="233"/>
      <c r="N52" s="55">
        <v>0</v>
      </c>
      <c r="O52" s="54">
        <v>0</v>
      </c>
      <c r="P52" s="55">
        <v>0</v>
      </c>
      <c r="R52" s="233"/>
      <c r="S52" s="233"/>
      <c r="T52" s="271"/>
    </row>
    <row r="53" spans="1:20" ht="12.75" hidden="1">
      <c r="A53" s="53" t="s">
        <v>99</v>
      </c>
      <c r="B53" s="46"/>
      <c r="C53" s="54">
        <v>0</v>
      </c>
      <c r="D53" s="55">
        <v>0</v>
      </c>
      <c r="E53" s="56"/>
      <c r="F53" s="54">
        <v>0</v>
      </c>
      <c r="G53" s="55">
        <v>0</v>
      </c>
      <c r="H53" s="56"/>
      <c r="I53" s="54">
        <v>0</v>
      </c>
      <c r="J53" s="55">
        <v>0</v>
      </c>
      <c r="K53" s="54">
        <v>0</v>
      </c>
      <c r="L53" s="233"/>
      <c r="M53" s="233"/>
      <c r="N53" s="55">
        <v>0</v>
      </c>
      <c r="O53" s="54">
        <v>0</v>
      </c>
      <c r="P53" s="55">
        <v>0</v>
      </c>
      <c r="R53" s="233"/>
      <c r="S53" s="233"/>
      <c r="T53" s="271"/>
    </row>
    <row r="54" spans="1:20" ht="12.75" hidden="1">
      <c r="A54" s="53" t="s">
        <v>100</v>
      </c>
      <c r="B54" s="46"/>
      <c r="C54" s="54">
        <v>0</v>
      </c>
      <c r="D54" s="55">
        <v>0</v>
      </c>
      <c r="E54" s="56"/>
      <c r="F54" s="54">
        <v>0</v>
      </c>
      <c r="G54" s="55">
        <v>0</v>
      </c>
      <c r="H54" s="56"/>
      <c r="I54" s="54">
        <v>0</v>
      </c>
      <c r="J54" s="55">
        <v>0</v>
      </c>
      <c r="K54" s="54">
        <v>0</v>
      </c>
      <c r="L54" s="233"/>
      <c r="M54" s="233"/>
      <c r="N54" s="55">
        <v>0</v>
      </c>
      <c r="O54" s="54">
        <v>0</v>
      </c>
      <c r="P54" s="55">
        <v>0</v>
      </c>
      <c r="R54" s="233"/>
      <c r="S54" s="233"/>
      <c r="T54" s="271"/>
    </row>
    <row r="55" spans="1:20" ht="12.75" hidden="1">
      <c r="A55" s="53" t="s">
        <v>101</v>
      </c>
      <c r="B55" s="46"/>
      <c r="C55" s="54">
        <v>0</v>
      </c>
      <c r="D55" s="55">
        <v>0</v>
      </c>
      <c r="E55" s="56"/>
      <c r="F55" s="54">
        <v>0</v>
      </c>
      <c r="G55" s="55">
        <v>0</v>
      </c>
      <c r="H55" s="56"/>
      <c r="I55" s="54">
        <v>0</v>
      </c>
      <c r="J55" s="55">
        <v>0</v>
      </c>
      <c r="K55" s="54">
        <v>0</v>
      </c>
      <c r="L55" s="233"/>
      <c r="M55" s="233"/>
      <c r="N55" s="55">
        <v>0</v>
      </c>
      <c r="O55" s="54">
        <v>0</v>
      </c>
      <c r="P55" s="55">
        <v>0</v>
      </c>
      <c r="R55" s="233"/>
      <c r="S55" s="233"/>
      <c r="T55" s="271"/>
    </row>
    <row r="56" spans="1:20" ht="12.75" hidden="1">
      <c r="A56" s="53" t="s">
        <v>102</v>
      </c>
      <c r="B56" s="46"/>
      <c r="C56" s="57">
        <v>0</v>
      </c>
      <c r="D56" s="58">
        <v>0</v>
      </c>
      <c r="E56" s="56"/>
      <c r="F56" s="57">
        <v>0</v>
      </c>
      <c r="G56" s="58">
        <v>0</v>
      </c>
      <c r="H56" s="56"/>
      <c r="I56" s="57">
        <v>0</v>
      </c>
      <c r="J56" s="58">
        <v>0</v>
      </c>
      <c r="K56" s="57">
        <v>0</v>
      </c>
      <c r="L56" s="231"/>
      <c r="M56" s="231"/>
      <c r="N56" s="58">
        <v>0</v>
      </c>
      <c r="O56" s="57">
        <v>0</v>
      </c>
      <c r="P56" s="58">
        <v>0</v>
      </c>
      <c r="R56" s="231"/>
      <c r="S56" s="231"/>
      <c r="T56" s="271"/>
    </row>
    <row r="57" spans="1:20" ht="12.75" hidden="1">
      <c r="A57" s="61" t="s">
        <v>103</v>
      </c>
      <c r="B57" s="50"/>
      <c r="C57" s="62">
        <f>SUM(C51:C56)</f>
        <v>0</v>
      </c>
      <c r="D57" s="63">
        <f>SUM(D51:D56)</f>
        <v>0</v>
      </c>
      <c r="E57" s="59"/>
      <c r="F57" s="62">
        <f>SUM(F51:F56)</f>
        <v>0</v>
      </c>
      <c r="G57" s="63">
        <f>SUM(G51:G56)</f>
        <v>0</v>
      </c>
      <c r="H57" s="137"/>
      <c r="I57" s="62">
        <f aca="true" t="shared" si="5" ref="I57:P57">SUM(I51:I56)</f>
        <v>0</v>
      </c>
      <c r="J57" s="63">
        <f t="shared" si="5"/>
        <v>0</v>
      </c>
      <c r="K57" s="62">
        <f t="shared" si="5"/>
        <v>0</v>
      </c>
      <c r="L57" s="232"/>
      <c r="M57" s="232"/>
      <c r="N57" s="63">
        <f t="shared" si="5"/>
        <v>0</v>
      </c>
      <c r="O57" s="62">
        <f t="shared" si="5"/>
        <v>0</v>
      </c>
      <c r="P57" s="63">
        <f t="shared" si="5"/>
        <v>0</v>
      </c>
      <c r="R57" s="247"/>
      <c r="S57" s="247"/>
      <c r="T57" s="271"/>
    </row>
    <row r="58" spans="1:20" ht="12.75" hidden="1">
      <c r="A58" s="46"/>
      <c r="B58" s="46"/>
      <c r="C58" s="46"/>
      <c r="D58" s="46"/>
      <c r="E58" s="46"/>
      <c r="F58" s="46"/>
      <c r="G58" s="46"/>
      <c r="H58" s="46"/>
      <c r="I58" s="46"/>
      <c r="J58" s="46"/>
      <c r="K58" s="46"/>
      <c r="L58" s="46"/>
      <c r="M58" s="46"/>
      <c r="N58" s="46"/>
      <c r="O58" s="46"/>
      <c r="P58" s="46"/>
      <c r="R58" s="228"/>
      <c r="S58" s="228"/>
      <c r="T58" s="271"/>
    </row>
    <row r="59" spans="1:20" ht="13.5" hidden="1" thickBot="1">
      <c r="A59" s="140" t="s">
        <v>104</v>
      </c>
      <c r="B59" s="141"/>
      <c r="C59" s="139">
        <f>C33+C42+C48+C57</f>
        <v>0</v>
      </c>
      <c r="D59" s="64">
        <f>D33+D42+D48+D57</f>
        <v>0</v>
      </c>
      <c r="E59" s="141"/>
      <c r="F59" s="139">
        <f>F33+F42+F48+F57</f>
        <v>0</v>
      </c>
      <c r="G59" s="64">
        <f>G33+G42+G48+G57</f>
        <v>0</v>
      </c>
      <c r="H59" s="141"/>
      <c r="I59" s="139">
        <f aca="true" t="shared" si="6" ref="I59:P59">I33+I42+I48+I57</f>
        <v>0</v>
      </c>
      <c r="J59" s="64">
        <f t="shared" si="6"/>
        <v>0</v>
      </c>
      <c r="K59" s="139">
        <f t="shared" si="6"/>
        <v>0</v>
      </c>
      <c r="L59" s="234"/>
      <c r="M59" s="234"/>
      <c r="N59" s="64">
        <f t="shared" si="6"/>
        <v>0</v>
      </c>
      <c r="O59" s="139">
        <f t="shared" si="6"/>
        <v>0</v>
      </c>
      <c r="P59" s="64">
        <f t="shared" si="6"/>
        <v>0</v>
      </c>
      <c r="Q59" s="41"/>
      <c r="R59" s="65"/>
      <c r="S59" s="66"/>
      <c r="T59" s="271"/>
    </row>
  </sheetData>
  <mergeCells count="14">
    <mergeCell ref="A10:A11"/>
    <mergeCell ref="A27:A28"/>
    <mergeCell ref="A19:P19"/>
    <mergeCell ref="A1:P1"/>
    <mergeCell ref="A3:P3"/>
    <mergeCell ref="A4:P4"/>
    <mergeCell ref="A5:P5"/>
    <mergeCell ref="I8:J9"/>
    <mergeCell ref="O8:P9"/>
    <mergeCell ref="F8:G9"/>
    <mergeCell ref="C8:D9"/>
    <mergeCell ref="K8:N8"/>
    <mergeCell ref="M9:N9"/>
    <mergeCell ref="K9:L9"/>
  </mergeCells>
  <printOptions horizontalCentered="1"/>
  <pageMargins left="0.5" right="0.5" top="1" bottom="1" header="0.5" footer="0.5"/>
  <pageSetup horizontalDpi="600" verticalDpi="600" orientation="landscape" scale="66" r:id="rId1"/>
  <headerFooter alignWithMargins="0">
    <oddFooter>&amp;C&amp;"Times New Roman,Regular"Exhibit D - Resources by DOJ Strategic Goals &amp; Strategic Objectives</oddFooter>
  </headerFooter>
  <rowBreaks count="1" manualBreakCount="1">
    <brk id="19" max="16" man="1"/>
  </rowBreaks>
</worksheet>
</file>

<file path=xl/worksheets/sheet5.xml><?xml version="1.0" encoding="utf-8"?>
<worksheet xmlns="http://schemas.openxmlformats.org/spreadsheetml/2006/main" xmlns:r="http://schemas.openxmlformats.org/officeDocument/2006/relationships">
  <sheetPr codeName="Sheet10"/>
  <dimension ref="A1:X30"/>
  <sheetViews>
    <sheetView workbookViewId="0" topLeftCell="A1">
      <selection activeCell="B44" sqref="B44"/>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9.5546875" style="0" customWidth="1"/>
    <col min="9" max="9" width="0.671875" style="0" customWidth="1"/>
    <col min="10" max="10" width="10.4453125" style="0" customWidth="1"/>
    <col min="11" max="11" width="25.5546875" style="0" customWidth="1"/>
    <col min="12" max="12" width="6.4453125" style="288" customWidth="1"/>
    <col min="13" max="13" width="0.10546875" style="0" customWidth="1"/>
  </cols>
  <sheetData>
    <row r="1" spans="1:12" ht="15.75">
      <c r="A1" s="666" t="s">
        <v>123</v>
      </c>
      <c r="B1" s="666"/>
      <c r="C1" s="666"/>
      <c r="D1" s="666"/>
      <c r="E1" s="666"/>
      <c r="F1" s="666"/>
      <c r="G1" s="666"/>
      <c r="H1" s="666"/>
      <c r="I1" s="666"/>
      <c r="J1" s="666"/>
      <c r="K1" s="666"/>
      <c r="L1" s="288" t="s">
        <v>48</v>
      </c>
    </row>
    <row r="2" spans="1:12" ht="15.75">
      <c r="A2" s="252" t="s">
        <v>29</v>
      </c>
      <c r="L2" s="288" t="s">
        <v>48</v>
      </c>
    </row>
    <row r="3" spans="1:24" ht="15" customHeight="1">
      <c r="A3" s="669" t="s">
        <v>3</v>
      </c>
      <c r="B3" s="669"/>
      <c r="C3" s="669"/>
      <c r="D3" s="669"/>
      <c r="E3" s="669"/>
      <c r="F3" s="669"/>
      <c r="G3" s="669"/>
      <c r="H3" s="669"/>
      <c r="I3" s="669"/>
      <c r="J3" s="669"/>
      <c r="K3" s="669"/>
      <c r="L3" s="288" t="s">
        <v>48</v>
      </c>
      <c r="M3" s="208"/>
      <c r="N3" s="208"/>
      <c r="O3" s="208"/>
      <c r="P3" s="208"/>
      <c r="Q3" s="208"/>
      <c r="R3" s="208"/>
      <c r="S3" s="208"/>
      <c r="T3" s="208"/>
      <c r="U3" s="208"/>
      <c r="V3" s="208"/>
      <c r="W3" s="208"/>
      <c r="X3" s="209"/>
    </row>
    <row r="4" spans="1:24" ht="15.75">
      <c r="A4" s="671" t="str">
        <f>+'B. Summary of Requirements '!A5</f>
        <v>Civil Division</v>
      </c>
      <c r="B4" s="671"/>
      <c r="C4" s="671"/>
      <c r="D4" s="671"/>
      <c r="E4" s="671"/>
      <c r="F4" s="671"/>
      <c r="G4" s="671"/>
      <c r="H4" s="671"/>
      <c r="I4" s="671"/>
      <c r="J4" s="671"/>
      <c r="K4" s="671"/>
      <c r="L4" s="288" t="s">
        <v>48</v>
      </c>
      <c r="M4" s="217"/>
      <c r="N4" s="208"/>
      <c r="O4" s="208"/>
      <c r="P4" s="208"/>
      <c r="Q4" s="208"/>
      <c r="R4" s="208"/>
      <c r="S4" s="208"/>
      <c r="T4" s="208"/>
      <c r="U4" s="208"/>
      <c r="V4" s="208"/>
      <c r="W4" s="208"/>
      <c r="X4" s="209"/>
    </row>
    <row r="5" spans="1:24" ht="15">
      <c r="A5" s="212"/>
      <c r="B5" s="213"/>
      <c r="C5" s="213"/>
      <c r="D5" s="213"/>
      <c r="E5" s="213"/>
      <c r="F5" s="213"/>
      <c r="G5" s="213"/>
      <c r="H5" s="213"/>
      <c r="I5" s="213"/>
      <c r="J5" s="213"/>
      <c r="K5" s="213"/>
      <c r="L5" s="288" t="s">
        <v>48</v>
      </c>
      <c r="M5" s="213"/>
      <c r="N5" s="210"/>
      <c r="O5" s="210"/>
      <c r="P5" s="210"/>
      <c r="Q5" s="210"/>
      <c r="R5" s="210"/>
      <c r="S5" s="210"/>
      <c r="T5" s="210"/>
      <c r="U5" s="210"/>
      <c r="V5" s="210"/>
      <c r="W5" s="210"/>
      <c r="X5" s="211"/>
    </row>
    <row r="6" spans="1:13" ht="15">
      <c r="A6" s="676" t="s">
        <v>35</v>
      </c>
      <c r="B6" s="677"/>
      <c r="C6" s="677"/>
      <c r="D6" s="677"/>
      <c r="E6" s="677"/>
      <c r="F6" s="677"/>
      <c r="G6" s="677"/>
      <c r="H6" s="677"/>
      <c r="I6" s="677"/>
      <c r="J6" s="677"/>
      <c r="K6" s="677"/>
      <c r="L6" s="288" t="s">
        <v>48</v>
      </c>
      <c r="M6" s="214"/>
    </row>
    <row r="7" spans="1:13" ht="15">
      <c r="A7" s="73"/>
      <c r="B7" s="73"/>
      <c r="C7" s="73"/>
      <c r="D7" s="73"/>
      <c r="E7" s="73"/>
      <c r="F7" s="73"/>
      <c r="G7" s="73"/>
      <c r="H7" s="73"/>
      <c r="I7" s="73"/>
      <c r="J7" s="73"/>
      <c r="K7" s="73"/>
      <c r="L7" s="288" t="s">
        <v>48</v>
      </c>
      <c r="M7" s="73"/>
    </row>
    <row r="8" spans="1:13" ht="36.75" customHeight="1">
      <c r="A8" s="678" t="s">
        <v>309</v>
      </c>
      <c r="B8" s="679"/>
      <c r="C8" s="679"/>
      <c r="D8" s="679"/>
      <c r="E8" s="679"/>
      <c r="F8" s="679"/>
      <c r="G8" s="679"/>
      <c r="H8" s="679"/>
      <c r="I8" s="679"/>
      <c r="J8" s="679"/>
      <c r="K8" s="679"/>
      <c r="L8" s="288" t="s">
        <v>48</v>
      </c>
      <c r="M8" s="215"/>
    </row>
    <row r="9" spans="1:13" ht="7.5" customHeight="1">
      <c r="A9" s="533"/>
      <c r="B9" s="533"/>
      <c r="C9" s="533"/>
      <c r="D9" s="533"/>
      <c r="E9" s="533"/>
      <c r="F9" s="533"/>
      <c r="G9" s="533"/>
      <c r="H9" s="533"/>
      <c r="I9" s="533"/>
      <c r="J9" s="533"/>
      <c r="K9" s="533"/>
      <c r="L9" s="288" t="s">
        <v>48</v>
      </c>
      <c r="M9" s="73"/>
    </row>
    <row r="10" spans="1:13" ht="36.75" customHeight="1">
      <c r="A10" s="678" t="s">
        <v>316</v>
      </c>
      <c r="B10" s="679"/>
      <c r="C10" s="679"/>
      <c r="D10" s="679"/>
      <c r="E10" s="679"/>
      <c r="F10" s="679"/>
      <c r="G10" s="679"/>
      <c r="H10" s="679"/>
      <c r="I10" s="679"/>
      <c r="J10" s="679"/>
      <c r="K10" s="679"/>
      <c r="L10" s="288" t="s">
        <v>48</v>
      </c>
      <c r="M10" s="216"/>
    </row>
    <row r="11" spans="1:13" ht="7.5" customHeight="1">
      <c r="A11" s="531"/>
      <c r="B11" s="534"/>
      <c r="C11" s="534"/>
      <c r="D11" s="534"/>
      <c r="E11" s="534"/>
      <c r="F11" s="534"/>
      <c r="G11" s="534"/>
      <c r="H11" s="534"/>
      <c r="I11" s="534"/>
      <c r="J11" s="534"/>
      <c r="K11" s="534"/>
      <c r="L11" s="288" t="s">
        <v>48</v>
      </c>
      <c r="M11" s="216"/>
    </row>
    <row r="12" spans="1:13" ht="38.25" customHeight="1">
      <c r="A12" s="678" t="s">
        <v>299</v>
      </c>
      <c r="B12" s="679"/>
      <c r="C12" s="679"/>
      <c r="D12" s="679"/>
      <c r="E12" s="679"/>
      <c r="F12" s="679"/>
      <c r="G12" s="679"/>
      <c r="H12" s="679"/>
      <c r="I12" s="679"/>
      <c r="J12" s="679"/>
      <c r="K12" s="680"/>
      <c r="L12" s="288" t="s">
        <v>48</v>
      </c>
      <c r="M12" s="73"/>
    </row>
    <row r="13" spans="1:13" ht="7.5" customHeight="1">
      <c r="A13" s="533"/>
      <c r="B13" s="533"/>
      <c r="C13" s="533"/>
      <c r="D13" s="533"/>
      <c r="E13" s="533"/>
      <c r="F13" s="533"/>
      <c r="G13" s="533"/>
      <c r="H13" s="535"/>
      <c r="I13" s="535"/>
      <c r="J13" s="535"/>
      <c r="K13" s="533"/>
      <c r="L13" s="288" t="s">
        <v>48</v>
      </c>
      <c r="M13" s="73"/>
    </row>
    <row r="14" spans="1:13" ht="25.5" customHeight="1">
      <c r="A14" s="678" t="s">
        <v>266</v>
      </c>
      <c r="B14" s="679"/>
      <c r="C14" s="679"/>
      <c r="D14" s="679"/>
      <c r="E14" s="679"/>
      <c r="F14" s="679"/>
      <c r="G14" s="679"/>
      <c r="H14" s="679"/>
      <c r="I14" s="679"/>
      <c r="J14" s="679"/>
      <c r="K14" s="680"/>
      <c r="L14" s="288" t="s">
        <v>48</v>
      </c>
      <c r="M14" s="73"/>
    </row>
    <row r="15" spans="1:13" ht="7.5" customHeight="1">
      <c r="A15" s="536"/>
      <c r="B15" s="537"/>
      <c r="C15" s="537"/>
      <c r="D15" s="537"/>
      <c r="E15" s="537"/>
      <c r="F15" s="537"/>
      <c r="G15" s="537"/>
      <c r="H15" s="537"/>
      <c r="I15" s="537"/>
      <c r="J15" s="537"/>
      <c r="K15" s="537"/>
      <c r="M15" s="73"/>
    </row>
    <row r="16" spans="1:13" ht="25.5" customHeight="1">
      <c r="A16" s="678" t="s">
        <v>267</v>
      </c>
      <c r="B16" s="679"/>
      <c r="C16" s="679"/>
      <c r="D16" s="679"/>
      <c r="E16" s="679"/>
      <c r="F16" s="679"/>
      <c r="G16" s="679"/>
      <c r="H16" s="679"/>
      <c r="I16" s="679"/>
      <c r="J16" s="679"/>
      <c r="K16" s="680"/>
      <c r="L16" s="288" t="s">
        <v>48</v>
      </c>
      <c r="M16" s="73"/>
    </row>
    <row r="17" spans="1:13" ht="7.5" customHeight="1">
      <c r="A17" s="531"/>
      <c r="B17" s="532"/>
      <c r="C17" s="532"/>
      <c r="D17" s="532"/>
      <c r="E17" s="532"/>
      <c r="F17" s="532"/>
      <c r="G17" s="532"/>
      <c r="H17" s="532"/>
      <c r="I17" s="532"/>
      <c r="J17" s="532"/>
      <c r="K17" s="532"/>
      <c r="M17" s="73"/>
    </row>
    <row r="18" spans="1:13" ht="24.75" customHeight="1">
      <c r="A18" s="678" t="s">
        <v>318</v>
      </c>
      <c r="B18" s="679"/>
      <c r="C18" s="679"/>
      <c r="D18" s="679"/>
      <c r="E18" s="679"/>
      <c r="F18" s="679"/>
      <c r="G18" s="679"/>
      <c r="H18" s="679"/>
      <c r="I18" s="679"/>
      <c r="J18" s="679"/>
      <c r="K18" s="679"/>
      <c r="L18" s="288" t="s">
        <v>48</v>
      </c>
      <c r="M18" s="73"/>
    </row>
    <row r="19" spans="1:13" ht="7.5" customHeight="1">
      <c r="A19" s="531"/>
      <c r="B19" s="534"/>
      <c r="C19" s="534"/>
      <c r="D19" s="534"/>
      <c r="E19" s="534"/>
      <c r="F19" s="534"/>
      <c r="G19" s="534"/>
      <c r="H19" s="534"/>
      <c r="I19" s="534"/>
      <c r="J19" s="534"/>
      <c r="K19" s="534"/>
      <c r="L19" s="288" t="s">
        <v>48</v>
      </c>
      <c r="M19" s="73"/>
    </row>
    <row r="20" spans="1:13" ht="24.75" customHeight="1">
      <c r="A20" s="678" t="s">
        <v>271</v>
      </c>
      <c r="B20" s="679"/>
      <c r="C20" s="679"/>
      <c r="D20" s="679"/>
      <c r="E20" s="679"/>
      <c r="F20" s="679"/>
      <c r="G20" s="679"/>
      <c r="H20" s="679"/>
      <c r="I20" s="679"/>
      <c r="J20" s="679"/>
      <c r="K20" s="679"/>
      <c r="L20" s="288" t="s">
        <v>48</v>
      </c>
      <c r="M20" s="73"/>
    </row>
    <row r="21" spans="1:13" ht="7.5" customHeight="1">
      <c r="A21" s="531"/>
      <c r="B21" s="532"/>
      <c r="C21" s="532"/>
      <c r="D21" s="532"/>
      <c r="E21" s="532"/>
      <c r="F21" s="532"/>
      <c r="G21" s="532"/>
      <c r="H21" s="532"/>
      <c r="I21" s="532"/>
      <c r="J21" s="532"/>
      <c r="K21" s="532"/>
      <c r="M21" s="73"/>
    </row>
    <row r="22" spans="1:13" ht="15" customHeight="1">
      <c r="A22" s="683" t="s">
        <v>268</v>
      </c>
      <c r="B22" s="684"/>
      <c r="C22" s="684"/>
      <c r="D22" s="684"/>
      <c r="E22" s="684"/>
      <c r="F22" s="684"/>
      <c r="G22" s="684"/>
      <c r="H22" s="684"/>
      <c r="I22" s="684"/>
      <c r="J22" s="684"/>
      <c r="K22" s="684"/>
      <c r="L22" s="288" t="s">
        <v>48</v>
      </c>
      <c r="M22" s="73"/>
    </row>
    <row r="23" spans="1:13" ht="7.5" customHeight="1">
      <c r="A23" s="531"/>
      <c r="B23" s="538"/>
      <c r="C23" s="538"/>
      <c r="D23" s="538"/>
      <c r="E23" s="538"/>
      <c r="F23" s="538"/>
      <c r="G23" s="538"/>
      <c r="H23" s="538"/>
      <c r="I23" s="538"/>
      <c r="J23" s="538"/>
      <c r="K23" s="538"/>
      <c r="L23" s="288" t="s">
        <v>48</v>
      </c>
      <c r="M23" s="73"/>
    </row>
    <row r="24" spans="1:13" ht="12" customHeight="1">
      <c r="A24" s="678" t="s">
        <v>317</v>
      </c>
      <c r="B24" s="679"/>
      <c r="C24" s="679"/>
      <c r="D24" s="679"/>
      <c r="E24" s="679"/>
      <c r="F24" s="679"/>
      <c r="G24" s="679"/>
      <c r="H24" s="679"/>
      <c r="I24" s="679"/>
      <c r="J24" s="679"/>
      <c r="K24" s="679"/>
      <c r="L24" s="288" t="s">
        <v>48</v>
      </c>
      <c r="M24" s="73"/>
    </row>
    <row r="25" spans="1:13" ht="6" customHeight="1">
      <c r="A25" s="531"/>
      <c r="B25" s="538"/>
      <c r="C25" s="538"/>
      <c r="D25" s="538"/>
      <c r="E25" s="538"/>
      <c r="F25" s="538"/>
      <c r="G25" s="538"/>
      <c r="H25" s="538"/>
      <c r="I25" s="538"/>
      <c r="J25" s="538"/>
      <c r="K25" s="538"/>
      <c r="L25" s="288" t="s">
        <v>48</v>
      </c>
      <c r="M25" s="73"/>
    </row>
    <row r="26" spans="1:13" ht="51" customHeight="1">
      <c r="A26" s="681" t="s">
        <v>319</v>
      </c>
      <c r="B26" s="682"/>
      <c r="C26" s="682"/>
      <c r="D26" s="682"/>
      <c r="E26" s="682"/>
      <c r="F26" s="682"/>
      <c r="G26" s="682"/>
      <c r="H26" s="682"/>
      <c r="I26" s="682"/>
      <c r="J26" s="682"/>
      <c r="K26" s="682"/>
      <c r="L26" s="288" t="s">
        <v>48</v>
      </c>
      <c r="M26" s="73"/>
    </row>
    <row r="27" spans="1:13" ht="7.5" customHeight="1">
      <c r="A27" s="531"/>
      <c r="B27" s="534"/>
      <c r="C27" s="534"/>
      <c r="D27" s="534"/>
      <c r="E27" s="534"/>
      <c r="F27" s="534"/>
      <c r="G27" s="534"/>
      <c r="H27" s="534"/>
      <c r="I27" s="534"/>
      <c r="J27" s="534"/>
      <c r="K27" s="534"/>
      <c r="L27" s="288" t="s">
        <v>48</v>
      </c>
      <c r="M27" s="73"/>
    </row>
    <row r="28" spans="1:13" ht="38.25" customHeight="1">
      <c r="A28" s="678" t="s">
        <v>269</v>
      </c>
      <c r="B28" s="679"/>
      <c r="C28" s="679"/>
      <c r="D28" s="679"/>
      <c r="E28" s="679"/>
      <c r="F28" s="679"/>
      <c r="G28" s="679"/>
      <c r="H28" s="679"/>
      <c r="I28" s="679"/>
      <c r="J28" s="679"/>
      <c r="K28" s="680"/>
      <c r="L28" s="288" t="s">
        <v>48</v>
      </c>
      <c r="M28" s="73"/>
    </row>
    <row r="29" spans="1:13" ht="7.5" customHeight="1">
      <c r="A29" s="531"/>
      <c r="B29" s="534"/>
      <c r="C29" s="534"/>
      <c r="D29" s="534"/>
      <c r="E29" s="534"/>
      <c r="F29" s="534"/>
      <c r="G29" s="534"/>
      <c r="H29" s="534"/>
      <c r="I29" s="534"/>
      <c r="J29" s="534"/>
      <c r="K29" s="534"/>
      <c r="M29" s="73"/>
    </row>
    <row r="30" spans="1:13" ht="38.25" customHeight="1">
      <c r="A30" s="681" t="s">
        <v>300</v>
      </c>
      <c r="B30" s="682"/>
      <c r="C30" s="682"/>
      <c r="D30" s="682"/>
      <c r="E30" s="682"/>
      <c r="F30" s="682"/>
      <c r="G30" s="682"/>
      <c r="H30" s="682"/>
      <c r="I30" s="682"/>
      <c r="J30" s="682"/>
      <c r="K30" s="682"/>
      <c r="L30" s="288" t="s">
        <v>116</v>
      </c>
      <c r="M30" s="73"/>
    </row>
  </sheetData>
  <mergeCells count="16">
    <mergeCell ref="A30:K30"/>
    <mergeCell ref="A18:K18"/>
    <mergeCell ref="A26:K26"/>
    <mergeCell ref="A22:K22"/>
    <mergeCell ref="A24:K24"/>
    <mergeCell ref="A28:K28"/>
    <mergeCell ref="A20:K20"/>
    <mergeCell ref="A8:K8"/>
    <mergeCell ref="A10:K10"/>
    <mergeCell ref="A16:K16"/>
    <mergeCell ref="A14:K14"/>
    <mergeCell ref="A12:K12"/>
    <mergeCell ref="A1:K1"/>
    <mergeCell ref="A3:K3"/>
    <mergeCell ref="A4:K4"/>
    <mergeCell ref="A6:K6"/>
  </mergeCells>
  <printOptions/>
  <pageMargins left="0.75" right="0.75" top="0.5" bottom="0.25" header="0.4" footer="0.4"/>
  <pageSetup horizontalDpi="600" verticalDpi="600" orientation="landscape" scale="95" r:id="rId1"/>
  <headerFooter alignWithMargins="0">
    <oddFooter>&amp;C&amp;"Times New Roman,Regular"&amp;10Exhibit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AK44"/>
  <sheetViews>
    <sheetView showGridLines="0" showOutlineSymbols="0" zoomScale="75" zoomScaleNormal="75" workbookViewId="0" topLeftCell="A1">
      <selection activeCell="B44" sqref="B44"/>
    </sheetView>
  </sheetViews>
  <sheetFormatPr defaultColWidth="8.88671875" defaultRowHeight="15"/>
  <cols>
    <col min="1" max="1" width="3.77734375" style="17" customWidth="1"/>
    <col min="2" max="2" width="21.6640625" style="17" customWidth="1"/>
    <col min="3" max="3" width="5.6640625" style="17" customWidth="1"/>
    <col min="4" max="4" width="6.77734375" style="17" customWidth="1"/>
    <col min="5" max="5" width="8.99609375" style="17" customWidth="1"/>
    <col min="6" max="6" width="5.77734375" style="17" hidden="1" customWidth="1"/>
    <col min="7" max="7" width="5.6640625" style="17" hidden="1" customWidth="1"/>
    <col min="8" max="8" width="7.77734375" style="17" hidden="1" customWidth="1"/>
    <col min="9" max="9" width="6.10546875" style="17" hidden="1" customWidth="1"/>
    <col min="10" max="10" width="5.99609375" style="17" hidden="1" customWidth="1"/>
    <col min="11" max="11" width="7.4453125" style="17" hidden="1" customWidth="1"/>
    <col min="12" max="13" width="5.6640625" style="17" customWidth="1"/>
    <col min="14" max="14" width="7.77734375" style="17" customWidth="1"/>
    <col min="15" max="15" width="5.5546875" style="17" customWidth="1"/>
    <col min="16" max="16" width="5.6640625" style="17" customWidth="1"/>
    <col min="17" max="17" width="7.77734375" style="17" customWidth="1"/>
    <col min="18" max="19" width="5.6640625" style="17" customWidth="1"/>
    <col min="20" max="20" width="8.77734375" style="17" customWidth="1"/>
    <col min="21" max="21" width="5.6640625" style="17" customWidth="1"/>
    <col min="22" max="22" width="6.77734375" style="17" customWidth="1"/>
    <col min="23" max="23" width="9.4453125" style="17" customWidth="1"/>
    <col min="24" max="24" width="1.5625" style="295" customWidth="1"/>
    <col min="25" max="16384" width="9.6640625" style="17" customWidth="1"/>
  </cols>
  <sheetData>
    <row r="1" spans="1:24" ht="20.25">
      <c r="A1" s="707" t="s">
        <v>208</v>
      </c>
      <c r="B1" s="640"/>
      <c r="C1" s="640"/>
      <c r="D1" s="640"/>
      <c r="E1" s="640"/>
      <c r="F1" s="640"/>
      <c r="G1" s="640"/>
      <c r="H1" s="640"/>
      <c r="I1" s="640"/>
      <c r="J1" s="640"/>
      <c r="K1" s="640"/>
      <c r="L1" s="640"/>
      <c r="M1" s="640"/>
      <c r="N1" s="640"/>
      <c r="O1" s="640"/>
      <c r="P1" s="640"/>
      <c r="Q1" s="640"/>
      <c r="R1" s="640"/>
      <c r="S1" s="640"/>
      <c r="T1" s="640"/>
      <c r="U1" s="640"/>
      <c r="V1" s="640"/>
      <c r="W1" s="640"/>
      <c r="X1" s="294" t="s">
        <v>48</v>
      </c>
    </row>
    <row r="2" spans="1:24" ht="15.75">
      <c r="A2" s="1"/>
      <c r="B2" s="1"/>
      <c r="C2" s="1"/>
      <c r="D2" s="1"/>
      <c r="E2" s="1"/>
      <c r="F2" s="1"/>
      <c r="G2" s="1"/>
      <c r="H2" s="1"/>
      <c r="I2" s="1"/>
      <c r="J2" s="1"/>
      <c r="K2" s="1"/>
      <c r="L2" s="1"/>
      <c r="M2" s="1"/>
      <c r="N2" s="1"/>
      <c r="O2" s="1"/>
      <c r="P2" s="1"/>
      <c r="Q2" s="1"/>
      <c r="R2" s="1"/>
      <c r="S2" s="1"/>
      <c r="T2" s="1"/>
      <c r="U2" s="1"/>
      <c r="V2" s="1"/>
      <c r="W2" s="1"/>
      <c r="X2" s="294" t="s">
        <v>48</v>
      </c>
    </row>
    <row r="3" spans="1:24" ht="18.75">
      <c r="A3" s="708" t="s">
        <v>201</v>
      </c>
      <c r="B3" s="627"/>
      <c r="C3" s="627"/>
      <c r="D3" s="627"/>
      <c r="E3" s="627"/>
      <c r="F3" s="627"/>
      <c r="G3" s="627"/>
      <c r="H3" s="627"/>
      <c r="I3" s="627"/>
      <c r="J3" s="627"/>
      <c r="K3" s="627"/>
      <c r="L3" s="627"/>
      <c r="M3" s="627"/>
      <c r="N3" s="627"/>
      <c r="O3" s="627"/>
      <c r="P3" s="627"/>
      <c r="Q3" s="627"/>
      <c r="R3" s="627"/>
      <c r="S3" s="627"/>
      <c r="T3" s="627"/>
      <c r="U3" s="627"/>
      <c r="V3" s="627"/>
      <c r="W3" s="627"/>
      <c r="X3" s="294" t="s">
        <v>48</v>
      </c>
    </row>
    <row r="4" spans="1:24" ht="16.5">
      <c r="A4" s="709" t="str">
        <f>+'B. Summary of Requirements '!A5</f>
        <v>Civil Division</v>
      </c>
      <c r="B4" s="629"/>
      <c r="C4" s="629"/>
      <c r="D4" s="629"/>
      <c r="E4" s="629"/>
      <c r="F4" s="629"/>
      <c r="G4" s="629"/>
      <c r="H4" s="629"/>
      <c r="I4" s="629"/>
      <c r="J4" s="629"/>
      <c r="K4" s="629"/>
      <c r="L4" s="629"/>
      <c r="M4" s="629"/>
      <c r="N4" s="629"/>
      <c r="O4" s="629"/>
      <c r="P4" s="629"/>
      <c r="Q4" s="629"/>
      <c r="R4" s="629"/>
      <c r="S4" s="629"/>
      <c r="T4" s="629"/>
      <c r="U4" s="629"/>
      <c r="V4" s="629"/>
      <c r="W4" s="629"/>
      <c r="X4" s="294" t="s">
        <v>48</v>
      </c>
    </row>
    <row r="5" spans="1:24" ht="16.5">
      <c r="A5" s="709" t="str">
        <f>+'B. Summary of Requirements '!A6</f>
        <v>Salaries and Expenses</v>
      </c>
      <c r="B5" s="627"/>
      <c r="C5" s="627"/>
      <c r="D5" s="627"/>
      <c r="E5" s="627"/>
      <c r="F5" s="627"/>
      <c r="G5" s="627"/>
      <c r="H5" s="627"/>
      <c r="I5" s="627"/>
      <c r="J5" s="627"/>
      <c r="K5" s="627"/>
      <c r="L5" s="627"/>
      <c r="M5" s="627"/>
      <c r="N5" s="627"/>
      <c r="O5" s="627"/>
      <c r="P5" s="627"/>
      <c r="Q5" s="627"/>
      <c r="R5" s="627"/>
      <c r="S5" s="627"/>
      <c r="T5" s="627"/>
      <c r="U5" s="627"/>
      <c r="V5" s="627"/>
      <c r="W5" s="627"/>
      <c r="X5" s="294" t="s">
        <v>48</v>
      </c>
    </row>
    <row r="6" spans="1:24" ht="15.75">
      <c r="A6" s="705" t="s">
        <v>5</v>
      </c>
      <c r="B6" s="629"/>
      <c r="C6" s="629"/>
      <c r="D6" s="629"/>
      <c r="E6" s="629"/>
      <c r="F6" s="629"/>
      <c r="G6" s="629"/>
      <c r="H6" s="629"/>
      <c r="I6" s="629"/>
      <c r="J6" s="629"/>
      <c r="K6" s="629"/>
      <c r="L6" s="629"/>
      <c r="M6" s="629"/>
      <c r="N6" s="629"/>
      <c r="O6" s="629"/>
      <c r="P6" s="629"/>
      <c r="Q6" s="629"/>
      <c r="R6" s="629"/>
      <c r="S6" s="629"/>
      <c r="T6" s="629"/>
      <c r="U6" s="629"/>
      <c r="V6" s="629"/>
      <c r="W6" s="629"/>
      <c r="X6" s="294" t="s">
        <v>48</v>
      </c>
    </row>
    <row r="7" spans="1:24" ht="15.75">
      <c r="A7" s="1"/>
      <c r="B7" s="1"/>
      <c r="C7" s="1"/>
      <c r="D7" s="1"/>
      <c r="E7" s="1"/>
      <c r="F7" s="18"/>
      <c r="G7" s="18"/>
      <c r="H7" s="18"/>
      <c r="I7" s="18"/>
      <c r="J7" s="18"/>
      <c r="K7" s="18"/>
      <c r="L7" s="18"/>
      <c r="M7" s="18"/>
      <c r="N7" s="18"/>
      <c r="O7" s="18"/>
      <c r="P7" s="18"/>
      <c r="Q7" s="18"/>
      <c r="R7" s="1"/>
      <c r="S7" s="1"/>
      <c r="T7" s="1"/>
      <c r="U7" s="1"/>
      <c r="V7" s="1"/>
      <c r="W7" s="1"/>
      <c r="X7" s="294" t="s">
        <v>48</v>
      </c>
    </row>
    <row r="8" spans="1:24" ht="15.75">
      <c r="A8" s="1"/>
      <c r="B8" s="1"/>
      <c r="C8" s="18"/>
      <c r="D8" s="18"/>
      <c r="E8" s="18"/>
      <c r="F8" s="18"/>
      <c r="G8" s="18"/>
      <c r="H8" s="18"/>
      <c r="I8" s="18"/>
      <c r="J8" s="18"/>
      <c r="K8" s="18"/>
      <c r="L8" s="18"/>
      <c r="M8" s="18"/>
      <c r="N8" s="18"/>
      <c r="O8" s="18"/>
      <c r="P8" s="18"/>
      <c r="Q8" s="18"/>
      <c r="R8" s="1"/>
      <c r="S8" s="1"/>
      <c r="T8" s="1"/>
      <c r="U8" s="19"/>
      <c r="V8" s="18"/>
      <c r="W8" s="18"/>
      <c r="X8" s="294" t="s">
        <v>48</v>
      </c>
    </row>
    <row r="9" spans="1:24" ht="15.75" customHeight="1">
      <c r="A9" s="81"/>
      <c r="B9" s="82"/>
      <c r="C9" s="685" t="s">
        <v>311</v>
      </c>
      <c r="D9" s="686"/>
      <c r="E9" s="687"/>
      <c r="F9" s="539"/>
      <c r="G9" s="540"/>
      <c r="H9" s="541"/>
      <c r="I9" s="685" t="s">
        <v>23</v>
      </c>
      <c r="J9" s="686"/>
      <c r="K9" s="687"/>
      <c r="L9" s="685" t="s">
        <v>114</v>
      </c>
      <c r="M9" s="686"/>
      <c r="N9" s="687"/>
      <c r="O9" s="685" t="s">
        <v>292</v>
      </c>
      <c r="P9" s="686"/>
      <c r="Q9" s="687"/>
      <c r="R9" s="685" t="s">
        <v>115</v>
      </c>
      <c r="S9" s="686"/>
      <c r="T9" s="687"/>
      <c r="U9" s="685" t="s">
        <v>301</v>
      </c>
      <c r="V9" s="686"/>
      <c r="W9" s="687"/>
      <c r="X9" s="294" t="s">
        <v>48</v>
      </c>
    </row>
    <row r="10" spans="1:24" ht="15.75" customHeight="1">
      <c r="A10" s="79"/>
      <c r="B10" s="2"/>
      <c r="C10" s="688"/>
      <c r="D10" s="689"/>
      <c r="E10" s="689"/>
      <c r="F10" s="693" t="s">
        <v>302</v>
      </c>
      <c r="G10" s="689"/>
      <c r="H10" s="690"/>
      <c r="I10" s="689"/>
      <c r="J10" s="689"/>
      <c r="K10" s="690"/>
      <c r="L10" s="688"/>
      <c r="M10" s="689"/>
      <c r="N10" s="690"/>
      <c r="O10" s="688"/>
      <c r="P10" s="689"/>
      <c r="Q10" s="690"/>
      <c r="R10" s="688"/>
      <c r="S10" s="689"/>
      <c r="T10" s="690"/>
      <c r="U10" s="688"/>
      <c r="V10" s="689"/>
      <c r="W10" s="690"/>
      <c r="X10" s="294" t="s">
        <v>48</v>
      </c>
    </row>
    <row r="11" spans="1:24" ht="3" customHeight="1">
      <c r="A11" s="79"/>
      <c r="B11" s="1"/>
      <c r="C11" s="79"/>
      <c r="D11" s="1"/>
      <c r="E11" s="1"/>
      <c r="F11" s="688"/>
      <c r="G11" s="689"/>
      <c r="H11" s="690"/>
      <c r="I11" s="2"/>
      <c r="J11" s="1"/>
      <c r="K11" s="1"/>
      <c r="L11" s="79"/>
      <c r="M11" s="1"/>
      <c r="N11" s="1"/>
      <c r="O11" s="79"/>
      <c r="P11" s="1"/>
      <c r="Q11" s="1"/>
      <c r="R11" s="79"/>
      <c r="S11" s="1"/>
      <c r="T11" s="1"/>
      <c r="U11" s="79"/>
      <c r="V11" s="1"/>
      <c r="W11" s="76"/>
      <c r="X11" s="294" t="s">
        <v>48</v>
      </c>
    </row>
    <row r="12" spans="1:24" ht="16.5" thickBot="1">
      <c r="A12" s="84" t="s">
        <v>131</v>
      </c>
      <c r="B12" s="146"/>
      <c r="C12" s="121" t="s">
        <v>28</v>
      </c>
      <c r="D12" s="83" t="s">
        <v>135</v>
      </c>
      <c r="E12" s="83" t="s">
        <v>30</v>
      </c>
      <c r="F12" s="121" t="s">
        <v>28</v>
      </c>
      <c r="G12" s="83" t="s">
        <v>135</v>
      </c>
      <c r="H12" s="83" t="s">
        <v>30</v>
      </c>
      <c r="I12" s="121" t="s">
        <v>28</v>
      </c>
      <c r="J12" s="83" t="s">
        <v>135</v>
      </c>
      <c r="K12" s="83" t="s">
        <v>30</v>
      </c>
      <c r="L12" s="121" t="s">
        <v>28</v>
      </c>
      <c r="M12" s="83" t="s">
        <v>135</v>
      </c>
      <c r="N12" s="83" t="s">
        <v>30</v>
      </c>
      <c r="O12" s="121" t="s">
        <v>28</v>
      </c>
      <c r="P12" s="83" t="s">
        <v>135</v>
      </c>
      <c r="Q12" s="83" t="s">
        <v>30</v>
      </c>
      <c r="R12" s="121" t="s">
        <v>28</v>
      </c>
      <c r="S12" s="83" t="s">
        <v>135</v>
      </c>
      <c r="T12" s="83" t="s">
        <v>30</v>
      </c>
      <c r="U12" s="121" t="s">
        <v>28</v>
      </c>
      <c r="V12" s="83" t="s">
        <v>135</v>
      </c>
      <c r="W12" s="122" t="s">
        <v>30</v>
      </c>
      <c r="X12" s="294" t="s">
        <v>48</v>
      </c>
    </row>
    <row r="13" spans="1:24" ht="15.75">
      <c r="A13" s="696"/>
      <c r="B13" s="697"/>
      <c r="C13" s="279"/>
      <c r="D13" s="280"/>
      <c r="E13" s="280"/>
      <c r="F13" s="279"/>
      <c r="G13" s="280"/>
      <c r="H13" s="280"/>
      <c r="I13" s="279"/>
      <c r="J13" s="280"/>
      <c r="K13" s="280"/>
      <c r="L13" s="279"/>
      <c r="M13" s="280"/>
      <c r="N13" s="280"/>
      <c r="O13" s="279"/>
      <c r="P13" s="280"/>
      <c r="Q13" s="280"/>
      <c r="R13" s="279"/>
      <c r="S13" s="280"/>
      <c r="T13" s="280"/>
      <c r="U13" s="279"/>
      <c r="V13" s="280"/>
      <c r="W13" s="281"/>
      <c r="X13" s="294" t="s">
        <v>48</v>
      </c>
    </row>
    <row r="14" spans="1:24" ht="15.75">
      <c r="A14" s="698" t="s">
        <v>71</v>
      </c>
      <c r="B14" s="699"/>
      <c r="C14" s="369">
        <v>1338</v>
      </c>
      <c r="D14" s="370">
        <v>1253</v>
      </c>
      <c r="E14" s="388">
        <v>250114</v>
      </c>
      <c r="F14" s="369">
        <v>0</v>
      </c>
      <c r="G14" s="370">
        <v>0</v>
      </c>
      <c r="H14" s="370">
        <v>0</v>
      </c>
      <c r="I14" s="369">
        <v>0</v>
      </c>
      <c r="J14" s="370">
        <v>0</v>
      </c>
      <c r="K14" s="370">
        <v>0</v>
      </c>
      <c r="L14" s="369">
        <v>0</v>
      </c>
      <c r="M14" s="370">
        <v>0</v>
      </c>
      <c r="N14" s="370">
        <v>-10200</v>
      </c>
      <c r="O14" s="369">
        <v>0</v>
      </c>
      <c r="P14" s="370">
        <v>0</v>
      </c>
      <c r="Q14" s="388">
        <v>3701</v>
      </c>
      <c r="R14" s="369">
        <v>0</v>
      </c>
      <c r="S14" s="370">
        <v>0</v>
      </c>
      <c r="T14" s="388">
        <v>2380</v>
      </c>
      <c r="U14" s="369">
        <f>C14+F14+L14+O14+R14</f>
        <v>1338</v>
      </c>
      <c r="V14" s="370">
        <f>D14+G14+M14+P14+S14</f>
        <v>1253</v>
      </c>
      <c r="W14" s="389">
        <f>E14+H14+N14+Q14+T14</f>
        <v>245995</v>
      </c>
      <c r="X14" s="294" t="s">
        <v>48</v>
      </c>
    </row>
    <row r="15" spans="1:24" ht="15.75">
      <c r="A15" s="90"/>
      <c r="B15" s="32"/>
      <c r="C15" s="372"/>
      <c r="D15" s="373"/>
      <c r="E15" s="373"/>
      <c r="F15" s="372"/>
      <c r="G15" s="373"/>
      <c r="H15" s="373"/>
      <c r="I15" s="372"/>
      <c r="J15" s="373"/>
      <c r="K15" s="373"/>
      <c r="L15" s="372"/>
      <c r="M15" s="373"/>
      <c r="N15" s="373"/>
      <c r="O15" s="372"/>
      <c r="P15" s="373"/>
      <c r="Q15" s="373"/>
      <c r="R15" s="372"/>
      <c r="S15" s="373"/>
      <c r="T15" s="373"/>
      <c r="U15" s="372"/>
      <c r="V15" s="373"/>
      <c r="W15" s="374"/>
      <c r="X15" s="294" t="s">
        <v>48</v>
      </c>
    </row>
    <row r="16" spans="1:24" ht="9" customHeight="1" hidden="1">
      <c r="A16" s="79"/>
      <c r="B16" s="1" t="s">
        <v>29</v>
      </c>
      <c r="C16" s="375"/>
      <c r="D16" s="376"/>
      <c r="E16" s="376"/>
      <c r="F16" s="375"/>
      <c r="G16" s="376"/>
      <c r="H16" s="376"/>
      <c r="I16" s="375"/>
      <c r="J16" s="376"/>
      <c r="K16" s="376"/>
      <c r="L16" s="375"/>
      <c r="M16" s="376"/>
      <c r="N16" s="376"/>
      <c r="O16" s="375"/>
      <c r="P16" s="376"/>
      <c r="Q16" s="376"/>
      <c r="R16" s="375"/>
      <c r="S16" s="376"/>
      <c r="T16" s="376"/>
      <c r="U16" s="375"/>
      <c r="V16" s="376"/>
      <c r="W16" s="377"/>
      <c r="X16" s="294" t="s">
        <v>48</v>
      </c>
    </row>
    <row r="17" spans="1:24" ht="15.75">
      <c r="A17" s="701" t="s">
        <v>40</v>
      </c>
      <c r="B17" s="702"/>
      <c r="C17" s="378">
        <f aca="true" t="shared" si="0" ref="C17:W17">SUM(C13:C15)</f>
        <v>1338</v>
      </c>
      <c r="D17" s="379">
        <f t="shared" si="0"/>
        <v>1253</v>
      </c>
      <c r="E17" s="379">
        <f t="shared" si="0"/>
        <v>250114</v>
      </c>
      <c r="F17" s="378">
        <f t="shared" si="0"/>
        <v>0</v>
      </c>
      <c r="G17" s="379">
        <f t="shared" si="0"/>
        <v>0</v>
      </c>
      <c r="H17" s="380">
        <f t="shared" si="0"/>
        <v>0</v>
      </c>
      <c r="I17" s="378">
        <f>SUM(I13:I15)</f>
        <v>0</v>
      </c>
      <c r="J17" s="379">
        <f>SUM(J13:J15)</f>
        <v>0</v>
      </c>
      <c r="K17" s="380">
        <f>SUM(K13:K15)</f>
        <v>0</v>
      </c>
      <c r="L17" s="378">
        <f t="shared" si="0"/>
        <v>0</v>
      </c>
      <c r="M17" s="379">
        <f t="shared" si="0"/>
        <v>0</v>
      </c>
      <c r="N17" s="379">
        <f t="shared" si="0"/>
        <v>-10200</v>
      </c>
      <c r="O17" s="378">
        <f t="shared" si="0"/>
        <v>0</v>
      </c>
      <c r="P17" s="379">
        <f t="shared" si="0"/>
        <v>0</v>
      </c>
      <c r="Q17" s="379">
        <f t="shared" si="0"/>
        <v>3701</v>
      </c>
      <c r="R17" s="378">
        <f t="shared" si="0"/>
        <v>0</v>
      </c>
      <c r="S17" s="379">
        <f t="shared" si="0"/>
        <v>0</v>
      </c>
      <c r="T17" s="379">
        <f t="shared" si="0"/>
        <v>2380</v>
      </c>
      <c r="U17" s="378">
        <f t="shared" si="0"/>
        <v>1338</v>
      </c>
      <c r="V17" s="379">
        <f t="shared" si="0"/>
        <v>1253</v>
      </c>
      <c r="W17" s="381">
        <f t="shared" si="0"/>
        <v>245995</v>
      </c>
      <c r="X17" s="294" t="s">
        <v>48</v>
      </c>
    </row>
    <row r="18" spans="1:37" ht="15.75">
      <c r="A18" s="700" t="s">
        <v>13</v>
      </c>
      <c r="B18" s="695"/>
      <c r="C18" s="382"/>
      <c r="D18" s="383">
        <v>41</v>
      </c>
      <c r="E18" s="383"/>
      <c r="F18" s="382"/>
      <c r="G18" s="383"/>
      <c r="H18" s="383"/>
      <c r="I18" s="382"/>
      <c r="J18" s="383"/>
      <c r="K18" s="383"/>
      <c r="L18" s="382"/>
      <c r="M18" s="383"/>
      <c r="N18" s="383"/>
      <c r="O18" s="382"/>
      <c r="P18" s="383"/>
      <c r="Q18" s="383"/>
      <c r="R18" s="382"/>
      <c r="S18" s="383"/>
      <c r="T18" s="383"/>
      <c r="U18" s="382"/>
      <c r="V18" s="383">
        <f>D18+G18+M18+P18+S18</f>
        <v>41</v>
      </c>
      <c r="W18" s="384"/>
      <c r="X18" s="294" t="s">
        <v>48</v>
      </c>
      <c r="Y18" s="21"/>
      <c r="Z18" s="21"/>
      <c r="AA18" s="21"/>
      <c r="AB18" s="21"/>
      <c r="AC18" s="21"/>
      <c r="AD18" s="21"/>
      <c r="AE18" s="21"/>
      <c r="AF18" s="21"/>
      <c r="AG18" s="21"/>
      <c r="AH18" s="21"/>
      <c r="AI18" s="21"/>
      <c r="AJ18" s="21"/>
      <c r="AK18" s="21"/>
    </row>
    <row r="19" spans="1:24" ht="15.75">
      <c r="A19" s="700" t="s">
        <v>12</v>
      </c>
      <c r="B19" s="695"/>
      <c r="C19" s="385"/>
      <c r="D19" s="386">
        <f>SUM(D17:D18)</f>
        <v>1294</v>
      </c>
      <c r="E19" s="386"/>
      <c r="F19" s="385"/>
      <c r="G19" s="386">
        <f>+G17+G18</f>
        <v>0</v>
      </c>
      <c r="H19" s="386"/>
      <c r="I19" s="385"/>
      <c r="J19" s="386">
        <f>+J17+J18</f>
        <v>0</v>
      </c>
      <c r="K19" s="386"/>
      <c r="L19" s="385"/>
      <c r="M19" s="386">
        <f>+M17+M18</f>
        <v>0</v>
      </c>
      <c r="N19" s="386"/>
      <c r="O19" s="385"/>
      <c r="P19" s="386">
        <f>+P17+P18</f>
        <v>0</v>
      </c>
      <c r="Q19" s="386"/>
      <c r="R19" s="385"/>
      <c r="S19" s="386">
        <f>+S17+S18</f>
        <v>0</v>
      </c>
      <c r="T19" s="386"/>
      <c r="U19" s="385"/>
      <c r="V19" s="386">
        <f>SUM(V17:V18)</f>
        <v>1294</v>
      </c>
      <c r="W19" s="387"/>
      <c r="X19" s="294" t="s">
        <v>48</v>
      </c>
    </row>
    <row r="20" spans="1:24" ht="15.75">
      <c r="A20" s="710" t="s">
        <v>14</v>
      </c>
      <c r="B20" s="711"/>
      <c r="C20" s="369"/>
      <c r="D20" s="370"/>
      <c r="E20" s="370"/>
      <c r="F20" s="369"/>
      <c r="G20" s="370"/>
      <c r="H20" s="370"/>
      <c r="I20" s="369"/>
      <c r="J20" s="370"/>
      <c r="K20" s="370"/>
      <c r="L20" s="369"/>
      <c r="M20" s="370"/>
      <c r="N20" s="370"/>
      <c r="O20" s="369"/>
      <c r="P20" s="370"/>
      <c r="Q20" s="370"/>
      <c r="R20" s="369"/>
      <c r="S20" s="370"/>
      <c r="T20" s="370"/>
      <c r="U20" s="369"/>
      <c r="V20" s="370"/>
      <c r="W20" s="371"/>
      <c r="X20" s="294" t="s">
        <v>48</v>
      </c>
    </row>
    <row r="21" spans="1:24" ht="15.75">
      <c r="A21" s="691" t="s">
        <v>180</v>
      </c>
      <c r="B21" s="692"/>
      <c r="C21" s="382"/>
      <c r="D21" s="383">
        <v>8</v>
      </c>
      <c r="E21" s="383"/>
      <c r="F21" s="382"/>
      <c r="G21" s="383">
        <v>0</v>
      </c>
      <c r="H21" s="383"/>
      <c r="I21" s="382"/>
      <c r="J21" s="383">
        <v>0</v>
      </c>
      <c r="K21" s="383"/>
      <c r="L21" s="382"/>
      <c r="M21" s="383">
        <v>0</v>
      </c>
      <c r="N21" s="383"/>
      <c r="O21" s="382"/>
      <c r="P21" s="383">
        <v>0</v>
      </c>
      <c r="Q21" s="383"/>
      <c r="R21" s="382"/>
      <c r="S21" s="383">
        <v>0</v>
      </c>
      <c r="T21" s="383"/>
      <c r="U21" s="382"/>
      <c r="V21" s="383">
        <f>D21+G21+M21+P21+S21</f>
        <v>8</v>
      </c>
      <c r="W21" s="384"/>
      <c r="X21" s="294" t="s">
        <v>48</v>
      </c>
    </row>
    <row r="22" spans="1:24" ht="15.75">
      <c r="A22" s="694" t="s">
        <v>15</v>
      </c>
      <c r="B22" s="695"/>
      <c r="C22" s="382"/>
      <c r="D22" s="383">
        <f>D21+D19</f>
        <v>1302</v>
      </c>
      <c r="E22" s="383"/>
      <c r="F22" s="382"/>
      <c r="G22" s="383">
        <f>G21+G19</f>
        <v>0</v>
      </c>
      <c r="H22" s="383"/>
      <c r="I22" s="382"/>
      <c r="J22" s="383">
        <f>J21+J19</f>
        <v>0</v>
      </c>
      <c r="K22" s="383"/>
      <c r="L22" s="382"/>
      <c r="M22" s="383">
        <f>M21+M19</f>
        <v>0</v>
      </c>
      <c r="N22" s="383"/>
      <c r="O22" s="382"/>
      <c r="P22" s="383">
        <f>P21+P19</f>
        <v>0</v>
      </c>
      <c r="Q22" s="383"/>
      <c r="R22" s="382"/>
      <c r="S22" s="383">
        <f>S21+S19</f>
        <v>0</v>
      </c>
      <c r="T22" s="383"/>
      <c r="U22" s="382"/>
      <c r="V22" s="383">
        <f>V21+V19</f>
        <v>1302</v>
      </c>
      <c r="W22" s="384"/>
      <c r="X22" s="294" t="s">
        <v>48</v>
      </c>
    </row>
    <row r="23" spans="2:24" ht="15.75">
      <c r="B23" s="1"/>
      <c r="C23" s="1"/>
      <c r="D23" s="1"/>
      <c r="E23" s="1"/>
      <c r="F23" s="1"/>
      <c r="G23" s="1"/>
      <c r="H23" s="1"/>
      <c r="I23" s="1"/>
      <c r="J23" s="1"/>
      <c r="K23" s="1"/>
      <c r="L23" s="1"/>
      <c r="M23" s="1"/>
      <c r="N23" s="1"/>
      <c r="O23" s="1"/>
      <c r="P23" s="1"/>
      <c r="Q23" s="1"/>
      <c r="R23" s="1"/>
      <c r="S23" s="1"/>
      <c r="T23" s="1"/>
      <c r="U23" s="1"/>
      <c r="V23" s="1"/>
      <c r="W23" s="1"/>
      <c r="X23" s="294" t="s">
        <v>48</v>
      </c>
    </row>
    <row r="24" spans="2:24" ht="15.75">
      <c r="B24" s="1"/>
      <c r="C24" s="1"/>
      <c r="D24" s="1"/>
      <c r="E24" s="1"/>
      <c r="F24" s="1"/>
      <c r="G24" s="1"/>
      <c r="H24" s="1"/>
      <c r="I24" s="1"/>
      <c r="J24" s="1"/>
      <c r="K24" s="1"/>
      <c r="L24" s="1"/>
      <c r="M24" s="1"/>
      <c r="N24" s="1"/>
      <c r="O24" s="1"/>
      <c r="P24" s="1"/>
      <c r="Q24" s="1"/>
      <c r="R24" s="1"/>
      <c r="S24" s="1"/>
      <c r="T24" s="1"/>
      <c r="U24" s="1"/>
      <c r="V24" s="1"/>
      <c r="W24" s="1"/>
      <c r="X24" s="294" t="s">
        <v>48</v>
      </c>
    </row>
    <row r="25" spans="1:24" ht="15.75">
      <c r="A25" s="17" t="s">
        <v>306</v>
      </c>
      <c r="B25" s="1"/>
      <c r="C25" s="1"/>
      <c r="D25" s="1"/>
      <c r="E25" s="1"/>
      <c r="F25" s="1"/>
      <c r="G25" s="1"/>
      <c r="H25" s="1"/>
      <c r="I25" s="1"/>
      <c r="J25" s="1"/>
      <c r="K25" s="1"/>
      <c r="L25" s="1"/>
      <c r="M25" s="1"/>
      <c r="N25" s="1"/>
      <c r="O25" s="1"/>
      <c r="P25" s="1"/>
      <c r="Q25" s="1"/>
      <c r="R25" s="1"/>
      <c r="S25" s="1"/>
      <c r="T25" s="1"/>
      <c r="U25" s="1"/>
      <c r="V25" s="1"/>
      <c r="W25" s="1"/>
      <c r="X25" s="294" t="s">
        <v>48</v>
      </c>
    </row>
    <row r="26" spans="2:24" ht="15.75">
      <c r="B26" s="1"/>
      <c r="C26" s="1"/>
      <c r="D26" s="1"/>
      <c r="E26" s="1"/>
      <c r="F26" s="1"/>
      <c r="G26" s="1"/>
      <c r="H26" s="1"/>
      <c r="I26" s="1"/>
      <c r="J26" s="1"/>
      <c r="K26" s="1"/>
      <c r="L26" s="1"/>
      <c r="M26" s="1"/>
      <c r="N26" s="1"/>
      <c r="O26" s="1"/>
      <c r="P26" s="1"/>
      <c r="Q26" s="1"/>
      <c r="R26" s="1"/>
      <c r="S26" s="1"/>
      <c r="T26" s="1"/>
      <c r="U26" s="1"/>
      <c r="V26" s="1"/>
      <c r="W26" s="1"/>
      <c r="X26" s="294" t="s">
        <v>48</v>
      </c>
    </row>
    <row r="27" spans="1:24" ht="15.75">
      <c r="A27" s="17" t="s">
        <v>312</v>
      </c>
      <c r="B27" s="1"/>
      <c r="C27" s="1"/>
      <c r="D27" s="1"/>
      <c r="E27" s="1"/>
      <c r="F27" s="1"/>
      <c r="G27" s="1"/>
      <c r="H27" s="1"/>
      <c r="I27" s="1"/>
      <c r="J27" s="1"/>
      <c r="K27" s="1"/>
      <c r="L27" s="1"/>
      <c r="M27" s="1"/>
      <c r="N27" s="1"/>
      <c r="O27" s="1"/>
      <c r="P27" s="1"/>
      <c r="Q27" s="1"/>
      <c r="R27" s="1"/>
      <c r="S27" s="1"/>
      <c r="T27" s="1"/>
      <c r="U27" s="1"/>
      <c r="V27" s="1"/>
      <c r="W27" s="1"/>
      <c r="X27" s="294" t="s">
        <v>48</v>
      </c>
    </row>
    <row r="28" spans="2:24" ht="15.75">
      <c r="B28" s="1"/>
      <c r="C28" s="1"/>
      <c r="D28" s="1"/>
      <c r="E28" s="1"/>
      <c r="F28" s="1"/>
      <c r="G28" s="1"/>
      <c r="H28" s="1"/>
      <c r="I28" s="1"/>
      <c r="J28" s="1"/>
      <c r="K28" s="1"/>
      <c r="L28" s="1"/>
      <c r="M28" s="1"/>
      <c r="N28" s="1"/>
      <c r="O28" s="1"/>
      <c r="P28" s="1"/>
      <c r="Q28" s="1"/>
      <c r="R28" s="1"/>
      <c r="S28" s="1"/>
      <c r="T28" s="1"/>
      <c r="U28" s="1"/>
      <c r="V28" s="1"/>
      <c r="W28" s="1"/>
      <c r="X28" s="294" t="s">
        <v>48</v>
      </c>
    </row>
    <row r="29" spans="1:24" ht="15.75">
      <c r="A29" s="17" t="s">
        <v>313</v>
      </c>
      <c r="B29" s="1"/>
      <c r="C29" s="1"/>
      <c r="D29" s="1"/>
      <c r="E29" s="1"/>
      <c r="F29" s="1"/>
      <c r="G29" s="1"/>
      <c r="H29" s="1"/>
      <c r="I29" s="1"/>
      <c r="J29" s="1"/>
      <c r="K29" s="1"/>
      <c r="L29" s="1"/>
      <c r="M29" s="1"/>
      <c r="N29" s="1"/>
      <c r="O29" s="1"/>
      <c r="P29" s="1"/>
      <c r="Q29" s="1"/>
      <c r="R29" s="1"/>
      <c r="S29" s="1"/>
      <c r="T29" s="1"/>
      <c r="U29" s="1"/>
      <c r="V29" s="1"/>
      <c r="W29" s="1"/>
      <c r="X29" s="294" t="s">
        <v>48</v>
      </c>
    </row>
    <row r="30" spans="2:24" ht="15.75">
      <c r="B30" s="1"/>
      <c r="C30" s="1"/>
      <c r="D30" s="1"/>
      <c r="E30" s="1"/>
      <c r="F30" s="1"/>
      <c r="G30" s="1"/>
      <c r="H30" s="1"/>
      <c r="I30" s="1"/>
      <c r="J30" s="1"/>
      <c r="K30" s="1"/>
      <c r="L30" s="1"/>
      <c r="M30" s="1"/>
      <c r="N30" s="1"/>
      <c r="O30" s="1"/>
      <c r="P30" s="1"/>
      <c r="Q30" s="1"/>
      <c r="R30" s="1"/>
      <c r="S30" s="1"/>
      <c r="T30" s="1"/>
      <c r="U30" s="1"/>
      <c r="V30" s="1"/>
      <c r="W30" s="1"/>
      <c r="X30" s="294" t="s">
        <v>48</v>
      </c>
    </row>
    <row r="31" spans="1:24" ht="15.75">
      <c r="A31" s="1" t="s">
        <v>314</v>
      </c>
      <c r="C31" s="1"/>
      <c r="D31" s="1"/>
      <c r="E31" s="1"/>
      <c r="F31" s="1"/>
      <c r="G31" s="1"/>
      <c r="H31" s="1"/>
      <c r="I31" s="1"/>
      <c r="J31" s="1"/>
      <c r="K31" s="1"/>
      <c r="L31" s="1"/>
      <c r="M31" s="1"/>
      <c r="N31" s="1"/>
      <c r="O31" s="1"/>
      <c r="P31" s="1"/>
      <c r="Q31" s="1"/>
      <c r="R31" s="1"/>
      <c r="S31" s="1"/>
      <c r="T31" s="1"/>
      <c r="U31" s="1"/>
      <c r="V31" s="1"/>
      <c r="W31" s="1"/>
      <c r="X31" s="288" t="s">
        <v>116</v>
      </c>
    </row>
    <row r="32" spans="1:24" ht="15.75">
      <c r="A32" s="1"/>
      <c r="B32" s="1"/>
      <c r="C32" s="1"/>
      <c r="D32" s="1"/>
      <c r="E32" s="1"/>
      <c r="F32" s="1"/>
      <c r="G32" s="1"/>
      <c r="H32" s="1"/>
      <c r="I32" s="1"/>
      <c r="J32" s="1"/>
      <c r="K32" s="1"/>
      <c r="L32" s="1"/>
      <c r="M32" s="1"/>
      <c r="N32" s="1"/>
      <c r="O32" s="1"/>
      <c r="P32" s="1"/>
      <c r="Q32" s="1"/>
      <c r="R32" s="1"/>
      <c r="S32" s="1"/>
      <c r="T32" s="1"/>
      <c r="U32" s="1"/>
      <c r="V32" s="1"/>
      <c r="W32" s="1"/>
      <c r="X32" s="294"/>
    </row>
    <row r="33" spans="1:24" ht="15.75">
      <c r="A33" s="1"/>
      <c r="C33" s="1"/>
      <c r="D33" s="1"/>
      <c r="E33" s="1"/>
      <c r="F33" s="1"/>
      <c r="G33" s="1"/>
      <c r="H33" s="1"/>
      <c r="I33" s="1"/>
      <c r="J33" s="1"/>
      <c r="K33" s="1"/>
      <c r="L33" s="1"/>
      <c r="M33" s="1"/>
      <c r="N33" s="1"/>
      <c r="O33" s="1"/>
      <c r="P33" s="1"/>
      <c r="Q33" s="1"/>
      <c r="R33" s="1"/>
      <c r="S33" s="1"/>
      <c r="T33" s="1"/>
      <c r="U33" s="1"/>
      <c r="V33" s="1"/>
      <c r="W33" s="1"/>
      <c r="X33" s="294"/>
    </row>
    <row r="34" spans="1:24" ht="15.75">
      <c r="A34" s="1"/>
      <c r="C34" s="1"/>
      <c r="D34" s="1"/>
      <c r="E34" s="1"/>
      <c r="F34" s="1"/>
      <c r="G34" s="1"/>
      <c r="H34" s="1"/>
      <c r="I34" s="1"/>
      <c r="J34" s="1"/>
      <c r="K34" s="1"/>
      <c r="L34" s="1"/>
      <c r="M34" s="1"/>
      <c r="N34" s="1"/>
      <c r="O34" s="1"/>
      <c r="P34" s="1"/>
      <c r="Q34" s="1"/>
      <c r="R34" s="1"/>
      <c r="S34" s="1"/>
      <c r="T34" s="1"/>
      <c r="U34" s="1"/>
      <c r="V34" s="1"/>
      <c r="W34" s="1"/>
      <c r="X34" s="294"/>
    </row>
    <row r="35" spans="1:24" ht="15.75">
      <c r="A35" s="1"/>
      <c r="B35" s="1"/>
      <c r="C35" s="1"/>
      <c r="D35" s="1"/>
      <c r="E35" s="1"/>
      <c r="F35" s="1"/>
      <c r="G35" s="1"/>
      <c r="H35" s="1"/>
      <c r="I35" s="1"/>
      <c r="J35" s="1"/>
      <c r="K35" s="1"/>
      <c r="L35" s="1"/>
      <c r="M35" s="1"/>
      <c r="N35" s="1"/>
      <c r="O35" s="1"/>
      <c r="P35" s="1"/>
      <c r="Q35" s="1"/>
      <c r="R35" s="1"/>
      <c r="S35" s="1"/>
      <c r="T35" s="1"/>
      <c r="U35" s="1"/>
      <c r="V35" s="1"/>
      <c r="W35" s="1"/>
      <c r="X35" s="294"/>
    </row>
    <row r="36" spans="1:24" ht="15.75">
      <c r="A36" s="1"/>
      <c r="B36" s="1"/>
      <c r="C36" s="1"/>
      <c r="D36" s="1"/>
      <c r="E36" s="1"/>
      <c r="F36" s="1"/>
      <c r="G36" s="1"/>
      <c r="H36" s="1"/>
      <c r="I36" s="1"/>
      <c r="J36" s="1"/>
      <c r="K36" s="1"/>
      <c r="L36" s="1"/>
      <c r="M36" s="1"/>
      <c r="N36" s="1"/>
      <c r="O36" s="1"/>
      <c r="P36" s="1"/>
      <c r="Q36" s="1"/>
      <c r="R36" s="1"/>
      <c r="S36" s="1"/>
      <c r="T36" s="1"/>
      <c r="U36" s="1"/>
      <c r="V36" s="1"/>
      <c r="W36" s="1"/>
      <c r="X36" s="294"/>
    </row>
    <row r="37" spans="1:24" ht="39.75" customHeight="1">
      <c r="A37" s="703"/>
      <c r="B37" s="704"/>
      <c r="C37" s="704"/>
      <c r="D37" s="704"/>
      <c r="E37" s="704"/>
      <c r="F37" s="704"/>
      <c r="G37" s="704"/>
      <c r="H37" s="704"/>
      <c r="I37" s="704"/>
      <c r="J37" s="704"/>
      <c r="K37" s="704"/>
      <c r="L37" s="704"/>
      <c r="M37" s="704"/>
      <c r="N37" s="704"/>
      <c r="O37" s="704"/>
      <c r="P37" s="704"/>
      <c r="Q37" s="704"/>
      <c r="R37" s="704"/>
      <c r="S37" s="704"/>
      <c r="T37" s="704"/>
      <c r="U37" s="1"/>
      <c r="V37" s="1"/>
      <c r="W37" s="1"/>
      <c r="X37" s="294"/>
    </row>
    <row r="38" spans="1:24" ht="14.25" customHeight="1">
      <c r="A38" s="74"/>
      <c r="B38" s="69"/>
      <c r="C38" s="69"/>
      <c r="D38" s="69"/>
      <c r="E38" s="69"/>
      <c r="F38" s="69"/>
      <c r="G38" s="69"/>
      <c r="H38" s="69"/>
      <c r="I38" s="69"/>
      <c r="J38" s="69"/>
      <c r="K38" s="69"/>
      <c r="L38" s="69"/>
      <c r="M38" s="69"/>
      <c r="N38" s="69"/>
      <c r="O38" s="69"/>
      <c r="P38" s="69"/>
      <c r="Q38" s="69"/>
      <c r="R38" s="69"/>
      <c r="S38" s="69"/>
      <c r="T38" s="69"/>
      <c r="U38" s="1"/>
      <c r="V38" s="1"/>
      <c r="W38" s="1"/>
      <c r="X38" s="294"/>
    </row>
    <row r="39" spans="1:24" ht="15.75">
      <c r="A39" s="1"/>
      <c r="B39" s="1"/>
      <c r="C39" s="1"/>
      <c r="D39" s="1"/>
      <c r="E39" s="1"/>
      <c r="F39" s="1"/>
      <c r="G39" s="1"/>
      <c r="H39" s="1"/>
      <c r="I39" s="1"/>
      <c r="J39" s="1"/>
      <c r="K39" s="1"/>
      <c r="L39" s="1"/>
      <c r="M39" s="1"/>
      <c r="N39" s="1"/>
      <c r="O39" s="1"/>
      <c r="P39" s="1"/>
      <c r="Q39" s="1"/>
      <c r="R39" s="1"/>
      <c r="S39" s="1"/>
      <c r="T39" s="1"/>
      <c r="U39" s="1"/>
      <c r="V39" s="1"/>
      <c r="W39" s="1"/>
      <c r="X39" s="294"/>
    </row>
    <row r="40" spans="1:24" ht="15.75">
      <c r="A40" s="706" t="s">
        <v>116</v>
      </c>
      <c r="B40" s="706"/>
      <c r="C40" s="706"/>
      <c r="D40" s="706"/>
      <c r="E40" s="706"/>
      <c r="F40" s="706"/>
      <c r="G40" s="706"/>
      <c r="H40" s="706"/>
      <c r="I40" s="706"/>
      <c r="J40" s="706"/>
      <c r="K40" s="706"/>
      <c r="L40" s="706"/>
      <c r="M40" s="706"/>
      <c r="N40" s="706"/>
      <c r="O40" s="706"/>
      <c r="P40" s="706"/>
      <c r="Q40" s="706"/>
      <c r="R40" s="706"/>
      <c r="S40" s="706"/>
      <c r="T40" s="706"/>
      <c r="U40" s="706"/>
      <c r="V40" s="706"/>
      <c r="W40" s="706"/>
      <c r="X40" s="294"/>
    </row>
    <row r="41" spans="1:23" ht="15.75">
      <c r="A41" s="1"/>
      <c r="B41" s="1"/>
      <c r="C41" s="1"/>
      <c r="D41" s="1"/>
      <c r="E41" s="1"/>
      <c r="F41" s="1"/>
      <c r="G41" s="1"/>
      <c r="H41" s="1"/>
      <c r="I41" s="1"/>
      <c r="J41" s="1"/>
      <c r="K41" s="1"/>
      <c r="L41" s="1"/>
      <c r="M41" s="1"/>
      <c r="N41" s="1"/>
      <c r="O41" s="1"/>
      <c r="P41" s="1"/>
      <c r="Q41" s="1"/>
      <c r="R41" s="1"/>
      <c r="S41" s="1"/>
      <c r="T41" s="1"/>
      <c r="U41" s="1"/>
      <c r="V41" s="1"/>
      <c r="W41" s="1"/>
    </row>
    <row r="42" spans="1:23" ht="15.75">
      <c r="A42" s="75"/>
      <c r="B42" s="75"/>
      <c r="C42" s="75"/>
      <c r="D42" s="75"/>
      <c r="E42" s="75"/>
      <c r="F42" s="75"/>
      <c r="G42" s="75"/>
      <c r="H42" s="75"/>
      <c r="I42" s="75"/>
      <c r="J42" s="75"/>
      <c r="K42" s="75"/>
      <c r="L42" s="75"/>
      <c r="M42" s="75"/>
      <c r="N42" s="75"/>
      <c r="O42" s="1"/>
      <c r="P42" s="1"/>
      <c r="Q42" s="1"/>
      <c r="R42" s="1"/>
      <c r="S42" s="1"/>
      <c r="T42" s="1"/>
      <c r="U42" s="1"/>
      <c r="V42" s="1"/>
      <c r="W42" s="1"/>
    </row>
    <row r="43" spans="1:23" ht="15.75">
      <c r="A43" s="75"/>
      <c r="B43" s="75"/>
      <c r="C43" s="75"/>
      <c r="D43" s="75"/>
      <c r="E43" s="75"/>
      <c r="F43" s="75"/>
      <c r="G43" s="75"/>
      <c r="H43" s="75"/>
      <c r="I43" s="75"/>
      <c r="J43" s="75"/>
      <c r="K43" s="75"/>
      <c r="L43" s="75"/>
      <c r="M43" s="75"/>
      <c r="N43" s="75"/>
      <c r="O43" s="1"/>
      <c r="P43" s="1"/>
      <c r="Q43" s="1"/>
      <c r="R43" s="1"/>
      <c r="S43" s="1"/>
      <c r="T43" s="1"/>
      <c r="U43" s="1"/>
      <c r="V43" s="1"/>
      <c r="W43" s="1"/>
    </row>
    <row r="44" ht="15.75">
      <c r="W44" s="267"/>
    </row>
  </sheetData>
  <mergeCells count="22">
    <mergeCell ref="A37:T37"/>
    <mergeCell ref="A6:W6"/>
    <mergeCell ref="A40:W40"/>
    <mergeCell ref="A1:W1"/>
    <mergeCell ref="A3:W3"/>
    <mergeCell ref="A4:W4"/>
    <mergeCell ref="A5:W5"/>
    <mergeCell ref="A19:B19"/>
    <mergeCell ref="A20:B20"/>
    <mergeCell ref="R9:T10"/>
    <mergeCell ref="A22:B22"/>
    <mergeCell ref="C9:E10"/>
    <mergeCell ref="A13:B13"/>
    <mergeCell ref="A14:B14"/>
    <mergeCell ref="A18:B18"/>
    <mergeCell ref="A17:B17"/>
    <mergeCell ref="L9:N10"/>
    <mergeCell ref="O9:Q10"/>
    <mergeCell ref="U9:W10"/>
    <mergeCell ref="A21:B21"/>
    <mergeCell ref="I9:K10"/>
    <mergeCell ref="F10:H11"/>
  </mergeCells>
  <printOptions horizontalCentered="1"/>
  <pageMargins left="0.5" right="0.5" top="0.75" bottom="0.55" header="0.5" footer="0.5"/>
  <pageSetup firstPageNumber="2" useFirstPageNumber="1" fitToHeight="1" fitToWidth="1" horizontalDpi="300" verticalDpi="300" orientation="landscape" scale="82" r:id="rId1"/>
  <headerFooter alignWithMargins="0">
    <oddFooter>&amp;C&amp;"Times New Roman,Regular"Exhibit F - Crosswalk of 2008 Availability</oddFooter>
  </headerFooter>
</worksheet>
</file>

<file path=xl/worksheets/sheet7.xml><?xml version="1.0" encoding="utf-8"?>
<worksheet xmlns="http://schemas.openxmlformats.org/spreadsheetml/2006/main" xmlns:r="http://schemas.openxmlformats.org/officeDocument/2006/relationships">
  <dimension ref="A1:AH39"/>
  <sheetViews>
    <sheetView workbookViewId="0" topLeftCell="A1">
      <selection activeCell="B44" sqref="B44"/>
    </sheetView>
  </sheetViews>
  <sheetFormatPr defaultColWidth="8.88671875" defaultRowHeight="15"/>
  <cols>
    <col min="1" max="1" width="3.77734375" style="17" customWidth="1"/>
    <col min="2" max="2" width="23.88671875" style="17" customWidth="1"/>
    <col min="3" max="3" width="5.6640625" style="17" customWidth="1"/>
    <col min="4" max="4" width="6.77734375" style="17" customWidth="1"/>
    <col min="5" max="5" width="8.99609375" style="17" customWidth="1"/>
    <col min="6" max="6" width="5.77734375" style="17" hidden="1" customWidth="1"/>
    <col min="7" max="7" width="5.6640625" style="17" hidden="1" customWidth="1"/>
    <col min="8" max="8" width="7.77734375" style="17" hidden="1" customWidth="1"/>
    <col min="9" max="10" width="5.6640625" style="17" hidden="1" customWidth="1"/>
    <col min="11" max="11" width="7.77734375" style="17" hidden="1"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1.5625" style="295" customWidth="1"/>
    <col min="22" max="16384" width="9.6640625" style="17" customWidth="1"/>
  </cols>
  <sheetData>
    <row r="1" spans="1:21" ht="20.25">
      <c r="A1" s="707" t="s">
        <v>209</v>
      </c>
      <c r="B1" s="640"/>
      <c r="C1" s="640"/>
      <c r="D1" s="640"/>
      <c r="E1" s="640"/>
      <c r="F1" s="640"/>
      <c r="G1" s="640"/>
      <c r="H1" s="640"/>
      <c r="I1" s="640"/>
      <c r="J1" s="640"/>
      <c r="K1" s="640"/>
      <c r="L1" s="640"/>
      <c r="M1" s="640"/>
      <c r="N1" s="640"/>
      <c r="O1" s="640"/>
      <c r="P1" s="640"/>
      <c r="Q1" s="640"/>
      <c r="R1" s="640"/>
      <c r="S1" s="640"/>
      <c r="T1" s="640"/>
      <c r="U1" s="294" t="s">
        <v>48</v>
      </c>
    </row>
    <row r="2" spans="1:21" ht="15.75">
      <c r="A2" s="1"/>
      <c r="B2" s="1"/>
      <c r="C2" s="1"/>
      <c r="D2" s="1"/>
      <c r="E2" s="1"/>
      <c r="F2" s="1"/>
      <c r="G2" s="1"/>
      <c r="H2" s="1"/>
      <c r="I2" s="1"/>
      <c r="J2" s="1"/>
      <c r="K2" s="1"/>
      <c r="L2" s="1"/>
      <c r="M2" s="1"/>
      <c r="N2" s="1"/>
      <c r="O2" s="1"/>
      <c r="P2" s="1"/>
      <c r="Q2" s="1"/>
      <c r="R2" s="1"/>
      <c r="S2" s="1"/>
      <c r="T2" s="1"/>
      <c r="U2" s="294" t="s">
        <v>48</v>
      </c>
    </row>
    <row r="3" spans="1:21" ht="18.75">
      <c r="A3" s="708" t="s">
        <v>210</v>
      </c>
      <c r="B3" s="627"/>
      <c r="C3" s="627"/>
      <c r="D3" s="627"/>
      <c r="E3" s="627"/>
      <c r="F3" s="627"/>
      <c r="G3" s="627"/>
      <c r="H3" s="627"/>
      <c r="I3" s="627"/>
      <c r="J3" s="627"/>
      <c r="K3" s="627"/>
      <c r="L3" s="627"/>
      <c r="M3" s="627"/>
      <c r="N3" s="627"/>
      <c r="O3" s="627"/>
      <c r="P3" s="627"/>
      <c r="Q3" s="627"/>
      <c r="R3" s="627"/>
      <c r="S3" s="627"/>
      <c r="T3" s="627"/>
      <c r="U3" s="294" t="s">
        <v>48</v>
      </c>
    </row>
    <row r="4" spans="1:21" ht="16.5">
      <c r="A4" s="709" t="str">
        <f>+'B. Summary of Requirements '!A5</f>
        <v>Civil Division</v>
      </c>
      <c r="B4" s="629"/>
      <c r="C4" s="629"/>
      <c r="D4" s="629"/>
      <c r="E4" s="629"/>
      <c r="F4" s="629"/>
      <c r="G4" s="629"/>
      <c r="H4" s="629"/>
      <c r="I4" s="629"/>
      <c r="J4" s="629"/>
      <c r="K4" s="629"/>
      <c r="L4" s="629"/>
      <c r="M4" s="629"/>
      <c r="N4" s="629"/>
      <c r="O4" s="629"/>
      <c r="P4" s="629"/>
      <c r="Q4" s="629"/>
      <c r="R4" s="629"/>
      <c r="S4" s="629"/>
      <c r="T4" s="629"/>
      <c r="U4" s="294" t="s">
        <v>48</v>
      </c>
    </row>
    <row r="5" spans="1:21" ht="16.5">
      <c r="A5" s="709" t="str">
        <f>+'B. Summary of Requirements '!A6</f>
        <v>Salaries and Expenses</v>
      </c>
      <c r="B5" s="627"/>
      <c r="C5" s="627"/>
      <c r="D5" s="627"/>
      <c r="E5" s="627"/>
      <c r="F5" s="627"/>
      <c r="G5" s="627"/>
      <c r="H5" s="627"/>
      <c r="I5" s="627"/>
      <c r="J5" s="627"/>
      <c r="K5" s="627"/>
      <c r="L5" s="627"/>
      <c r="M5" s="627"/>
      <c r="N5" s="627"/>
      <c r="O5" s="627"/>
      <c r="P5" s="627"/>
      <c r="Q5" s="627"/>
      <c r="R5" s="627"/>
      <c r="S5" s="627"/>
      <c r="T5" s="627"/>
      <c r="U5" s="294" t="s">
        <v>48</v>
      </c>
    </row>
    <row r="6" spans="1:21" ht="15.75">
      <c r="A6" s="705" t="s">
        <v>5</v>
      </c>
      <c r="B6" s="629"/>
      <c r="C6" s="629"/>
      <c r="D6" s="629"/>
      <c r="E6" s="629"/>
      <c r="F6" s="629"/>
      <c r="G6" s="629"/>
      <c r="H6" s="629"/>
      <c r="I6" s="629"/>
      <c r="J6" s="629"/>
      <c r="K6" s="629"/>
      <c r="L6" s="629"/>
      <c r="M6" s="629"/>
      <c r="N6" s="629"/>
      <c r="O6" s="629"/>
      <c r="P6" s="629"/>
      <c r="Q6" s="629"/>
      <c r="R6" s="629"/>
      <c r="S6" s="629"/>
      <c r="T6" s="629"/>
      <c r="U6" s="294" t="s">
        <v>48</v>
      </c>
    </row>
    <row r="7" spans="1:21" ht="15.75">
      <c r="A7" s="1"/>
      <c r="B7" s="1"/>
      <c r="C7" s="1"/>
      <c r="D7" s="1"/>
      <c r="E7" s="1"/>
      <c r="F7" s="18"/>
      <c r="G7" s="18"/>
      <c r="H7" s="18"/>
      <c r="I7" s="18"/>
      <c r="J7" s="18"/>
      <c r="K7" s="18"/>
      <c r="L7" s="18"/>
      <c r="M7" s="18"/>
      <c r="N7" s="18"/>
      <c r="O7" s="1"/>
      <c r="P7" s="1"/>
      <c r="Q7" s="1"/>
      <c r="R7" s="1"/>
      <c r="S7" s="1"/>
      <c r="T7" s="1"/>
      <c r="U7" s="294" t="s">
        <v>48</v>
      </c>
    </row>
    <row r="8" spans="1:21" ht="15.75">
      <c r="A8" s="1"/>
      <c r="B8" s="1"/>
      <c r="C8" s="18"/>
      <c r="D8" s="18"/>
      <c r="E8" s="18"/>
      <c r="F8" s="18"/>
      <c r="G8" s="18"/>
      <c r="H8" s="18"/>
      <c r="I8" s="18"/>
      <c r="J8" s="18"/>
      <c r="K8" s="18"/>
      <c r="L8" s="18"/>
      <c r="M8" s="18"/>
      <c r="N8" s="18"/>
      <c r="O8" s="1"/>
      <c r="P8" s="1"/>
      <c r="Q8" s="1"/>
      <c r="R8" s="19"/>
      <c r="S8" s="18"/>
      <c r="T8" s="18"/>
      <c r="U8" s="294" t="s">
        <v>48</v>
      </c>
    </row>
    <row r="9" spans="1:21" ht="15.75">
      <c r="A9" s="81"/>
      <c r="B9" s="82"/>
      <c r="C9" s="685" t="s">
        <v>293</v>
      </c>
      <c r="D9" s="686"/>
      <c r="E9" s="687"/>
      <c r="F9" s="685" t="s">
        <v>302</v>
      </c>
      <c r="G9" s="686"/>
      <c r="H9" s="687"/>
      <c r="I9" s="712" t="s">
        <v>23</v>
      </c>
      <c r="J9" s="713"/>
      <c r="K9" s="714"/>
      <c r="L9" s="685" t="s">
        <v>114</v>
      </c>
      <c r="M9" s="686"/>
      <c r="N9" s="687"/>
      <c r="O9" s="685" t="s">
        <v>115</v>
      </c>
      <c r="P9" s="686"/>
      <c r="Q9" s="687"/>
      <c r="R9" s="685" t="s">
        <v>0</v>
      </c>
      <c r="S9" s="686"/>
      <c r="T9" s="687"/>
      <c r="U9" s="294" t="s">
        <v>48</v>
      </c>
    </row>
    <row r="10" spans="1:21" ht="15.75">
      <c r="A10" s="79"/>
      <c r="B10" s="2"/>
      <c r="C10" s="688"/>
      <c r="D10" s="689"/>
      <c r="E10" s="690"/>
      <c r="F10" s="688"/>
      <c r="G10" s="689"/>
      <c r="H10" s="690"/>
      <c r="I10" s="715"/>
      <c r="J10" s="667"/>
      <c r="K10" s="716"/>
      <c r="L10" s="688"/>
      <c r="M10" s="689"/>
      <c r="N10" s="690"/>
      <c r="O10" s="688"/>
      <c r="P10" s="689"/>
      <c r="Q10" s="690"/>
      <c r="R10" s="688"/>
      <c r="S10" s="689"/>
      <c r="T10" s="690"/>
      <c r="U10" s="294" t="s">
        <v>48</v>
      </c>
    </row>
    <row r="11" spans="1:21" ht="3" customHeight="1">
      <c r="A11" s="79"/>
      <c r="B11" s="1"/>
      <c r="C11" s="79"/>
      <c r="D11" s="1"/>
      <c r="E11" s="1"/>
      <c r="F11" s="79"/>
      <c r="G11" s="1"/>
      <c r="H11" s="1"/>
      <c r="I11" s="79"/>
      <c r="J11" s="1"/>
      <c r="K11" s="1"/>
      <c r="L11" s="79"/>
      <c r="M11" s="1"/>
      <c r="N11" s="1"/>
      <c r="O11" s="79"/>
      <c r="P11" s="1"/>
      <c r="Q11" s="1"/>
      <c r="R11" s="79"/>
      <c r="S11" s="1"/>
      <c r="T11" s="76"/>
      <c r="U11" s="294" t="s">
        <v>48</v>
      </c>
    </row>
    <row r="12" spans="1:21" ht="16.5" thickBot="1">
      <c r="A12" s="84" t="s">
        <v>131</v>
      </c>
      <c r="B12" s="146"/>
      <c r="C12" s="121" t="s">
        <v>28</v>
      </c>
      <c r="D12" s="83" t="s">
        <v>135</v>
      </c>
      <c r="E12" s="83" t="s">
        <v>30</v>
      </c>
      <c r="F12" s="121" t="s">
        <v>28</v>
      </c>
      <c r="G12" s="83" t="s">
        <v>135</v>
      </c>
      <c r="H12" s="83" t="s">
        <v>30</v>
      </c>
      <c r="I12" s="121" t="s">
        <v>28</v>
      </c>
      <c r="J12" s="83" t="s">
        <v>135</v>
      </c>
      <c r="K12" s="83" t="s">
        <v>30</v>
      </c>
      <c r="L12" s="121" t="s">
        <v>28</v>
      </c>
      <c r="M12" s="83" t="s">
        <v>135</v>
      </c>
      <c r="N12" s="83" t="s">
        <v>30</v>
      </c>
      <c r="O12" s="121" t="s">
        <v>28</v>
      </c>
      <c r="P12" s="83" t="s">
        <v>135</v>
      </c>
      <c r="Q12" s="83" t="s">
        <v>30</v>
      </c>
      <c r="R12" s="121" t="s">
        <v>28</v>
      </c>
      <c r="S12" s="83" t="s">
        <v>135</v>
      </c>
      <c r="T12" s="122" t="s">
        <v>30</v>
      </c>
      <c r="U12" s="294" t="s">
        <v>48</v>
      </c>
    </row>
    <row r="13" spans="1:21" ht="15.75">
      <c r="A13" s="696"/>
      <c r="B13" s="697"/>
      <c r="C13" s="279"/>
      <c r="D13" s="280"/>
      <c r="E13" s="280"/>
      <c r="F13" s="279"/>
      <c r="G13" s="280"/>
      <c r="H13" s="280"/>
      <c r="I13" s="279"/>
      <c r="J13" s="280"/>
      <c r="K13" s="280"/>
      <c r="L13" s="279"/>
      <c r="M13" s="280"/>
      <c r="N13" s="280"/>
      <c r="O13" s="279"/>
      <c r="P13" s="280"/>
      <c r="Q13" s="280"/>
      <c r="R13" s="279"/>
      <c r="S13" s="280"/>
      <c r="T13" s="281"/>
      <c r="U13" s="294" t="s">
        <v>48</v>
      </c>
    </row>
    <row r="14" spans="1:21" ht="15.75">
      <c r="A14" s="698" t="s">
        <v>71</v>
      </c>
      <c r="B14" s="699"/>
      <c r="C14" s="369">
        <v>1338</v>
      </c>
      <c r="D14" s="370">
        <v>1313</v>
      </c>
      <c r="E14" s="388">
        <v>270431</v>
      </c>
      <c r="F14" s="369">
        <v>0</v>
      </c>
      <c r="G14" s="370">
        <v>0</v>
      </c>
      <c r="H14" s="370">
        <v>0</v>
      </c>
      <c r="I14" s="369">
        <v>0</v>
      </c>
      <c r="J14" s="370">
        <v>0</v>
      </c>
      <c r="K14" s="370">
        <v>0</v>
      </c>
      <c r="L14" s="369">
        <v>0</v>
      </c>
      <c r="M14" s="370">
        <v>0</v>
      </c>
      <c r="N14" s="370">
        <v>0</v>
      </c>
      <c r="O14" s="369">
        <v>0</v>
      </c>
      <c r="P14" s="370">
        <v>0</v>
      </c>
      <c r="Q14" s="388">
        <v>382</v>
      </c>
      <c r="R14" s="369">
        <f>C14+F14+I14+L14+O14</f>
        <v>1338</v>
      </c>
      <c r="S14" s="370">
        <f>D14+G14+J14+M14+P14</f>
        <v>1313</v>
      </c>
      <c r="T14" s="389">
        <f>E14+H14+K14+N14+Q14</f>
        <v>270813</v>
      </c>
      <c r="U14" s="294" t="s">
        <v>48</v>
      </c>
    </row>
    <row r="15" spans="1:21" ht="15.75">
      <c r="A15" s="90"/>
      <c r="B15" s="32"/>
      <c r="C15" s="372"/>
      <c r="D15" s="373"/>
      <c r="E15" s="373"/>
      <c r="F15" s="372"/>
      <c r="G15" s="373"/>
      <c r="H15" s="373"/>
      <c r="I15" s="372"/>
      <c r="J15" s="373"/>
      <c r="K15" s="373"/>
      <c r="L15" s="372"/>
      <c r="M15" s="373"/>
      <c r="N15" s="373"/>
      <c r="O15" s="372"/>
      <c r="P15" s="373"/>
      <c r="Q15" s="373"/>
      <c r="R15" s="372"/>
      <c r="S15" s="373"/>
      <c r="T15" s="374"/>
      <c r="U15" s="294" t="s">
        <v>48</v>
      </c>
    </row>
    <row r="16" spans="1:21" ht="9" customHeight="1" hidden="1">
      <c r="A16" s="79"/>
      <c r="B16" s="1" t="s">
        <v>29</v>
      </c>
      <c r="C16" s="375"/>
      <c r="D16" s="376"/>
      <c r="E16" s="376"/>
      <c r="F16" s="375"/>
      <c r="G16" s="376"/>
      <c r="H16" s="376"/>
      <c r="I16" s="375"/>
      <c r="J16" s="376"/>
      <c r="K16" s="376"/>
      <c r="L16" s="375"/>
      <c r="M16" s="376"/>
      <c r="N16" s="376"/>
      <c r="O16" s="375"/>
      <c r="P16" s="376"/>
      <c r="Q16" s="376"/>
      <c r="R16" s="375"/>
      <c r="S16" s="376"/>
      <c r="T16" s="377"/>
      <c r="U16" s="294" t="s">
        <v>48</v>
      </c>
    </row>
    <row r="17" spans="1:21" ht="15.75">
      <c r="A17" s="701" t="s">
        <v>40</v>
      </c>
      <c r="B17" s="702"/>
      <c r="C17" s="378">
        <f aca="true" t="shared" si="0" ref="C17:T17">SUM(C13:C15)</f>
        <v>1338</v>
      </c>
      <c r="D17" s="379">
        <f t="shared" si="0"/>
        <v>1313</v>
      </c>
      <c r="E17" s="379">
        <f t="shared" si="0"/>
        <v>270431</v>
      </c>
      <c r="F17" s="378">
        <f t="shared" si="0"/>
        <v>0</v>
      </c>
      <c r="G17" s="379">
        <f t="shared" si="0"/>
        <v>0</v>
      </c>
      <c r="H17" s="380">
        <f t="shared" si="0"/>
        <v>0</v>
      </c>
      <c r="I17" s="378">
        <f t="shared" si="0"/>
        <v>0</v>
      </c>
      <c r="J17" s="379">
        <f t="shared" si="0"/>
        <v>0</v>
      </c>
      <c r="K17" s="379">
        <f t="shared" si="0"/>
        <v>0</v>
      </c>
      <c r="L17" s="378">
        <f t="shared" si="0"/>
        <v>0</v>
      </c>
      <c r="M17" s="379">
        <f t="shared" si="0"/>
        <v>0</v>
      </c>
      <c r="N17" s="379">
        <f t="shared" si="0"/>
        <v>0</v>
      </c>
      <c r="O17" s="378">
        <f t="shared" si="0"/>
        <v>0</v>
      </c>
      <c r="P17" s="379">
        <f t="shared" si="0"/>
        <v>0</v>
      </c>
      <c r="Q17" s="379">
        <f t="shared" si="0"/>
        <v>382</v>
      </c>
      <c r="R17" s="378">
        <f t="shared" si="0"/>
        <v>1338</v>
      </c>
      <c r="S17" s="379">
        <f t="shared" si="0"/>
        <v>1313</v>
      </c>
      <c r="T17" s="381">
        <f t="shared" si="0"/>
        <v>270813</v>
      </c>
      <c r="U17" s="294" t="s">
        <v>48</v>
      </c>
    </row>
    <row r="18" spans="1:34" ht="15.75">
      <c r="A18" s="700" t="s">
        <v>13</v>
      </c>
      <c r="B18" s="695"/>
      <c r="C18" s="382"/>
      <c r="D18" s="383">
        <v>41</v>
      </c>
      <c r="E18" s="383"/>
      <c r="F18" s="382"/>
      <c r="G18" s="383"/>
      <c r="H18" s="383"/>
      <c r="I18" s="382"/>
      <c r="J18" s="383"/>
      <c r="K18" s="383"/>
      <c r="L18" s="382"/>
      <c r="M18" s="383"/>
      <c r="N18" s="383"/>
      <c r="O18" s="382"/>
      <c r="P18" s="383"/>
      <c r="Q18" s="383"/>
      <c r="R18" s="382"/>
      <c r="S18" s="383">
        <f>D18+G18+J18+M18+P18</f>
        <v>41</v>
      </c>
      <c r="T18" s="384"/>
      <c r="U18" s="294" t="s">
        <v>48</v>
      </c>
      <c r="V18" s="21"/>
      <c r="W18" s="21"/>
      <c r="X18" s="21"/>
      <c r="Y18" s="21"/>
      <c r="Z18" s="21"/>
      <c r="AA18" s="21"/>
      <c r="AB18" s="21"/>
      <c r="AC18" s="21"/>
      <c r="AD18" s="21"/>
      <c r="AE18" s="21"/>
      <c r="AF18" s="21"/>
      <c r="AG18" s="21"/>
      <c r="AH18" s="21"/>
    </row>
    <row r="19" spans="1:21" ht="15.75">
      <c r="A19" s="700" t="s">
        <v>12</v>
      </c>
      <c r="B19" s="695"/>
      <c r="C19" s="385"/>
      <c r="D19" s="386">
        <f>SUM(D17:D18)</f>
        <v>1354</v>
      </c>
      <c r="E19" s="386"/>
      <c r="F19" s="385"/>
      <c r="G19" s="386">
        <f>+G17+G18</f>
        <v>0</v>
      </c>
      <c r="H19" s="386"/>
      <c r="I19" s="385"/>
      <c r="J19" s="386">
        <f>+J17+J18</f>
        <v>0</v>
      </c>
      <c r="K19" s="386"/>
      <c r="L19" s="385"/>
      <c r="M19" s="386">
        <f>+M17+M18</f>
        <v>0</v>
      </c>
      <c r="N19" s="386"/>
      <c r="O19" s="385"/>
      <c r="P19" s="386">
        <f>+P17+P18</f>
        <v>0</v>
      </c>
      <c r="Q19" s="386"/>
      <c r="R19" s="385"/>
      <c r="S19" s="386">
        <f>SUM(S17:S18)</f>
        <v>1354</v>
      </c>
      <c r="T19" s="387"/>
      <c r="U19" s="294" t="s">
        <v>48</v>
      </c>
    </row>
    <row r="20" spans="1:21" ht="15.75">
      <c r="A20" s="710" t="s">
        <v>14</v>
      </c>
      <c r="B20" s="711"/>
      <c r="C20" s="369"/>
      <c r="D20" s="370"/>
      <c r="E20" s="370"/>
      <c r="F20" s="369"/>
      <c r="G20" s="370"/>
      <c r="H20" s="370"/>
      <c r="I20" s="369"/>
      <c r="J20" s="370"/>
      <c r="K20" s="370"/>
      <c r="L20" s="369"/>
      <c r="M20" s="370"/>
      <c r="N20" s="370"/>
      <c r="O20" s="369"/>
      <c r="P20" s="370"/>
      <c r="Q20" s="370"/>
      <c r="R20" s="369"/>
      <c r="S20" s="370"/>
      <c r="T20" s="371"/>
      <c r="U20" s="294" t="s">
        <v>48</v>
      </c>
    </row>
    <row r="21" spans="1:21" ht="15.75">
      <c r="A21" s="691" t="s">
        <v>180</v>
      </c>
      <c r="B21" s="692"/>
      <c r="C21" s="382"/>
      <c r="D21" s="383">
        <v>8</v>
      </c>
      <c r="E21" s="383"/>
      <c r="F21" s="382"/>
      <c r="G21" s="383">
        <v>0</v>
      </c>
      <c r="H21" s="383"/>
      <c r="I21" s="382"/>
      <c r="J21" s="383">
        <v>0</v>
      </c>
      <c r="K21" s="383"/>
      <c r="L21" s="382"/>
      <c r="M21" s="383">
        <v>0</v>
      </c>
      <c r="N21" s="383"/>
      <c r="O21" s="382"/>
      <c r="P21" s="383">
        <v>0</v>
      </c>
      <c r="Q21" s="383"/>
      <c r="R21" s="382"/>
      <c r="S21" s="383">
        <f>D21+G21+J21+M21+P21</f>
        <v>8</v>
      </c>
      <c r="T21" s="384"/>
      <c r="U21" s="294" t="s">
        <v>48</v>
      </c>
    </row>
    <row r="22" spans="1:21" ht="15.75">
      <c r="A22" s="694" t="s">
        <v>15</v>
      </c>
      <c r="B22" s="695"/>
      <c r="C22" s="382"/>
      <c r="D22" s="383">
        <f>D21+D19</f>
        <v>1362</v>
      </c>
      <c r="E22" s="383"/>
      <c r="F22" s="382"/>
      <c r="G22" s="383">
        <f>G21+G19</f>
        <v>0</v>
      </c>
      <c r="H22" s="383"/>
      <c r="I22" s="382"/>
      <c r="J22" s="383">
        <f>J21+J19</f>
        <v>0</v>
      </c>
      <c r="K22" s="383"/>
      <c r="L22" s="382"/>
      <c r="M22" s="383">
        <f>M21+M19</f>
        <v>0</v>
      </c>
      <c r="N22" s="383"/>
      <c r="O22" s="382"/>
      <c r="P22" s="383">
        <f>P21+P19</f>
        <v>0</v>
      </c>
      <c r="Q22" s="383"/>
      <c r="R22" s="382"/>
      <c r="S22" s="383">
        <f>S21+S19</f>
        <v>1362</v>
      </c>
      <c r="T22" s="384"/>
      <c r="U22" s="294" t="s">
        <v>48</v>
      </c>
    </row>
    <row r="23" spans="2:21" ht="15.75">
      <c r="B23" s="1"/>
      <c r="C23" s="1"/>
      <c r="D23" s="1"/>
      <c r="E23" s="1"/>
      <c r="F23" s="1"/>
      <c r="G23" s="1"/>
      <c r="H23" s="1"/>
      <c r="I23" s="1"/>
      <c r="J23" s="1"/>
      <c r="K23" s="1"/>
      <c r="L23" s="1"/>
      <c r="M23" s="1"/>
      <c r="N23" s="1"/>
      <c r="O23" s="1"/>
      <c r="P23" s="1"/>
      <c r="Q23" s="1"/>
      <c r="R23" s="1"/>
      <c r="S23" s="1"/>
      <c r="T23" s="1"/>
      <c r="U23" s="294" t="s">
        <v>48</v>
      </c>
    </row>
    <row r="24" spans="2:21" ht="15.75">
      <c r="B24" s="1"/>
      <c r="C24" s="1"/>
      <c r="D24" s="1"/>
      <c r="E24" s="1"/>
      <c r="F24" s="1"/>
      <c r="G24" s="1"/>
      <c r="H24" s="1"/>
      <c r="I24" s="1"/>
      <c r="J24" s="1"/>
      <c r="K24" s="1"/>
      <c r="L24" s="1"/>
      <c r="M24" s="1"/>
      <c r="N24" s="1"/>
      <c r="O24" s="1"/>
      <c r="P24" s="1"/>
      <c r="Q24" s="1"/>
      <c r="R24" s="1"/>
      <c r="S24" s="1"/>
      <c r="T24" s="1"/>
      <c r="U24" s="294" t="s">
        <v>48</v>
      </c>
    </row>
    <row r="25" spans="1:21" ht="15.75">
      <c r="A25" s="1" t="s">
        <v>315</v>
      </c>
      <c r="B25" s="1"/>
      <c r="C25" s="1"/>
      <c r="D25" s="1"/>
      <c r="E25" s="1"/>
      <c r="F25" s="1"/>
      <c r="G25" s="1"/>
      <c r="H25" s="1"/>
      <c r="I25" s="1"/>
      <c r="J25" s="1"/>
      <c r="K25" s="1"/>
      <c r="L25" s="1"/>
      <c r="M25" s="1"/>
      <c r="N25" s="1"/>
      <c r="O25" s="1"/>
      <c r="P25" s="1"/>
      <c r="Q25" s="1"/>
      <c r="R25" s="1"/>
      <c r="S25" s="1"/>
      <c r="T25" s="1"/>
      <c r="U25" s="288" t="s">
        <v>116</v>
      </c>
    </row>
    <row r="26" spans="1:21" ht="13.5" customHeight="1">
      <c r="A26" s="1"/>
      <c r="B26" s="1"/>
      <c r="C26" s="1"/>
      <c r="D26" s="1"/>
      <c r="E26" s="1"/>
      <c r="F26" s="1"/>
      <c r="G26" s="1"/>
      <c r="H26" s="1"/>
      <c r="I26" s="1"/>
      <c r="J26" s="1"/>
      <c r="K26" s="1"/>
      <c r="L26" s="1"/>
      <c r="M26" s="1"/>
      <c r="N26" s="1"/>
      <c r="O26" s="1"/>
      <c r="P26" s="1"/>
      <c r="Q26" s="1"/>
      <c r="R26" s="1"/>
      <c r="S26" s="1"/>
      <c r="T26" s="1"/>
      <c r="U26" s="294"/>
    </row>
    <row r="27" spans="1:21" ht="15.75" hidden="1">
      <c r="A27" s="1"/>
      <c r="B27" s="1"/>
      <c r="C27" s="1"/>
      <c r="D27" s="1"/>
      <c r="E27" s="1"/>
      <c r="F27" s="1"/>
      <c r="G27" s="1"/>
      <c r="H27" s="1"/>
      <c r="I27" s="1"/>
      <c r="J27" s="1"/>
      <c r="K27" s="1"/>
      <c r="L27" s="1"/>
      <c r="M27" s="1"/>
      <c r="N27" s="1"/>
      <c r="O27" s="1"/>
      <c r="P27" s="1"/>
      <c r="Q27" s="1"/>
      <c r="R27" s="1"/>
      <c r="S27" s="1"/>
      <c r="T27" s="1"/>
      <c r="U27" s="294"/>
    </row>
    <row r="28" spans="1:21" ht="15.75" hidden="1">
      <c r="A28" s="1"/>
      <c r="B28" s="1"/>
      <c r="C28" s="1"/>
      <c r="D28" s="1"/>
      <c r="E28" s="1"/>
      <c r="F28" s="1"/>
      <c r="G28" s="1"/>
      <c r="H28" s="1"/>
      <c r="I28" s="1"/>
      <c r="J28" s="1"/>
      <c r="K28" s="1"/>
      <c r="L28" s="1"/>
      <c r="M28" s="1"/>
      <c r="N28" s="1"/>
      <c r="O28" s="1"/>
      <c r="P28" s="1"/>
      <c r="Q28" s="1"/>
      <c r="R28" s="1"/>
      <c r="S28" s="1"/>
      <c r="T28" s="1"/>
      <c r="U28" s="294"/>
    </row>
    <row r="29" spans="1:21" ht="15.75" hidden="1">
      <c r="A29" s="1"/>
      <c r="B29" s="1"/>
      <c r="C29" s="1"/>
      <c r="D29" s="1"/>
      <c r="E29" s="1"/>
      <c r="F29" s="1"/>
      <c r="G29" s="1"/>
      <c r="H29" s="1"/>
      <c r="I29" s="1"/>
      <c r="J29" s="1"/>
      <c r="K29" s="1"/>
      <c r="L29" s="1"/>
      <c r="M29" s="1"/>
      <c r="N29" s="1"/>
      <c r="O29" s="1"/>
      <c r="P29" s="1"/>
      <c r="Q29" s="1"/>
      <c r="R29" s="1"/>
      <c r="S29" s="1"/>
      <c r="T29" s="1"/>
      <c r="U29" s="294"/>
    </row>
    <row r="30" spans="1:21" ht="15.75" hidden="1">
      <c r="A30" s="1"/>
      <c r="C30" s="1"/>
      <c r="D30" s="1"/>
      <c r="E30" s="1"/>
      <c r="F30" s="1"/>
      <c r="G30" s="1"/>
      <c r="H30" s="1"/>
      <c r="I30" s="1"/>
      <c r="J30" s="1"/>
      <c r="K30" s="1"/>
      <c r="L30" s="1"/>
      <c r="M30" s="1"/>
      <c r="N30" s="1"/>
      <c r="O30" s="1"/>
      <c r="P30" s="1"/>
      <c r="Q30" s="1"/>
      <c r="R30" s="1"/>
      <c r="S30" s="1"/>
      <c r="T30" s="1"/>
      <c r="U30" s="294"/>
    </row>
    <row r="31" spans="1:21" ht="15.75" hidden="1">
      <c r="A31" s="1"/>
      <c r="C31" s="1"/>
      <c r="D31" s="1"/>
      <c r="E31" s="1"/>
      <c r="F31" s="1"/>
      <c r="G31" s="1"/>
      <c r="H31" s="1"/>
      <c r="I31" s="1"/>
      <c r="J31" s="1"/>
      <c r="K31" s="1"/>
      <c r="L31" s="1"/>
      <c r="M31" s="1"/>
      <c r="N31" s="1"/>
      <c r="O31" s="1"/>
      <c r="P31" s="1"/>
      <c r="Q31" s="1"/>
      <c r="R31" s="1"/>
      <c r="S31" s="1"/>
      <c r="T31" s="1"/>
      <c r="U31" s="294" t="s">
        <v>48</v>
      </c>
    </row>
    <row r="32" spans="1:21" ht="15.75" hidden="1">
      <c r="A32" s="1"/>
      <c r="B32" s="1"/>
      <c r="C32" s="1"/>
      <c r="D32" s="1"/>
      <c r="E32" s="1"/>
      <c r="F32" s="1"/>
      <c r="G32" s="1"/>
      <c r="H32" s="1"/>
      <c r="I32" s="1"/>
      <c r="J32" s="1"/>
      <c r="K32" s="1"/>
      <c r="L32" s="1"/>
      <c r="M32" s="1"/>
      <c r="N32" s="1"/>
      <c r="O32" s="1"/>
      <c r="P32" s="1"/>
      <c r="Q32" s="1"/>
      <c r="R32" s="1"/>
      <c r="S32" s="1"/>
      <c r="T32" s="1"/>
      <c r="U32" s="294" t="s">
        <v>48</v>
      </c>
    </row>
    <row r="33" spans="1:21" ht="15.75" hidden="1">
      <c r="A33" s="1"/>
      <c r="B33" s="1"/>
      <c r="C33" s="1"/>
      <c r="D33" s="1"/>
      <c r="E33" s="1"/>
      <c r="F33" s="1"/>
      <c r="G33" s="1"/>
      <c r="H33" s="1"/>
      <c r="I33" s="1"/>
      <c r="J33" s="1"/>
      <c r="K33" s="1"/>
      <c r="L33" s="1"/>
      <c r="M33" s="1"/>
      <c r="N33" s="1"/>
      <c r="O33" s="1"/>
      <c r="P33" s="1"/>
      <c r="Q33" s="1"/>
      <c r="R33" s="1"/>
      <c r="S33" s="1"/>
      <c r="T33" s="1"/>
      <c r="U33" s="294" t="s">
        <v>48</v>
      </c>
    </row>
    <row r="34" spans="1:21" ht="14.25" customHeight="1" hidden="1">
      <c r="A34" s="74"/>
      <c r="B34" s="69"/>
      <c r="C34" s="69"/>
      <c r="D34" s="69"/>
      <c r="E34" s="69"/>
      <c r="F34" s="69"/>
      <c r="G34" s="69"/>
      <c r="H34" s="69"/>
      <c r="I34" s="69"/>
      <c r="J34" s="69"/>
      <c r="K34" s="69"/>
      <c r="L34" s="69"/>
      <c r="M34" s="69"/>
      <c r="N34" s="69"/>
      <c r="O34" s="69"/>
      <c r="P34" s="69"/>
      <c r="Q34" s="69"/>
      <c r="R34" s="1"/>
      <c r="S34" s="1"/>
      <c r="T34" s="1"/>
      <c r="U34" s="294" t="s">
        <v>48</v>
      </c>
    </row>
    <row r="35" spans="1:21" ht="15.75" hidden="1">
      <c r="A35" s="1"/>
      <c r="B35" s="1"/>
      <c r="C35" s="1"/>
      <c r="D35" s="1"/>
      <c r="E35" s="1"/>
      <c r="F35" s="1"/>
      <c r="G35" s="1"/>
      <c r="H35" s="1"/>
      <c r="I35" s="1"/>
      <c r="J35" s="1"/>
      <c r="K35" s="1"/>
      <c r="L35" s="1"/>
      <c r="M35" s="1"/>
      <c r="N35" s="1"/>
      <c r="O35" s="1"/>
      <c r="P35" s="1"/>
      <c r="Q35" s="1"/>
      <c r="R35" s="1"/>
      <c r="S35" s="1"/>
      <c r="T35" s="1"/>
      <c r="U35" s="294" t="s">
        <v>48</v>
      </c>
    </row>
    <row r="36" spans="1:20" ht="15.75" hidden="1">
      <c r="A36" s="1"/>
      <c r="B36" s="1"/>
      <c r="C36" s="1"/>
      <c r="D36" s="1"/>
      <c r="E36" s="1"/>
      <c r="F36" s="1"/>
      <c r="G36" s="1"/>
      <c r="H36" s="1"/>
      <c r="I36" s="1"/>
      <c r="J36" s="1"/>
      <c r="K36" s="1"/>
      <c r="L36" s="1"/>
      <c r="M36" s="1"/>
      <c r="N36" s="1"/>
      <c r="O36" s="1"/>
      <c r="P36" s="1"/>
      <c r="Q36" s="1"/>
      <c r="R36" s="1"/>
      <c r="S36" s="1"/>
      <c r="T36" s="1"/>
    </row>
    <row r="37" spans="1:20" ht="15.75" hidden="1">
      <c r="A37" s="75"/>
      <c r="B37" s="75"/>
      <c r="C37" s="75"/>
      <c r="D37" s="75"/>
      <c r="E37" s="75"/>
      <c r="F37" s="75"/>
      <c r="G37" s="75"/>
      <c r="H37" s="75"/>
      <c r="I37" s="75"/>
      <c r="J37" s="75"/>
      <c r="K37" s="75"/>
      <c r="L37" s="1"/>
      <c r="M37" s="1"/>
      <c r="N37" s="1"/>
      <c r="O37" s="1"/>
      <c r="P37" s="1"/>
      <c r="Q37" s="1"/>
      <c r="R37" s="1"/>
      <c r="S37" s="1"/>
      <c r="T37" s="1"/>
    </row>
    <row r="38" spans="1:20" ht="15.75" hidden="1">
      <c r="A38" s="75"/>
      <c r="B38" s="75"/>
      <c r="C38" s="75"/>
      <c r="D38" s="75"/>
      <c r="E38" s="75"/>
      <c r="F38" s="75"/>
      <c r="G38" s="75"/>
      <c r="H38" s="75"/>
      <c r="I38" s="75"/>
      <c r="J38" s="75"/>
      <c r="K38" s="75"/>
      <c r="L38" s="1"/>
      <c r="M38" s="1"/>
      <c r="N38" s="1"/>
      <c r="O38" s="1"/>
      <c r="P38" s="1"/>
      <c r="Q38" s="1"/>
      <c r="R38" s="1"/>
      <c r="S38" s="1"/>
      <c r="T38" s="1"/>
    </row>
    <row r="39" ht="15.75" hidden="1">
      <c r="T39" s="267"/>
    </row>
    <row r="40" ht="15.75" hidden="1"/>
    <row r="41" ht="15.75" hidden="1"/>
    <row r="42" ht="15.75" hidden="1"/>
    <row r="43" ht="15.75" hidden="1"/>
    <row r="44" ht="15.75" hidden="1"/>
    <row r="45" ht="15.75" hidden="1"/>
    <row r="46" ht="15.75" hidden="1"/>
    <row r="47" ht="15.75" hidden="1"/>
  </sheetData>
  <mergeCells count="19">
    <mergeCell ref="A1:T1"/>
    <mergeCell ref="A3:T3"/>
    <mergeCell ref="A4:T4"/>
    <mergeCell ref="A5:T5"/>
    <mergeCell ref="A6:T6"/>
    <mergeCell ref="C9:E10"/>
    <mergeCell ref="F9:H10"/>
    <mergeCell ref="I9:K10"/>
    <mergeCell ref="L9:N10"/>
    <mergeCell ref="O9:Q10"/>
    <mergeCell ref="R9:T10"/>
    <mergeCell ref="A13:B13"/>
    <mergeCell ref="A14:B14"/>
    <mergeCell ref="A17:B17"/>
    <mergeCell ref="A18:B18"/>
    <mergeCell ref="A22:B22"/>
    <mergeCell ref="A19:B19"/>
    <mergeCell ref="A20:B20"/>
    <mergeCell ref="A21:B21"/>
  </mergeCells>
  <printOptions/>
  <pageMargins left="0.5" right="0.5" top="0.75" bottom="0.5" header="0.5" footer="0.5"/>
  <pageSetup horizontalDpi="600" verticalDpi="600" orientation="landscape" scale="82" r:id="rId1"/>
  <headerFooter alignWithMargins="0">
    <oddFooter>&amp;C&amp;"Times New Roman,Regular"Exhibit G: Crosswalk of 2009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G48"/>
  <sheetViews>
    <sheetView showGridLines="0" showOutlineSymbols="0" zoomScale="75" zoomScaleNormal="75" workbookViewId="0" topLeftCell="A1">
      <selection activeCell="B44" sqref="B44"/>
    </sheetView>
  </sheetViews>
  <sheetFormatPr defaultColWidth="8.88671875" defaultRowHeight="15"/>
  <cols>
    <col min="1" max="1" width="4.4453125" style="34" customWidth="1"/>
    <col min="2" max="2" width="29.21484375" style="34" customWidth="1"/>
    <col min="3" max="3" width="24.21484375" style="34" customWidth="1"/>
    <col min="4" max="5" width="5.6640625" style="34" customWidth="1"/>
    <col min="6" max="6" width="7.6640625" style="34" customWidth="1"/>
    <col min="7" max="8" width="5.6640625" style="34" customWidth="1"/>
    <col min="9" max="9" width="7.6640625" style="34" customWidth="1"/>
    <col min="10" max="11" width="5.6640625" style="34" customWidth="1"/>
    <col min="12" max="12" width="7.6640625" style="34" customWidth="1"/>
    <col min="13" max="14" width="5.6640625" style="34" customWidth="1"/>
    <col min="15" max="15" width="7.6640625" style="34" customWidth="1"/>
    <col min="16" max="16" width="1.2265625" style="292" customWidth="1"/>
    <col min="17" max="17" width="27.5546875" style="34" customWidth="1"/>
    <col min="18" max="21" width="7.6640625" style="34" customWidth="1"/>
    <col min="22" max="22" width="3.6640625" style="34" customWidth="1"/>
    <col min="23" max="25" width="7.6640625" style="34" customWidth="1"/>
    <col min="26" max="26" width="3.6640625" style="34" customWidth="1"/>
    <col min="27" max="29" width="7.6640625" style="34" customWidth="1"/>
    <col min="30" max="30" width="3.6640625" style="34" customWidth="1"/>
    <col min="31" max="33" width="7.6640625" style="34" customWidth="1"/>
    <col min="34" max="16384" width="9.6640625" style="34" customWidth="1"/>
  </cols>
  <sheetData>
    <row r="1" spans="1:22" ht="20.25">
      <c r="A1" s="707" t="s">
        <v>122</v>
      </c>
      <c r="B1" s="640"/>
      <c r="C1" s="640"/>
      <c r="D1" s="640"/>
      <c r="E1" s="640"/>
      <c r="F1" s="640"/>
      <c r="G1" s="640"/>
      <c r="H1" s="640"/>
      <c r="I1" s="640"/>
      <c r="J1" s="640"/>
      <c r="K1" s="640"/>
      <c r="L1" s="640"/>
      <c r="M1" s="640"/>
      <c r="N1" s="640"/>
      <c r="O1" s="640"/>
      <c r="P1" s="291" t="s">
        <v>48</v>
      </c>
      <c r="Q1" s="1"/>
      <c r="R1" s="1"/>
      <c r="S1" s="1"/>
      <c r="T1" s="1"/>
      <c r="U1" s="1"/>
      <c r="V1" s="1"/>
    </row>
    <row r="2" spans="1:22" ht="13.5" customHeight="1">
      <c r="A2" s="33"/>
      <c r="B2" s="1"/>
      <c r="C2" s="1"/>
      <c r="D2" s="1"/>
      <c r="E2" s="1"/>
      <c r="F2" s="1"/>
      <c r="G2" s="1"/>
      <c r="H2" s="1"/>
      <c r="I2" s="1"/>
      <c r="J2" s="1"/>
      <c r="K2" s="1"/>
      <c r="L2" s="1"/>
      <c r="M2" s="1"/>
      <c r="N2" s="1"/>
      <c r="O2" s="1"/>
      <c r="P2" s="291" t="s">
        <v>48</v>
      </c>
      <c r="Q2" s="1"/>
      <c r="R2" s="1"/>
      <c r="S2" s="1"/>
      <c r="T2" s="1"/>
      <c r="U2" s="1"/>
      <c r="V2" s="1"/>
    </row>
    <row r="3" spans="1:22" ht="18.75">
      <c r="A3" s="708" t="s">
        <v>173</v>
      </c>
      <c r="B3" s="627"/>
      <c r="C3" s="627"/>
      <c r="D3" s="627"/>
      <c r="E3" s="627"/>
      <c r="F3" s="627"/>
      <c r="G3" s="627"/>
      <c r="H3" s="627"/>
      <c r="I3" s="627"/>
      <c r="J3" s="627"/>
      <c r="K3" s="627"/>
      <c r="L3" s="627"/>
      <c r="M3" s="627"/>
      <c r="N3" s="627"/>
      <c r="O3" s="627"/>
      <c r="P3" s="291" t="s">
        <v>48</v>
      </c>
      <c r="Q3" s="1"/>
      <c r="R3" s="1"/>
      <c r="S3" s="1"/>
      <c r="T3" s="1"/>
      <c r="U3" s="1"/>
      <c r="V3" s="1"/>
    </row>
    <row r="4" spans="1:22" ht="16.5">
      <c r="A4" s="709" t="str">
        <f>+'B. Summary of Requirements '!A5</f>
        <v>Civil Division</v>
      </c>
      <c r="B4" s="629"/>
      <c r="C4" s="629"/>
      <c r="D4" s="629"/>
      <c r="E4" s="629"/>
      <c r="F4" s="629"/>
      <c r="G4" s="629"/>
      <c r="H4" s="629"/>
      <c r="I4" s="629"/>
      <c r="J4" s="629"/>
      <c r="K4" s="629"/>
      <c r="L4" s="629"/>
      <c r="M4" s="629"/>
      <c r="N4" s="629"/>
      <c r="O4" s="629"/>
      <c r="P4" s="291" t="s">
        <v>48</v>
      </c>
      <c r="Q4" s="1"/>
      <c r="R4" s="1"/>
      <c r="S4" s="1"/>
      <c r="T4" s="1"/>
      <c r="U4" s="1"/>
      <c r="V4" s="1"/>
    </row>
    <row r="5" spans="1:22" ht="16.5">
      <c r="A5" s="709" t="str">
        <f>+'B. Summary of Requirements '!A6</f>
        <v>Salaries and Expenses</v>
      </c>
      <c r="B5" s="627"/>
      <c r="C5" s="627"/>
      <c r="D5" s="627"/>
      <c r="E5" s="627"/>
      <c r="F5" s="627"/>
      <c r="G5" s="627"/>
      <c r="H5" s="627"/>
      <c r="I5" s="627"/>
      <c r="J5" s="627"/>
      <c r="K5" s="627"/>
      <c r="L5" s="627"/>
      <c r="M5" s="627"/>
      <c r="N5" s="627"/>
      <c r="O5" s="627"/>
      <c r="P5" s="291" t="s">
        <v>48</v>
      </c>
      <c r="Q5" s="1"/>
      <c r="R5" s="1"/>
      <c r="S5" s="1"/>
      <c r="T5" s="1"/>
      <c r="U5" s="1"/>
      <c r="V5" s="1"/>
    </row>
    <row r="6" spans="1:22" ht="15.75">
      <c r="A6" s="719" t="s">
        <v>5</v>
      </c>
      <c r="B6" s="629"/>
      <c r="C6" s="629"/>
      <c r="D6" s="629"/>
      <c r="E6" s="629"/>
      <c r="F6" s="629"/>
      <c r="G6" s="629"/>
      <c r="H6" s="629"/>
      <c r="I6" s="629"/>
      <c r="J6" s="629"/>
      <c r="K6" s="629"/>
      <c r="L6" s="629"/>
      <c r="M6" s="629"/>
      <c r="N6" s="629"/>
      <c r="O6" s="629"/>
      <c r="P6" s="291" t="s">
        <v>48</v>
      </c>
      <c r="Q6" s="1"/>
      <c r="R6" s="1"/>
      <c r="S6" s="1"/>
      <c r="T6" s="1"/>
      <c r="U6" s="1"/>
      <c r="V6" s="1"/>
    </row>
    <row r="7" spans="1:22" ht="15.75">
      <c r="A7" s="1"/>
      <c r="B7" s="1"/>
      <c r="C7" s="1"/>
      <c r="D7" s="1"/>
      <c r="E7" s="1"/>
      <c r="F7" s="1"/>
      <c r="G7" s="18"/>
      <c r="H7" s="18"/>
      <c r="I7" s="18"/>
      <c r="J7" s="1"/>
      <c r="K7" s="1"/>
      <c r="L7" s="1"/>
      <c r="M7" s="1"/>
      <c r="N7" s="1"/>
      <c r="O7" s="1"/>
      <c r="P7" s="291" t="s">
        <v>48</v>
      </c>
      <c r="Q7" s="1"/>
      <c r="R7" s="1"/>
      <c r="S7" s="1"/>
      <c r="T7" s="1"/>
      <c r="U7" s="1"/>
      <c r="V7" s="1"/>
    </row>
    <row r="8" spans="1:22" ht="15.75">
      <c r="A8" s="720" t="s">
        <v>24</v>
      </c>
      <c r="B8" s="713"/>
      <c r="C8" s="714"/>
      <c r="D8" s="717" t="s">
        <v>303</v>
      </c>
      <c r="E8" s="718"/>
      <c r="F8" s="658"/>
      <c r="G8" s="717" t="s">
        <v>304</v>
      </c>
      <c r="H8" s="718"/>
      <c r="I8" s="658"/>
      <c r="J8" s="717" t="s">
        <v>291</v>
      </c>
      <c r="K8" s="718"/>
      <c r="L8" s="658"/>
      <c r="M8" s="717" t="s">
        <v>130</v>
      </c>
      <c r="N8" s="718"/>
      <c r="O8" s="658"/>
      <c r="P8" s="291" t="s">
        <v>48</v>
      </c>
      <c r="Q8" s="1"/>
      <c r="R8" s="1"/>
      <c r="S8" s="1"/>
      <c r="T8" s="1"/>
      <c r="U8" s="1"/>
      <c r="V8" s="1"/>
    </row>
    <row r="9" spans="1:22" ht="16.5" thickBot="1">
      <c r="A9" s="721"/>
      <c r="B9" s="722"/>
      <c r="C9" s="723"/>
      <c r="D9" s="83" t="s">
        <v>28</v>
      </c>
      <c r="E9" s="83" t="s">
        <v>135</v>
      </c>
      <c r="F9" s="83" t="s">
        <v>30</v>
      </c>
      <c r="G9" s="121" t="s">
        <v>28</v>
      </c>
      <c r="H9" s="83" t="s">
        <v>135</v>
      </c>
      <c r="I9" s="83" t="s">
        <v>30</v>
      </c>
      <c r="J9" s="121" t="s">
        <v>28</v>
      </c>
      <c r="K9" s="83" t="s">
        <v>135</v>
      </c>
      <c r="L9" s="83" t="s">
        <v>30</v>
      </c>
      <c r="M9" s="121" t="s">
        <v>28</v>
      </c>
      <c r="N9" s="83" t="s">
        <v>135</v>
      </c>
      <c r="O9" s="122" t="s">
        <v>30</v>
      </c>
      <c r="P9" s="291" t="s">
        <v>48</v>
      </c>
      <c r="Q9" s="1"/>
      <c r="R9" s="1"/>
      <c r="S9" s="1"/>
      <c r="T9" s="1"/>
      <c r="U9" s="1"/>
      <c r="V9" s="1"/>
    </row>
    <row r="10" spans="1:22" ht="19.5" customHeight="1">
      <c r="A10" s="87" t="s">
        <v>273</v>
      </c>
      <c r="B10" s="88"/>
      <c r="C10" s="89"/>
      <c r="D10" s="369">
        <v>0</v>
      </c>
      <c r="E10" s="370">
        <v>0</v>
      </c>
      <c r="F10" s="388">
        <v>12516</v>
      </c>
      <c r="G10" s="369">
        <v>0</v>
      </c>
      <c r="H10" s="370">
        <v>0</v>
      </c>
      <c r="I10" s="388">
        <v>21801</v>
      </c>
      <c r="J10" s="369">
        <v>0</v>
      </c>
      <c r="K10" s="370">
        <v>0</v>
      </c>
      <c r="L10" s="388">
        <v>27202</v>
      </c>
      <c r="M10" s="369">
        <f aca="true" t="shared" si="0" ref="M10:O40">J10-G10</f>
        <v>0</v>
      </c>
      <c r="N10" s="370">
        <f t="shared" si="0"/>
        <v>0</v>
      </c>
      <c r="O10" s="389">
        <f t="shared" si="0"/>
        <v>5401</v>
      </c>
      <c r="P10" s="291" t="s">
        <v>48</v>
      </c>
      <c r="Q10" s="291" t="s">
        <v>48</v>
      </c>
      <c r="R10" s="1"/>
      <c r="S10" s="1"/>
      <c r="T10" s="1"/>
      <c r="U10" s="1"/>
      <c r="V10" s="1"/>
    </row>
    <row r="11" spans="1:22" ht="17.25" customHeight="1">
      <c r="A11" s="87" t="s">
        <v>274</v>
      </c>
      <c r="B11" s="88"/>
      <c r="C11" s="89"/>
      <c r="D11" s="369">
        <v>0</v>
      </c>
      <c r="E11" s="370">
        <v>0</v>
      </c>
      <c r="F11" s="370">
        <v>50</v>
      </c>
      <c r="G11" s="369">
        <v>0</v>
      </c>
      <c r="H11" s="370">
        <v>0</v>
      </c>
      <c r="I11" s="370">
        <v>50</v>
      </c>
      <c r="J11" s="369">
        <v>0</v>
      </c>
      <c r="K11" s="370">
        <v>0</v>
      </c>
      <c r="L11" s="370">
        <v>50</v>
      </c>
      <c r="M11" s="369">
        <f>J11-G11</f>
        <v>0</v>
      </c>
      <c r="N11" s="370">
        <f>K11-H11</f>
        <v>0</v>
      </c>
      <c r="O11" s="371">
        <f>L11-I11</f>
        <v>0</v>
      </c>
      <c r="P11" s="291" t="s">
        <v>48</v>
      </c>
      <c r="Q11" s="291" t="s">
        <v>48</v>
      </c>
      <c r="R11" s="1"/>
      <c r="S11" s="1"/>
      <c r="T11" s="1"/>
      <c r="U11" s="1"/>
      <c r="V11" s="1"/>
    </row>
    <row r="12" spans="1:22" ht="15.75">
      <c r="A12" s="87" t="s">
        <v>56</v>
      </c>
      <c r="B12" s="88"/>
      <c r="C12" s="89"/>
      <c r="D12" s="369">
        <v>0</v>
      </c>
      <c r="E12" s="370">
        <v>0</v>
      </c>
      <c r="F12" s="370">
        <v>1162</v>
      </c>
      <c r="G12" s="369">
        <v>0</v>
      </c>
      <c r="H12" s="370">
        <v>0</v>
      </c>
      <c r="I12" s="370">
        <v>1180</v>
      </c>
      <c r="J12" s="369">
        <v>0</v>
      </c>
      <c r="K12" s="370">
        <v>0</v>
      </c>
      <c r="L12" s="370">
        <v>1000</v>
      </c>
      <c r="M12" s="369">
        <f t="shared" si="0"/>
        <v>0</v>
      </c>
      <c r="N12" s="370">
        <f t="shared" si="0"/>
        <v>0</v>
      </c>
      <c r="O12" s="371">
        <f t="shared" si="0"/>
        <v>-180</v>
      </c>
      <c r="P12" s="291" t="s">
        <v>48</v>
      </c>
      <c r="Q12" s="291" t="s">
        <v>48</v>
      </c>
      <c r="R12" s="1"/>
      <c r="S12" s="1"/>
      <c r="T12" s="1"/>
      <c r="U12" s="1"/>
      <c r="V12" s="1"/>
    </row>
    <row r="13" spans="1:22" ht="15.75">
      <c r="A13" s="87" t="s">
        <v>57</v>
      </c>
      <c r="B13" s="88"/>
      <c r="C13" s="89"/>
      <c r="D13" s="369">
        <v>0</v>
      </c>
      <c r="E13" s="370">
        <v>0</v>
      </c>
      <c r="F13" s="370">
        <v>4456</v>
      </c>
      <c r="G13" s="369">
        <v>0</v>
      </c>
      <c r="H13" s="370">
        <v>0</v>
      </c>
      <c r="I13" s="370">
        <v>3830</v>
      </c>
      <c r="J13" s="369">
        <v>0</v>
      </c>
      <c r="K13" s="370">
        <v>0</v>
      </c>
      <c r="L13" s="370">
        <v>3800</v>
      </c>
      <c r="M13" s="369">
        <f t="shared" si="0"/>
        <v>0</v>
      </c>
      <c r="N13" s="370">
        <f t="shared" si="0"/>
        <v>0</v>
      </c>
      <c r="O13" s="371">
        <f t="shared" si="0"/>
        <v>-30</v>
      </c>
      <c r="P13" s="291" t="s">
        <v>48</v>
      </c>
      <c r="Q13" s="291" t="s">
        <v>48</v>
      </c>
      <c r="R13" s="1"/>
      <c r="S13" s="1"/>
      <c r="T13" s="1"/>
      <c r="U13" s="1"/>
      <c r="V13" s="1"/>
    </row>
    <row r="14" spans="1:22" ht="15.75">
      <c r="A14" s="87" t="s">
        <v>275</v>
      </c>
      <c r="B14" s="88"/>
      <c r="C14" s="89"/>
      <c r="D14" s="369">
        <v>0</v>
      </c>
      <c r="E14" s="370">
        <v>0</v>
      </c>
      <c r="F14" s="370">
        <v>1025</v>
      </c>
      <c r="G14" s="369">
        <v>0</v>
      </c>
      <c r="H14" s="370">
        <v>0</v>
      </c>
      <c r="I14" s="370">
        <v>1100</v>
      </c>
      <c r="J14" s="369">
        <v>0</v>
      </c>
      <c r="K14" s="370">
        <v>0</v>
      </c>
      <c r="L14" s="370">
        <v>500</v>
      </c>
      <c r="M14" s="369">
        <f t="shared" si="0"/>
        <v>0</v>
      </c>
      <c r="N14" s="370">
        <f t="shared" si="0"/>
        <v>0</v>
      </c>
      <c r="O14" s="371">
        <f t="shared" si="0"/>
        <v>-600</v>
      </c>
      <c r="P14" s="291" t="s">
        <v>48</v>
      </c>
      <c r="Q14" s="291" t="s">
        <v>48</v>
      </c>
      <c r="R14" s="1"/>
      <c r="S14" s="1"/>
      <c r="T14" s="1"/>
      <c r="U14" s="1"/>
      <c r="V14" s="1"/>
    </row>
    <row r="15" spans="1:22" ht="15.75">
      <c r="A15" s="87" t="s">
        <v>68</v>
      </c>
      <c r="B15" s="88"/>
      <c r="C15" s="89"/>
      <c r="D15" s="369">
        <v>0</v>
      </c>
      <c r="E15" s="370">
        <v>0</v>
      </c>
      <c r="F15" s="370">
        <v>22253</v>
      </c>
      <c r="G15" s="369">
        <v>0</v>
      </c>
      <c r="H15" s="370">
        <v>0</v>
      </c>
      <c r="I15" s="370">
        <v>23000</v>
      </c>
      <c r="J15" s="369">
        <v>0</v>
      </c>
      <c r="K15" s="370">
        <v>0</v>
      </c>
      <c r="L15" s="370">
        <v>18000</v>
      </c>
      <c r="M15" s="369">
        <f aca="true" t="shared" si="1" ref="M15:O17">J15-G15</f>
        <v>0</v>
      </c>
      <c r="N15" s="370">
        <f t="shared" si="1"/>
        <v>0</v>
      </c>
      <c r="O15" s="371">
        <f t="shared" si="1"/>
        <v>-5000</v>
      </c>
      <c r="P15" s="291" t="s">
        <v>48</v>
      </c>
      <c r="Q15" s="291" t="s">
        <v>48</v>
      </c>
      <c r="R15" s="1"/>
      <c r="S15" s="1"/>
      <c r="T15" s="1"/>
      <c r="U15" s="1"/>
      <c r="V15" s="1"/>
    </row>
    <row r="16" spans="1:22" ht="15.75">
      <c r="A16" s="87" t="s">
        <v>69</v>
      </c>
      <c r="B16" s="88"/>
      <c r="C16" s="89"/>
      <c r="D16" s="369">
        <v>0</v>
      </c>
      <c r="E16" s="370">
        <v>0</v>
      </c>
      <c r="F16" s="370">
        <v>11445</v>
      </c>
      <c r="G16" s="369">
        <v>0</v>
      </c>
      <c r="H16" s="370">
        <v>0</v>
      </c>
      <c r="I16" s="370">
        <v>6700</v>
      </c>
      <c r="J16" s="369">
        <v>0</v>
      </c>
      <c r="K16" s="370">
        <v>0</v>
      </c>
      <c r="L16" s="370">
        <v>4240</v>
      </c>
      <c r="M16" s="369">
        <f t="shared" si="1"/>
        <v>0</v>
      </c>
      <c r="N16" s="370">
        <f t="shared" si="1"/>
        <v>0</v>
      </c>
      <c r="O16" s="371">
        <f t="shared" si="1"/>
        <v>-2460</v>
      </c>
      <c r="P16" s="291" t="s">
        <v>48</v>
      </c>
      <c r="Q16" s="291" t="s">
        <v>48</v>
      </c>
      <c r="R16" s="1"/>
      <c r="S16" s="1"/>
      <c r="T16" s="1"/>
      <c r="U16" s="1"/>
      <c r="V16" s="1"/>
    </row>
    <row r="17" spans="1:22" ht="15.75">
      <c r="A17" s="87" t="s">
        <v>58</v>
      </c>
      <c r="B17" s="88"/>
      <c r="C17" s="89"/>
      <c r="D17" s="369">
        <v>0</v>
      </c>
      <c r="E17" s="370">
        <v>0</v>
      </c>
      <c r="F17" s="370">
        <v>12998</v>
      </c>
      <c r="G17" s="369">
        <v>0</v>
      </c>
      <c r="H17" s="370">
        <v>0</v>
      </c>
      <c r="I17" s="370">
        <v>8015</v>
      </c>
      <c r="J17" s="369">
        <v>0</v>
      </c>
      <c r="K17" s="370">
        <v>0</v>
      </c>
      <c r="L17" s="370">
        <v>6000</v>
      </c>
      <c r="M17" s="369">
        <f t="shared" si="1"/>
        <v>0</v>
      </c>
      <c r="N17" s="370">
        <f t="shared" si="1"/>
        <v>0</v>
      </c>
      <c r="O17" s="371">
        <f t="shared" si="1"/>
        <v>-2015</v>
      </c>
      <c r="P17" s="291" t="s">
        <v>48</v>
      </c>
      <c r="Q17" s="291" t="s">
        <v>48</v>
      </c>
      <c r="R17" s="1"/>
      <c r="S17" s="1"/>
      <c r="T17" s="1"/>
      <c r="U17" s="1"/>
      <c r="V17" s="1"/>
    </row>
    <row r="18" spans="1:22" ht="15.75">
      <c r="A18" s="87" t="s">
        <v>59</v>
      </c>
      <c r="B18" s="88"/>
      <c r="C18" s="89"/>
      <c r="D18" s="369">
        <v>0</v>
      </c>
      <c r="E18" s="370">
        <v>41</v>
      </c>
      <c r="F18" s="370">
        <v>6833</v>
      </c>
      <c r="G18" s="369">
        <v>0</v>
      </c>
      <c r="H18" s="370">
        <v>41</v>
      </c>
      <c r="I18" s="370">
        <v>7833</v>
      </c>
      <c r="J18" s="369">
        <v>0</v>
      </c>
      <c r="K18" s="370">
        <v>41</v>
      </c>
      <c r="L18" s="370">
        <v>9333</v>
      </c>
      <c r="M18" s="369">
        <f t="shared" si="0"/>
        <v>0</v>
      </c>
      <c r="N18" s="370">
        <f t="shared" si="0"/>
        <v>0</v>
      </c>
      <c r="O18" s="371">
        <f t="shared" si="0"/>
        <v>1500</v>
      </c>
      <c r="P18" s="291" t="s">
        <v>48</v>
      </c>
      <c r="Q18" s="291" t="s">
        <v>48</v>
      </c>
      <c r="R18" s="1"/>
      <c r="S18" s="1"/>
      <c r="T18" s="1"/>
      <c r="U18" s="1"/>
      <c r="V18" s="1"/>
    </row>
    <row r="19" spans="1:22" ht="15.75">
      <c r="A19" s="87" t="s">
        <v>60</v>
      </c>
      <c r="B19" s="88"/>
      <c r="C19" s="89"/>
      <c r="D19" s="369">
        <v>0</v>
      </c>
      <c r="E19" s="370">
        <v>0</v>
      </c>
      <c r="F19" s="370">
        <v>1100</v>
      </c>
      <c r="G19" s="369">
        <v>0</v>
      </c>
      <c r="H19" s="370">
        <v>0</v>
      </c>
      <c r="I19" s="370">
        <v>387</v>
      </c>
      <c r="J19" s="369">
        <v>0</v>
      </c>
      <c r="K19" s="370">
        <v>0</v>
      </c>
      <c r="L19" s="370">
        <v>0</v>
      </c>
      <c r="M19" s="369">
        <f t="shared" si="0"/>
        <v>0</v>
      </c>
      <c r="N19" s="370">
        <f t="shared" si="0"/>
        <v>0</v>
      </c>
      <c r="O19" s="371">
        <f t="shared" si="0"/>
        <v>-387</v>
      </c>
      <c r="P19" s="291" t="s">
        <v>48</v>
      </c>
      <c r="Q19" s="291" t="s">
        <v>48</v>
      </c>
      <c r="R19" s="1"/>
      <c r="S19" s="1"/>
      <c r="T19" s="1"/>
      <c r="U19" s="1"/>
      <c r="V19" s="1"/>
    </row>
    <row r="20" spans="1:22" ht="15.75">
      <c r="A20" s="87" t="s">
        <v>61</v>
      </c>
      <c r="B20" s="88"/>
      <c r="C20" s="89"/>
      <c r="D20" s="369">
        <v>0</v>
      </c>
      <c r="E20" s="370">
        <v>0</v>
      </c>
      <c r="F20" s="370">
        <v>7177</v>
      </c>
      <c r="G20" s="369">
        <v>0</v>
      </c>
      <c r="H20" s="370">
        <v>0</v>
      </c>
      <c r="I20" s="370">
        <v>5649</v>
      </c>
      <c r="J20" s="369">
        <v>0</v>
      </c>
      <c r="K20" s="370">
        <v>0</v>
      </c>
      <c r="L20" s="370">
        <v>710</v>
      </c>
      <c r="M20" s="369">
        <f t="shared" si="0"/>
        <v>0</v>
      </c>
      <c r="N20" s="370">
        <f t="shared" si="0"/>
        <v>0</v>
      </c>
      <c r="O20" s="371">
        <f t="shared" si="0"/>
        <v>-4939</v>
      </c>
      <c r="P20" s="291" t="s">
        <v>48</v>
      </c>
      <c r="Q20" s="291" t="s">
        <v>48</v>
      </c>
      <c r="R20" s="1"/>
      <c r="S20" s="1"/>
      <c r="T20" s="1"/>
      <c r="U20" s="1"/>
      <c r="V20" s="1"/>
    </row>
    <row r="21" spans="1:22" ht="15.75">
      <c r="A21" s="87" t="s">
        <v>276</v>
      </c>
      <c r="B21" s="88"/>
      <c r="C21" s="89"/>
      <c r="D21" s="369">
        <v>0</v>
      </c>
      <c r="E21" s="370">
        <v>0</v>
      </c>
      <c r="F21" s="370">
        <v>486</v>
      </c>
      <c r="G21" s="369">
        <v>0</v>
      </c>
      <c r="H21" s="370">
        <v>0</v>
      </c>
      <c r="I21" s="370">
        <v>500</v>
      </c>
      <c r="J21" s="369">
        <v>0</v>
      </c>
      <c r="K21" s="370">
        <v>0</v>
      </c>
      <c r="L21" s="370">
        <v>500</v>
      </c>
      <c r="M21" s="369">
        <f t="shared" si="0"/>
        <v>0</v>
      </c>
      <c r="N21" s="370">
        <f t="shared" si="0"/>
        <v>0</v>
      </c>
      <c r="O21" s="371">
        <f t="shared" si="0"/>
        <v>0</v>
      </c>
      <c r="P21" s="291" t="s">
        <v>48</v>
      </c>
      <c r="Q21" s="291" t="s">
        <v>48</v>
      </c>
      <c r="R21" s="1"/>
      <c r="S21" s="1"/>
      <c r="T21" s="1"/>
      <c r="U21" s="1"/>
      <c r="V21" s="1"/>
    </row>
    <row r="22" spans="1:22" ht="15.75">
      <c r="A22" s="87" t="s">
        <v>206</v>
      </c>
      <c r="B22" s="88"/>
      <c r="C22" s="89"/>
      <c r="D22" s="369">
        <v>0</v>
      </c>
      <c r="E22" s="370">
        <v>0</v>
      </c>
      <c r="F22" s="370">
        <v>950</v>
      </c>
      <c r="G22" s="369">
        <v>0</v>
      </c>
      <c r="H22" s="370">
        <v>0</v>
      </c>
      <c r="I22" s="370">
        <v>1000</v>
      </c>
      <c r="J22" s="369">
        <v>0</v>
      </c>
      <c r="K22" s="370">
        <v>0</v>
      </c>
      <c r="L22" s="370">
        <v>1000</v>
      </c>
      <c r="M22" s="369">
        <f t="shared" si="0"/>
        <v>0</v>
      </c>
      <c r="N22" s="370">
        <f t="shared" si="0"/>
        <v>0</v>
      </c>
      <c r="O22" s="371">
        <f t="shared" si="0"/>
        <v>0</v>
      </c>
      <c r="P22" s="291" t="s">
        <v>48</v>
      </c>
      <c r="Q22" s="291" t="s">
        <v>48</v>
      </c>
      <c r="R22" s="1"/>
      <c r="S22" s="1"/>
      <c r="T22" s="1"/>
      <c r="U22" s="1"/>
      <c r="V22" s="1"/>
    </row>
    <row r="23" spans="1:22" ht="15.75">
      <c r="A23" s="87" t="s">
        <v>65</v>
      </c>
      <c r="B23" s="88"/>
      <c r="C23" s="89"/>
      <c r="D23" s="369">
        <v>0</v>
      </c>
      <c r="E23" s="370">
        <v>0</v>
      </c>
      <c r="F23" s="370">
        <v>214</v>
      </c>
      <c r="G23" s="369">
        <v>0</v>
      </c>
      <c r="H23" s="370">
        <v>0</v>
      </c>
      <c r="I23" s="370">
        <v>174</v>
      </c>
      <c r="J23" s="369">
        <v>0</v>
      </c>
      <c r="K23" s="370">
        <v>0</v>
      </c>
      <c r="L23" s="370">
        <v>185</v>
      </c>
      <c r="M23" s="369">
        <f t="shared" si="0"/>
        <v>0</v>
      </c>
      <c r="N23" s="370">
        <f t="shared" si="0"/>
        <v>0</v>
      </c>
      <c r="O23" s="371">
        <f t="shared" si="0"/>
        <v>11</v>
      </c>
      <c r="P23" s="291" t="s">
        <v>48</v>
      </c>
      <c r="Q23" s="291" t="s">
        <v>48</v>
      </c>
      <c r="R23" s="1"/>
      <c r="S23" s="1"/>
      <c r="T23" s="1"/>
      <c r="U23" s="1"/>
      <c r="V23" s="1"/>
    </row>
    <row r="24" spans="1:22" ht="15.75">
      <c r="A24" s="87" t="s">
        <v>70</v>
      </c>
      <c r="B24" s="88"/>
      <c r="C24" s="89"/>
      <c r="D24" s="369">
        <v>0</v>
      </c>
      <c r="E24" s="370">
        <v>0</v>
      </c>
      <c r="F24" s="370">
        <v>2556</v>
      </c>
      <c r="G24" s="369">
        <v>0</v>
      </c>
      <c r="H24" s="370">
        <v>0</v>
      </c>
      <c r="I24" s="370">
        <v>14500</v>
      </c>
      <c r="J24" s="369">
        <v>0</v>
      </c>
      <c r="K24" s="370">
        <v>0</v>
      </c>
      <c r="L24" s="370">
        <v>0</v>
      </c>
      <c r="M24" s="369">
        <f t="shared" si="0"/>
        <v>0</v>
      </c>
      <c r="N24" s="370">
        <f t="shared" si="0"/>
        <v>0</v>
      </c>
      <c r="O24" s="371">
        <f t="shared" si="0"/>
        <v>-14500</v>
      </c>
      <c r="P24" s="291" t="s">
        <v>48</v>
      </c>
      <c r="Q24" s="291" t="s">
        <v>48</v>
      </c>
      <c r="R24" s="1"/>
      <c r="S24" s="1"/>
      <c r="T24" s="1"/>
      <c r="U24" s="1"/>
      <c r="V24" s="1"/>
    </row>
    <row r="25" spans="1:22" ht="15.75">
      <c r="A25" s="87" t="s">
        <v>282</v>
      </c>
      <c r="B25" s="88"/>
      <c r="C25" s="89"/>
      <c r="D25" s="369">
        <v>0</v>
      </c>
      <c r="E25" s="370">
        <v>0</v>
      </c>
      <c r="F25" s="370">
        <v>0</v>
      </c>
      <c r="G25" s="369">
        <v>0</v>
      </c>
      <c r="H25" s="370">
        <v>0</v>
      </c>
      <c r="I25" s="370">
        <v>250</v>
      </c>
      <c r="J25" s="369">
        <v>0</v>
      </c>
      <c r="K25" s="370">
        <v>0</v>
      </c>
      <c r="L25" s="370">
        <v>150</v>
      </c>
      <c r="M25" s="369">
        <f t="shared" si="0"/>
        <v>0</v>
      </c>
      <c r="N25" s="370">
        <f t="shared" si="0"/>
        <v>0</v>
      </c>
      <c r="O25" s="371">
        <f t="shared" si="0"/>
        <v>-100</v>
      </c>
      <c r="P25" s="291" t="s">
        <v>48</v>
      </c>
      <c r="Q25" s="291" t="s">
        <v>48</v>
      </c>
      <c r="R25" s="1"/>
      <c r="S25" s="1"/>
      <c r="T25" s="1"/>
      <c r="U25" s="1"/>
      <c r="V25" s="1"/>
    </row>
    <row r="26" spans="1:22" ht="15.75">
      <c r="A26" s="87" t="s">
        <v>67</v>
      </c>
      <c r="B26" s="88"/>
      <c r="C26" s="89"/>
      <c r="D26" s="369">
        <v>0</v>
      </c>
      <c r="E26" s="370">
        <v>0</v>
      </c>
      <c r="F26" s="370">
        <v>0</v>
      </c>
      <c r="G26" s="369">
        <v>0</v>
      </c>
      <c r="H26" s="370">
        <v>0</v>
      </c>
      <c r="I26" s="370">
        <v>1189</v>
      </c>
      <c r="J26" s="369">
        <v>0</v>
      </c>
      <c r="K26" s="370">
        <v>0</v>
      </c>
      <c r="L26" s="370">
        <v>0</v>
      </c>
      <c r="M26" s="369">
        <f t="shared" si="0"/>
        <v>0</v>
      </c>
      <c r="N26" s="370">
        <f t="shared" si="0"/>
        <v>0</v>
      </c>
      <c r="O26" s="371">
        <f t="shared" si="0"/>
        <v>-1189</v>
      </c>
      <c r="P26" s="291" t="s">
        <v>48</v>
      </c>
      <c r="Q26" s="291" t="s">
        <v>48</v>
      </c>
      <c r="R26" s="1"/>
      <c r="S26" s="1"/>
      <c r="T26" s="1"/>
      <c r="U26" s="1"/>
      <c r="V26" s="1"/>
    </row>
    <row r="27" spans="1:22" ht="15.75">
      <c r="A27" s="87" t="s">
        <v>63</v>
      </c>
      <c r="B27" s="88"/>
      <c r="C27" s="89"/>
      <c r="D27" s="369">
        <v>0</v>
      </c>
      <c r="E27" s="370">
        <v>0</v>
      </c>
      <c r="F27" s="370">
        <v>15979</v>
      </c>
      <c r="G27" s="369">
        <v>0</v>
      </c>
      <c r="H27" s="370">
        <v>0</v>
      </c>
      <c r="I27" s="370">
        <v>16069</v>
      </c>
      <c r="J27" s="369">
        <v>0</v>
      </c>
      <c r="K27" s="370">
        <v>0</v>
      </c>
      <c r="L27" s="370">
        <v>16079</v>
      </c>
      <c r="M27" s="369">
        <f t="shared" si="0"/>
        <v>0</v>
      </c>
      <c r="N27" s="370">
        <f t="shared" si="0"/>
        <v>0</v>
      </c>
      <c r="O27" s="371">
        <f t="shared" si="0"/>
        <v>10</v>
      </c>
      <c r="P27" s="291" t="s">
        <v>48</v>
      </c>
      <c r="Q27" s="291" t="s">
        <v>48</v>
      </c>
      <c r="R27" s="1"/>
      <c r="S27" s="1"/>
      <c r="T27" s="1"/>
      <c r="U27" s="1"/>
      <c r="V27" s="1"/>
    </row>
    <row r="28" spans="1:22" ht="15.75">
      <c r="A28" s="87" t="s">
        <v>277</v>
      </c>
      <c r="B28" s="88"/>
      <c r="C28" s="89"/>
      <c r="D28" s="369">
        <v>0</v>
      </c>
      <c r="E28" s="370">
        <v>0</v>
      </c>
      <c r="F28" s="370">
        <v>7</v>
      </c>
      <c r="G28" s="369">
        <v>0</v>
      </c>
      <c r="H28" s="370">
        <v>0</v>
      </c>
      <c r="I28" s="370">
        <v>27</v>
      </c>
      <c r="J28" s="369">
        <v>0</v>
      </c>
      <c r="K28" s="370">
        <v>0</v>
      </c>
      <c r="L28" s="370">
        <v>27</v>
      </c>
      <c r="M28" s="369">
        <f t="shared" si="0"/>
        <v>0</v>
      </c>
      <c r="N28" s="370">
        <f t="shared" si="0"/>
        <v>0</v>
      </c>
      <c r="O28" s="371">
        <f t="shared" si="0"/>
        <v>0</v>
      </c>
      <c r="P28" s="291" t="s">
        <v>48</v>
      </c>
      <c r="Q28" s="291" t="s">
        <v>48</v>
      </c>
      <c r="R28" s="1"/>
      <c r="S28" s="1"/>
      <c r="T28" s="1"/>
      <c r="U28" s="1"/>
      <c r="V28" s="1"/>
    </row>
    <row r="29" spans="1:22" ht="15.75">
      <c r="A29" s="87" t="s">
        <v>202</v>
      </c>
      <c r="B29" s="88"/>
      <c r="C29" s="89"/>
      <c r="D29" s="369">
        <v>0</v>
      </c>
      <c r="E29" s="370">
        <v>0</v>
      </c>
      <c r="F29" s="370">
        <v>7</v>
      </c>
      <c r="G29" s="369">
        <v>0</v>
      </c>
      <c r="H29" s="370">
        <v>0</v>
      </c>
      <c r="I29" s="370">
        <v>50</v>
      </c>
      <c r="J29" s="369">
        <v>0</v>
      </c>
      <c r="K29" s="370">
        <v>0</v>
      </c>
      <c r="L29" s="370">
        <v>50</v>
      </c>
      <c r="M29" s="369">
        <f t="shared" si="0"/>
        <v>0</v>
      </c>
      <c r="N29" s="370">
        <f t="shared" si="0"/>
        <v>0</v>
      </c>
      <c r="O29" s="371">
        <f t="shared" si="0"/>
        <v>0</v>
      </c>
      <c r="P29" s="291" t="s">
        <v>48</v>
      </c>
      <c r="Q29" s="291" t="s">
        <v>48</v>
      </c>
      <c r="R29" s="1"/>
      <c r="S29" s="1"/>
      <c r="T29" s="1"/>
      <c r="U29" s="1"/>
      <c r="V29" s="1"/>
    </row>
    <row r="30" spans="1:22" ht="15.75">
      <c r="A30" s="87" t="s">
        <v>198</v>
      </c>
      <c r="B30" s="88"/>
      <c r="C30" s="89"/>
      <c r="D30" s="369">
        <v>0</v>
      </c>
      <c r="E30" s="370">
        <v>0</v>
      </c>
      <c r="F30" s="370">
        <v>47</v>
      </c>
      <c r="G30" s="369">
        <v>0</v>
      </c>
      <c r="H30" s="370">
        <v>0</v>
      </c>
      <c r="I30" s="370">
        <v>0</v>
      </c>
      <c r="J30" s="369">
        <v>0</v>
      </c>
      <c r="K30" s="370">
        <v>0</v>
      </c>
      <c r="L30" s="370">
        <v>0</v>
      </c>
      <c r="M30" s="369">
        <f t="shared" si="0"/>
        <v>0</v>
      </c>
      <c r="N30" s="370">
        <f t="shared" si="0"/>
        <v>0</v>
      </c>
      <c r="O30" s="371">
        <f t="shared" si="0"/>
        <v>0</v>
      </c>
      <c r="P30" s="291" t="s">
        <v>48</v>
      </c>
      <c r="Q30" s="291" t="s">
        <v>48</v>
      </c>
      <c r="R30" s="1"/>
      <c r="S30" s="1"/>
      <c r="T30" s="1"/>
      <c r="U30" s="1"/>
      <c r="V30" s="1"/>
    </row>
    <row r="31" spans="1:22" ht="15.75">
      <c r="A31" s="87" t="s">
        <v>204</v>
      </c>
      <c r="B31" s="88"/>
      <c r="C31" s="89"/>
      <c r="D31" s="369">
        <v>0</v>
      </c>
      <c r="E31" s="370">
        <v>0</v>
      </c>
      <c r="F31" s="370">
        <v>282</v>
      </c>
      <c r="G31" s="369">
        <v>0</v>
      </c>
      <c r="H31" s="370">
        <v>0</v>
      </c>
      <c r="I31" s="370">
        <v>0</v>
      </c>
      <c r="J31" s="369">
        <v>0</v>
      </c>
      <c r="K31" s="370">
        <v>0</v>
      </c>
      <c r="L31" s="370">
        <v>0</v>
      </c>
      <c r="M31" s="369">
        <f aca="true" t="shared" si="2" ref="M31:O39">J31-G31</f>
        <v>0</v>
      </c>
      <c r="N31" s="370">
        <f t="shared" si="2"/>
        <v>0</v>
      </c>
      <c r="O31" s="371">
        <f t="shared" si="2"/>
        <v>0</v>
      </c>
      <c r="P31" s="291" t="s">
        <v>48</v>
      </c>
      <c r="Q31" s="291" t="s">
        <v>48</v>
      </c>
      <c r="R31" s="1"/>
      <c r="S31" s="1"/>
      <c r="T31" s="1"/>
      <c r="U31" s="1"/>
      <c r="V31" s="1"/>
    </row>
    <row r="32" spans="1:22" ht="15.75">
      <c r="A32" s="87" t="s">
        <v>278</v>
      </c>
      <c r="B32" s="88"/>
      <c r="C32" s="89"/>
      <c r="D32" s="369">
        <v>0</v>
      </c>
      <c r="E32" s="370">
        <v>0</v>
      </c>
      <c r="F32" s="370">
        <v>1</v>
      </c>
      <c r="G32" s="369">
        <v>0</v>
      </c>
      <c r="H32" s="370">
        <v>0</v>
      </c>
      <c r="I32" s="370">
        <v>0</v>
      </c>
      <c r="J32" s="369">
        <v>0</v>
      </c>
      <c r="K32" s="370">
        <v>0</v>
      </c>
      <c r="L32" s="370">
        <v>0</v>
      </c>
      <c r="M32" s="369">
        <f t="shared" si="2"/>
        <v>0</v>
      </c>
      <c r="N32" s="370">
        <f t="shared" si="2"/>
        <v>0</v>
      </c>
      <c r="O32" s="371">
        <f t="shared" si="2"/>
        <v>0</v>
      </c>
      <c r="P32" s="291" t="s">
        <v>48</v>
      </c>
      <c r="Q32" s="291" t="s">
        <v>48</v>
      </c>
      <c r="R32" s="1"/>
      <c r="S32" s="1"/>
      <c r="T32" s="1"/>
      <c r="U32" s="1"/>
      <c r="V32" s="1"/>
    </row>
    <row r="33" spans="1:22" ht="15.75">
      <c r="A33" s="87" t="s">
        <v>62</v>
      </c>
      <c r="B33" s="88"/>
      <c r="C33" s="89"/>
      <c r="D33" s="369">
        <v>0</v>
      </c>
      <c r="E33" s="370">
        <v>0</v>
      </c>
      <c r="F33" s="370">
        <v>190</v>
      </c>
      <c r="G33" s="369">
        <v>0</v>
      </c>
      <c r="H33" s="370">
        <v>0</v>
      </c>
      <c r="I33" s="370">
        <v>191</v>
      </c>
      <c r="J33" s="369">
        <v>0</v>
      </c>
      <c r="K33" s="370">
        <v>0</v>
      </c>
      <c r="L33" s="370">
        <v>195</v>
      </c>
      <c r="M33" s="369">
        <f t="shared" si="2"/>
        <v>0</v>
      </c>
      <c r="N33" s="370">
        <f t="shared" si="2"/>
        <v>0</v>
      </c>
      <c r="O33" s="371">
        <f t="shared" si="2"/>
        <v>4</v>
      </c>
      <c r="P33" s="291" t="s">
        <v>48</v>
      </c>
      <c r="Q33" s="291" t="s">
        <v>48</v>
      </c>
      <c r="R33" s="1"/>
      <c r="S33" s="1"/>
      <c r="T33" s="1"/>
      <c r="U33" s="1"/>
      <c r="V33" s="1"/>
    </row>
    <row r="34" spans="1:22" ht="15.75">
      <c r="A34" s="87" t="s">
        <v>64</v>
      </c>
      <c r="B34" s="88"/>
      <c r="C34" s="89"/>
      <c r="D34" s="369">
        <v>0</v>
      </c>
      <c r="E34" s="370">
        <v>0</v>
      </c>
      <c r="F34" s="370">
        <v>1700</v>
      </c>
      <c r="G34" s="369">
        <v>0</v>
      </c>
      <c r="H34" s="370">
        <v>0</v>
      </c>
      <c r="I34" s="370">
        <v>1200</v>
      </c>
      <c r="J34" s="369">
        <v>0</v>
      </c>
      <c r="K34" s="370">
        <v>0</v>
      </c>
      <c r="L34" s="370">
        <v>1200</v>
      </c>
      <c r="M34" s="369">
        <f t="shared" si="2"/>
        <v>0</v>
      </c>
      <c r="N34" s="370">
        <f t="shared" si="2"/>
        <v>0</v>
      </c>
      <c r="O34" s="371">
        <f t="shared" si="2"/>
        <v>0</v>
      </c>
      <c r="P34" s="291" t="s">
        <v>48</v>
      </c>
      <c r="Q34" s="291" t="s">
        <v>48</v>
      </c>
      <c r="R34" s="1"/>
      <c r="S34" s="1"/>
      <c r="T34" s="1"/>
      <c r="U34" s="1"/>
      <c r="V34" s="1"/>
    </row>
    <row r="35" spans="1:22" ht="15.75">
      <c r="A35" s="87" t="s">
        <v>281</v>
      </c>
      <c r="B35" s="88"/>
      <c r="C35" s="89"/>
      <c r="D35" s="369">
        <v>0</v>
      </c>
      <c r="E35" s="370">
        <v>0</v>
      </c>
      <c r="F35" s="370">
        <v>50</v>
      </c>
      <c r="G35" s="369">
        <v>0</v>
      </c>
      <c r="H35" s="370">
        <v>0</v>
      </c>
      <c r="I35" s="370">
        <v>50</v>
      </c>
      <c r="J35" s="369">
        <v>0</v>
      </c>
      <c r="K35" s="370">
        <v>0</v>
      </c>
      <c r="L35" s="370">
        <v>50</v>
      </c>
      <c r="M35" s="369">
        <f t="shared" si="2"/>
        <v>0</v>
      </c>
      <c r="N35" s="370">
        <f t="shared" si="2"/>
        <v>0</v>
      </c>
      <c r="O35" s="371">
        <f t="shared" si="2"/>
        <v>0</v>
      </c>
      <c r="P35" s="291" t="s">
        <v>48</v>
      </c>
      <c r="Q35" s="291" t="s">
        <v>48</v>
      </c>
      <c r="R35" s="1"/>
      <c r="S35" s="1"/>
      <c r="T35" s="1"/>
      <c r="U35" s="1"/>
      <c r="V35" s="1"/>
    </row>
    <row r="36" spans="1:22" ht="15.75">
      <c r="A36" s="87" t="s">
        <v>279</v>
      </c>
      <c r="B36" s="88"/>
      <c r="C36" s="89"/>
      <c r="D36" s="369">
        <v>0</v>
      </c>
      <c r="E36" s="370">
        <v>0</v>
      </c>
      <c r="F36" s="370">
        <v>367</v>
      </c>
      <c r="G36" s="369">
        <v>0</v>
      </c>
      <c r="H36" s="370">
        <v>0</v>
      </c>
      <c r="I36" s="370">
        <v>75</v>
      </c>
      <c r="J36" s="369">
        <v>0</v>
      </c>
      <c r="K36" s="370">
        <v>0</v>
      </c>
      <c r="L36" s="370">
        <v>75</v>
      </c>
      <c r="M36" s="369">
        <f t="shared" si="2"/>
        <v>0</v>
      </c>
      <c r="N36" s="370">
        <f t="shared" si="2"/>
        <v>0</v>
      </c>
      <c r="O36" s="371">
        <f t="shared" si="2"/>
        <v>0</v>
      </c>
      <c r="P36" s="291" t="s">
        <v>48</v>
      </c>
      <c r="Q36" s="291" t="s">
        <v>48</v>
      </c>
      <c r="R36" s="1"/>
      <c r="S36" s="1"/>
      <c r="T36" s="1"/>
      <c r="U36" s="1"/>
      <c r="V36" s="1"/>
    </row>
    <row r="37" spans="1:22" ht="15.75">
      <c r="A37" s="87" t="s">
        <v>203</v>
      </c>
      <c r="B37" s="88"/>
      <c r="C37" s="89"/>
      <c r="D37" s="369">
        <v>0</v>
      </c>
      <c r="E37" s="370">
        <v>0</v>
      </c>
      <c r="F37" s="370">
        <v>25</v>
      </c>
      <c r="G37" s="369">
        <v>0</v>
      </c>
      <c r="H37" s="370">
        <v>0</v>
      </c>
      <c r="I37" s="370">
        <v>25</v>
      </c>
      <c r="J37" s="369">
        <v>0</v>
      </c>
      <c r="K37" s="370">
        <v>0</v>
      </c>
      <c r="L37" s="370">
        <v>25</v>
      </c>
      <c r="M37" s="369">
        <f t="shared" si="2"/>
        <v>0</v>
      </c>
      <c r="N37" s="370">
        <f t="shared" si="2"/>
        <v>0</v>
      </c>
      <c r="O37" s="371">
        <f t="shared" si="2"/>
        <v>0</v>
      </c>
      <c r="P37" s="291" t="s">
        <v>48</v>
      </c>
      <c r="Q37" s="291" t="s">
        <v>48</v>
      </c>
      <c r="R37" s="1"/>
      <c r="S37" s="1"/>
      <c r="T37" s="1"/>
      <c r="U37" s="1"/>
      <c r="V37" s="1"/>
    </row>
    <row r="38" spans="1:22" ht="15.75">
      <c r="A38" s="87" t="s">
        <v>205</v>
      </c>
      <c r="B38" s="88"/>
      <c r="C38" s="89"/>
      <c r="D38" s="369">
        <v>0</v>
      </c>
      <c r="E38" s="370">
        <v>0</v>
      </c>
      <c r="F38" s="370">
        <v>62</v>
      </c>
      <c r="G38" s="369">
        <v>0</v>
      </c>
      <c r="H38" s="370">
        <v>0</v>
      </c>
      <c r="I38" s="370">
        <v>50</v>
      </c>
      <c r="J38" s="369">
        <v>0</v>
      </c>
      <c r="K38" s="370">
        <v>0</v>
      </c>
      <c r="L38" s="370">
        <v>50</v>
      </c>
      <c r="M38" s="369">
        <f t="shared" si="2"/>
        <v>0</v>
      </c>
      <c r="N38" s="370">
        <f t="shared" si="2"/>
        <v>0</v>
      </c>
      <c r="O38" s="371">
        <f t="shared" si="2"/>
        <v>0</v>
      </c>
      <c r="P38" s="291" t="s">
        <v>48</v>
      </c>
      <c r="Q38" s="291" t="s">
        <v>48</v>
      </c>
      <c r="R38" s="1"/>
      <c r="S38" s="1"/>
      <c r="T38" s="1"/>
      <c r="U38" s="1"/>
      <c r="V38" s="1"/>
    </row>
    <row r="39" spans="1:22" ht="15.75">
      <c r="A39" s="87" t="s">
        <v>66</v>
      </c>
      <c r="B39" s="88"/>
      <c r="C39" s="89"/>
      <c r="D39" s="369">
        <v>0</v>
      </c>
      <c r="E39" s="370">
        <v>0</v>
      </c>
      <c r="F39" s="370">
        <v>88</v>
      </c>
      <c r="G39" s="369">
        <v>0</v>
      </c>
      <c r="H39" s="370">
        <v>0</v>
      </c>
      <c r="I39" s="370">
        <v>0</v>
      </c>
      <c r="J39" s="369">
        <v>0</v>
      </c>
      <c r="K39" s="370">
        <v>0</v>
      </c>
      <c r="L39" s="370">
        <v>0</v>
      </c>
      <c r="M39" s="369">
        <f t="shared" si="2"/>
        <v>0</v>
      </c>
      <c r="N39" s="370">
        <f t="shared" si="2"/>
        <v>0</v>
      </c>
      <c r="O39" s="371">
        <f t="shared" si="2"/>
        <v>0</v>
      </c>
      <c r="P39" s="291" t="s">
        <v>48</v>
      </c>
      <c r="Q39" s="291" t="s">
        <v>48</v>
      </c>
      <c r="R39" s="1"/>
      <c r="S39" s="1"/>
      <c r="T39" s="1"/>
      <c r="U39" s="1"/>
      <c r="V39" s="1"/>
    </row>
    <row r="40" spans="1:22" ht="15.75">
      <c r="A40" s="86" t="s">
        <v>280</v>
      </c>
      <c r="B40" s="32"/>
      <c r="C40" s="77"/>
      <c r="D40" s="372">
        <v>0</v>
      </c>
      <c r="E40" s="373">
        <v>0</v>
      </c>
      <c r="F40" s="373">
        <v>34</v>
      </c>
      <c r="G40" s="372">
        <v>0</v>
      </c>
      <c r="H40" s="373">
        <v>0</v>
      </c>
      <c r="I40" s="373">
        <v>40</v>
      </c>
      <c r="J40" s="372">
        <v>0</v>
      </c>
      <c r="K40" s="373">
        <v>0</v>
      </c>
      <c r="L40" s="373">
        <v>40</v>
      </c>
      <c r="M40" s="372">
        <f t="shared" si="0"/>
        <v>0</v>
      </c>
      <c r="N40" s="373">
        <f t="shared" si="0"/>
        <v>0</v>
      </c>
      <c r="O40" s="374">
        <f t="shared" si="0"/>
        <v>0</v>
      </c>
      <c r="P40" s="291" t="s">
        <v>48</v>
      </c>
      <c r="Q40" s="291" t="s">
        <v>48</v>
      </c>
      <c r="R40" s="20"/>
      <c r="S40" s="1"/>
      <c r="T40" s="1"/>
      <c r="U40" s="1"/>
      <c r="V40" s="1"/>
    </row>
    <row r="41" spans="1:22" ht="15.75" hidden="1">
      <c r="A41" s="79"/>
      <c r="B41" s="1"/>
      <c r="C41" s="76"/>
      <c r="D41" s="391"/>
      <c r="E41" s="390"/>
      <c r="F41" s="390"/>
      <c r="G41" s="391"/>
      <c r="H41" s="390"/>
      <c r="I41" s="390"/>
      <c r="J41" s="391"/>
      <c r="K41" s="390"/>
      <c r="L41" s="390"/>
      <c r="M41" s="391"/>
      <c r="N41" s="390"/>
      <c r="O41" s="392"/>
      <c r="P41" s="291" t="s">
        <v>48</v>
      </c>
      <c r="Q41" s="291" t="s">
        <v>48</v>
      </c>
      <c r="R41" s="1"/>
      <c r="S41" s="1"/>
      <c r="T41" s="1"/>
      <c r="U41" s="1"/>
      <c r="V41" s="1"/>
    </row>
    <row r="42" spans="1:22" ht="15.75">
      <c r="A42" s="80"/>
      <c r="B42" s="78" t="s">
        <v>25</v>
      </c>
      <c r="C42" s="85"/>
      <c r="D42" s="378">
        <f>SUM(D10:D41)</f>
        <v>0</v>
      </c>
      <c r="E42" s="379">
        <f>SUM(E10:E41)</f>
        <v>41</v>
      </c>
      <c r="F42" s="379">
        <f>SUM(F10:F41)</f>
        <v>104060</v>
      </c>
      <c r="G42" s="378">
        <f>SUM(G10:G41)</f>
        <v>0</v>
      </c>
      <c r="H42" s="379">
        <f>SUM(H10:H41)</f>
        <v>41</v>
      </c>
      <c r="I42" s="379">
        <f>SUM(I10:I41)</f>
        <v>114935</v>
      </c>
      <c r="J42" s="378">
        <f aca="true" t="shared" si="3" ref="J42:O42">SUM(J10:J41)</f>
        <v>0</v>
      </c>
      <c r="K42" s="379">
        <f t="shared" si="3"/>
        <v>41</v>
      </c>
      <c r="L42" s="379">
        <f t="shared" si="3"/>
        <v>90461</v>
      </c>
      <c r="M42" s="378">
        <f t="shared" si="3"/>
        <v>0</v>
      </c>
      <c r="N42" s="379">
        <f t="shared" si="3"/>
        <v>0</v>
      </c>
      <c r="O42" s="381">
        <f t="shared" si="3"/>
        <v>-24474</v>
      </c>
      <c r="P42" s="288" t="s">
        <v>116</v>
      </c>
      <c r="Q42" s="291" t="s">
        <v>116</v>
      </c>
      <c r="R42" s="1"/>
      <c r="S42" s="1"/>
      <c r="T42" s="1"/>
      <c r="U42" s="1"/>
      <c r="V42" s="1"/>
    </row>
    <row r="43" spans="1:22" ht="15.75" hidden="1">
      <c r="A43" s="1"/>
      <c r="B43" s="1"/>
      <c r="C43" s="1"/>
      <c r="D43" s="1"/>
      <c r="E43" s="1"/>
      <c r="F43" s="1"/>
      <c r="G43" s="1"/>
      <c r="H43" s="1"/>
      <c r="I43" s="1"/>
      <c r="J43" s="1"/>
      <c r="K43" s="1"/>
      <c r="L43" s="1"/>
      <c r="M43" s="1"/>
      <c r="N43" s="1"/>
      <c r="O43" s="1"/>
      <c r="P43" s="291" t="s">
        <v>48</v>
      </c>
      <c r="Q43" s="1"/>
      <c r="R43" s="1"/>
      <c r="S43" s="1"/>
      <c r="T43" s="1"/>
      <c r="U43" s="1"/>
      <c r="V43" s="1"/>
    </row>
    <row r="44" spans="1:22" ht="15.75" hidden="1">
      <c r="A44" s="1" t="s">
        <v>174</v>
      </c>
      <c r="B44" s="1"/>
      <c r="C44" s="1"/>
      <c r="D44" s="1">
        <v>0</v>
      </c>
      <c r="E44" s="1">
        <v>0</v>
      </c>
      <c r="F44" s="1">
        <v>0</v>
      </c>
      <c r="G44" s="1">
        <v>0</v>
      </c>
      <c r="H44" s="1"/>
      <c r="I44" s="1">
        <v>0</v>
      </c>
      <c r="J44" s="1">
        <v>0</v>
      </c>
      <c r="K44" s="1">
        <v>0</v>
      </c>
      <c r="L44" s="1">
        <v>0</v>
      </c>
      <c r="M44" s="1">
        <v>0</v>
      </c>
      <c r="N44" s="1">
        <v>0</v>
      </c>
      <c r="O44" s="1">
        <v>0</v>
      </c>
      <c r="P44" s="291" t="s">
        <v>48</v>
      </c>
      <c r="Q44" s="1"/>
      <c r="R44" s="1"/>
      <c r="S44" s="1"/>
      <c r="T44" s="1"/>
      <c r="U44" s="1"/>
      <c r="V44" s="1"/>
    </row>
    <row r="45" spans="1:33" ht="15.75">
      <c r="A45" s="706" t="s">
        <v>116</v>
      </c>
      <c r="B45" s="644"/>
      <c r="C45" s="644"/>
      <c r="D45" s="644"/>
      <c r="E45" s="644"/>
      <c r="F45" s="644"/>
      <c r="G45" s="644"/>
      <c r="H45" s="644"/>
      <c r="I45" s="644"/>
      <c r="J45" s="644"/>
      <c r="K45" s="644"/>
      <c r="L45" s="644"/>
      <c r="M45" s="644"/>
      <c r="N45" s="644"/>
      <c r="O45" s="645"/>
      <c r="P45" s="291"/>
      <c r="Q45" s="35"/>
      <c r="R45" s="35"/>
      <c r="S45" s="35"/>
      <c r="T45" s="35"/>
      <c r="U45" s="35"/>
      <c r="V45" s="35"/>
      <c r="W45" s="35"/>
      <c r="X45" s="35"/>
      <c r="Y45" s="35"/>
      <c r="Z45" s="35"/>
      <c r="AA45" s="35"/>
      <c r="AB45" s="35"/>
      <c r="AC45" s="35"/>
      <c r="AD45" s="35"/>
      <c r="AE45" s="35"/>
      <c r="AF45" s="35"/>
      <c r="AG45" s="35"/>
    </row>
    <row r="46" spans="1:33" ht="15.75">
      <c r="A46" s="1"/>
      <c r="B46" s="1"/>
      <c r="C46" s="2"/>
      <c r="D46" s="2"/>
      <c r="E46" s="2"/>
      <c r="F46" s="2"/>
      <c r="G46" s="2"/>
      <c r="H46" s="2"/>
      <c r="I46" s="2"/>
      <c r="J46" s="2"/>
      <c r="K46" s="2"/>
      <c r="L46" s="2"/>
      <c r="M46" s="2"/>
      <c r="N46" s="2"/>
      <c r="O46" s="2"/>
      <c r="Q46" s="35"/>
      <c r="R46" s="35"/>
      <c r="S46" s="35"/>
      <c r="T46" s="35"/>
      <c r="U46" s="35"/>
      <c r="V46" s="35"/>
      <c r="W46" s="35"/>
      <c r="X46" s="35"/>
      <c r="Y46" s="35"/>
      <c r="Z46" s="35"/>
      <c r="AA46" s="35"/>
      <c r="AB46" s="35"/>
      <c r="AC46" s="35"/>
      <c r="AD46" s="35"/>
      <c r="AE46" s="35"/>
      <c r="AF46" s="35"/>
      <c r="AG46" s="35"/>
    </row>
    <row r="47" spans="1:33" ht="15.75">
      <c r="A47" s="1"/>
      <c r="B47" s="1"/>
      <c r="C47" s="1"/>
      <c r="D47" s="1"/>
      <c r="E47" s="1"/>
      <c r="F47" s="1"/>
      <c r="G47" s="1"/>
      <c r="H47" s="1"/>
      <c r="I47" s="1"/>
      <c r="J47" s="1"/>
      <c r="K47" s="1"/>
      <c r="L47" s="1"/>
      <c r="M47" s="1"/>
      <c r="N47" s="1"/>
      <c r="O47" s="1"/>
      <c r="Q47" s="35"/>
      <c r="R47" s="35"/>
      <c r="S47" s="35"/>
      <c r="T47" s="35"/>
      <c r="U47" s="35"/>
      <c r="V47" s="35"/>
      <c r="W47" s="35"/>
      <c r="X47" s="35"/>
      <c r="Y47" s="35"/>
      <c r="Z47" s="35"/>
      <c r="AA47" s="35"/>
      <c r="AB47" s="35"/>
      <c r="AC47" s="35"/>
      <c r="AD47" s="35"/>
      <c r="AE47" s="35"/>
      <c r="AF47" s="35"/>
      <c r="AG47" s="35"/>
    </row>
    <row r="48" spans="1:33" ht="15.75">
      <c r="A48" s="1"/>
      <c r="B48" s="1"/>
      <c r="C48" s="1"/>
      <c r="D48" s="1"/>
      <c r="E48" s="1"/>
      <c r="F48" s="1"/>
      <c r="G48" s="1"/>
      <c r="H48" s="1"/>
      <c r="I48" s="1"/>
      <c r="J48" s="1"/>
      <c r="K48" s="1"/>
      <c r="L48" s="1"/>
      <c r="M48" s="1"/>
      <c r="N48" s="266"/>
      <c r="O48" s="267"/>
      <c r="Q48" s="35"/>
      <c r="R48" s="35"/>
      <c r="S48" s="35"/>
      <c r="T48" s="35"/>
      <c r="U48" s="35"/>
      <c r="V48" s="35"/>
      <c r="W48" s="35"/>
      <c r="X48" s="35"/>
      <c r="Y48" s="35">
        <f>11335-1508</f>
        <v>9827</v>
      </c>
      <c r="Z48" s="35"/>
      <c r="AA48" s="35"/>
      <c r="AB48" s="35"/>
      <c r="AC48" s="35"/>
      <c r="AD48" s="35"/>
      <c r="AE48" s="35"/>
      <c r="AF48" s="35"/>
      <c r="AG48" s="35"/>
    </row>
  </sheetData>
  <mergeCells count="11">
    <mergeCell ref="G8:I8"/>
    <mergeCell ref="D8:F8"/>
    <mergeCell ref="A6:O6"/>
    <mergeCell ref="A45:O45"/>
    <mergeCell ref="A8:C9"/>
    <mergeCell ref="M8:O8"/>
    <mergeCell ref="J8:L8"/>
    <mergeCell ref="A1:O1"/>
    <mergeCell ref="A3:O3"/>
    <mergeCell ref="A4:O4"/>
    <mergeCell ref="A5:O5"/>
  </mergeCells>
  <printOptions horizontalCentered="1"/>
  <pageMargins left="1" right="1" top="0.75" bottom="0.55" header="0.5" footer="0.5"/>
  <pageSetup fitToHeight="1" fitToWidth="1" horizontalDpi="300" verticalDpi="300" orientation="landscape" scale="71"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O21"/>
  <sheetViews>
    <sheetView zoomScale="75" zoomScaleNormal="75" workbookViewId="0" topLeftCell="A1">
      <selection activeCell="B44" sqref="B44"/>
    </sheetView>
  </sheetViews>
  <sheetFormatPr defaultColWidth="8.88671875" defaultRowHeight="15"/>
  <cols>
    <col min="1" max="1" width="21.6640625" style="22" customWidth="1"/>
    <col min="2" max="2" width="3.5546875" style="22" customWidth="1"/>
    <col min="3" max="3" width="15.4453125" style="22" customWidth="1"/>
    <col min="4" max="4" width="12.77734375" style="22" hidden="1" customWidth="1"/>
    <col min="5" max="5" width="14.5546875" style="22" customWidth="1"/>
    <col min="6" max="6" width="12.99609375" style="22" hidden="1" customWidth="1"/>
    <col min="7" max="7" width="9.77734375" style="22" customWidth="1"/>
    <col min="8" max="8" width="11.99609375" style="22" customWidth="1"/>
    <col min="9" max="9" width="9.77734375" style="22" hidden="1" customWidth="1"/>
    <col min="10" max="11" width="9.77734375" style="22" customWidth="1"/>
    <col min="12" max="12" width="10.3359375" style="22" customWidth="1"/>
    <col min="13" max="13" width="12.99609375" style="22" hidden="1" customWidth="1"/>
    <col min="14" max="14" width="1.1171875" style="293" customWidth="1"/>
    <col min="15" max="16384" width="8.88671875" style="22" customWidth="1"/>
  </cols>
  <sheetData>
    <row r="1" spans="1:14" ht="15.75">
      <c r="A1" s="760" t="s">
        <v>121</v>
      </c>
      <c r="B1" s="761"/>
      <c r="C1" s="761"/>
      <c r="D1" s="761"/>
      <c r="E1" s="761"/>
      <c r="F1" s="761"/>
      <c r="G1" s="761"/>
      <c r="H1" s="761"/>
      <c r="I1" s="761"/>
      <c r="J1" s="761"/>
      <c r="K1" s="761"/>
      <c r="L1" s="761"/>
      <c r="M1" s="762"/>
      <c r="N1" s="293" t="s">
        <v>48</v>
      </c>
    </row>
    <row r="2" spans="1:14" ht="20.25">
      <c r="A2" s="33"/>
      <c r="N2" s="293" t="s">
        <v>48</v>
      </c>
    </row>
    <row r="3" spans="1:14" ht="12" customHeight="1">
      <c r="A3" s="33"/>
      <c r="N3" s="293" t="s">
        <v>48</v>
      </c>
    </row>
    <row r="4" spans="1:14" ht="15.75">
      <c r="A4" s="763" t="s">
        <v>137</v>
      </c>
      <c r="B4" s="764"/>
      <c r="C4" s="764"/>
      <c r="D4" s="764"/>
      <c r="E4" s="764"/>
      <c r="F4" s="764"/>
      <c r="G4" s="764"/>
      <c r="H4" s="764"/>
      <c r="I4" s="764"/>
      <c r="J4" s="764"/>
      <c r="K4" s="764"/>
      <c r="L4" s="764"/>
      <c r="M4" s="765"/>
      <c r="N4" s="293" t="s">
        <v>48</v>
      </c>
    </row>
    <row r="5" spans="1:14" ht="15.75">
      <c r="A5" s="766" t="str">
        <f>+'B. Summary of Requirements '!A5</f>
        <v>Civil Division</v>
      </c>
      <c r="B5" s="764"/>
      <c r="C5" s="764"/>
      <c r="D5" s="764"/>
      <c r="E5" s="764"/>
      <c r="F5" s="764"/>
      <c r="G5" s="764"/>
      <c r="H5" s="764"/>
      <c r="I5" s="764"/>
      <c r="J5" s="764"/>
      <c r="K5" s="764"/>
      <c r="L5" s="764"/>
      <c r="M5" s="765"/>
      <c r="N5" s="293" t="s">
        <v>48</v>
      </c>
    </row>
    <row r="6" spans="1:14" ht="15.75">
      <c r="A6" s="767" t="str">
        <f>+'B. Summary of Requirements '!A6</f>
        <v>Salaries and Expenses</v>
      </c>
      <c r="B6" s="768"/>
      <c r="C6" s="768"/>
      <c r="D6" s="768"/>
      <c r="E6" s="768"/>
      <c r="F6" s="768"/>
      <c r="G6" s="768"/>
      <c r="H6" s="768"/>
      <c r="I6" s="768"/>
      <c r="J6" s="768"/>
      <c r="K6" s="768"/>
      <c r="L6" s="768"/>
      <c r="M6" s="769"/>
      <c r="N6" s="293" t="s">
        <v>48</v>
      </c>
    </row>
    <row r="7" ht="15">
      <c r="N7" s="293" t="s">
        <v>48</v>
      </c>
    </row>
    <row r="8" spans="1:14" ht="15">
      <c r="A8" s="23"/>
      <c r="B8" s="23"/>
      <c r="C8" s="23"/>
      <c r="D8" s="23"/>
      <c r="E8" s="23"/>
      <c r="F8" s="23"/>
      <c r="G8" s="23"/>
      <c r="H8" s="23"/>
      <c r="I8" s="23"/>
      <c r="J8" s="23"/>
      <c r="K8" s="23"/>
      <c r="L8" s="23"/>
      <c r="M8" s="23"/>
      <c r="N8" s="543" t="s">
        <v>48</v>
      </c>
    </row>
    <row r="9" spans="1:15" ht="40.5" customHeight="1">
      <c r="A9" s="739" t="s">
        <v>138</v>
      </c>
      <c r="B9" s="740"/>
      <c r="C9" s="752" t="s">
        <v>294</v>
      </c>
      <c r="D9" s="753"/>
      <c r="E9" s="752" t="s">
        <v>293</v>
      </c>
      <c r="F9" s="753"/>
      <c r="G9" s="736" t="s">
        <v>107</v>
      </c>
      <c r="H9" s="749" t="s">
        <v>295</v>
      </c>
      <c r="I9" s="750"/>
      <c r="J9" s="750"/>
      <c r="K9" s="750"/>
      <c r="L9" s="750"/>
      <c r="M9" s="751"/>
      <c r="N9" s="545" t="s">
        <v>48</v>
      </c>
      <c r="O9" s="542"/>
    </row>
    <row r="10" spans="1:14" ht="15">
      <c r="A10" s="741"/>
      <c r="B10" s="742"/>
      <c r="C10" s="745" t="s">
        <v>119</v>
      </c>
      <c r="D10" s="734" t="s">
        <v>120</v>
      </c>
      <c r="E10" s="745" t="s">
        <v>119</v>
      </c>
      <c r="F10" s="734" t="s">
        <v>120</v>
      </c>
      <c r="G10" s="737"/>
      <c r="H10" s="758" t="s">
        <v>1</v>
      </c>
      <c r="I10" s="67" t="s">
        <v>139</v>
      </c>
      <c r="J10" s="758" t="s">
        <v>117</v>
      </c>
      <c r="K10" s="758" t="s">
        <v>118</v>
      </c>
      <c r="L10" s="756" t="s">
        <v>119</v>
      </c>
      <c r="M10" s="754" t="s">
        <v>120</v>
      </c>
      <c r="N10" s="544" t="s">
        <v>48</v>
      </c>
    </row>
    <row r="11" spans="1:14" ht="27" customHeight="1">
      <c r="A11" s="743"/>
      <c r="B11" s="744"/>
      <c r="C11" s="746"/>
      <c r="D11" s="735"/>
      <c r="E11" s="746"/>
      <c r="F11" s="735"/>
      <c r="G11" s="738"/>
      <c r="H11" s="759"/>
      <c r="I11" s="68" t="s">
        <v>39</v>
      </c>
      <c r="J11" s="759"/>
      <c r="K11" s="759"/>
      <c r="L11" s="757"/>
      <c r="M11" s="755"/>
      <c r="N11" s="293" t="s">
        <v>48</v>
      </c>
    </row>
    <row r="12" spans="1:14" ht="15">
      <c r="A12" s="255" t="s">
        <v>181</v>
      </c>
      <c r="B12" s="256"/>
      <c r="C12" s="393">
        <v>957</v>
      </c>
      <c r="D12" s="393">
        <v>0</v>
      </c>
      <c r="E12" s="393">
        <v>957</v>
      </c>
      <c r="F12" s="393">
        <v>0</v>
      </c>
      <c r="G12" s="393">
        <v>0</v>
      </c>
      <c r="H12" s="393">
        <v>102</v>
      </c>
      <c r="I12" s="393"/>
      <c r="J12" s="393">
        <v>0</v>
      </c>
      <c r="K12" s="393">
        <f>H12+J12</f>
        <v>102</v>
      </c>
      <c r="L12" s="393">
        <f>E12+G12+K12</f>
        <v>1059</v>
      </c>
      <c r="M12" s="394">
        <v>0</v>
      </c>
      <c r="N12" s="293" t="s">
        <v>48</v>
      </c>
    </row>
    <row r="13" spans="1:14" ht="15">
      <c r="A13" s="747" t="s">
        <v>182</v>
      </c>
      <c r="B13" s="748"/>
      <c r="C13" s="393">
        <v>141</v>
      </c>
      <c r="D13" s="393">
        <v>0</v>
      </c>
      <c r="E13" s="393">
        <v>141</v>
      </c>
      <c r="F13" s="393">
        <v>0</v>
      </c>
      <c r="G13" s="393">
        <v>0</v>
      </c>
      <c r="H13" s="393">
        <v>15</v>
      </c>
      <c r="I13" s="393"/>
      <c r="J13" s="393">
        <v>0</v>
      </c>
      <c r="K13" s="393">
        <f>H13+J13</f>
        <v>15</v>
      </c>
      <c r="L13" s="393">
        <f>E13+G13+K13</f>
        <v>156</v>
      </c>
      <c r="M13" s="394">
        <v>0</v>
      </c>
      <c r="N13" s="293" t="s">
        <v>48</v>
      </c>
    </row>
    <row r="14" spans="1:14" ht="15">
      <c r="A14" s="732" t="s">
        <v>36</v>
      </c>
      <c r="B14" s="733"/>
      <c r="C14" s="395">
        <v>240</v>
      </c>
      <c r="D14" s="395">
        <v>0</v>
      </c>
      <c r="E14" s="395">
        <v>240</v>
      </c>
      <c r="F14" s="395">
        <v>0</v>
      </c>
      <c r="G14" s="395">
        <v>0</v>
      </c>
      <c r="H14" s="395">
        <v>20</v>
      </c>
      <c r="I14" s="395"/>
      <c r="J14" s="395">
        <v>0</v>
      </c>
      <c r="K14" s="395">
        <f>H14+J14</f>
        <v>20</v>
      </c>
      <c r="L14" s="395">
        <f>E14+G14+K14</f>
        <v>260</v>
      </c>
      <c r="M14" s="396">
        <v>0</v>
      </c>
      <c r="N14" s="293" t="s">
        <v>48</v>
      </c>
    </row>
    <row r="15" spans="1:14" ht="15.75" thickBot="1">
      <c r="A15" s="727" t="s">
        <v>132</v>
      </c>
      <c r="B15" s="728"/>
      <c r="C15" s="397">
        <f aca="true" t="shared" si="0" ref="C15:H15">SUM(C12:C14)</f>
        <v>1338</v>
      </c>
      <c r="D15" s="398">
        <f t="shared" si="0"/>
        <v>0</v>
      </c>
      <c r="E15" s="399">
        <f t="shared" si="0"/>
        <v>1338</v>
      </c>
      <c r="F15" s="398">
        <f t="shared" si="0"/>
        <v>0</v>
      </c>
      <c r="G15" s="399">
        <f t="shared" si="0"/>
        <v>0</v>
      </c>
      <c r="H15" s="398">
        <f t="shared" si="0"/>
        <v>137</v>
      </c>
      <c r="I15" s="398">
        <f>SUM(I14:I14)</f>
        <v>0</v>
      </c>
      <c r="J15" s="398">
        <f>SUM(J12:J14)</f>
        <v>0</v>
      </c>
      <c r="K15" s="398">
        <f>SUM(K12:K14)</f>
        <v>137</v>
      </c>
      <c r="L15" s="400">
        <f>SUM(L12:L14)</f>
        <v>1475</v>
      </c>
      <c r="M15" s="399">
        <f>SUM(M12:M14)</f>
        <v>0</v>
      </c>
      <c r="N15" s="293" t="s">
        <v>48</v>
      </c>
    </row>
    <row r="16" spans="1:14" ht="15">
      <c r="A16" s="726" t="s">
        <v>16</v>
      </c>
      <c r="B16" s="697"/>
      <c r="C16" s="401">
        <v>1319</v>
      </c>
      <c r="D16" s="401">
        <v>0</v>
      </c>
      <c r="E16" s="402">
        <v>1319</v>
      </c>
      <c r="F16" s="401">
        <v>0</v>
      </c>
      <c r="G16" s="402">
        <v>0</v>
      </c>
      <c r="H16" s="401">
        <v>137</v>
      </c>
      <c r="I16" s="401"/>
      <c r="J16" s="403">
        <v>0</v>
      </c>
      <c r="K16" s="404">
        <f>H16+J16</f>
        <v>137</v>
      </c>
      <c r="L16" s="405">
        <f>E16+G16+K16</f>
        <v>1456</v>
      </c>
      <c r="M16" s="406">
        <v>0</v>
      </c>
      <c r="N16" s="293" t="s">
        <v>48</v>
      </c>
    </row>
    <row r="17" spans="1:14" ht="15">
      <c r="A17" s="731" t="s">
        <v>37</v>
      </c>
      <c r="B17" s="699"/>
      <c r="C17" s="403">
        <v>18</v>
      </c>
      <c r="D17" s="403">
        <v>0</v>
      </c>
      <c r="E17" s="407">
        <v>18</v>
      </c>
      <c r="F17" s="403">
        <v>0</v>
      </c>
      <c r="G17" s="407">
        <v>0</v>
      </c>
      <c r="H17" s="403">
        <v>0</v>
      </c>
      <c r="I17" s="403"/>
      <c r="J17" s="403">
        <v>0</v>
      </c>
      <c r="K17" s="404">
        <f>H17+J17</f>
        <v>0</v>
      </c>
      <c r="L17" s="405">
        <f>E17+G17+K17</f>
        <v>18</v>
      </c>
      <c r="M17" s="406">
        <v>0</v>
      </c>
      <c r="N17" s="293" t="s">
        <v>48</v>
      </c>
    </row>
    <row r="18" spans="1:14" ht="15">
      <c r="A18" s="729" t="s">
        <v>38</v>
      </c>
      <c r="B18" s="730"/>
      <c r="C18" s="403">
        <v>1</v>
      </c>
      <c r="D18" s="403">
        <v>0</v>
      </c>
      <c r="E18" s="407">
        <v>1</v>
      </c>
      <c r="F18" s="403">
        <v>0</v>
      </c>
      <c r="G18" s="407">
        <v>0</v>
      </c>
      <c r="H18" s="403">
        <v>0</v>
      </c>
      <c r="I18" s="403"/>
      <c r="J18" s="403">
        <v>0</v>
      </c>
      <c r="K18" s="404">
        <f>H18+J18</f>
        <v>0</v>
      </c>
      <c r="L18" s="405">
        <f>E18+G18+K18</f>
        <v>1</v>
      </c>
      <c r="M18" s="406">
        <v>0</v>
      </c>
      <c r="N18" s="293" t="s">
        <v>48</v>
      </c>
    </row>
    <row r="19" spans="1:14" s="24" customFormat="1" ht="15">
      <c r="A19" s="724" t="s">
        <v>132</v>
      </c>
      <c r="B19" s="725"/>
      <c r="C19" s="408">
        <f>SUM(C16:C18)</f>
        <v>1338</v>
      </c>
      <c r="D19" s="408">
        <f aca="true" t="shared" si="1" ref="D19:M19">SUM(D16:D18)</f>
        <v>0</v>
      </c>
      <c r="E19" s="408">
        <f t="shared" si="1"/>
        <v>1338</v>
      </c>
      <c r="F19" s="408">
        <f t="shared" si="1"/>
        <v>0</v>
      </c>
      <c r="G19" s="408">
        <f t="shared" si="1"/>
        <v>0</v>
      </c>
      <c r="H19" s="408">
        <f t="shared" si="1"/>
        <v>137</v>
      </c>
      <c r="I19" s="408">
        <f t="shared" si="1"/>
        <v>0</v>
      </c>
      <c r="J19" s="408">
        <f t="shared" si="1"/>
        <v>0</v>
      </c>
      <c r="K19" s="408">
        <f>SUM(K16:K18)</f>
        <v>137</v>
      </c>
      <c r="L19" s="409">
        <f t="shared" si="1"/>
        <v>1475</v>
      </c>
      <c r="M19" s="410">
        <f t="shared" si="1"/>
        <v>0</v>
      </c>
      <c r="N19" s="288" t="s">
        <v>116</v>
      </c>
    </row>
    <row r="21" ht="15">
      <c r="M21" s="268"/>
    </row>
  </sheetData>
  <mergeCells count="25">
    <mergeCell ref="A1:M1"/>
    <mergeCell ref="A4:M4"/>
    <mergeCell ref="A5:M5"/>
    <mergeCell ref="A6:M6"/>
    <mergeCell ref="H9:M9"/>
    <mergeCell ref="E9:F9"/>
    <mergeCell ref="C9:D9"/>
    <mergeCell ref="M10:M11"/>
    <mergeCell ref="L10:L11"/>
    <mergeCell ref="K10:K11"/>
    <mergeCell ref="J10:J11"/>
    <mergeCell ref="H10:H11"/>
    <mergeCell ref="C10:C11"/>
    <mergeCell ref="D10:D11"/>
    <mergeCell ref="A14:B14"/>
    <mergeCell ref="F10:F11"/>
    <mergeCell ref="G9:G11"/>
    <mergeCell ref="A9:B11"/>
    <mergeCell ref="E10:E11"/>
    <mergeCell ref="A13:B13"/>
    <mergeCell ref="A19:B19"/>
    <mergeCell ref="A16:B16"/>
    <mergeCell ref="A15:B15"/>
    <mergeCell ref="A18:B18"/>
    <mergeCell ref="A17:B17"/>
  </mergeCells>
  <printOptions horizontalCentered="1"/>
  <pageMargins left="0.75" right="0.75" top="1" bottom="1" header="0.5" footer="0.5"/>
  <pageSetup fitToHeight="1" fitToWidth="1" horizontalDpi="600" verticalDpi="600" orientation="landscape" scale="95" r:id="rId1"/>
  <headerFooter alignWithMargins="0">
    <oddFooter>&amp;C&amp;"Times New Roman,Regular"&amp;11Exhibit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