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B. Summary of Requirements " sheetId="1" r:id="rId1"/>
    <sheet name="C. Increases Offsets" sheetId="2" r:id="rId2"/>
    <sheet name="D. Strategic Goals &amp; Objectives" sheetId="3" r:id="rId3"/>
    <sheet name="E. ATB Justification" sheetId="4" r:id="rId4"/>
    <sheet name="F. 2009 Crosswalk" sheetId="5" r:id="rId5"/>
    <sheet name="G. 2010 Crosswalk" sheetId="6" r:id="rId6"/>
    <sheet name="H. Reimbursable Resources" sheetId="7" r:id="rId7"/>
    <sheet name="I. Permanent Positions" sheetId="8" r:id="rId8"/>
    <sheet name="J. Financial Analysis" sheetId="9" r:id="rId9"/>
    <sheet name="K. Summary by Grade" sheetId="10" r:id="rId10"/>
    <sheet name="L. Summary by Object Class" sheetId="11" r:id="rId11"/>
    <sheet name="M. Studies" sheetId="12" r:id="rId12"/>
  </sheets>
  <externalReferences>
    <externalReference r:id="rId15"/>
    <externalReference r:id="rId16"/>
    <externalReference r:id="rId17"/>
    <externalReference r:id="rId18"/>
    <externalReference r:id="rId19"/>
  </externalReferences>
  <definedNames>
    <definedName name="ATTORNEYSUPP" localSheetId="0">#REF!</definedName>
    <definedName name="ATTORNEYSUPP">#REF!</definedName>
    <definedName name="DL" localSheetId="0">'B. Summary of Requirements '!$A$3:$AC$66</definedName>
    <definedName name="DL">#REF!</definedName>
    <definedName name="EXECSUPP" localSheetId="0">'B. Summary of Requirements '!#REF!</definedName>
    <definedName name="EXECSUPP" localSheetId="8">'[4]Sum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0">'B. Summary of Requirements '!#REF!</definedName>
    <definedName name="GAROLLUP" localSheetId="6">'[3]SumReq'!#REF!</definedName>
    <definedName name="GAROLLUP" localSheetId="8">'[4]Sum of Req'!#REF!</definedName>
    <definedName name="GAROLLUP">#REF!</definedName>
    <definedName name="hlhl0" localSheetId="3">'E. ATB Justification'!#REF!</definedName>
    <definedName name="INTEL" localSheetId="0">'B. Summary of Requirements '!#REF!</definedName>
    <definedName name="INTEL" localSheetId="8">'[4]Sum of Req'!#REF!</definedName>
    <definedName name="INTEL">#REF!</definedName>
    <definedName name="JMD" localSheetId="0">'B. Summary of Requirements '!#REF!</definedName>
    <definedName name="JMD" localSheetId="8">'[4]Sum of Req'!#REF!</definedName>
    <definedName name="JMD">#REF!</definedName>
    <definedName name="OLE_LINK7" localSheetId="3">'E. ATB Justification'!#REF!</definedName>
    <definedName name="PART">#REF!</definedName>
    <definedName name="POSBYCAT" localSheetId="0">#REF!</definedName>
    <definedName name="POSBYCAT" localSheetId="8">'[4]Summ Atty Agt'!#REF!</definedName>
    <definedName name="POSBYCAT">#REF!</definedName>
    <definedName name="_xlnm.Print_Area" localSheetId="0">'B. Summary of Requirements '!$A$1:$AC$76</definedName>
    <definedName name="_xlnm.Print_Area" localSheetId="1">'C. Increases Offsets'!$A$1:$G$16</definedName>
    <definedName name="_xlnm.Print_Area" localSheetId="2">'D. Strategic Goals &amp; Objectives'!$A$1:$P$41</definedName>
    <definedName name="_xlnm.Print_Area" localSheetId="3">'E. ATB Justification'!$A$1:$M$65</definedName>
    <definedName name="_xlnm.Print_Area" localSheetId="4">'F. 2009 Crosswalk'!$A$1:$T$22</definedName>
    <definedName name="_xlnm.Print_Area" localSheetId="5">'G. 2010 Crosswalk'!$A$1:$T$26</definedName>
    <definedName name="_xlnm.Print_Area" localSheetId="6">'H. Reimbursable Resources'!$A$1:$O$14</definedName>
    <definedName name="_xlnm.Print_Area" localSheetId="7">'I. Permanent Positions'!$A$1:$L$36</definedName>
    <definedName name="_xlnm.Print_Area" localSheetId="8">'J. Financial Analysis'!$A$1:$I$42</definedName>
    <definedName name="_xlnm.Print_Area" localSheetId="9">'K. Summary by Grade'!$A$1:$I$35</definedName>
    <definedName name="_xlnm.Print_Area" localSheetId="10">'L. Summary by Object Class'!$A$1:$L$41</definedName>
    <definedName name="_xlnm.Print_Area" localSheetId="11">'M. Studies'!$A$1:$J$15</definedName>
    <definedName name="REIMPRO" localSheetId="6">'H. Reimbursable Resources'!$A$1:$O$14</definedName>
    <definedName name="REIMPRO">#REF!</definedName>
    <definedName name="REIMSOR" localSheetId="6">'H. Reimbursable Resources'!$Q$17:$AG$30</definedName>
    <definedName name="REIMSOR">#REF!</definedName>
  </definedNames>
  <calcPr fullCalcOnLoad="1"/>
</workbook>
</file>

<file path=xl/sharedStrings.xml><?xml version="1.0" encoding="utf-8"?>
<sst xmlns="http://schemas.openxmlformats.org/spreadsheetml/2006/main" count="890" uniqueCount="314">
  <si>
    <t>The DHS immigration fee transfer is a Budget Authority transfer to the Executive Office for Immigration Review.  This transfer is performed annually from DHS to augment EOIR's appropriation.  This technical adjustment is done annually by adjusting EOIR's annual Budget Authority (emacted) in order not to double count the $4,000,000 DHS immigration transfer annually.</t>
  </si>
  <si>
    <r>
      <t>Health Insurance.</t>
    </r>
    <r>
      <rPr>
        <sz val="9"/>
        <rFont val="Times New Roman"/>
        <family val="1"/>
      </rPr>
      <t xml:space="preserve">  Effective January 2011, this component's contribution to Federal employees' health insurance premiums increased by 7.1 percent.  Applied against the 2010 estimate of $</t>
    </r>
    <r>
      <rPr>
        <u val="single"/>
        <sz val="9"/>
        <rFont val="Times New Roman"/>
        <family val="1"/>
      </rPr>
      <t>6,722,000</t>
    </r>
    <r>
      <rPr>
        <sz val="9"/>
        <rFont val="Times New Roman"/>
        <family val="1"/>
      </rPr>
      <t xml:space="preserve">, the additional amount required is </t>
    </r>
    <r>
      <rPr>
        <u val="single"/>
        <sz val="9"/>
        <rFont val="Times New Roman"/>
        <family val="1"/>
      </rPr>
      <t>$485,000</t>
    </r>
    <r>
      <rPr>
        <sz val="9"/>
        <rFont val="Times New Roman"/>
        <family val="1"/>
      </rPr>
      <t>.</t>
    </r>
  </si>
  <si>
    <r>
      <t>Non-Recurral of 2010 Non-Personnel Increase.</t>
    </r>
    <r>
      <rPr>
        <sz val="9"/>
        <rFont val="Times New Roman"/>
        <family val="1"/>
      </rPr>
      <t xml:space="preserve">  The $</t>
    </r>
    <r>
      <rPr>
        <u val="single"/>
        <sz val="9"/>
        <rFont val="Times New Roman"/>
        <family val="1"/>
      </rPr>
      <t>7,175,000</t>
    </r>
    <r>
      <rPr>
        <sz val="9"/>
        <rFont val="Times New Roman"/>
        <family val="1"/>
      </rPr>
      <t xml:space="preserve"> decrease represents e-World IT costs non-recurred in 2011.</t>
    </r>
  </si>
  <si>
    <t>2010 Enacted</t>
  </si>
  <si>
    <t>SES, $119,554 - $179,700</t>
  </si>
  <si>
    <t>AL-3, $165,300</t>
  </si>
  <si>
    <t>SL, $165,300</t>
  </si>
  <si>
    <t>GS-15, $123,758 - 155,500</t>
  </si>
  <si>
    <t>IJ 1-4, $113,988 - 165,300</t>
  </si>
  <si>
    <t>GS-14, $105,211 - 136,771</t>
  </si>
  <si>
    <t>GS-13, $89,033 - 115,742</t>
  </si>
  <si>
    <t>GS-12, $74,872 - 97,333</t>
  </si>
  <si>
    <t>GS-11, $62,467 - 81,204</t>
  </si>
  <si>
    <t>GS-10, $56,857 - 73,917</t>
  </si>
  <si>
    <t>GS-9, $51,630 - 67,114</t>
  </si>
  <si>
    <t>GS-8, $46,745 - 60,765</t>
  </si>
  <si>
    <t>GS-7, $42,209 - 54,875</t>
  </si>
  <si>
    <t>GS-6, $37,983 - 49,375</t>
  </si>
  <si>
    <t>GS-5, $34,075 - 44,293</t>
  </si>
  <si>
    <t>GS-4, $30,456 - 39,590</t>
  </si>
  <si>
    <t>GS-3, $27,130 - 35,269</t>
  </si>
  <si>
    <t>GS-2, $24,865 - 31,292</t>
  </si>
  <si>
    <t>GS-1, $22,115 - 27,663</t>
  </si>
  <si>
    <r>
      <t>FERS Regular/Law Enforcement Retirement Contribution.</t>
    </r>
    <r>
      <rPr>
        <sz val="9"/>
        <color indexed="8"/>
        <rFont val="Times New Roman"/>
        <family val="1"/>
      </rPr>
      <t xml:space="preserve">  The National Defense Authorization Act for Fiscal Year 2010, Public Law 111-84, approved October 8, 2009, includes new benefits for employees covered by the Federal Employees Retirement System.  Effective October 1, 2010 (FY 2011), the normal cost of regular retirement under FERS will increase from 12.0% to 12.5%, or a total of 0.5%.  The FERS contribution for Law Enforcement retirement will increase from 26.2% to 27.0%, or a total of 0.8 increase.  This will result in new agency contribution rates of 11.7% for normal costs (up from the current 11.2%) and 25.7% for law enforcement personnel (up from the current 24.9%).  The amount requested, $</t>
    </r>
    <r>
      <rPr>
        <u val="single"/>
        <sz val="9"/>
        <color indexed="8"/>
        <rFont val="Times New Roman"/>
        <family val="1"/>
      </rPr>
      <t>624,000</t>
    </r>
    <r>
      <rPr>
        <sz val="9"/>
        <color indexed="8"/>
        <rFont val="Times New Roman"/>
        <family val="1"/>
      </rPr>
      <t xml:space="preserve">, represents the funds needed to cover this increase. </t>
    </r>
  </si>
  <si>
    <r>
      <t>Government Printing Office (GPO).</t>
    </r>
    <r>
      <rPr>
        <sz val="9"/>
        <rFont val="Times New Roman"/>
        <family val="1"/>
      </rPr>
      <t xml:space="preserve">  GOP provides an estimated rate increase of 4%.  This percentage was applied to the FY 2010 estimate of $</t>
    </r>
    <r>
      <rPr>
        <u val="single"/>
        <sz val="9"/>
        <rFont val="Times New Roman"/>
        <family val="1"/>
      </rPr>
      <t>56,000</t>
    </r>
    <r>
      <rPr>
        <sz val="9"/>
        <rFont val="Times New Roman"/>
        <family val="1"/>
      </rPr>
      <t xml:space="preserve"> to arrive at an increase of $</t>
    </r>
    <r>
      <rPr>
        <u val="single"/>
        <sz val="9"/>
        <rFont val="Times New Roman"/>
        <family val="1"/>
      </rPr>
      <t>1,000</t>
    </r>
    <r>
      <rPr>
        <sz val="9"/>
        <rFont val="Times New Roman"/>
        <family val="1"/>
      </rPr>
      <t>.</t>
    </r>
  </si>
  <si>
    <r>
      <t>WCF Rate Increases.</t>
    </r>
    <r>
      <rPr>
        <sz val="9"/>
        <rFont val="Times New Roman"/>
        <family val="1"/>
      </rPr>
      <t xml:space="preserve">  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raises and cost of living increases, contractual changes, information technology maintenance and technology refreshment upgrades.  Funding of $</t>
    </r>
    <r>
      <rPr>
        <u val="single"/>
        <sz val="9"/>
        <rFont val="Times New Roman"/>
        <family val="1"/>
      </rPr>
      <t>127,000</t>
    </r>
    <r>
      <rPr>
        <sz val="9"/>
        <rFont val="Times New Roman"/>
        <family val="1"/>
      </rPr>
      <t xml:space="preserve"> is required for this account.</t>
    </r>
  </si>
  <si>
    <r>
      <t>Employees Compensation Fund.</t>
    </r>
    <r>
      <rPr>
        <sz val="9"/>
        <rFont val="Times New Roman"/>
        <family val="1"/>
      </rPr>
      <t xml:space="preserve">  The $</t>
    </r>
    <r>
      <rPr>
        <u val="single"/>
        <sz val="9"/>
        <rFont val="Times New Roman"/>
        <family val="1"/>
      </rPr>
      <t>139,000</t>
    </r>
    <r>
      <rPr>
        <sz val="9"/>
        <rFont val="Times New Roman"/>
        <family val="1"/>
      </rPr>
      <t xml:space="preserve"> decrease reflects payments to the Department of Labor for injury benefits paid in the past year under the Federal Employee Compensation Act.  This estimate is based on the first quarter of prior year billing and current year estimates.</t>
    </r>
  </si>
  <si>
    <r>
      <t>DHS Security Charges.</t>
    </r>
    <r>
      <rPr>
        <sz val="9"/>
        <color indexed="8"/>
        <rFont val="Times New Roman"/>
        <family val="1"/>
      </rPr>
      <t xml:space="preserve">  The Department of Homeland Security (DHS) will continue to charge Basic Security and Building Specific Security.  The requested increase of $</t>
    </r>
    <r>
      <rPr>
        <u val="single"/>
        <sz val="9"/>
        <color indexed="8"/>
        <rFont val="Times New Roman"/>
        <family val="1"/>
      </rPr>
      <t>36,000</t>
    </r>
    <r>
      <rPr>
        <sz val="9"/>
        <color indexed="8"/>
        <rFont val="Times New Roman"/>
        <family val="1"/>
      </rPr>
      <t xml:space="preserve"> is required to meet our commitment to DHS, and cost estimates were developed by DHS.</t>
    </r>
  </si>
  <si>
    <r>
      <t>Annualization of additional positions approved in 2009 and 2010</t>
    </r>
    <r>
      <rPr>
        <sz val="9"/>
        <rFont val="Times New Roman"/>
        <family val="1"/>
      </rPr>
      <t>.  This provides for the annualization of 172 additional positions requested in the 2010 President's budget.  Annualization of new positions extends to 3 years to provide for entry level funding in the first year with a 2-year progression to the journeyman level.  For 2010, this request includes a decrease of $</t>
    </r>
    <r>
      <rPr>
        <u val="single"/>
        <sz val="9"/>
        <rFont val="Times New Roman"/>
        <family val="1"/>
      </rPr>
      <t>3,215,000</t>
    </r>
    <r>
      <rPr>
        <sz val="9"/>
        <rFont val="Times New Roman"/>
        <family val="1"/>
      </rPr>
      <t xml:space="preserve"> for one-time items associated with the increased positions, and an increase of $</t>
    </r>
    <r>
      <rPr>
        <u val="single"/>
        <sz val="9"/>
        <rFont val="Times New Roman"/>
        <family val="1"/>
      </rPr>
      <t>6,581,000</t>
    </r>
    <r>
      <rPr>
        <sz val="9"/>
        <rFont val="Times New Roman"/>
        <family val="1"/>
      </rPr>
      <t xml:space="preserve"> for full-year costs associated with these additional positions, for a net increase of $</t>
    </r>
    <r>
      <rPr>
        <u val="single"/>
        <sz val="9"/>
        <rFont val="Times New Roman"/>
        <family val="1"/>
      </rPr>
      <t>9,796,000</t>
    </r>
    <r>
      <rPr>
        <sz val="9"/>
        <rFont val="Times New Roman"/>
        <family val="1"/>
      </rPr>
      <t xml:space="preserve">. </t>
    </r>
  </si>
  <si>
    <t xml:space="preserve">    25.7  Operation and maintenance of equipment</t>
  </si>
  <si>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3 percent per year.  The requested increase of  $</t>
    </r>
    <r>
      <rPr>
        <u val="single"/>
        <sz val="9"/>
        <rFont val="Times New Roman"/>
        <family val="1"/>
      </rPr>
      <t>161,000</t>
    </r>
    <r>
      <rPr>
        <sz val="9"/>
        <rFont val="Times New Roman"/>
        <family val="1"/>
      </rPr>
      <t xml:space="preserve"> is necessary to meet our increased retirement obligations as a result of this conversion.</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</si>
  <si>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val="single"/>
        <sz val="9"/>
        <color indexed="8"/>
        <rFont val="Times New Roman"/>
        <family val="1"/>
      </rPr>
      <t>1,146,000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2010 for each building currently occupied by Department of Justice components, as well as the costs of new space to be occupied.  GSA provided data on the rate increases.</t>
    </r>
  </si>
  <si>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</si>
  <si>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</si>
  <si>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</si>
  <si>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</si>
  <si>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</si>
  <si>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</si>
  <si>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</si>
  <si>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Total Adjustments to Base and Technical Adjustments</t>
  </si>
  <si>
    <t xml:space="preserve">Total Adjustments to Base </t>
  </si>
  <si>
    <t>IJ 1-4</t>
  </si>
  <si>
    <t>Increases:</t>
  </si>
  <si>
    <t>Decreases:</t>
  </si>
  <si>
    <t>Increase/Decrease</t>
  </si>
  <si>
    <t>Decision Unit</t>
  </si>
  <si>
    <t xml:space="preserve">     Total</t>
  </si>
  <si>
    <t>FTE</t>
  </si>
  <si>
    <t>Total</t>
  </si>
  <si>
    <t>Detail of Permanent Positions by Category</t>
  </si>
  <si>
    <t>Category</t>
  </si>
  <si>
    <t>Program</t>
  </si>
  <si>
    <t>Transfers</t>
  </si>
  <si>
    <t>Grades and Salary Ranges</t>
  </si>
  <si>
    <t>LEAP</t>
  </si>
  <si>
    <t>11.5  Total, Other personnel compensation</t>
  </si>
  <si>
    <t xml:space="preserve">     Other Compensation</t>
  </si>
  <si>
    <t xml:space="preserve">     Overtime</t>
  </si>
  <si>
    <t>11.8  Special personal services payments</t>
  </si>
  <si>
    <t>F: Crosswalk of 2009 Availability</t>
  </si>
  <si>
    <t>G: Crosswalk of 2010 Availability</t>
  </si>
  <si>
    <t>2010 President's Budget</t>
  </si>
  <si>
    <t>2010 Supplementals</t>
  </si>
  <si>
    <t>Annualization of 2010 positions (FTE)</t>
  </si>
  <si>
    <t>Annualization of 2010 positions (dollars)</t>
  </si>
  <si>
    <t>Non-recurral of 2010 Non-Personnel Increases</t>
  </si>
  <si>
    <t>2011 Current Services</t>
  </si>
  <si>
    <t>2011 Total Request</t>
  </si>
  <si>
    <t>2010 - 2011 Total Change</t>
  </si>
  <si>
    <t>2011 Request</t>
  </si>
  <si>
    <t>2011                                    Increases</t>
  </si>
  <si>
    <t>2011                                                          Request</t>
  </si>
  <si>
    <t>Carryover/           Recoveries</t>
  </si>
  <si>
    <t>2010 Planned</t>
  </si>
  <si>
    <t xml:space="preserve">2009 Enacted w/Rescissions and Supplementals </t>
  </si>
  <si>
    <t>2009 Enacted w/Rescissions and Supplementals</t>
  </si>
  <si>
    <t>2009 Enacted                     w/Rescissions and Supplementals</t>
  </si>
  <si>
    <t xml:space="preserve">25.3 Purchases of goods &amp; services from Government accounts </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</si>
  <si>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</si>
  <si>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</si>
  <si>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</si>
  <si>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</si>
  <si>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</si>
  <si>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</si>
  <si>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</si>
  <si>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</si>
  <si>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</si>
  <si>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</si>
  <si>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</si>
  <si>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</si>
  <si>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</si>
  <si>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</si>
  <si>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</si>
  <si>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</si>
  <si>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</si>
  <si>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</si>
  <si>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</si>
  <si>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</si>
  <si>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</si>
  <si>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</si>
  <si>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</si>
  <si>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</si>
  <si>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</si>
  <si>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</si>
  <si>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</si>
  <si>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</si>
  <si>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</si>
  <si>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</si>
  <si>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</si>
  <si>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</si>
  <si>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</si>
  <si>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</si>
  <si>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</si>
  <si>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Supplies and materials</t>
  </si>
  <si>
    <t>Operation and maintenance of equipment</t>
  </si>
  <si>
    <t>Average GS Salary</t>
  </si>
  <si>
    <t>Average GS Grade</t>
  </si>
  <si>
    <t>Object Classes</t>
  </si>
  <si>
    <t>Other Object Classes:</t>
  </si>
  <si>
    <t>Summary of Reimbursable Resources</t>
  </si>
  <si>
    <t>Decision Unit 1</t>
  </si>
  <si>
    <t>Summary of Requirements by Object Class</t>
  </si>
  <si>
    <t>Overtime</t>
  </si>
  <si>
    <t>Technical Adjustments</t>
  </si>
  <si>
    <t>Program Changes</t>
  </si>
  <si>
    <t>Total Program Changes</t>
  </si>
  <si>
    <t>Subtotal Increases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</si>
  <si>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</si>
  <si>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</si>
  <si>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</si>
  <si>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</si>
  <si>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</si>
  <si>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</si>
  <si>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</si>
  <si>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</si>
  <si>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</si>
  <si>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</si>
  <si>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</si>
  <si>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</si>
  <si>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</si>
  <si>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23.1  GSA rent</t>
  </si>
  <si>
    <t>25.4  Operation and maintenance of facilities</t>
  </si>
  <si>
    <t>Strategic Goal and Strategic Objective</t>
  </si>
  <si>
    <t>L: Summary of Requirements by Object Class</t>
  </si>
  <si>
    <t>K: Summary of Requirements by Grade</t>
  </si>
  <si>
    <t>This transfer in the amount of $4,000,000 is from DHS for Immigration Examination Fees annually.</t>
  </si>
  <si>
    <t>Program Increases</t>
  </si>
  <si>
    <t>Ungraded</t>
  </si>
  <si>
    <t>42.0  Litigation</t>
  </si>
  <si>
    <t>13.0  Unemployment Compensation</t>
  </si>
  <si>
    <t>25.7 Operation and maintenance of equipment</t>
  </si>
  <si>
    <t>Justification for Base Adjustments</t>
  </si>
  <si>
    <t>Decreases</t>
  </si>
  <si>
    <t xml:space="preserve">Amount  </t>
  </si>
  <si>
    <t>Grades:</t>
  </si>
  <si>
    <t>(Dollars in Thousands)</t>
  </si>
  <si>
    <t>Salaries and Expenses</t>
  </si>
  <si>
    <t xml:space="preserve">     Reimbursable FTE</t>
  </si>
  <si>
    <t>Other FTE:</t>
  </si>
  <si>
    <t>Total Comp. FTE</t>
  </si>
  <si>
    <t>Total FTE</t>
  </si>
  <si>
    <t>Reimbursable FTE</t>
  </si>
  <si>
    <t>Other FTE</t>
  </si>
  <si>
    <t>Total Compensable FTE</t>
  </si>
  <si>
    <t>Headquarters (Washington, D.C.)</t>
  </si>
  <si>
    <t>Summary of Requirements</t>
  </si>
  <si>
    <t>Total Program Increases</t>
  </si>
  <si>
    <t>Rescissions</t>
  </si>
  <si>
    <t>Supplementals</t>
  </si>
  <si>
    <t xml:space="preserve">     Subtotal Increases</t>
  </si>
  <si>
    <t xml:space="preserve">    Subtotal Decreases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</si>
  <si>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</si>
  <si>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</si>
  <si>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</si>
  <si>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</si>
  <si>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</si>
  <si>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</si>
  <si>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</si>
  <si>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</si>
  <si>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</si>
  <si>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</si>
  <si>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U.S. Field</t>
  </si>
  <si>
    <t>Foreign Field</t>
  </si>
  <si>
    <t>Offsets</t>
  </si>
  <si>
    <t>TOTAL</t>
  </si>
  <si>
    <t>Summary of Requirements by Grade</t>
  </si>
  <si>
    <t xml:space="preserve">M.  Status of Congressionally Requested Studies, Reports, and Evaluations </t>
  </si>
  <si>
    <t>end of line</t>
  </si>
  <si>
    <t xml:space="preserve">          Total DIRECT requirements</t>
  </si>
  <si>
    <t>DHS Immigration Examination Fee Account</t>
  </si>
  <si>
    <t>Retirement</t>
  </si>
  <si>
    <t>Health Insurance</t>
  </si>
  <si>
    <t>Employee Compensation Fund</t>
  </si>
  <si>
    <t>GSA Rent</t>
  </si>
  <si>
    <t>DHS Security Charge</t>
  </si>
  <si>
    <t>Government Printing Office (GPO)</t>
  </si>
  <si>
    <t>WCF Rate Increase</t>
  </si>
  <si>
    <t xml:space="preserve">Increases </t>
  </si>
  <si>
    <t>Executive Office for Immigration Review</t>
  </si>
  <si>
    <t>EOIR</t>
  </si>
  <si>
    <t>2009 Enacted</t>
  </si>
  <si>
    <t>2009 Enacted (with Rescissions, direct only)</t>
  </si>
  <si>
    <t>2009 Supplementals</t>
  </si>
  <si>
    <t>Total 2009 Enacted (with Rescissions and Supplementals)</t>
  </si>
  <si>
    <t>25.6 Medical Care</t>
  </si>
  <si>
    <t>32.0  Buildout</t>
  </si>
  <si>
    <t>Crosswalk of 2009 Availability</t>
  </si>
  <si>
    <t>2009 Availability</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</si>
  <si>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</si>
  <si>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</si>
  <si>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</si>
  <si>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</si>
  <si>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</si>
  <si>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</si>
  <si>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</si>
  <si>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</si>
  <si>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</si>
  <si>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Resources by Department of Justice Strategic Goal/Objective</t>
  </si>
  <si>
    <t>Adjustments to Base</t>
  </si>
  <si>
    <t>Goal 1: Prevent Terrorism and Promote the Nation's Security</t>
  </si>
  <si>
    <t>Subtotal, Goal 1</t>
  </si>
  <si>
    <t>Subtotal, Goal 2</t>
  </si>
  <si>
    <t>Subtotal, Goal 3</t>
  </si>
  <si>
    <t>GRAND TOTAL</t>
  </si>
  <si>
    <t>Direct, Reimb. Other FTE</t>
  </si>
  <si>
    <t>Direct Amount $000s</t>
  </si>
  <si>
    <t>ATBs</t>
  </si>
  <si>
    <t>11.1  Direct FTE &amp; personnel compensation</t>
  </si>
  <si>
    <t>Medical Care</t>
  </si>
  <si>
    <t>Buildout</t>
  </si>
  <si>
    <t xml:space="preserve">       Total </t>
  </si>
  <si>
    <t>Average SES Salary</t>
  </si>
  <si>
    <t xml:space="preserve">   1.3  Prosecute those who have committed, or intend to commit, terrorist acts in                                                                                                                                                                                                                                                                                                                             the United States  </t>
  </si>
  <si>
    <t>Perm. Pos.</t>
  </si>
  <si>
    <t>Location of Description by Decision Unit</t>
  </si>
  <si>
    <t>Reprogrammings / Transfers</t>
  </si>
  <si>
    <t>end of sheet</t>
  </si>
  <si>
    <t>Program Decreases</t>
  </si>
  <si>
    <t>Total Pr. Changes</t>
  </si>
  <si>
    <t>Total Authorized</t>
  </si>
  <si>
    <t>Total Reimbursable</t>
  </si>
  <si>
    <t>Total Increases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</si>
  <si>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</si>
  <si>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</si>
  <si>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</si>
  <si>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</si>
  <si>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</si>
  <si>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</si>
  <si>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</si>
  <si>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Miscellaeous Inspectors Series (1802)</t>
  </si>
  <si>
    <t>Criminal Investigative Series (1811)</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</si>
  <si>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</si>
  <si>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</si>
  <si>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</si>
  <si>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</si>
  <si>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</si>
  <si>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</si>
  <si>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</si>
  <si>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</si>
  <si>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</si>
  <si>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</si>
  <si>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</si>
  <si>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</si>
  <si>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2009 Increases ($000)</t>
  </si>
  <si>
    <t>Annualization Required for 2011 ($000)</t>
  </si>
  <si>
    <t>2010 Increases ($000)</t>
  </si>
  <si>
    <t>Less lapse (50 %)</t>
  </si>
  <si>
    <t>Net Compensation</t>
  </si>
  <si>
    <t>Associated employee benefits</t>
  </si>
  <si>
    <t>Travel</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</si>
  <si>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</si>
  <si>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</si>
  <si>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</si>
  <si>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</si>
  <si>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</si>
  <si>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</si>
  <si>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25.6  Medical Care</t>
  </si>
  <si>
    <t>Supplies and Materials</t>
  </si>
  <si>
    <t>TOTAL COSTS SUBJECT TO ANNUALIZATION</t>
  </si>
  <si>
    <t>Annual salary rate of 172 new positions</t>
  </si>
  <si>
    <t xml:space="preserve">    25.1 Advisory and assistance services</t>
  </si>
  <si>
    <t>Administrative Review and Appeals</t>
  </si>
  <si>
    <t>Office of the Pardon Attorney</t>
  </si>
  <si>
    <t>2011 Program Increases/Offsets By Decision Unit</t>
  </si>
  <si>
    <t>Executive Office Immigration Review</t>
  </si>
  <si>
    <t>2009 Enacted  w/Rescissions and Supplementals</t>
  </si>
  <si>
    <t>2011 Adjustments to Base and Technical Adjustments</t>
  </si>
  <si>
    <t>2011 Offsets</t>
  </si>
  <si>
    <t>2009 Enacted Without Rescissions</t>
  </si>
  <si>
    <t xml:space="preserve">  Total, 2011 program changes requested</t>
  </si>
  <si>
    <t>2010 Enacted (with Rescissions, direct only)</t>
  </si>
  <si>
    <t>Total 2010 Enacted (with Rescissions and Supplementals)</t>
  </si>
  <si>
    <t>Adjust Travel Expenditures</t>
  </si>
  <si>
    <t>Subtotal Offsets</t>
  </si>
  <si>
    <t>2010 pay raise annualization (2.0%)</t>
  </si>
  <si>
    <t>1.3% Increase in FERS Contributions</t>
  </si>
  <si>
    <t>Immigration and Southwest Border Initiative</t>
  </si>
  <si>
    <t>Immigration &amp; Southwest Border Initiative</t>
  </si>
  <si>
    <t>Program Offsets</t>
  </si>
  <si>
    <t>Crosswalk of 2010 Availability</t>
  </si>
  <si>
    <t>FY 2010 Enacted</t>
  </si>
  <si>
    <t>Carryover/ Recoveries</t>
  </si>
  <si>
    <t>2010 Availability</t>
  </si>
  <si>
    <t>without rescissions</t>
  </si>
  <si>
    <t>(Not Applicable)</t>
  </si>
  <si>
    <t>Paralegals / Other Law (900-998) - OPA</t>
  </si>
  <si>
    <r>
      <t>Annualization of 2010 pay raise</t>
    </r>
    <r>
      <rPr>
        <sz val="9"/>
        <rFont val="Times New Roman"/>
        <family val="1"/>
      </rPr>
      <t>.  This pay annualization represents first quarter amounts (October through December) of the 2010 pay increase of 2.0 percent included in the 2010 President's Budget.  The amount requested $</t>
    </r>
    <r>
      <rPr>
        <u val="single"/>
        <sz val="9"/>
        <rFont val="Times New Roman"/>
        <family val="1"/>
      </rPr>
      <t>834,000,</t>
    </r>
    <r>
      <rPr>
        <sz val="9"/>
        <rFont val="Times New Roman"/>
        <family val="1"/>
      </rPr>
      <t xml:space="preserve"> represents the pay amounts for 1/4 of the fiscal year plus appropriate benefits ($</t>
    </r>
    <r>
      <rPr>
        <u val="single"/>
        <sz val="9"/>
        <rFont val="Times New Roman"/>
        <family val="1"/>
      </rPr>
      <t>600,000</t>
    </r>
    <r>
      <rPr>
        <sz val="9"/>
        <rFont val="Times New Roman"/>
        <family val="1"/>
      </rPr>
      <t xml:space="preserve"> for pay and $</t>
    </r>
    <r>
      <rPr>
        <u val="single"/>
        <sz val="9"/>
        <rFont val="Times New Roman"/>
        <family val="1"/>
      </rPr>
      <t>234,000</t>
    </r>
    <r>
      <rPr>
        <sz val="9"/>
        <rFont val="Times New Roman"/>
        <family val="1"/>
      </rPr>
      <t xml:space="preserve"> for benefits).</t>
    </r>
  </si>
  <si>
    <r>
      <t>Clerical and Office Services (300-399) -</t>
    </r>
    <r>
      <rPr>
        <b/>
        <sz val="10"/>
        <color indexed="8"/>
        <rFont val="Times New Roman"/>
        <family val="1"/>
      </rPr>
      <t xml:space="preserve"> OPA</t>
    </r>
  </si>
  <si>
    <r>
      <t>Attorneys (905) -</t>
    </r>
    <r>
      <rPr>
        <b/>
        <sz val="10"/>
        <color indexed="8"/>
        <rFont val="Times New Roman"/>
        <family val="1"/>
      </rPr>
      <t xml:space="preserve"> OPA</t>
    </r>
  </si>
  <si>
    <t>Total Offsets</t>
  </si>
  <si>
    <t xml:space="preserve">2011 pay raise (2.1%)      </t>
  </si>
  <si>
    <t>Total Decreases</t>
  </si>
  <si>
    <r>
      <t>2011 pay raise</t>
    </r>
    <r>
      <rPr>
        <sz val="9"/>
        <rFont val="Times New Roman"/>
        <family val="1"/>
      </rPr>
      <t>.  This request provides for a proposed 2.1 percent pay raise to be effective in January of 2011  (This percentage is likely to change as the budget formulation process progresses.)  This increase only includes the general pay raise.  The amount requested, $</t>
    </r>
    <r>
      <rPr>
        <u val="single"/>
        <sz val="9"/>
        <rFont val="Times New Roman"/>
        <family val="1"/>
      </rPr>
      <t>1,773,000</t>
    </r>
    <r>
      <rPr>
        <sz val="9"/>
        <rFont val="Times New Roman"/>
        <family val="1"/>
      </rPr>
      <t>, represents the pay amounts for 3/4 of the fiscal year plus appropriate benefits ($</t>
    </r>
    <r>
      <rPr>
        <u val="single"/>
        <sz val="9"/>
        <rFont val="Times New Roman"/>
        <family val="1"/>
      </rPr>
      <t>1,277,000</t>
    </r>
    <r>
      <rPr>
        <sz val="9"/>
        <rFont val="Times New Roman"/>
        <family val="1"/>
      </rPr>
      <t xml:space="preserve"> for pay and $</t>
    </r>
    <r>
      <rPr>
        <u val="single"/>
        <sz val="9"/>
        <rFont val="Times New Roman"/>
        <family val="1"/>
      </rPr>
      <t>496,000</t>
    </r>
    <r>
      <rPr>
        <sz val="9"/>
        <rFont val="Times New Roman"/>
        <family val="1"/>
      </rPr>
      <t xml:space="preserve"> for benefits).</t>
    </r>
  </si>
  <si>
    <t>Travel and Management Efficiencies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</si>
</sst>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80">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2"/>
      <color indexed="8"/>
      <name val="TMS"/>
      <family val="0"/>
    </font>
    <font>
      <u val="single"/>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sz val="14"/>
      <name val="Arial"/>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0"/>
    </font>
    <font>
      <u val="single"/>
      <sz val="9"/>
      <name val="Times New Roman"/>
      <family val="1"/>
    </font>
    <font>
      <b/>
      <sz val="9"/>
      <name val="Times New Roman"/>
      <family val="1"/>
    </font>
    <font>
      <b/>
      <u val="single"/>
      <sz val="16"/>
      <name val="Arial"/>
      <family val="2"/>
    </font>
    <font>
      <sz val="16"/>
      <name val="Arial"/>
      <family val="2"/>
    </font>
    <font>
      <b/>
      <u val="single"/>
      <sz val="14"/>
      <name val="Times New Roman"/>
      <family val="1"/>
    </font>
    <font>
      <b/>
      <u val="single"/>
      <sz val="14"/>
      <name val="Arial"/>
      <family val="2"/>
    </font>
    <font>
      <sz val="11"/>
      <name val="Arial"/>
      <family val="2"/>
    </font>
    <font>
      <b/>
      <u val="single"/>
      <sz val="20"/>
      <name val="Arial"/>
      <family val="2"/>
    </font>
    <font>
      <sz val="20"/>
      <name val="Arial"/>
      <family val="2"/>
    </font>
    <font>
      <u val="single"/>
      <sz val="9"/>
      <color indexed="8"/>
      <name val="Times New Roman"/>
      <family val="1"/>
    </font>
    <font>
      <b/>
      <sz val="20"/>
      <name val="Arial"/>
      <family val="2"/>
    </font>
    <font>
      <sz val="9"/>
      <name val="Arial"/>
      <family val="0"/>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8"/>
      <color indexed="9"/>
      <name val="Times New Roman"/>
      <family val="1"/>
    </font>
    <font>
      <sz val="18"/>
      <name val="Arial"/>
      <family val="0"/>
    </font>
    <font>
      <sz val="16"/>
      <name val="Times New Roman"/>
      <family val="1"/>
    </font>
    <font>
      <b/>
      <u val="single"/>
      <sz val="12"/>
      <name val="Times New Roman"/>
      <family val="1"/>
    </font>
    <font>
      <u val="single"/>
      <sz val="16"/>
      <name val="Arial"/>
      <family val="2"/>
    </font>
    <font>
      <b/>
      <sz val="16"/>
      <name val="TimesNewRomanPS"/>
      <family val="0"/>
    </font>
    <font>
      <sz val="18"/>
      <color indexed="8"/>
      <name val="Times New Roman"/>
      <family val="1"/>
    </font>
    <font>
      <sz val="14"/>
      <color indexed="9"/>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133">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style="medium"/>
      <top style="medium"/>
      <bottom style="medium"/>
    </border>
    <border>
      <left style="medium"/>
      <right style="medium"/>
      <top>
        <color indexed="63"/>
      </top>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color indexed="63"/>
      </top>
      <bottom style="thin">
        <color indexed="8"/>
      </bottom>
    </border>
    <border>
      <left style="thin"/>
      <right>
        <color indexed="63"/>
      </right>
      <top style="thin"/>
      <bottom style="medium"/>
    </border>
    <border>
      <left style="thin">
        <color indexed="8"/>
      </left>
      <right style="thin">
        <color indexed="8"/>
      </right>
      <top>
        <color indexed="63"/>
      </top>
      <bottom style="thin">
        <color indexed="8"/>
      </bottom>
    </border>
    <border>
      <left style="thin"/>
      <right>
        <color indexed="63"/>
      </right>
      <top style="hair"/>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style="thin"/>
      <bottom>
        <color indexed="63"/>
      </bottom>
    </border>
    <border>
      <left style="thin"/>
      <right style="thin"/>
      <top>
        <color indexed="24"/>
      </top>
      <bottom>
        <color indexed="24"/>
      </bottom>
    </border>
    <border>
      <left>
        <color indexed="63"/>
      </left>
      <right>
        <color indexed="63"/>
      </right>
      <top style="thin"/>
      <bottom>
        <color indexed="63"/>
      </bottom>
    </border>
    <border>
      <left style="thin"/>
      <right style="thin"/>
      <top>
        <color indexed="63"/>
      </top>
      <bottom style="hair"/>
    </border>
    <border>
      <left style="thin"/>
      <right style="thin"/>
      <top>
        <color indexed="63"/>
      </top>
      <bottom style="thin">
        <color indexed="8"/>
      </bottom>
    </border>
    <border>
      <left style="thin"/>
      <right style="thin"/>
      <top>
        <color indexed="63"/>
      </top>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thin"/>
      <top style="hair"/>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hair">
        <color indexed="8"/>
      </top>
      <bottom style="thin"/>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hair"/>
      <bottom style="medium"/>
    </border>
    <border>
      <left>
        <color indexed="63"/>
      </left>
      <right>
        <color indexed="63"/>
      </right>
      <top style="hair"/>
      <bottom style="medium"/>
    </border>
    <border>
      <left style="thin"/>
      <right>
        <color indexed="63"/>
      </right>
      <top style="thin"/>
      <bottom>
        <color indexed="63"/>
      </bottom>
    </border>
    <border>
      <left>
        <color indexed="63"/>
      </left>
      <right>
        <color indexed="63"/>
      </right>
      <top style="thin"/>
      <bottom style="medium"/>
    </border>
    <border>
      <left style="thin">
        <color indexed="8"/>
      </left>
      <right style="thin"/>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color indexed="8"/>
      </left>
      <right style="thin"/>
      <top style="thin">
        <color indexed="8"/>
      </top>
      <bottom>
        <color indexed="63"/>
      </bottom>
    </border>
    <border>
      <left style="thin">
        <color indexed="8"/>
      </left>
      <right style="thin"/>
      <top style="hair">
        <color indexed="8"/>
      </top>
      <bottom style="thin"/>
    </border>
    <border>
      <left style="thin">
        <color indexed="8"/>
      </left>
      <right style="thin"/>
      <top>
        <color indexed="63"/>
      </top>
      <bottom style="thin"/>
    </border>
    <border>
      <left style="thin"/>
      <right style="thin"/>
      <top style="hair">
        <color indexed="8"/>
      </top>
      <bottom style="hair">
        <color indexed="8"/>
      </bottom>
    </border>
    <border>
      <left style="thin"/>
      <right style="thin"/>
      <top>
        <color indexed="63"/>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color indexed="24"/>
      </top>
      <bottom style="thin"/>
    </border>
    <border>
      <left>
        <color indexed="63"/>
      </left>
      <right style="thin"/>
      <top style="medium"/>
      <bottom style="hair"/>
    </border>
    <border>
      <left>
        <color indexed="63"/>
      </left>
      <right style="thin"/>
      <top style="thin"/>
      <bottom style="medium"/>
    </border>
    <border>
      <left>
        <color indexed="63"/>
      </left>
      <right style="thin"/>
      <top style="thin">
        <color indexed="23"/>
      </top>
      <bottom style="thin">
        <color indexed="23"/>
      </bottom>
    </border>
    <border>
      <left>
        <color indexed="63"/>
      </left>
      <right style="thin"/>
      <top style="thin">
        <color indexed="23"/>
      </top>
      <bottom style="thin">
        <color indexed="8"/>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medium"/>
    </border>
    <border>
      <left style="thin"/>
      <right>
        <color indexed="63"/>
      </right>
      <top style="thin">
        <color indexed="23"/>
      </top>
      <bottom style="hair"/>
    </border>
    <border>
      <left>
        <color indexed="63"/>
      </left>
      <right>
        <color indexed="63"/>
      </right>
      <top style="thin">
        <color indexed="23"/>
      </top>
      <bottom style="hair"/>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color indexed="63"/>
      </top>
      <bottom style="thin">
        <color indexed="23"/>
      </bottom>
    </border>
    <border>
      <left style="thin"/>
      <right>
        <color indexed="63"/>
      </right>
      <top>
        <color indexed="63"/>
      </top>
      <bottom style="thin">
        <color indexed="8"/>
      </bottom>
    </border>
    <border>
      <left style="thin"/>
      <right>
        <color indexed="63"/>
      </right>
      <top style="medium"/>
      <bottom>
        <color indexed="63"/>
      </bottom>
    </border>
    <border>
      <left>
        <color indexed="63"/>
      </left>
      <right style="thin"/>
      <top style="medium"/>
      <bottom>
        <color indexed="63"/>
      </bottom>
    </border>
    <border>
      <left>
        <color indexed="24"/>
      </left>
      <right>
        <color indexed="24"/>
      </right>
      <top>
        <color indexed="63"/>
      </top>
      <bottom style="thin"/>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23"/>
      </top>
      <bottom style="thin">
        <color indexed="23"/>
      </bottom>
    </border>
    <border>
      <left style="thin"/>
      <right>
        <color indexed="63"/>
      </right>
      <top style="thin">
        <color indexed="8"/>
      </top>
      <bottom>
        <color indexed="63"/>
      </bottom>
    </border>
    <border>
      <left>
        <color indexed="63"/>
      </left>
      <right style="thin">
        <color indexed="23"/>
      </right>
      <top style="thin">
        <color indexed="23"/>
      </top>
      <bottom style="hair"/>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right style="thin"/>
      <top style="medium"/>
      <bottom>
        <color indexed="63"/>
      </bottom>
    </border>
    <border>
      <left>
        <color indexed="63"/>
      </left>
      <right>
        <color indexed="63"/>
      </right>
      <top style="medium"/>
      <bottom style="hair"/>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9" fontId="21" fillId="0" borderId="0" applyFont="0" applyFill="0" applyBorder="0" applyAlignment="0" applyProtection="0"/>
  </cellStyleXfs>
  <cellXfs count="958">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Border="1" applyAlignment="1">
      <alignment/>
    </xf>
    <xf numFmtId="177" fontId="14"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17" fillId="0" borderId="0" xfId="0" applyNumberFormat="1" applyFont="1" applyAlignment="1">
      <alignment horizontal="centerContinuous"/>
    </xf>
    <xf numFmtId="177" fontId="6" fillId="0" borderId="0" xfId="0" applyNumberFormat="1" applyFont="1" applyAlignment="1">
      <alignment/>
    </xf>
    <xf numFmtId="177" fontId="5" fillId="0" borderId="0" xfId="0" applyNumberFormat="1" applyFont="1" applyAlignment="1">
      <alignment horizontal="centerContinuous"/>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7"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2" fillId="2" borderId="0" xfId="0" applyNumberFormat="1" applyFont="1" applyFill="1" applyAlignment="1">
      <alignment/>
    </xf>
    <xf numFmtId="177" fontId="12" fillId="2" borderId="0" xfId="0" applyNumberFormat="1" applyFont="1" applyFill="1" applyBorder="1" applyAlignment="1">
      <alignment/>
    </xf>
    <xf numFmtId="177" fontId="12"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3" fillId="2" borderId="0" xfId="0" applyNumberFormat="1" applyFont="1" applyFill="1" applyBorder="1" applyAlignment="1">
      <alignment/>
    </xf>
    <xf numFmtId="177" fontId="18" fillId="2" borderId="0" xfId="0" applyNumberFormat="1" applyFont="1" applyFill="1" applyAlignment="1">
      <alignment/>
    </xf>
    <xf numFmtId="3" fontId="7" fillId="2" borderId="0" xfId="0" applyNumberFormat="1" applyFont="1" applyFill="1" applyAlignment="1">
      <alignment/>
    </xf>
    <xf numFmtId="3" fontId="7" fillId="2" borderId="0" xfId="0" applyNumberFormat="1" applyFont="1" applyFill="1" applyAlignment="1">
      <alignment horizontal="centerContinuous"/>
    </xf>
    <xf numFmtId="0" fontId="0" fillId="0" borderId="0" xfId="0" applyBorder="1" applyAlignment="1">
      <alignment/>
    </xf>
    <xf numFmtId="3" fontId="7" fillId="2" borderId="0" xfId="0" applyNumberFormat="1" applyFont="1" applyFill="1" applyBorder="1" applyAlignment="1">
      <alignment/>
    </xf>
    <xf numFmtId="0" fontId="0" fillId="0" borderId="0" xfId="0" applyBorder="1" applyAlignment="1">
      <alignment/>
    </xf>
    <xf numFmtId="3" fontId="23" fillId="0" borderId="0" xfId="0" applyNumberFormat="1" applyFont="1" applyAlignment="1">
      <alignment/>
    </xf>
    <xf numFmtId="177" fontId="6" fillId="0" borderId="0" xfId="0" applyNumberFormat="1" applyFont="1" applyAlignment="1">
      <alignment/>
    </xf>
    <xf numFmtId="177" fontId="24" fillId="2" borderId="0" xfId="0" applyNumberFormat="1" applyFont="1" applyFill="1" applyAlignment="1">
      <alignment/>
    </xf>
    <xf numFmtId="177" fontId="25" fillId="2" borderId="0" xfId="0" applyNumberFormat="1" applyFont="1" applyFill="1" applyAlignment="1">
      <alignment horizontal="centerContinuous"/>
    </xf>
    <xf numFmtId="177" fontId="24" fillId="2" borderId="0" xfId="0" applyNumberFormat="1" applyFont="1" applyFill="1" applyAlignment="1">
      <alignment horizontal="centerContinuous"/>
    </xf>
    <xf numFmtId="177" fontId="6" fillId="0" borderId="0" xfId="0" applyNumberFormat="1" applyFont="1" applyAlignment="1">
      <alignment/>
    </xf>
    <xf numFmtId="177" fontId="6" fillId="0" borderId="0" xfId="0" applyNumberFormat="1" applyFont="1" applyBorder="1" applyAlignment="1">
      <alignment/>
    </xf>
    <xf numFmtId="0" fontId="21" fillId="0" borderId="0" xfId="22">
      <alignment/>
      <protection/>
    </xf>
    <xf numFmtId="0" fontId="21" fillId="0" borderId="0" xfId="23">
      <alignment/>
      <protection/>
    </xf>
    <xf numFmtId="0" fontId="1" fillId="0" borderId="0" xfId="23" applyFont="1">
      <alignment/>
      <protection/>
    </xf>
    <xf numFmtId="0" fontId="1" fillId="0" borderId="0" xfId="23" applyFont="1" applyAlignment="1">
      <alignment horizontal="left"/>
      <protection/>
    </xf>
    <xf numFmtId="0" fontId="21" fillId="0" borderId="0" xfId="22" applyAlignment="1">
      <alignment horizontal="centerContinuous"/>
      <protection/>
    </xf>
    <xf numFmtId="0" fontId="22" fillId="0" borderId="0" xfId="23" applyFont="1">
      <alignment/>
      <protection/>
    </xf>
    <xf numFmtId="0" fontId="28" fillId="0" borderId="1" xfId="22" applyFont="1" applyBorder="1" applyAlignment="1">
      <alignment horizontal="center"/>
      <protection/>
    </xf>
    <xf numFmtId="0" fontId="28" fillId="0" borderId="2" xfId="22" applyFont="1" applyBorder="1" applyAlignment="1">
      <alignment horizontal="center"/>
      <protection/>
    </xf>
    <xf numFmtId="0" fontId="14" fillId="0" borderId="3" xfId="22" applyFont="1" applyBorder="1">
      <alignment/>
      <protection/>
    </xf>
    <xf numFmtId="5" fontId="28" fillId="0" borderId="0" xfId="22" applyNumberFormat="1" applyFont="1" applyBorder="1">
      <alignment/>
      <protection/>
    </xf>
    <xf numFmtId="5" fontId="28" fillId="0" borderId="4" xfId="22" applyNumberFormat="1" applyFont="1" applyBorder="1">
      <alignment/>
      <protection/>
    </xf>
    <xf numFmtId="0" fontId="28" fillId="0" borderId="5" xfId="22" applyFont="1" applyBorder="1" applyAlignment="1">
      <alignment horizontal="left"/>
      <protection/>
    </xf>
    <xf numFmtId="0" fontId="14" fillId="0" borderId="0" xfId="23" applyFont="1">
      <alignment/>
      <protection/>
    </xf>
    <xf numFmtId="0" fontId="14" fillId="0" borderId="4" xfId="23" applyFont="1" applyBorder="1">
      <alignment/>
      <protection/>
    </xf>
    <xf numFmtId="0" fontId="28" fillId="0" borderId="4" xfId="23" applyFont="1" applyBorder="1">
      <alignment/>
      <protection/>
    </xf>
    <xf numFmtId="0" fontId="28" fillId="0" borderId="4" xfId="23" applyFont="1" applyBorder="1" applyAlignment="1">
      <alignment wrapText="1"/>
      <protection/>
    </xf>
    <xf numFmtId="0" fontId="28" fillId="0" borderId="3" xfId="23" applyFont="1" applyBorder="1">
      <alignment/>
      <protection/>
    </xf>
    <xf numFmtId="0" fontId="28" fillId="0" borderId="0" xfId="23" applyFont="1" applyBorder="1" applyAlignment="1">
      <alignment horizontal="left"/>
      <protection/>
    </xf>
    <xf numFmtId="183" fontId="28" fillId="0" borderId="0" xfId="23" applyNumberFormat="1" applyFont="1" applyBorder="1" applyAlignment="1">
      <alignment horizontal="left"/>
      <protection/>
    </xf>
    <xf numFmtId="185" fontId="28" fillId="0" borderId="0" xfId="17" applyNumberFormat="1" applyFont="1" applyBorder="1" applyAlignment="1">
      <alignment horizontal="left"/>
    </xf>
    <xf numFmtId="177" fontId="26" fillId="0" borderId="0" xfId="0" applyNumberFormat="1" applyFont="1" applyAlignment="1">
      <alignment horizontal="centerContinuous"/>
    </xf>
    <xf numFmtId="177" fontId="37" fillId="2" borderId="6" xfId="0" applyNumberFormat="1" applyFont="1" applyFill="1" applyBorder="1" applyAlignment="1">
      <alignment horizontal="center"/>
    </xf>
    <xf numFmtId="177" fontId="37" fillId="2" borderId="4" xfId="0" applyNumberFormat="1" applyFont="1" applyFill="1" applyBorder="1" applyAlignment="1">
      <alignment horizontal="center"/>
    </xf>
    <xf numFmtId="3" fontId="6" fillId="3" borderId="0" xfId="0" applyNumberFormat="1" applyFont="1" applyFill="1" applyAlignment="1">
      <alignment/>
    </xf>
    <xf numFmtId="0" fontId="28" fillId="3" borderId="0" xfId="23" applyFont="1" applyFill="1" applyBorder="1" applyAlignment="1">
      <alignment horizontal="left"/>
      <protection/>
    </xf>
    <xf numFmtId="183" fontId="28" fillId="3" borderId="0" xfId="23" applyNumberFormat="1" applyFont="1" applyFill="1" applyBorder="1" applyAlignment="1">
      <alignment horizontal="left"/>
      <protection/>
    </xf>
    <xf numFmtId="185" fontId="28" fillId="3" borderId="0" xfId="17" applyNumberFormat="1" applyFont="1" applyFill="1" applyBorder="1" applyAlignment="1">
      <alignment horizontal="left"/>
    </xf>
    <xf numFmtId="177" fontId="5" fillId="3" borderId="0" xfId="0" applyNumberFormat="1" applyFont="1" applyFill="1" applyAlignment="1">
      <alignment/>
    </xf>
    <xf numFmtId="0" fontId="14" fillId="3" borderId="0" xfId="23" applyFont="1" applyFill="1" applyBorder="1" applyAlignment="1">
      <alignment horizontal="center"/>
      <protection/>
    </xf>
    <xf numFmtId="177" fontId="0" fillId="3" borderId="0" xfId="0" applyNumberFormat="1" applyFill="1" applyBorder="1" applyAlignment="1">
      <alignment/>
    </xf>
    <xf numFmtId="177" fontId="21" fillId="3" borderId="0" xfId="0" applyNumberFormat="1" applyFont="1" applyFill="1" applyBorder="1" applyAlignment="1">
      <alignment/>
    </xf>
    <xf numFmtId="177" fontId="40" fillId="3" borderId="0" xfId="0" applyNumberFormat="1" applyFont="1" applyFill="1" applyBorder="1" applyAlignment="1">
      <alignment/>
    </xf>
    <xf numFmtId="3" fontId="32" fillId="2" borderId="7" xfId="0" applyNumberFormat="1" applyFont="1" applyFill="1" applyAlignment="1">
      <alignment horizontal="left"/>
    </xf>
    <xf numFmtId="3" fontId="14" fillId="0" borderId="0" xfId="0" applyNumberFormat="1" applyFont="1" applyAlignment="1">
      <alignment horizontal="centerContinuous"/>
    </xf>
    <xf numFmtId="0" fontId="41"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8" xfId="0" applyNumberFormat="1" applyFont="1" applyBorder="1" applyAlignment="1">
      <alignment/>
    </xf>
    <xf numFmtId="177" fontId="4" fillId="0" borderId="8" xfId="0" applyNumberFormat="1" applyFont="1" applyBorder="1" applyAlignment="1">
      <alignment/>
    </xf>
    <xf numFmtId="177" fontId="34" fillId="0" borderId="1" xfId="0" applyNumberFormat="1" applyFont="1" applyBorder="1" applyAlignment="1">
      <alignment horizontal="left"/>
    </xf>
    <xf numFmtId="5" fontId="34" fillId="0" borderId="1" xfId="0" applyNumberFormat="1" applyFont="1" applyBorder="1" applyAlignment="1">
      <alignment/>
    </xf>
    <xf numFmtId="177" fontId="5" fillId="0" borderId="5" xfId="0" applyNumberFormat="1" applyFont="1" applyBorder="1" applyAlignment="1">
      <alignment/>
    </xf>
    <xf numFmtId="177" fontId="4" fillId="0" borderId="5" xfId="0" applyNumberFormat="1" applyFont="1" applyBorder="1" applyAlignment="1">
      <alignment/>
    </xf>
    <xf numFmtId="177" fontId="6" fillId="0" borderId="9" xfId="0" applyNumberFormat="1" applyFont="1" applyBorder="1" applyAlignment="1">
      <alignment/>
    </xf>
    <xf numFmtId="177" fontId="34" fillId="0" borderId="10" xfId="0" applyNumberFormat="1" applyFont="1" applyBorder="1" applyAlignment="1">
      <alignment horizontal="right"/>
    </xf>
    <xf numFmtId="177" fontId="34" fillId="0" borderId="2" xfId="0" applyNumberFormat="1" applyFont="1" applyBorder="1" applyAlignment="1">
      <alignment/>
    </xf>
    <xf numFmtId="0" fontId="14" fillId="0" borderId="3" xfId="22" applyFont="1" applyBorder="1" applyAlignment="1">
      <alignment horizontal="center"/>
      <protection/>
    </xf>
    <xf numFmtId="177" fontId="6" fillId="0" borderId="8" xfId="0" applyNumberFormat="1" applyFont="1" applyBorder="1" applyAlignment="1">
      <alignment/>
    </xf>
    <xf numFmtId="3" fontId="6" fillId="0" borderId="5" xfId="0" applyNumberFormat="1" applyFont="1" applyBorder="1" applyAlignment="1">
      <alignment/>
    </xf>
    <xf numFmtId="3" fontId="6" fillId="0" borderId="11"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horizontal="fill"/>
    </xf>
    <xf numFmtId="3" fontId="6" fillId="0" borderId="10" xfId="0" applyNumberFormat="1" applyFont="1" applyBorder="1" applyAlignment="1">
      <alignment/>
    </xf>
    <xf numFmtId="177" fontId="6" fillId="0" borderId="10" xfId="0" applyNumberFormat="1" applyFont="1" applyBorder="1" applyAlignment="1">
      <alignment/>
    </xf>
    <xf numFmtId="177" fontId="22" fillId="0" borderId="13" xfId="0" applyNumberFormat="1" applyFont="1" applyBorder="1" applyAlignment="1">
      <alignment horizontal="right"/>
    </xf>
    <xf numFmtId="3" fontId="43" fillId="0" borderId="0" xfId="0" applyNumberFormat="1" applyFont="1" applyAlignment="1">
      <alignment horizontal="centerContinuous"/>
    </xf>
    <xf numFmtId="165" fontId="22" fillId="0" borderId="2" xfId="0" applyNumberFormat="1" applyFont="1" applyBorder="1" applyAlignment="1">
      <alignment/>
    </xf>
    <xf numFmtId="177" fontId="37" fillId="2" borderId="14" xfId="0" applyNumberFormat="1" applyFont="1" applyFill="1" applyBorder="1" applyAlignment="1">
      <alignment horizontal="right"/>
    </xf>
    <xf numFmtId="177" fontId="37" fillId="2" borderId="10" xfId="0" applyNumberFormat="1" applyFont="1" applyFill="1" applyBorder="1" applyAlignment="1">
      <alignment horizontal="right"/>
    </xf>
    <xf numFmtId="177" fontId="37" fillId="2" borderId="13" xfId="0" applyNumberFormat="1" applyFont="1" applyFill="1" applyBorder="1" applyAlignment="1">
      <alignment horizontal="right"/>
    </xf>
    <xf numFmtId="177" fontId="34" fillId="0" borderId="14" xfId="0" applyNumberFormat="1" applyFont="1" applyBorder="1" applyAlignment="1">
      <alignment horizontal="right"/>
    </xf>
    <xf numFmtId="177" fontId="34" fillId="0" borderId="13" xfId="0" applyNumberFormat="1" applyFont="1" applyBorder="1" applyAlignment="1">
      <alignment horizontal="right"/>
    </xf>
    <xf numFmtId="177" fontId="33" fillId="2" borderId="10" xfId="0" applyNumberFormat="1" applyFont="1" applyFill="1" applyBorder="1" applyAlignment="1">
      <alignment horizontal="right"/>
    </xf>
    <xf numFmtId="177" fontId="33" fillId="2" borderId="14" xfId="0" applyNumberFormat="1" applyFont="1" applyFill="1" applyBorder="1" applyAlignment="1">
      <alignment horizontal="right"/>
    </xf>
    <xf numFmtId="177" fontId="33" fillId="2" borderId="13" xfId="0" applyNumberFormat="1" applyFont="1" applyFill="1" applyBorder="1" applyAlignment="1">
      <alignment horizontal="right"/>
    </xf>
    <xf numFmtId="177" fontId="32" fillId="2" borderId="9" xfId="0" applyNumberFormat="1" applyFont="1" applyFill="1" applyBorder="1" applyAlignment="1">
      <alignment horizontal="left"/>
    </xf>
    <xf numFmtId="177" fontId="44" fillId="2" borderId="0" xfId="0" applyNumberFormat="1" applyFont="1" applyFill="1" applyAlignment="1">
      <alignment/>
    </xf>
    <xf numFmtId="177" fontId="32" fillId="2" borderId="11" xfId="0" applyNumberFormat="1" applyFont="1" applyFill="1" applyBorder="1" applyAlignment="1">
      <alignment horizontal="left"/>
    </xf>
    <xf numFmtId="3" fontId="32" fillId="2" borderId="15" xfId="0" applyNumberFormat="1" applyFont="1" applyFill="1" applyBorder="1" applyAlignment="1">
      <alignment horizontal="left"/>
    </xf>
    <xf numFmtId="3" fontId="32" fillId="2" borderId="16" xfId="0" applyNumberFormat="1" applyFont="1" applyFill="1" applyBorder="1" applyAlignment="1">
      <alignment horizontal="left"/>
    </xf>
    <xf numFmtId="3" fontId="32" fillId="2" borderId="17" xfId="0" applyNumberFormat="1" applyFont="1" applyFill="1" applyBorder="1" applyAlignment="1">
      <alignment horizontal="left"/>
    </xf>
    <xf numFmtId="3" fontId="33" fillId="2" borderId="18" xfId="0" applyNumberFormat="1" applyFont="1" applyFill="1" applyBorder="1" applyAlignment="1">
      <alignment horizontal="right"/>
    </xf>
    <xf numFmtId="3" fontId="33" fillId="2" borderId="19" xfId="0" applyNumberFormat="1" applyFont="1" applyFill="1" applyBorder="1" applyAlignment="1">
      <alignment horizontal="right"/>
    </xf>
    <xf numFmtId="0" fontId="28" fillId="0" borderId="20" xfId="23" applyFont="1" applyBorder="1" applyAlignment="1">
      <alignment horizontal="left"/>
      <protection/>
    </xf>
    <xf numFmtId="0" fontId="28" fillId="0" borderId="21" xfId="23" applyFont="1" applyBorder="1" applyAlignment="1">
      <alignment horizontal="left"/>
      <protection/>
    </xf>
    <xf numFmtId="0" fontId="35" fillId="4" borderId="0" xfId="0" applyFont="1" applyFill="1" applyBorder="1" applyAlignment="1">
      <alignment vertical="top" wrapText="1"/>
    </xf>
    <xf numFmtId="177" fontId="40" fillId="0" borderId="0" xfId="0" applyNumberFormat="1" applyFont="1" applyFill="1" applyBorder="1" applyAlignment="1">
      <alignment/>
    </xf>
    <xf numFmtId="177" fontId="0" fillId="0" borderId="0" xfId="0" applyNumberFormat="1" applyFill="1" applyBorder="1" applyAlignment="1">
      <alignment/>
    </xf>
    <xf numFmtId="0" fontId="35" fillId="4" borderId="0" xfId="0" applyFont="1" applyFill="1" applyAlignment="1">
      <alignment/>
    </xf>
    <xf numFmtId="0" fontId="0" fillId="4" borderId="0" xfId="0" applyFill="1" applyBorder="1" applyAlignment="1">
      <alignment vertical="top" wrapText="1"/>
    </xf>
    <xf numFmtId="3" fontId="6" fillId="0" borderId="0" xfId="0" applyNumberFormat="1" applyFont="1" applyFill="1" applyAlignment="1">
      <alignment/>
    </xf>
    <xf numFmtId="177" fontId="6" fillId="0" borderId="0" xfId="0" applyNumberFormat="1" applyFont="1" applyFill="1" applyAlignment="1">
      <alignment/>
    </xf>
    <xf numFmtId="177" fontId="6" fillId="4" borderId="0" xfId="0" applyNumberFormat="1" applyFont="1" applyFill="1" applyAlignment="1">
      <alignment/>
    </xf>
    <xf numFmtId="177" fontId="12" fillId="4" borderId="0" xfId="0" applyNumberFormat="1" applyFont="1" applyFill="1" applyAlignment="1">
      <alignment horizontal="right"/>
    </xf>
    <xf numFmtId="177" fontId="12" fillId="4" borderId="0" xfId="0" applyNumberFormat="1" applyFont="1" applyFill="1" applyAlignment="1">
      <alignment/>
    </xf>
    <xf numFmtId="5" fontId="37" fillId="2" borderId="22" xfId="0" applyNumberFormat="1" applyFont="1" applyFill="1" applyBorder="1" applyAlignment="1">
      <alignment/>
    </xf>
    <xf numFmtId="5" fontId="37" fillId="2" borderId="12" xfId="0" applyNumberFormat="1" applyFont="1" applyFill="1" applyBorder="1" applyAlignment="1">
      <alignment/>
    </xf>
    <xf numFmtId="177" fontId="33" fillId="2" borderId="23" xfId="0" applyNumberFormat="1" applyFont="1" applyFill="1" applyBorder="1" applyAlignment="1">
      <alignment horizontal="left"/>
    </xf>
    <xf numFmtId="177" fontId="33" fillId="2" borderId="11" xfId="0" applyNumberFormat="1" applyFont="1" applyFill="1" applyBorder="1" applyAlignment="1">
      <alignment horizontal="left"/>
    </xf>
    <xf numFmtId="0" fontId="14" fillId="0" borderId="0" xfId="23" applyFont="1" applyFill="1">
      <alignment/>
      <protection/>
    </xf>
    <xf numFmtId="0" fontId="14" fillId="0" borderId="5" xfId="23" applyFont="1" applyFill="1" applyBorder="1" applyAlignment="1">
      <alignment horizontal="center"/>
      <protection/>
    </xf>
    <xf numFmtId="0" fontId="14" fillId="0" borderId="8" xfId="23" applyFont="1" applyFill="1" applyBorder="1" applyAlignment="1">
      <alignment horizontal="center"/>
      <protection/>
    </xf>
    <xf numFmtId="3" fontId="41" fillId="0" borderId="0" xfId="0" applyNumberFormat="1" applyFont="1" applyAlignment="1">
      <alignment/>
    </xf>
    <xf numFmtId="177" fontId="41" fillId="0" borderId="14" xfId="0" applyNumberFormat="1" applyFont="1" applyBorder="1" applyAlignment="1">
      <alignment horizontal="right"/>
    </xf>
    <xf numFmtId="177" fontId="41" fillId="0" borderId="10" xfId="0" applyNumberFormat="1" applyFont="1" applyBorder="1" applyAlignment="1">
      <alignment horizontal="center"/>
    </xf>
    <xf numFmtId="177" fontId="41" fillId="0" borderId="10" xfId="0" applyNumberFormat="1" applyFont="1" applyBorder="1" applyAlignment="1">
      <alignment horizontal="right"/>
    </xf>
    <xf numFmtId="177" fontId="41" fillId="0" borderId="10" xfId="0" applyNumberFormat="1" applyFont="1" applyBorder="1" applyAlignment="1">
      <alignment/>
    </xf>
    <xf numFmtId="177" fontId="41" fillId="0" borderId="13" xfId="0" applyNumberFormat="1" applyFont="1" applyBorder="1" applyAlignment="1">
      <alignment horizontal="right"/>
    </xf>
    <xf numFmtId="3" fontId="41" fillId="0" borderId="11" xfId="0" applyNumberFormat="1" applyFont="1" applyBorder="1" applyAlignment="1">
      <alignment/>
    </xf>
    <xf numFmtId="3" fontId="41" fillId="0" borderId="1" xfId="0" applyNumberFormat="1" applyFont="1" applyBorder="1" applyAlignment="1">
      <alignment/>
    </xf>
    <xf numFmtId="3" fontId="41" fillId="0" borderId="9" xfId="0" applyNumberFormat="1" applyFont="1" applyBorder="1" applyAlignment="1">
      <alignment/>
    </xf>
    <xf numFmtId="3" fontId="49" fillId="0" borderId="1" xfId="0" applyNumberFormat="1" applyFont="1" applyBorder="1" applyAlignment="1">
      <alignment/>
    </xf>
    <xf numFmtId="0" fontId="21" fillId="0" borderId="0" xfId="22" applyFont="1" applyAlignment="1">
      <alignment horizontal="left"/>
      <protection/>
    </xf>
    <xf numFmtId="0" fontId="0" fillId="0" borderId="0" xfId="0" applyBorder="1" applyAlignment="1">
      <alignment horizontal="center"/>
    </xf>
    <xf numFmtId="0" fontId="0" fillId="0" borderId="0" xfId="0" applyBorder="1" applyAlignment="1">
      <alignment horizontal="center"/>
    </xf>
    <xf numFmtId="0" fontId="41" fillId="0" borderId="0" xfId="0" applyFont="1" applyBorder="1" applyAlignment="1">
      <alignment horizontal="center"/>
    </xf>
    <xf numFmtId="0" fontId="41" fillId="0" borderId="0" xfId="0" applyFont="1" applyBorder="1" applyAlignment="1">
      <alignment horizontal="center"/>
    </xf>
    <xf numFmtId="0" fontId="0" fillId="0" borderId="0" xfId="0" applyAlignment="1">
      <alignment horizontal="center"/>
    </xf>
    <xf numFmtId="3" fontId="7" fillId="2" borderId="0" xfId="0" applyNumberFormat="1" applyFont="1" applyFill="1" applyBorder="1" applyAlignment="1">
      <alignment horizontal="centerContinuous"/>
    </xf>
    <xf numFmtId="0" fontId="0" fillId="0" borderId="0" xfId="0" applyBorder="1" applyAlignment="1">
      <alignment/>
    </xf>
    <xf numFmtId="3" fontId="7" fillId="2" borderId="24" xfId="0" applyNumberFormat="1" applyFont="1" applyFill="1" applyBorder="1" applyAlignment="1">
      <alignment horizontal="centerContinuous"/>
    </xf>
    <xf numFmtId="3" fontId="33" fillId="2" borderId="25" xfId="0" applyNumberFormat="1" applyFont="1" applyFill="1" applyBorder="1" applyAlignment="1">
      <alignment horizontal="right"/>
    </xf>
    <xf numFmtId="3" fontId="32" fillId="2" borderId="26" xfId="0" applyNumberFormat="1" applyFont="1" applyFill="1" applyBorder="1" applyAlignment="1">
      <alignment horizontal="left"/>
    </xf>
    <xf numFmtId="177" fontId="32" fillId="0" borderId="11" xfId="0" applyNumberFormat="1" applyFont="1" applyFill="1" applyBorder="1" applyAlignment="1">
      <alignment horizontal="left"/>
    </xf>
    <xf numFmtId="177" fontId="33" fillId="2" borderId="27" xfId="0" applyNumberFormat="1" applyFont="1" applyFill="1" applyBorder="1" applyAlignment="1">
      <alignment horizontal="left"/>
    </xf>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8" fillId="0" borderId="0" xfId="23" applyFont="1">
      <alignment/>
      <protection/>
    </xf>
    <xf numFmtId="177" fontId="0" fillId="4" borderId="0" xfId="0" applyNumberFormat="1" applyFont="1" applyFill="1" applyAlignment="1">
      <alignment/>
    </xf>
    <xf numFmtId="177" fontId="53" fillId="4" borderId="0" xfId="0" applyNumberFormat="1" applyFont="1" applyFill="1" applyAlignment="1">
      <alignment horizontal="centerContinuous"/>
    </xf>
    <xf numFmtId="177" fontId="0" fillId="4" borderId="0" xfId="0" applyNumberFormat="1" applyFont="1" applyFill="1" applyAlignment="1">
      <alignment horizontal="centerContinuous"/>
    </xf>
    <xf numFmtId="0" fontId="36" fillId="4" borderId="0" xfId="0" applyFont="1" applyFill="1" applyBorder="1" applyAlignment="1">
      <alignment vertical="top" wrapText="1"/>
    </xf>
    <xf numFmtId="0" fontId="0" fillId="4" borderId="0" xfId="0" applyFont="1" applyFill="1" applyBorder="1" applyAlignment="1">
      <alignment vertical="top" wrapText="1"/>
    </xf>
    <xf numFmtId="177" fontId="12" fillId="0" borderId="0" xfId="0" applyNumberFormat="1" applyFont="1" applyFill="1" applyBorder="1" applyAlignment="1">
      <alignment/>
    </xf>
    <xf numFmtId="0" fontId="0" fillId="0" borderId="0" xfId="0" applyFill="1" applyBorder="1" applyAlignment="1">
      <alignment vertical="top" wrapText="1"/>
    </xf>
    <xf numFmtId="177" fontId="6" fillId="0" borderId="0" xfId="0" applyNumberFormat="1" applyFont="1" applyFill="1" applyAlignment="1">
      <alignment/>
    </xf>
    <xf numFmtId="0" fontId="47" fillId="0" borderId="0" xfId="0" applyFont="1" applyFill="1" applyBorder="1" applyAlignment="1">
      <alignment vertical="top" wrapText="1"/>
    </xf>
    <xf numFmtId="177" fontId="50" fillId="4" borderId="0" xfId="0" applyNumberFormat="1" applyFont="1" applyFill="1" applyAlignment="1">
      <alignment horizontal="centerContinuous"/>
    </xf>
    <xf numFmtId="177" fontId="51" fillId="4" borderId="0" xfId="0" applyNumberFormat="1" applyFont="1" applyFill="1" applyAlignment="1">
      <alignment horizontal="centerContinuous"/>
    </xf>
    <xf numFmtId="0" fontId="54" fillId="4" borderId="0" xfId="0" applyFont="1" applyFill="1" applyAlignment="1">
      <alignment/>
    </xf>
    <xf numFmtId="177" fontId="0" fillId="4" borderId="0" xfId="0" applyNumberFormat="1" applyFont="1" applyFill="1" applyAlignment="1">
      <alignment/>
    </xf>
    <xf numFmtId="0" fontId="52" fillId="4" borderId="0" xfId="0" applyFont="1" applyFill="1" applyBorder="1" applyAlignment="1">
      <alignment horizontal="center"/>
    </xf>
    <xf numFmtId="0" fontId="52" fillId="4" borderId="0" xfId="0" applyFont="1" applyFill="1" applyBorder="1" applyAlignment="1">
      <alignment horizontal="center"/>
    </xf>
    <xf numFmtId="0" fontId="29" fillId="0" borderId="0" xfId="0" applyFont="1" applyFill="1" applyAlignment="1">
      <alignment horizontal="centerContinuous"/>
    </xf>
    <xf numFmtId="0" fontId="0" fillId="0" borderId="0" xfId="0" applyFill="1" applyBorder="1" applyAlignment="1">
      <alignment vertical="top" wrapText="1"/>
    </xf>
    <xf numFmtId="0" fontId="0" fillId="0" borderId="0" xfId="0" applyFill="1" applyBorder="1" applyAlignment="1">
      <alignment vertical="top" wrapText="1"/>
    </xf>
    <xf numFmtId="177" fontId="53" fillId="4" borderId="0" xfId="0" applyNumberFormat="1" applyFont="1" applyFill="1" applyAlignment="1">
      <alignment horizontal="centerContinuous"/>
    </xf>
    <xf numFmtId="0" fontId="0" fillId="4" borderId="0" xfId="0" applyFont="1" applyFill="1" applyAlignment="1">
      <alignment/>
    </xf>
    <xf numFmtId="3" fontId="56" fillId="4" borderId="0" xfId="0" applyNumberFormat="1" applyFont="1" applyFill="1" applyAlignment="1">
      <alignment wrapText="1"/>
    </xf>
    <xf numFmtId="0" fontId="0" fillId="4" borderId="0" xfId="0" applyFont="1" applyFill="1" applyAlignment="1">
      <alignment wrapText="1"/>
    </xf>
    <xf numFmtId="0" fontId="27" fillId="4" borderId="0" xfId="23" applyFont="1" applyFill="1" applyAlignment="1">
      <alignment horizontal="centerContinuous"/>
      <protection/>
    </xf>
    <xf numFmtId="0" fontId="0" fillId="4" borderId="0" xfId="23" applyFont="1" applyFill="1" applyAlignment="1">
      <alignment horizontal="centerContinuous"/>
      <protection/>
    </xf>
    <xf numFmtId="183" fontId="0" fillId="4" borderId="0" xfId="23" applyNumberFormat="1" applyFont="1" applyFill="1" applyAlignment="1">
      <alignment horizontal="centerContinuous"/>
      <protection/>
    </xf>
    <xf numFmtId="0" fontId="21" fillId="4" borderId="0" xfId="23" applyFont="1" applyFill="1">
      <alignment/>
      <protection/>
    </xf>
    <xf numFmtId="0" fontId="0" fillId="4" borderId="0" xfId="0" applyFont="1" applyFill="1" applyBorder="1" applyAlignment="1">
      <alignment/>
    </xf>
    <xf numFmtId="183" fontId="0" fillId="0" borderId="0" xfId="23" applyNumberFormat="1" applyFont="1" applyFill="1" applyAlignment="1">
      <alignment horizontal="centerContinuous"/>
      <protection/>
    </xf>
    <xf numFmtId="183" fontId="21" fillId="0" borderId="0" xfId="23" applyNumberFormat="1" applyFont="1" applyFill="1">
      <alignment/>
      <protection/>
    </xf>
    <xf numFmtId="0" fontId="21" fillId="0" borderId="0" xfId="23" applyFont="1" applyFill="1">
      <alignment/>
      <protection/>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77" fontId="27" fillId="4" borderId="0" xfId="0" applyNumberFormat="1" applyFont="1" applyFill="1" applyAlignment="1">
      <alignment horizontal="centerContinuous"/>
    </xf>
    <xf numFmtId="177" fontId="27" fillId="4" borderId="0" xfId="0" applyNumberFormat="1" applyFont="1" applyFill="1" applyBorder="1" applyAlignment="1">
      <alignment horizontal="centerContinuous"/>
    </xf>
    <xf numFmtId="177" fontId="0" fillId="4" borderId="0" xfId="0" applyNumberFormat="1" applyFont="1" applyFill="1" applyBorder="1" applyAlignment="1">
      <alignment horizontal="centerContinuous"/>
    </xf>
    <xf numFmtId="177" fontId="0" fillId="0" borderId="0" xfId="0" applyNumberFormat="1" applyFont="1" applyFill="1" applyAlignment="1">
      <alignment horizontal="centerContinuous"/>
    </xf>
    <xf numFmtId="0" fontId="56" fillId="0" borderId="0" xfId="0" applyFont="1" applyFill="1" applyBorder="1" applyAlignment="1">
      <alignment vertical="top" wrapText="1"/>
    </xf>
    <xf numFmtId="0" fontId="0" fillId="0" borderId="0" xfId="0" applyFont="1" applyFill="1" applyAlignment="1">
      <alignment wrapText="1"/>
    </xf>
    <xf numFmtId="0" fontId="14" fillId="0" borderId="0" xfId="23" applyFont="1" applyFill="1" applyBorder="1" applyAlignment="1">
      <alignment horizontal="center"/>
      <protection/>
    </xf>
    <xf numFmtId="0" fontId="14" fillId="0" borderId="0" xfId="23" applyFont="1" applyBorder="1">
      <alignment/>
      <protection/>
    </xf>
    <xf numFmtId="183" fontId="28" fillId="0" borderId="0" xfId="23" applyNumberFormat="1" applyFont="1" applyBorder="1">
      <alignment/>
      <protection/>
    </xf>
    <xf numFmtId="183" fontId="14" fillId="0" borderId="0" xfId="15" applyNumberFormat="1" applyFont="1" applyBorder="1" applyAlignment="1">
      <alignment/>
    </xf>
    <xf numFmtId="177" fontId="22" fillId="0" borderId="28" xfId="0" applyNumberFormat="1" applyFont="1" applyBorder="1" applyAlignment="1">
      <alignment horizontal="fill"/>
    </xf>
    <xf numFmtId="177" fontId="6" fillId="0" borderId="24" xfId="0" applyNumberFormat="1" applyFont="1" applyBorder="1" applyAlignment="1">
      <alignment horizontal="fill"/>
    </xf>
    <xf numFmtId="177" fontId="22" fillId="0" borderId="29" xfId="0" applyNumberFormat="1" applyFont="1" applyBorder="1" applyAlignment="1">
      <alignment horizontal="fill"/>
    </xf>
    <xf numFmtId="177" fontId="22" fillId="0" borderId="8" xfId="0" applyNumberFormat="1" applyFont="1" applyBorder="1" applyAlignment="1">
      <alignment/>
    </xf>
    <xf numFmtId="177" fontId="6" fillId="0" borderId="0" xfId="0" applyNumberFormat="1" applyFont="1" applyBorder="1" applyAlignment="1">
      <alignment/>
    </xf>
    <xf numFmtId="1" fontId="28" fillId="0" borderId="0" xfId="23" applyNumberFormat="1" applyFont="1" applyFill="1" applyBorder="1" applyAlignment="1">
      <alignment horizontal="centerContinuous"/>
      <protection/>
    </xf>
    <xf numFmtId="0" fontId="28" fillId="0" borderId="0" xfId="23" applyFont="1" applyFill="1" applyBorder="1" applyAlignment="1">
      <alignment horizontal="centerContinuous"/>
      <protection/>
    </xf>
    <xf numFmtId="0" fontId="30" fillId="0" borderId="0" xfId="23"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3" applyFont="1" applyBorder="1" applyAlignment="1">
      <alignment horizontal="left"/>
      <protection/>
    </xf>
    <xf numFmtId="0" fontId="6" fillId="0" borderId="0" xfId="0" applyFont="1" applyAlignment="1">
      <alignment/>
    </xf>
    <xf numFmtId="3" fontId="19" fillId="0" borderId="10" xfId="0" applyNumberFormat="1" applyFont="1" applyBorder="1" applyAlignment="1">
      <alignment/>
    </xf>
    <xf numFmtId="0" fontId="6" fillId="0" borderId="0" xfId="23" applyFont="1">
      <alignment/>
      <protection/>
    </xf>
    <xf numFmtId="0" fontId="14" fillId="0" borderId="9" xfId="23" applyFont="1" applyFill="1" applyBorder="1" applyAlignment="1">
      <alignment horizontal="center" wrapText="1"/>
      <protection/>
    </xf>
    <xf numFmtId="0" fontId="14" fillId="0" borderId="2" xfId="23" applyFont="1" applyFill="1" applyBorder="1" applyAlignment="1">
      <alignment horizontal="center" wrapText="1"/>
      <protection/>
    </xf>
    <xf numFmtId="177" fontId="12" fillId="2" borderId="30" xfId="0" applyNumberFormat="1" applyFont="1" applyFill="1" applyBorder="1" applyAlignment="1">
      <alignment/>
    </xf>
    <xf numFmtId="177" fontId="12" fillId="2" borderId="31" xfId="0" applyNumberFormat="1" applyFont="1" applyFill="1" applyBorder="1" applyAlignment="1">
      <alignment horizontal="left"/>
    </xf>
    <xf numFmtId="177" fontId="12" fillId="2" borderId="32" xfId="0" applyNumberFormat="1" applyFont="1" applyFill="1" applyBorder="1" applyAlignment="1">
      <alignment/>
    </xf>
    <xf numFmtId="0" fontId="14" fillId="0" borderId="33" xfId="23" applyFont="1" applyBorder="1">
      <alignment/>
      <protection/>
    </xf>
    <xf numFmtId="0" fontId="14" fillId="0" borderId="34" xfId="0" applyFont="1" applyBorder="1" applyAlignment="1">
      <alignment/>
    </xf>
    <xf numFmtId="0" fontId="14" fillId="0" borderId="34" xfId="0" applyFont="1" applyBorder="1" applyAlignment="1">
      <alignment wrapText="1"/>
    </xf>
    <xf numFmtId="0" fontId="36" fillId="4" borderId="0" xfId="0" applyFont="1" applyFill="1" applyBorder="1" applyAlignment="1">
      <alignment vertical="top" wrapText="1"/>
    </xf>
    <xf numFmtId="0" fontId="40" fillId="0" borderId="0" xfId="0" applyFont="1" applyAlignment="1">
      <alignment/>
    </xf>
    <xf numFmtId="177" fontId="12" fillId="0" borderId="0" xfId="0" applyNumberFormat="1" applyFont="1" applyFill="1" applyBorder="1" applyAlignment="1">
      <alignment horizontal="left"/>
    </xf>
    <xf numFmtId="0" fontId="0" fillId="0" borderId="0" xfId="0" applyFill="1" applyBorder="1" applyAlignment="1">
      <alignment/>
    </xf>
    <xf numFmtId="165" fontId="33" fillId="2" borderId="12" xfId="0" applyNumberFormat="1" applyFont="1" applyFill="1" applyBorder="1" applyAlignment="1">
      <alignment/>
    </xf>
    <xf numFmtId="177" fontId="41" fillId="0" borderId="35" xfId="0" applyNumberFormat="1" applyFont="1" applyBorder="1" applyAlignment="1">
      <alignment vertical="center"/>
    </xf>
    <xf numFmtId="177" fontId="41" fillId="0" borderId="1" xfId="0" applyNumberFormat="1" applyFont="1" applyBorder="1" applyAlignment="1">
      <alignment vertical="center"/>
    </xf>
    <xf numFmtId="177" fontId="63" fillId="0" borderId="0" xfId="0" applyNumberFormat="1" applyFont="1" applyBorder="1" applyAlignment="1">
      <alignment/>
    </xf>
    <xf numFmtId="177" fontId="64" fillId="0" borderId="0" xfId="0" applyNumberFormat="1" applyFont="1" applyAlignment="1">
      <alignment/>
    </xf>
    <xf numFmtId="0" fontId="61" fillId="0" borderId="0" xfId="0" applyFont="1" applyAlignment="1">
      <alignment/>
    </xf>
    <xf numFmtId="177" fontId="64" fillId="0" borderId="0" xfId="0" applyNumberFormat="1" applyFont="1" applyAlignment="1">
      <alignment/>
    </xf>
    <xf numFmtId="177" fontId="65" fillId="2" borderId="0" xfId="0" applyNumberFormat="1" applyFont="1" applyFill="1" applyAlignment="1">
      <alignment/>
    </xf>
    <xf numFmtId="177" fontId="64" fillId="0" borderId="0" xfId="0" applyNumberFormat="1" applyFont="1" applyFill="1" applyAlignment="1">
      <alignment/>
    </xf>
    <xf numFmtId="0" fontId="66" fillId="0" borderId="0" xfId="23" applyFont="1">
      <alignment/>
      <protection/>
    </xf>
    <xf numFmtId="0" fontId="14" fillId="0" borderId="0" xfId="23" applyFont="1" applyFill="1" applyAlignment="1">
      <alignment vertical="center"/>
      <protection/>
    </xf>
    <xf numFmtId="0" fontId="0" fillId="0" borderId="0" xfId="0" applyAlignment="1">
      <alignment/>
    </xf>
    <xf numFmtId="206" fontId="14" fillId="0" borderId="0" xfId="23" applyNumberFormat="1" applyFont="1">
      <alignment/>
      <protection/>
    </xf>
    <xf numFmtId="5" fontId="28" fillId="3" borderId="0" xfId="17" applyNumberFormat="1" applyFont="1" applyFill="1" applyBorder="1" applyAlignment="1">
      <alignment horizontal="left"/>
    </xf>
    <xf numFmtId="5" fontId="28" fillId="3" borderId="0" xfId="23" applyNumberFormat="1" applyFont="1" applyFill="1" applyBorder="1" applyAlignment="1">
      <alignment horizontal="left"/>
      <protection/>
    </xf>
    <xf numFmtId="206" fontId="5" fillId="3" borderId="0" xfId="0" applyNumberFormat="1" applyFont="1" applyFill="1" applyAlignment="1">
      <alignment/>
    </xf>
    <xf numFmtId="206" fontId="37" fillId="2" borderId="11" xfId="0" applyNumberFormat="1" applyFont="1" applyFill="1" applyBorder="1" applyAlignment="1">
      <alignment/>
    </xf>
    <xf numFmtId="0" fontId="68" fillId="0" borderId="0" xfId="0" applyFont="1" applyAlignment="1">
      <alignment/>
    </xf>
    <xf numFmtId="177" fontId="68" fillId="0" borderId="0" xfId="0" applyNumberFormat="1" applyFont="1" applyAlignment="1">
      <alignment/>
    </xf>
    <xf numFmtId="177" fontId="40" fillId="0" borderId="0" xfId="0" applyNumberFormat="1" applyFont="1" applyAlignment="1">
      <alignment/>
    </xf>
    <xf numFmtId="177" fontId="68" fillId="0" borderId="0" xfId="0" applyNumberFormat="1" applyFont="1" applyAlignment="1">
      <alignment/>
    </xf>
    <xf numFmtId="177" fontId="40" fillId="0" borderId="0" xfId="0" applyNumberFormat="1" applyFont="1" applyAlignment="1">
      <alignment/>
    </xf>
    <xf numFmtId="3" fontId="68" fillId="2" borderId="0" xfId="0" applyNumberFormat="1" applyFont="1" applyFill="1" applyAlignment="1">
      <alignment/>
    </xf>
    <xf numFmtId="3" fontId="71" fillId="2" borderId="0" xfId="0" applyNumberFormat="1" applyFont="1" applyFill="1" applyAlignment="1">
      <alignment/>
    </xf>
    <xf numFmtId="3" fontId="71" fillId="2" borderId="0" xfId="0" applyNumberFormat="1" applyFont="1" applyFill="1" applyBorder="1" applyAlignment="1">
      <alignment/>
    </xf>
    <xf numFmtId="0" fontId="40" fillId="0" borderId="0" xfId="0" applyFont="1" applyAlignment="1">
      <alignment/>
    </xf>
    <xf numFmtId="177" fontId="68" fillId="0" borderId="0" xfId="0" applyNumberFormat="1" applyFont="1" applyAlignment="1">
      <alignment/>
    </xf>
    <xf numFmtId="177" fontId="68" fillId="0" borderId="0" xfId="0" applyNumberFormat="1" applyFont="1" applyBorder="1" applyAlignment="1">
      <alignment/>
    </xf>
    <xf numFmtId="177" fontId="68" fillId="0" borderId="0" xfId="0" applyNumberFormat="1" applyFont="1" applyBorder="1" applyAlignment="1">
      <alignment/>
    </xf>
    <xf numFmtId="177" fontId="70" fillId="0" borderId="0" xfId="0" applyNumberFormat="1" applyFont="1" applyAlignment="1">
      <alignment/>
    </xf>
    <xf numFmtId="177" fontId="69" fillId="0" borderId="0" xfId="0" applyNumberFormat="1" applyFont="1" applyAlignment="1">
      <alignment/>
    </xf>
    <xf numFmtId="0" fontId="70" fillId="0" borderId="0" xfId="0" applyFont="1" applyAlignment="1">
      <alignment/>
    </xf>
    <xf numFmtId="3" fontId="70" fillId="0" borderId="0" xfId="0" applyNumberFormat="1" applyFont="1" applyAlignment="1">
      <alignment/>
    </xf>
    <xf numFmtId="3" fontId="69" fillId="0" borderId="0" xfId="0" applyNumberFormat="1" applyFont="1" applyAlignment="1">
      <alignment/>
    </xf>
    <xf numFmtId="3" fontId="40" fillId="0" borderId="0" xfId="0" applyNumberFormat="1" applyFont="1" applyFill="1" applyAlignment="1">
      <alignment horizontal="centerContinuous"/>
    </xf>
    <xf numFmtId="0" fontId="40"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0" xfId="0" applyFont="1" applyFill="1" applyAlignment="1">
      <alignment wrapText="1"/>
    </xf>
    <xf numFmtId="3" fontId="40" fillId="0" borderId="0" xfId="0" applyNumberFormat="1" applyFont="1" applyFill="1" applyAlignment="1">
      <alignment/>
    </xf>
    <xf numFmtId="3" fontId="69" fillId="0" borderId="0" xfId="0" applyNumberFormat="1" applyFont="1" applyFill="1" applyAlignment="1">
      <alignment/>
    </xf>
    <xf numFmtId="0" fontId="68" fillId="0" borderId="0" xfId="22" applyFont="1">
      <alignment/>
      <protection/>
    </xf>
    <xf numFmtId="0" fontId="40" fillId="0" borderId="0" xfId="22" applyFont="1">
      <alignment/>
      <protection/>
    </xf>
    <xf numFmtId="177" fontId="36" fillId="4" borderId="0" xfId="0" applyNumberFormat="1" applyFont="1" applyFill="1" applyBorder="1" applyAlignment="1">
      <alignment vertical="top" wrapText="1"/>
    </xf>
    <xf numFmtId="177" fontId="72" fillId="0" borderId="0" xfId="0" applyNumberFormat="1" applyFont="1" applyAlignment="1">
      <alignment/>
    </xf>
    <xf numFmtId="177" fontId="22" fillId="0" borderId="0" xfId="0" applyNumberFormat="1" applyFont="1" applyAlignment="1">
      <alignment/>
    </xf>
    <xf numFmtId="177" fontId="14" fillId="0" borderId="0" xfId="0" applyNumberFormat="1" applyFont="1" applyFill="1" applyAlignment="1">
      <alignment/>
    </xf>
    <xf numFmtId="177" fontId="14" fillId="4" borderId="0" xfId="0" applyNumberFormat="1" applyFont="1" applyFill="1" applyAlignment="1">
      <alignment horizontal="center" wrapText="1"/>
    </xf>
    <xf numFmtId="0" fontId="14" fillId="4" borderId="0" xfId="0" applyFont="1" applyFill="1" applyAlignment="1">
      <alignment wrapText="1"/>
    </xf>
    <xf numFmtId="0" fontId="14" fillId="4" borderId="0" xfId="0" applyFont="1" applyFill="1" applyBorder="1" applyAlignment="1">
      <alignment wrapText="1"/>
    </xf>
    <xf numFmtId="177" fontId="14" fillId="4" borderId="0" xfId="0" applyNumberFormat="1" applyFont="1" applyFill="1" applyAlignment="1">
      <alignment/>
    </xf>
    <xf numFmtId="0" fontId="14" fillId="4" borderId="0" xfId="0" applyFont="1" applyFill="1" applyBorder="1" applyAlignment="1">
      <alignment/>
    </xf>
    <xf numFmtId="37" fontId="6" fillId="0" borderId="36" xfId="0" applyNumberFormat="1" applyFont="1" applyBorder="1" applyAlignment="1">
      <alignment/>
    </xf>
    <xf numFmtId="37" fontId="6" fillId="0" borderId="22" xfId="0" applyNumberFormat="1" applyFont="1" applyBorder="1" applyAlignment="1">
      <alignment/>
    </xf>
    <xf numFmtId="37" fontId="6" fillId="0" borderId="37" xfId="0" applyNumberFormat="1" applyFont="1" applyBorder="1" applyAlignment="1">
      <alignment/>
    </xf>
    <xf numFmtId="37" fontId="6" fillId="0" borderId="38" xfId="0" applyNumberFormat="1" applyFont="1" applyBorder="1" applyAlignment="1">
      <alignment/>
    </xf>
    <xf numFmtId="37" fontId="22" fillId="0" borderId="39" xfId="0" applyNumberFormat="1" applyFont="1" applyBorder="1" applyAlignment="1">
      <alignment/>
    </xf>
    <xf numFmtId="37" fontId="22" fillId="0" borderId="40" xfId="0" applyNumberFormat="1" applyFont="1" applyBorder="1" applyAlignment="1">
      <alignment/>
    </xf>
    <xf numFmtId="37" fontId="6" fillId="0" borderId="2" xfId="0" applyNumberFormat="1" applyFont="1" applyBorder="1" applyAlignment="1">
      <alignment/>
    </xf>
    <xf numFmtId="37" fontId="6" fillId="0" borderId="41" xfId="0" applyNumberFormat="1" applyFont="1" applyBorder="1" applyAlignment="1">
      <alignment/>
    </xf>
    <xf numFmtId="37" fontId="6" fillId="0" borderId="9" xfId="0" applyNumberFormat="1" applyFont="1" applyBorder="1" applyAlignment="1">
      <alignment/>
    </xf>
    <xf numFmtId="37" fontId="6" fillId="0" borderId="1" xfId="0" applyNumberFormat="1" applyFont="1" applyBorder="1" applyAlignment="1">
      <alignment/>
    </xf>
    <xf numFmtId="37" fontId="6" fillId="0" borderId="2" xfId="0" applyNumberFormat="1" applyFont="1" applyBorder="1" applyAlignment="1">
      <alignment/>
    </xf>
    <xf numFmtId="37" fontId="28" fillId="0" borderId="5" xfId="22" applyNumberFormat="1" applyFont="1" applyBorder="1">
      <alignment/>
      <protection/>
    </xf>
    <xf numFmtId="37" fontId="28" fillId="0" borderId="0" xfId="22" applyNumberFormat="1" applyFont="1" applyBorder="1">
      <alignment/>
      <protection/>
    </xf>
    <xf numFmtId="3" fontId="14" fillId="0" borderId="0" xfId="23" applyNumberFormat="1" applyFont="1">
      <alignment/>
      <protection/>
    </xf>
    <xf numFmtId="3" fontId="14" fillId="0" borderId="5" xfId="15" applyNumberFormat="1" applyFont="1" applyBorder="1" applyAlignment="1">
      <alignment/>
    </xf>
    <xf numFmtId="3" fontId="14" fillId="0" borderId="4" xfId="15" applyNumberFormat="1" applyFont="1" applyBorder="1" applyAlignment="1">
      <alignment/>
    </xf>
    <xf numFmtId="3" fontId="28" fillId="0" borderId="5" xfId="15" applyNumberFormat="1" applyFont="1" applyBorder="1" applyAlignment="1">
      <alignment/>
    </xf>
    <xf numFmtId="3" fontId="28" fillId="0" borderId="4" xfId="15" applyNumberFormat="1" applyFont="1" applyBorder="1" applyAlignment="1">
      <alignment/>
    </xf>
    <xf numFmtId="37" fontId="14" fillId="0" borderId="5" xfId="23" applyNumberFormat="1" applyFont="1" applyBorder="1">
      <alignment/>
      <protection/>
    </xf>
    <xf numFmtId="37" fontId="14" fillId="0" borderId="8" xfId="23" applyNumberFormat="1" applyFont="1" applyBorder="1">
      <alignment/>
      <protection/>
    </xf>
    <xf numFmtId="37" fontId="14" fillId="0" borderId="0" xfId="23" applyNumberFormat="1" applyFont="1">
      <alignment/>
      <protection/>
    </xf>
    <xf numFmtId="37" fontId="14" fillId="0" borderId="0" xfId="23" applyNumberFormat="1" applyFont="1" applyBorder="1">
      <alignment/>
      <protection/>
    </xf>
    <xf numFmtId="37" fontId="14" fillId="0" borderId="5" xfId="23" applyNumberFormat="1" applyFont="1" applyBorder="1" applyAlignment="1">
      <alignment/>
      <protection/>
    </xf>
    <xf numFmtId="37" fontId="14" fillId="0" borderId="8" xfId="23" applyNumberFormat="1" applyFont="1" applyBorder="1" applyAlignment="1">
      <alignment/>
      <protection/>
    </xf>
    <xf numFmtId="37" fontId="14" fillId="0" borderId="9" xfId="15" applyNumberFormat="1" applyFont="1" applyBorder="1" applyAlignment="1">
      <alignment/>
    </xf>
    <xf numFmtId="37" fontId="14" fillId="0" borderId="2" xfId="15" applyNumberFormat="1" applyFont="1" applyBorder="1" applyAlignment="1">
      <alignment/>
    </xf>
    <xf numFmtId="37" fontId="14" fillId="0" borderId="5" xfId="15" applyNumberFormat="1" applyFont="1" applyBorder="1" applyAlignment="1">
      <alignment/>
    </xf>
    <xf numFmtId="37" fontId="14" fillId="0" borderId="4" xfId="15" applyNumberFormat="1" applyFont="1" applyBorder="1" applyAlignment="1">
      <alignment/>
    </xf>
    <xf numFmtId="37" fontId="14" fillId="0" borderId="1" xfId="15" applyNumberFormat="1" applyFont="1" applyBorder="1" applyAlignment="1">
      <alignment/>
    </xf>
    <xf numFmtId="37" fontId="14" fillId="0" borderId="2" xfId="23" applyNumberFormat="1" applyFont="1" applyBorder="1">
      <alignment/>
      <protection/>
    </xf>
    <xf numFmtId="37" fontId="28" fillId="0" borderId="9" xfId="15" applyNumberFormat="1" applyFont="1" applyBorder="1" applyAlignment="1">
      <alignment/>
    </xf>
    <xf numFmtId="37" fontId="28" fillId="0" borderId="2" xfId="15" applyNumberFormat="1" applyFont="1" applyBorder="1" applyAlignment="1">
      <alignment/>
    </xf>
    <xf numFmtId="37" fontId="28" fillId="0" borderId="5" xfId="15" applyNumberFormat="1" applyFont="1" applyBorder="1" applyAlignment="1">
      <alignment/>
    </xf>
    <xf numFmtId="37" fontId="28" fillId="0" borderId="4" xfId="15" applyNumberFormat="1" applyFont="1" applyBorder="1" applyAlignment="1">
      <alignment/>
    </xf>
    <xf numFmtId="37" fontId="28" fillId="0" borderId="23" xfId="15" applyNumberFormat="1" applyFont="1" applyBorder="1" applyAlignment="1">
      <alignment/>
    </xf>
    <xf numFmtId="37" fontId="28" fillId="0" borderId="1" xfId="15" applyNumberFormat="1" applyFont="1" applyBorder="1" applyAlignment="1">
      <alignment/>
    </xf>
    <xf numFmtId="37" fontId="34" fillId="0" borderId="9" xfId="0" applyNumberFormat="1" applyFont="1" applyBorder="1" applyAlignment="1">
      <alignment/>
    </xf>
    <xf numFmtId="37" fontId="34" fillId="0" borderId="1" xfId="0" applyNumberFormat="1" applyFont="1" applyBorder="1" applyAlignment="1">
      <alignment/>
    </xf>
    <xf numFmtId="37" fontId="28" fillId="3" borderId="0" xfId="23" applyNumberFormat="1" applyFont="1" applyFill="1" applyBorder="1" applyAlignment="1">
      <alignment horizontal="left"/>
      <protection/>
    </xf>
    <xf numFmtId="37" fontId="6" fillId="3" borderId="0" xfId="0" applyNumberFormat="1" applyFont="1" applyFill="1" applyAlignment="1">
      <alignment/>
    </xf>
    <xf numFmtId="37" fontId="12" fillId="2" borderId="42" xfId="0" applyNumberFormat="1" applyFont="1" applyFill="1" applyBorder="1" applyAlignment="1">
      <alignment/>
    </xf>
    <xf numFmtId="37" fontId="12" fillId="2" borderId="43" xfId="0" applyNumberFormat="1" applyFont="1" applyFill="1" applyBorder="1" applyAlignment="1">
      <alignment/>
    </xf>
    <xf numFmtId="37" fontId="38" fillId="2" borderId="44" xfId="0" applyNumberFormat="1" applyFont="1" applyFill="1" applyBorder="1" applyAlignment="1">
      <alignment/>
    </xf>
    <xf numFmtId="37" fontId="38" fillId="2" borderId="45" xfId="0" applyNumberFormat="1" applyFont="1" applyFill="1" applyBorder="1" applyAlignment="1">
      <alignment/>
    </xf>
    <xf numFmtId="37" fontId="38" fillId="2" borderId="46" xfId="0" applyNumberFormat="1" applyFont="1" applyFill="1" applyBorder="1" applyAlignment="1">
      <alignment/>
    </xf>
    <xf numFmtId="37" fontId="38" fillId="2" borderId="47" xfId="0" applyNumberFormat="1" applyFont="1" applyFill="1" applyBorder="1" applyAlignment="1">
      <alignment/>
    </xf>
    <xf numFmtId="37" fontId="14" fillId="0" borderId="48" xfId="0" applyNumberFormat="1" applyFont="1" applyBorder="1" applyAlignment="1">
      <alignment/>
    </xf>
    <xf numFmtId="37" fontId="14" fillId="0" borderId="49" xfId="0" applyNumberFormat="1" applyFont="1" applyBorder="1" applyAlignment="1">
      <alignment/>
    </xf>
    <xf numFmtId="37" fontId="14" fillId="0" borderId="36" xfId="0" applyNumberFormat="1" applyFont="1" applyBorder="1" applyAlignment="1">
      <alignment/>
    </xf>
    <xf numFmtId="37" fontId="12" fillId="2" borderId="36" xfId="0" applyNumberFormat="1" applyFont="1" applyFill="1" applyBorder="1" applyAlignment="1">
      <alignment/>
    </xf>
    <xf numFmtId="37" fontId="12" fillId="2" borderId="50" xfId="0" applyNumberFormat="1" applyFont="1" applyFill="1" applyBorder="1" applyAlignment="1">
      <alignment/>
    </xf>
    <xf numFmtId="37" fontId="12" fillId="2" borderId="22" xfId="0" applyNumberFormat="1" applyFont="1" applyFill="1" applyBorder="1" applyAlignment="1">
      <alignment/>
    </xf>
    <xf numFmtId="37" fontId="14" fillId="0" borderId="22" xfId="0" applyNumberFormat="1" applyFont="1" applyBorder="1" applyAlignment="1">
      <alignment/>
    </xf>
    <xf numFmtId="37" fontId="39" fillId="0" borderId="51" xfId="0" applyNumberFormat="1" applyFont="1" applyBorder="1" applyAlignment="1">
      <alignment/>
    </xf>
    <xf numFmtId="37" fontId="39" fillId="0" borderId="52" xfId="0" applyNumberFormat="1" applyFont="1" applyBorder="1" applyAlignment="1">
      <alignment/>
    </xf>
    <xf numFmtId="37" fontId="0" fillId="3" borderId="0" xfId="0" applyNumberFormat="1" applyFill="1" applyBorder="1" applyAlignment="1">
      <alignment/>
    </xf>
    <xf numFmtId="37" fontId="32" fillId="2" borderId="15" xfId="0" applyNumberFormat="1" applyFont="1" applyFill="1" applyBorder="1" applyAlignment="1">
      <alignment/>
    </xf>
    <xf numFmtId="37" fontId="32" fillId="2" borderId="53" xfId="0" applyNumberFormat="1" applyFont="1" applyFill="1" applyBorder="1" applyAlignment="1">
      <alignment/>
    </xf>
    <xf numFmtId="37" fontId="32" fillId="2" borderId="54" xfId="0" applyNumberFormat="1" applyFont="1" applyFill="1" applyBorder="1" applyAlignment="1">
      <alignment/>
    </xf>
    <xf numFmtId="37" fontId="32" fillId="2" borderId="55" xfId="0" applyNumberFormat="1" applyFont="1" applyFill="1" applyBorder="1" applyAlignment="1">
      <alignment/>
    </xf>
    <xf numFmtId="37" fontId="32" fillId="2" borderId="56" xfId="0" applyNumberFormat="1" applyFont="1" applyFill="1" applyBorder="1" applyAlignment="1">
      <alignment/>
    </xf>
    <xf numFmtId="37" fontId="32" fillId="2" borderId="7" xfId="0" applyNumberFormat="1" applyFont="1" applyFill="1" applyAlignment="1">
      <alignment/>
    </xf>
    <xf numFmtId="37" fontId="32" fillId="2" borderId="57" xfId="0" applyNumberFormat="1" applyFont="1" applyFill="1" applyBorder="1" applyAlignment="1">
      <alignment/>
    </xf>
    <xf numFmtId="37" fontId="32" fillId="2" borderId="58" xfId="0" applyNumberFormat="1" applyFont="1" applyFill="1" applyAlignment="1">
      <alignment/>
    </xf>
    <xf numFmtId="37" fontId="32" fillId="2" borderId="59" xfId="0" applyNumberFormat="1" applyFont="1" applyFill="1" applyBorder="1" applyAlignment="1">
      <alignment/>
    </xf>
    <xf numFmtId="37" fontId="32" fillId="2" borderId="60" xfId="0" applyNumberFormat="1" applyFont="1" applyFill="1" applyAlignment="1">
      <alignment/>
    </xf>
    <xf numFmtId="37" fontId="32" fillId="2" borderId="61" xfId="0" applyNumberFormat="1" applyFont="1" applyFill="1" applyBorder="1" applyAlignment="1">
      <alignment/>
    </xf>
    <xf numFmtId="37" fontId="32" fillId="2" borderId="0" xfId="0" applyNumberFormat="1" applyFont="1" applyFill="1" applyBorder="1" applyAlignment="1">
      <alignment/>
    </xf>
    <xf numFmtId="37" fontId="32" fillId="2" borderId="62" xfId="0" applyNumberFormat="1" applyFont="1" applyFill="1" applyBorder="1" applyAlignment="1">
      <alignment/>
    </xf>
    <xf numFmtId="37" fontId="32" fillId="2" borderId="63" xfId="0" applyNumberFormat="1" applyFont="1" applyFill="1" applyBorder="1" applyAlignment="1">
      <alignment/>
    </xf>
    <xf numFmtId="37" fontId="32" fillId="2" borderId="64" xfId="0" applyNumberFormat="1" applyFont="1" applyFill="1" applyBorder="1" applyAlignment="1">
      <alignment/>
    </xf>
    <xf numFmtId="37" fontId="32" fillId="2" borderId="65" xfId="0" applyNumberFormat="1" applyFont="1" applyFill="1" applyBorder="1" applyAlignment="1">
      <alignment/>
    </xf>
    <xf numFmtId="37" fontId="32" fillId="2" borderId="0" xfId="0" applyNumberFormat="1" applyFont="1" applyFill="1" applyAlignment="1">
      <alignment/>
    </xf>
    <xf numFmtId="37" fontId="32" fillId="2" borderId="7" xfId="0" applyNumberFormat="1" applyFont="1" applyFill="1" applyBorder="1" applyAlignment="1">
      <alignment/>
    </xf>
    <xf numFmtId="37" fontId="32" fillId="2" borderId="11" xfId="0" applyNumberFormat="1" applyFont="1" applyFill="1" applyBorder="1" applyAlignment="1">
      <alignment/>
    </xf>
    <xf numFmtId="37" fontId="32" fillId="2" borderId="12" xfId="0" applyNumberFormat="1" applyFont="1" applyFill="1" applyBorder="1" applyAlignment="1">
      <alignment/>
    </xf>
    <xf numFmtId="37" fontId="32" fillId="2" borderId="22" xfId="0" applyNumberFormat="1" applyFont="1" applyFill="1" applyBorder="1" applyAlignment="1">
      <alignment/>
    </xf>
    <xf numFmtId="37" fontId="32" fillId="2" borderId="9" xfId="0" applyNumberFormat="1" applyFont="1" applyFill="1" applyBorder="1" applyAlignment="1">
      <alignment/>
    </xf>
    <xf numFmtId="37" fontId="32" fillId="2" borderId="1" xfId="0" applyNumberFormat="1" applyFont="1" applyFill="1" applyBorder="1" applyAlignment="1">
      <alignment/>
    </xf>
    <xf numFmtId="37" fontId="32" fillId="2" borderId="2" xfId="0" applyNumberFormat="1" applyFont="1" applyFill="1" applyBorder="1" applyAlignment="1">
      <alignment/>
    </xf>
    <xf numFmtId="37" fontId="33" fillId="2" borderId="23" xfId="0" applyNumberFormat="1" applyFont="1" applyFill="1" applyBorder="1" applyAlignment="1">
      <alignment/>
    </xf>
    <xf numFmtId="37" fontId="32" fillId="2" borderId="66" xfId="0" applyNumberFormat="1" applyFont="1" applyFill="1" applyBorder="1" applyAlignment="1">
      <alignment/>
    </xf>
    <xf numFmtId="37" fontId="32" fillId="2" borderId="67" xfId="0" applyNumberFormat="1" applyFont="1" applyFill="1" applyBorder="1" applyAlignment="1">
      <alignment/>
    </xf>
    <xf numFmtId="4" fontId="32" fillId="2" borderId="11" xfId="0" applyNumberFormat="1" applyFont="1" applyFill="1" applyBorder="1" applyAlignment="1">
      <alignment/>
    </xf>
    <xf numFmtId="4" fontId="32" fillId="2" borderId="11" xfId="0" applyNumberFormat="1" applyFont="1" applyFill="1" applyBorder="1" applyAlignment="1">
      <alignment horizontal="right"/>
    </xf>
    <xf numFmtId="4" fontId="32" fillId="2" borderId="27" xfId="0" applyNumberFormat="1" applyFont="1" applyFill="1" applyBorder="1" applyAlignment="1">
      <alignment horizontal="right"/>
    </xf>
    <xf numFmtId="4" fontId="32" fillId="2" borderId="27" xfId="0" applyNumberFormat="1" applyFont="1" applyFill="1" applyBorder="1" applyAlignment="1">
      <alignment/>
    </xf>
    <xf numFmtId="4" fontId="6" fillId="0" borderId="11" xfId="0" applyNumberFormat="1" applyFont="1" applyBorder="1" applyAlignment="1">
      <alignment/>
    </xf>
    <xf numFmtId="4" fontId="32" fillId="2" borderId="22" xfId="0" applyNumberFormat="1" applyFont="1" applyFill="1" applyBorder="1" applyAlignment="1">
      <alignment/>
    </xf>
    <xf numFmtId="4" fontId="32" fillId="2" borderId="68" xfId="0" applyNumberFormat="1" applyFont="1" applyFill="1" applyBorder="1" applyAlignment="1">
      <alignment/>
    </xf>
    <xf numFmtId="37" fontId="12" fillId="2" borderId="11" xfId="0" applyNumberFormat="1" applyFont="1" applyFill="1" applyBorder="1" applyAlignment="1">
      <alignment/>
    </xf>
    <xf numFmtId="37" fontId="12" fillId="2" borderId="12" xfId="0" applyNumberFormat="1" applyFont="1" applyFill="1" applyBorder="1" applyAlignment="1">
      <alignment/>
    </xf>
    <xf numFmtId="37" fontId="12" fillId="0" borderId="11" xfId="0" applyNumberFormat="1" applyFont="1" applyFill="1" applyBorder="1" applyAlignment="1">
      <alignment/>
    </xf>
    <xf numFmtId="37" fontId="12" fillId="0" borderId="12" xfId="0" applyNumberFormat="1" applyFont="1" applyFill="1" applyBorder="1" applyAlignment="1">
      <alignment/>
    </xf>
    <xf numFmtId="37" fontId="12" fillId="0" borderId="22" xfId="0" applyNumberFormat="1" applyFont="1" applyFill="1" applyBorder="1" applyAlignment="1">
      <alignment/>
    </xf>
    <xf numFmtId="37" fontId="13" fillId="2" borderId="11" xfId="0" applyNumberFormat="1" applyFont="1" applyFill="1" applyBorder="1" applyAlignment="1">
      <alignment/>
    </xf>
    <xf numFmtId="37" fontId="13" fillId="2" borderId="12" xfId="0" applyNumberFormat="1" applyFont="1" applyFill="1" applyBorder="1" applyAlignment="1">
      <alignment/>
    </xf>
    <xf numFmtId="37" fontId="13" fillId="2" borderId="22" xfId="0" applyNumberFormat="1" applyFont="1" applyFill="1" applyBorder="1" applyAlignment="1">
      <alignment/>
    </xf>
    <xf numFmtId="37" fontId="12" fillId="2" borderId="5" xfId="0" applyNumberFormat="1" applyFont="1" applyFill="1" applyBorder="1" applyAlignment="1">
      <alignment/>
    </xf>
    <xf numFmtId="37" fontId="12" fillId="2" borderId="0" xfId="0" applyNumberFormat="1" applyFont="1" applyFill="1" applyBorder="1" applyAlignment="1">
      <alignment/>
    </xf>
    <xf numFmtId="37" fontId="12" fillId="2" borderId="8" xfId="0" applyNumberFormat="1" applyFont="1" applyFill="1" applyBorder="1" applyAlignment="1">
      <alignment/>
    </xf>
    <xf numFmtId="37" fontId="12" fillId="2" borderId="23" xfId="0" applyNumberFormat="1" applyFont="1" applyFill="1" applyBorder="1" applyAlignment="1">
      <alignment/>
    </xf>
    <xf numFmtId="37" fontId="12" fillId="2" borderId="66" xfId="0" applyNumberFormat="1" applyFont="1" applyFill="1" applyBorder="1" applyAlignment="1">
      <alignment/>
    </xf>
    <xf numFmtId="37" fontId="12" fillId="2" borderId="67" xfId="0" applyNumberFormat="1" applyFont="1" applyFill="1" applyBorder="1" applyAlignment="1">
      <alignment/>
    </xf>
    <xf numFmtId="37" fontId="37" fillId="0" borderId="27" xfId="0" applyNumberFormat="1" applyFont="1" applyFill="1" applyBorder="1" applyAlignment="1">
      <alignment/>
    </xf>
    <xf numFmtId="37" fontId="37" fillId="0" borderId="69" xfId="0" applyNumberFormat="1" applyFont="1" applyFill="1" applyBorder="1" applyAlignment="1">
      <alignment/>
    </xf>
    <xf numFmtId="37" fontId="37" fillId="0" borderId="68" xfId="0" applyNumberFormat="1" applyFont="1" applyFill="1" applyBorder="1" applyAlignment="1">
      <alignment/>
    </xf>
    <xf numFmtId="5" fontId="49" fillId="0" borderId="1" xfId="0" applyNumberFormat="1" applyFont="1" applyBorder="1" applyAlignment="1">
      <alignment/>
    </xf>
    <xf numFmtId="37" fontId="41" fillId="0" borderId="11" xfId="0" applyNumberFormat="1" applyFont="1" applyBorder="1" applyAlignment="1">
      <alignment/>
    </xf>
    <xf numFmtId="37" fontId="41" fillId="0" borderId="12" xfId="0" applyNumberFormat="1" applyFont="1" applyBorder="1" applyAlignment="1">
      <alignment/>
    </xf>
    <xf numFmtId="37" fontId="41" fillId="0" borderId="22" xfId="0" applyNumberFormat="1" applyFont="1" applyBorder="1" applyAlignment="1">
      <alignment/>
    </xf>
    <xf numFmtId="37" fontId="41" fillId="0" borderId="9" xfId="0" applyNumberFormat="1" applyFont="1" applyBorder="1" applyAlignment="1">
      <alignment/>
    </xf>
    <xf numFmtId="37" fontId="41" fillId="0" borderId="1" xfId="0" applyNumberFormat="1" applyFont="1" applyBorder="1" applyAlignment="1">
      <alignment/>
    </xf>
    <xf numFmtId="37" fontId="41" fillId="0" borderId="2" xfId="0" applyNumberFormat="1" applyFont="1" applyBorder="1" applyAlignment="1">
      <alignment/>
    </xf>
    <xf numFmtId="37" fontId="41" fillId="0" borderId="0" xfId="0" applyNumberFormat="1" applyFont="1" applyAlignment="1">
      <alignment/>
    </xf>
    <xf numFmtId="37" fontId="14" fillId="0" borderId="8" xfId="17" applyNumberFormat="1" applyFont="1" applyBorder="1" applyAlignment="1">
      <alignment/>
    </xf>
    <xf numFmtId="37" fontId="14" fillId="0" borderId="70" xfId="23" applyNumberFormat="1" applyFont="1" applyBorder="1">
      <alignment/>
      <protection/>
    </xf>
    <xf numFmtId="0" fontId="14" fillId="0" borderId="0" xfId="23" applyNumberFormat="1" applyFont="1">
      <alignment/>
      <protection/>
    </xf>
    <xf numFmtId="37" fontId="14" fillId="0" borderId="71" xfId="23" applyNumberFormat="1" applyFont="1" applyBorder="1">
      <alignment/>
      <protection/>
    </xf>
    <xf numFmtId="3" fontId="6" fillId="0" borderId="23" xfId="0" applyNumberFormat="1" applyFont="1" applyBorder="1" applyAlignment="1">
      <alignment/>
    </xf>
    <xf numFmtId="177" fontId="68" fillId="0" borderId="0" xfId="0" applyNumberFormat="1" applyFont="1" applyBorder="1" applyAlignment="1">
      <alignment/>
    </xf>
    <xf numFmtId="177" fontId="37" fillId="2" borderId="7" xfId="0" applyNumberFormat="1" applyFont="1" applyFill="1" applyBorder="1" applyAlignment="1">
      <alignment horizontal="center" wrapText="1"/>
    </xf>
    <xf numFmtId="0" fontId="0" fillId="0" borderId="72" xfId="0" applyBorder="1" applyAlignment="1">
      <alignment wrapText="1"/>
    </xf>
    <xf numFmtId="0" fontId="64" fillId="0" borderId="0" xfId="0" applyFont="1" applyAlignment="1">
      <alignment/>
    </xf>
    <xf numFmtId="177" fontId="22" fillId="0" borderId="70" xfId="0" applyNumberFormat="1" applyFont="1" applyBorder="1" applyAlignment="1">
      <alignment/>
    </xf>
    <xf numFmtId="177" fontId="22" fillId="0" borderId="35" xfId="0" applyNumberFormat="1" applyFont="1" applyBorder="1" applyAlignment="1">
      <alignment/>
    </xf>
    <xf numFmtId="177" fontId="22" fillId="0" borderId="5" xfId="0" applyNumberFormat="1" applyFont="1" applyBorder="1" applyAlignment="1">
      <alignment/>
    </xf>
    <xf numFmtId="177" fontId="22" fillId="0" borderId="0" xfId="0" applyNumberFormat="1" applyFont="1" applyBorder="1" applyAlignment="1">
      <alignment/>
    </xf>
    <xf numFmtId="177" fontId="22" fillId="0" borderId="14" xfId="0" applyNumberFormat="1" applyFont="1" applyBorder="1" applyAlignment="1">
      <alignment/>
    </xf>
    <xf numFmtId="177" fontId="22" fillId="0" borderId="10" xfId="0" applyNumberFormat="1" applyFont="1" applyBorder="1" applyAlignment="1">
      <alignment/>
    </xf>
    <xf numFmtId="177" fontId="22" fillId="0" borderId="14" xfId="0" applyNumberFormat="1" applyFont="1" applyBorder="1" applyAlignment="1">
      <alignment horizontal="right"/>
    </xf>
    <xf numFmtId="177" fontId="22" fillId="0" borderId="10" xfId="0" applyNumberFormat="1" applyFont="1" applyBorder="1" applyAlignment="1">
      <alignment horizontal="right"/>
    </xf>
    <xf numFmtId="3" fontId="6" fillId="0" borderId="22" xfId="0" applyNumberFormat="1" applyFont="1" applyBorder="1" applyAlignment="1">
      <alignment/>
    </xf>
    <xf numFmtId="3" fontId="6" fillId="0" borderId="9" xfId="0" applyNumberFormat="1" applyFont="1" applyBorder="1" applyAlignment="1">
      <alignment/>
    </xf>
    <xf numFmtId="3" fontId="6" fillId="0" borderId="1" xfId="0" applyNumberFormat="1" applyFont="1" applyBorder="1" applyAlignment="1">
      <alignment/>
    </xf>
    <xf numFmtId="3" fontId="6" fillId="0" borderId="2" xfId="0" applyNumberFormat="1" applyFont="1" applyBorder="1" applyAlignment="1">
      <alignment/>
    </xf>
    <xf numFmtId="3" fontId="6" fillId="0" borderId="66" xfId="0" applyNumberFormat="1" applyFont="1" applyBorder="1" applyAlignment="1">
      <alignment/>
    </xf>
    <xf numFmtId="3" fontId="6" fillId="0" borderId="67" xfId="0" applyNumberFormat="1" applyFont="1" applyBorder="1" applyAlignment="1">
      <alignment/>
    </xf>
    <xf numFmtId="0" fontId="21" fillId="0" borderId="0" xfId="21">
      <alignment/>
      <protection/>
    </xf>
    <xf numFmtId="0" fontId="0" fillId="2" borderId="0" xfId="24" applyFont="1" applyFill="1" applyAlignment="1">
      <alignment horizontal="center"/>
      <protection/>
    </xf>
    <xf numFmtId="0" fontId="21" fillId="2" borderId="0" xfId="24" applyFont="1" applyFill="1">
      <alignment/>
      <protection/>
    </xf>
    <xf numFmtId="0" fontId="20" fillId="2" borderId="0" xfId="24" applyFont="1" applyFill="1">
      <alignment/>
      <protection/>
    </xf>
    <xf numFmtId="0" fontId="75" fillId="2" borderId="0" xfId="24" applyFont="1" applyFill="1" applyAlignment="1">
      <alignment horizontal="center"/>
      <protection/>
    </xf>
    <xf numFmtId="0" fontId="76" fillId="2" borderId="0" xfId="24" applyFont="1" applyFill="1">
      <alignment/>
      <protection/>
    </xf>
    <xf numFmtId="0" fontId="0" fillId="2" borderId="0" xfId="24" applyFont="1" applyFill="1" applyAlignment="1">
      <alignment wrapText="1"/>
      <protection/>
    </xf>
    <xf numFmtId="0" fontId="21" fillId="2" borderId="0" xfId="21" applyFill="1">
      <alignment/>
      <protection/>
    </xf>
    <xf numFmtId="0" fontId="27" fillId="4" borderId="0" xfId="21" applyFont="1" applyFill="1" applyAlignment="1">
      <alignment horizontal="centerContinuous"/>
      <protection/>
    </xf>
    <xf numFmtId="0" fontId="21" fillId="4" borderId="0" xfId="21" applyFont="1" applyFill="1">
      <alignment/>
      <protection/>
    </xf>
    <xf numFmtId="0" fontId="0" fillId="0" borderId="0" xfId="0" applyBorder="1" applyAlignment="1">
      <alignment vertical="top" wrapText="1"/>
    </xf>
    <xf numFmtId="0" fontId="48" fillId="0" borderId="0" xfId="0" applyFont="1" applyBorder="1" applyAlignment="1">
      <alignment vertical="top" wrapText="1"/>
    </xf>
    <xf numFmtId="0" fontId="68" fillId="0" borderId="0" xfId="0" applyFont="1" applyAlignment="1">
      <alignment vertical="top"/>
    </xf>
    <xf numFmtId="0" fontId="41" fillId="0" borderId="0" xfId="0" applyFont="1" applyBorder="1" applyAlignment="1">
      <alignment vertical="top" wrapText="1"/>
    </xf>
    <xf numFmtId="0" fontId="0" fillId="0" borderId="0" xfId="0" applyAlignment="1">
      <alignment vertical="top"/>
    </xf>
    <xf numFmtId="0" fontId="41" fillId="0" borderId="0" xfId="0" applyFont="1" applyAlignment="1">
      <alignment vertical="top"/>
    </xf>
    <xf numFmtId="0" fontId="0" fillId="0" borderId="0" xfId="0" applyBorder="1" applyAlignment="1">
      <alignment vertical="top" wrapText="1"/>
    </xf>
    <xf numFmtId="0" fontId="41" fillId="0" borderId="0" xfId="0" applyFont="1" applyBorder="1" applyAlignment="1">
      <alignment vertical="top" wrapText="1"/>
    </xf>
    <xf numFmtId="0" fontId="62" fillId="0" borderId="0" xfId="0" applyFont="1" applyBorder="1" applyAlignment="1">
      <alignment horizontal="center" vertical="top"/>
    </xf>
    <xf numFmtId="0" fontId="70" fillId="0" borderId="0" xfId="0" applyFont="1" applyAlignment="1">
      <alignment vertical="top"/>
    </xf>
    <xf numFmtId="37" fontId="32" fillId="2" borderId="8" xfId="0" applyNumberFormat="1" applyFont="1" applyFill="1" applyBorder="1" applyAlignment="1">
      <alignment/>
    </xf>
    <xf numFmtId="0" fontId="0" fillId="0" borderId="73" xfId="0" applyBorder="1" applyAlignment="1">
      <alignment horizontal="left" indent="4"/>
    </xf>
    <xf numFmtId="3" fontId="6" fillId="0" borderId="74" xfId="0" applyNumberFormat="1" applyFont="1" applyBorder="1" applyAlignment="1">
      <alignment horizontal="left" indent="4"/>
    </xf>
    <xf numFmtId="0" fontId="6" fillId="0" borderId="74" xfId="0" applyFont="1" applyBorder="1" applyAlignment="1">
      <alignment horizontal="left" indent="4"/>
    </xf>
    <xf numFmtId="0" fontId="0" fillId="0" borderId="73" xfId="0" applyBorder="1" applyAlignment="1">
      <alignment horizontal="left" indent="2"/>
    </xf>
    <xf numFmtId="0" fontId="0" fillId="0" borderId="75" xfId="0" applyBorder="1" applyAlignment="1">
      <alignment horizontal="left" indent="2"/>
    </xf>
    <xf numFmtId="177" fontId="12" fillId="2" borderId="74" xfId="0" applyNumberFormat="1" applyFont="1" applyFill="1" applyBorder="1" applyAlignment="1">
      <alignment horizontal="left" indent="2"/>
    </xf>
    <xf numFmtId="0" fontId="28" fillId="0" borderId="4" xfId="22" applyFont="1" applyBorder="1" applyAlignment="1">
      <alignment horizontal="center"/>
      <protection/>
    </xf>
    <xf numFmtId="3" fontId="33" fillId="2" borderId="12" xfId="0" applyNumberFormat="1" applyFont="1" applyFill="1" applyBorder="1" applyAlignment="1">
      <alignment/>
    </xf>
    <xf numFmtId="3" fontId="33" fillId="2" borderId="69" xfId="0" applyNumberFormat="1" applyFont="1" applyFill="1" applyBorder="1" applyAlignment="1">
      <alignment/>
    </xf>
    <xf numFmtId="37" fontId="28" fillId="0" borderId="76" xfId="23" applyNumberFormat="1" applyFont="1" applyBorder="1" applyAlignment="1">
      <alignment horizontal="right"/>
      <protection/>
    </xf>
    <xf numFmtId="5" fontId="28" fillId="0" borderId="77" xfId="17" applyNumberFormat="1" applyFont="1" applyBorder="1" applyAlignment="1">
      <alignment horizontal="right"/>
    </xf>
    <xf numFmtId="37" fontId="32" fillId="2" borderId="78" xfId="0" applyNumberFormat="1" applyFont="1" applyFill="1" applyBorder="1" applyAlignment="1">
      <alignment/>
    </xf>
    <xf numFmtId="37" fontId="32" fillId="2" borderId="16" xfId="0" applyNumberFormat="1" applyFont="1" applyFill="1" applyBorder="1" applyAlignment="1">
      <alignment/>
    </xf>
    <xf numFmtId="37" fontId="32" fillId="2" borderId="79" xfId="0" applyNumberFormat="1" applyFont="1" applyFill="1" applyBorder="1" applyAlignment="1">
      <alignment/>
    </xf>
    <xf numFmtId="37" fontId="32" fillId="2" borderId="72" xfId="0" applyNumberFormat="1" applyFont="1" applyFill="1" applyBorder="1" applyAlignment="1">
      <alignment/>
    </xf>
    <xf numFmtId="37" fontId="32" fillId="2" borderId="80" xfId="0" applyNumberFormat="1" applyFont="1" applyFill="1" applyBorder="1" applyAlignment="1">
      <alignment/>
    </xf>
    <xf numFmtId="37" fontId="32" fillId="2" borderId="81" xfId="0" applyNumberFormat="1" applyFont="1" applyFill="1" applyBorder="1" applyAlignment="1">
      <alignment/>
    </xf>
    <xf numFmtId="37" fontId="32" fillId="2" borderId="82" xfId="0" applyNumberFormat="1" applyFont="1" applyFill="1" applyBorder="1" applyAlignment="1">
      <alignment/>
    </xf>
    <xf numFmtId="37" fontId="32" fillId="2" borderId="83" xfId="0" applyNumberFormat="1" applyFont="1" applyFill="1" applyBorder="1" applyAlignment="1">
      <alignment/>
    </xf>
    <xf numFmtId="3" fontId="33" fillId="2" borderId="46" xfId="0" applyNumberFormat="1" applyFont="1" applyFill="1" applyBorder="1" applyAlignment="1">
      <alignment horizontal="right"/>
    </xf>
    <xf numFmtId="3" fontId="33" fillId="2" borderId="63" xfId="0" applyNumberFormat="1" applyFont="1" applyFill="1" applyBorder="1" applyAlignment="1">
      <alignment horizontal="left"/>
    </xf>
    <xf numFmtId="206" fontId="33" fillId="2" borderId="84" xfId="0" applyNumberFormat="1" applyFont="1" applyFill="1" applyBorder="1" applyAlignment="1">
      <alignment/>
    </xf>
    <xf numFmtId="5" fontId="33" fillId="2" borderId="85" xfId="0" applyNumberFormat="1" applyFont="1" applyFill="1" applyBorder="1" applyAlignment="1">
      <alignment/>
    </xf>
    <xf numFmtId="206" fontId="33" fillId="2" borderId="86" xfId="0" applyNumberFormat="1" applyFont="1" applyFill="1" applyBorder="1" applyAlignment="1">
      <alignment/>
    </xf>
    <xf numFmtId="5" fontId="33" fillId="2" borderId="86" xfId="0" applyNumberFormat="1" applyFont="1" applyFill="1" applyBorder="1" applyAlignment="1">
      <alignment/>
    </xf>
    <xf numFmtId="37" fontId="33" fillId="2" borderId="84" xfId="0" applyNumberFormat="1" applyFont="1" applyFill="1" applyBorder="1" applyAlignment="1">
      <alignment/>
    </xf>
    <xf numFmtId="5" fontId="33" fillId="2" borderId="87" xfId="0" applyNumberFormat="1" applyFont="1" applyFill="1" applyBorder="1" applyAlignment="1">
      <alignment/>
    </xf>
    <xf numFmtId="3" fontId="6" fillId="0" borderId="11" xfId="0" applyNumberFormat="1" applyFont="1" applyBorder="1" applyAlignment="1">
      <alignment horizontal="left" indent="4"/>
    </xf>
    <xf numFmtId="0" fontId="0" fillId="0" borderId="12" xfId="0" applyBorder="1" applyAlignment="1">
      <alignment horizontal="left" indent="4"/>
    </xf>
    <xf numFmtId="0" fontId="48" fillId="0" borderId="0" xfId="0" applyFont="1" applyBorder="1" applyAlignment="1">
      <alignment horizontal="left" vertical="top" wrapText="1"/>
    </xf>
    <xf numFmtId="0" fontId="41" fillId="0" borderId="0" xfId="0" applyFont="1" applyBorder="1" applyAlignment="1">
      <alignment horizontal="left" vertical="top" wrapText="1"/>
    </xf>
    <xf numFmtId="0" fontId="41" fillId="0" borderId="0" xfId="0" applyFont="1" applyBorder="1" applyAlignment="1">
      <alignment horizontal="left" vertical="top" wrapText="1"/>
    </xf>
    <xf numFmtId="3" fontId="22" fillId="0" borderId="88" xfId="0" applyNumberFormat="1" applyFont="1" applyBorder="1" applyAlignment="1">
      <alignment/>
    </xf>
    <xf numFmtId="0" fontId="0" fillId="0" borderId="89" xfId="0" applyBorder="1" applyAlignment="1">
      <alignment/>
    </xf>
    <xf numFmtId="37" fontId="22" fillId="0" borderId="90" xfId="0" applyNumberFormat="1" applyFont="1" applyBorder="1" applyAlignment="1">
      <alignment/>
    </xf>
    <xf numFmtId="177" fontId="5" fillId="0" borderId="91" xfId="0" applyNumberFormat="1" applyFont="1" applyBorder="1" applyAlignment="1">
      <alignment/>
    </xf>
    <xf numFmtId="177" fontId="5" fillId="0" borderId="92" xfId="0" applyNumberFormat="1" applyFont="1" applyBorder="1" applyAlignment="1">
      <alignment/>
    </xf>
    <xf numFmtId="177" fontId="5" fillId="0" borderId="93" xfId="0" applyNumberFormat="1" applyFont="1" applyBorder="1" applyAlignment="1">
      <alignment/>
    </xf>
    <xf numFmtId="37" fontId="5" fillId="0" borderId="92" xfId="0" applyNumberFormat="1" applyFont="1" applyBorder="1" applyAlignment="1">
      <alignment/>
    </xf>
    <xf numFmtId="37" fontId="5" fillId="0" borderId="91" xfId="0" applyNumberFormat="1" applyFont="1" applyBorder="1" applyAlignment="1">
      <alignment/>
    </xf>
    <xf numFmtId="37" fontId="5" fillId="0" borderId="93" xfId="0" applyNumberFormat="1" applyFont="1" applyBorder="1" applyAlignment="1">
      <alignment/>
    </xf>
    <xf numFmtId="0" fontId="41" fillId="0" borderId="0" xfId="0" applyFont="1" applyBorder="1" applyAlignment="1">
      <alignment horizontal="center" wrapText="1"/>
    </xf>
    <xf numFmtId="0" fontId="41" fillId="5" borderId="0" xfId="0" applyFont="1" applyFill="1" applyAlignment="1">
      <alignment/>
    </xf>
    <xf numFmtId="0" fontId="41" fillId="0" borderId="0" xfId="0" applyFont="1" applyBorder="1" applyAlignment="1">
      <alignment horizontal="center" wrapText="1"/>
    </xf>
    <xf numFmtId="0" fontId="41" fillId="0" borderId="0" xfId="0" applyFont="1" applyBorder="1" applyAlignment="1">
      <alignment/>
    </xf>
    <xf numFmtId="0" fontId="41" fillId="0" borderId="94" xfId="0" applyFont="1" applyBorder="1" applyAlignment="1">
      <alignment/>
    </xf>
    <xf numFmtId="0" fontId="57"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wrapText="1"/>
    </xf>
    <xf numFmtId="0" fontId="60" fillId="0" borderId="0" xfId="0" applyFont="1" applyBorder="1" applyAlignment="1">
      <alignment vertical="top" wrapText="1"/>
    </xf>
    <xf numFmtId="0" fontId="60" fillId="0" borderId="0" xfId="0" applyFont="1" applyBorder="1" applyAlignment="1">
      <alignment vertical="top" wrapText="1"/>
    </xf>
    <xf numFmtId="5" fontId="49" fillId="0" borderId="90" xfId="0" applyNumberFormat="1" applyFont="1" applyBorder="1" applyAlignment="1">
      <alignment/>
    </xf>
    <xf numFmtId="3" fontId="6" fillId="0" borderId="95" xfId="0" applyNumberFormat="1" applyFont="1" applyBorder="1" applyAlignment="1">
      <alignment/>
    </xf>
    <xf numFmtId="3" fontId="41" fillId="0" borderId="0" xfId="0" applyNumberFormat="1" applyFont="1" applyBorder="1" applyAlignment="1">
      <alignment/>
    </xf>
    <xf numFmtId="3" fontId="41" fillId="0" borderId="0" xfId="0" applyNumberFormat="1" applyFont="1" applyAlignment="1">
      <alignment/>
    </xf>
    <xf numFmtId="3" fontId="41" fillId="0" borderId="94" xfId="0" applyNumberFormat="1" applyFont="1" applyBorder="1" applyAlignment="1">
      <alignment/>
    </xf>
    <xf numFmtId="3" fontId="22" fillId="0" borderId="2" xfId="0" applyNumberFormat="1" applyFont="1" applyBorder="1" applyAlignment="1">
      <alignment/>
    </xf>
    <xf numFmtId="3" fontId="6" fillId="0" borderId="75" xfId="0" applyNumberFormat="1" applyFont="1" applyBorder="1" applyAlignment="1">
      <alignment/>
    </xf>
    <xf numFmtId="3" fontId="22" fillId="0" borderId="90" xfId="0" applyNumberFormat="1" applyFont="1" applyBorder="1" applyAlignment="1">
      <alignment/>
    </xf>
    <xf numFmtId="3" fontId="22" fillId="0" borderId="89" xfId="0" applyNumberFormat="1" applyFont="1" applyBorder="1" applyAlignment="1">
      <alignment/>
    </xf>
    <xf numFmtId="177" fontId="5" fillId="0" borderId="25" xfId="0" applyNumberFormat="1" applyFont="1" applyBorder="1" applyAlignment="1">
      <alignment/>
    </xf>
    <xf numFmtId="177" fontId="5" fillId="0" borderId="71" xfId="0" applyNumberFormat="1" applyFont="1" applyBorder="1" applyAlignment="1">
      <alignment/>
    </xf>
    <xf numFmtId="177" fontId="5" fillId="0" borderId="96" xfId="0" applyNumberFormat="1" applyFont="1" applyBorder="1" applyAlignment="1">
      <alignment/>
    </xf>
    <xf numFmtId="37" fontId="5" fillId="0" borderId="71" xfId="0" applyNumberFormat="1" applyFont="1" applyBorder="1" applyAlignment="1">
      <alignment/>
    </xf>
    <xf numFmtId="37" fontId="5" fillId="0" borderId="25" xfId="0" applyNumberFormat="1" applyFont="1" applyBorder="1" applyAlignment="1">
      <alignment/>
    </xf>
    <xf numFmtId="37" fontId="5" fillId="0" borderId="96" xfId="0" applyNumberFormat="1" applyFont="1" applyBorder="1" applyAlignment="1">
      <alignment/>
    </xf>
    <xf numFmtId="3" fontId="78" fillId="2" borderId="0" xfId="0" applyNumberFormat="1" applyFont="1" applyFill="1" applyAlignment="1">
      <alignment/>
    </xf>
    <xf numFmtId="177" fontId="77" fillId="0" borderId="0" xfId="0" applyNumberFormat="1" applyFont="1" applyAlignment="1">
      <alignment horizontal="centerContinuous"/>
    </xf>
    <xf numFmtId="0" fontId="41"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36" fillId="4" borderId="0" xfId="0" applyFont="1" applyFill="1" applyBorder="1" applyAlignment="1">
      <alignment wrapText="1"/>
    </xf>
    <xf numFmtId="37" fontId="6" fillId="0" borderId="90" xfId="0" applyNumberFormat="1" applyFont="1" applyBorder="1" applyAlignment="1">
      <alignment/>
    </xf>
    <xf numFmtId="37" fontId="28" fillId="0" borderId="23" xfId="22" applyNumberFormat="1" applyFont="1" applyBorder="1">
      <alignment/>
      <protection/>
    </xf>
    <xf numFmtId="37" fontId="28" fillId="0" borderId="66" xfId="22" applyNumberFormat="1" applyFont="1" applyBorder="1">
      <alignment/>
      <protection/>
    </xf>
    <xf numFmtId="5" fontId="28" fillId="0" borderId="66" xfId="22" applyNumberFormat="1" applyFont="1" applyBorder="1">
      <alignment/>
      <protection/>
    </xf>
    <xf numFmtId="5" fontId="28" fillId="0" borderId="51" xfId="22" applyNumberFormat="1" applyFont="1" applyBorder="1">
      <alignment/>
      <protection/>
    </xf>
    <xf numFmtId="177" fontId="6" fillId="0" borderId="5" xfId="0" applyNumberFormat="1" applyFont="1" applyBorder="1" applyAlignment="1">
      <alignment/>
    </xf>
    <xf numFmtId="3" fontId="6" fillId="0" borderId="8" xfId="0" applyNumberFormat="1" applyFont="1" applyBorder="1" applyAlignment="1">
      <alignment/>
    </xf>
    <xf numFmtId="3" fontId="22" fillId="0" borderId="9" xfId="0" applyNumberFormat="1" applyFont="1" applyBorder="1" applyAlignment="1">
      <alignment/>
    </xf>
    <xf numFmtId="3" fontId="22" fillId="0" borderId="1" xfId="0" applyNumberFormat="1" applyFont="1" applyBorder="1" applyAlignment="1">
      <alignment/>
    </xf>
    <xf numFmtId="177" fontId="6" fillId="0" borderId="0" xfId="0" applyNumberFormat="1" applyFont="1" applyBorder="1" applyAlignment="1">
      <alignment/>
    </xf>
    <xf numFmtId="177" fontId="36" fillId="4" borderId="0" xfId="0" applyNumberFormat="1" applyFont="1" applyFill="1" applyAlignment="1">
      <alignment/>
    </xf>
    <xf numFmtId="0" fontId="36" fillId="4" borderId="0" xfId="0" applyFont="1" applyFill="1" applyBorder="1" applyAlignment="1">
      <alignment/>
    </xf>
    <xf numFmtId="177" fontId="36" fillId="0" borderId="0" xfId="0" applyNumberFormat="1" applyFont="1" applyAlignment="1">
      <alignment/>
    </xf>
    <xf numFmtId="177" fontId="79" fillId="0" borderId="0" xfId="0" applyNumberFormat="1" applyFont="1" applyAlignment="1">
      <alignment/>
    </xf>
    <xf numFmtId="177" fontId="70" fillId="0" borderId="1" xfId="0" applyNumberFormat="1" applyFont="1" applyBorder="1" applyAlignment="1">
      <alignment/>
    </xf>
    <xf numFmtId="177" fontId="6" fillId="0" borderId="1" xfId="0" applyNumberFormat="1" applyFont="1" applyBorder="1" applyAlignment="1">
      <alignment/>
    </xf>
    <xf numFmtId="0" fontId="14" fillId="0" borderId="4" xfId="22" applyFont="1" applyBorder="1">
      <alignment/>
      <protection/>
    </xf>
    <xf numFmtId="0" fontId="14" fillId="0" borderId="4" xfId="22" applyFont="1" applyBorder="1" applyAlignment="1">
      <alignment horizontal="center"/>
      <protection/>
    </xf>
    <xf numFmtId="37" fontId="6" fillId="0" borderId="5" xfId="0" applyNumberFormat="1" applyFont="1" applyBorder="1" applyAlignment="1">
      <alignment/>
    </xf>
    <xf numFmtId="37" fontId="6" fillId="0" borderId="0" xfId="0" applyNumberFormat="1" applyFont="1" applyBorder="1" applyAlignment="1">
      <alignment/>
    </xf>
    <xf numFmtId="37" fontId="6" fillId="0" borderId="8" xfId="0" applyNumberFormat="1" applyFont="1" applyBorder="1" applyAlignment="1">
      <alignment/>
    </xf>
    <xf numFmtId="0" fontId="28" fillId="0" borderId="51" xfId="22" applyFont="1" applyBorder="1">
      <alignment/>
      <protection/>
    </xf>
    <xf numFmtId="0" fontId="21" fillId="0" borderId="66" xfId="22" applyBorder="1">
      <alignment/>
      <protection/>
    </xf>
    <xf numFmtId="37" fontId="22" fillId="0" borderId="67" xfId="0" applyNumberFormat="1" applyFont="1" applyBorder="1" applyAlignment="1">
      <alignment/>
    </xf>
    <xf numFmtId="37" fontId="6" fillId="0" borderId="97" xfId="0" applyNumberFormat="1" applyFont="1" applyBorder="1" applyAlignment="1">
      <alignment/>
    </xf>
    <xf numFmtId="5" fontId="34" fillId="0" borderId="2" xfId="0" applyNumberFormat="1" applyFont="1" applyBorder="1" applyAlignment="1">
      <alignment/>
    </xf>
    <xf numFmtId="0" fontId="61" fillId="0" borderId="0" xfId="0" applyFont="1" applyBorder="1" applyAlignment="1">
      <alignment horizontal="center"/>
    </xf>
    <xf numFmtId="0" fontId="61" fillId="0" borderId="0" xfId="0" applyFont="1" applyBorder="1" applyAlignment="1">
      <alignment horizontal="center"/>
    </xf>
    <xf numFmtId="0" fontId="0" fillId="0" borderId="0" xfId="0" applyBorder="1" applyAlignment="1">
      <alignment/>
    </xf>
    <xf numFmtId="0" fontId="0" fillId="0" borderId="8" xfId="0" applyBorder="1" applyAlignment="1">
      <alignment/>
    </xf>
    <xf numFmtId="0" fontId="0" fillId="0" borderId="14" xfId="0" applyBorder="1" applyAlignment="1">
      <alignment/>
    </xf>
    <xf numFmtId="177" fontId="6" fillId="0" borderId="13" xfId="0" applyNumberFormat="1" applyFont="1" applyBorder="1" applyAlignment="1">
      <alignment/>
    </xf>
    <xf numFmtId="177" fontId="6" fillId="0" borderId="90" xfId="0" applyNumberFormat="1" applyFont="1" applyBorder="1" applyAlignment="1">
      <alignment horizontal="fill"/>
    </xf>
    <xf numFmtId="177" fontId="6" fillId="0" borderId="22" xfId="0" applyNumberFormat="1" applyFont="1" applyBorder="1" applyAlignment="1">
      <alignment horizontal="fill"/>
    </xf>
    <xf numFmtId="177" fontId="6" fillId="0" borderId="2" xfId="0" applyNumberFormat="1" applyFont="1" applyBorder="1" applyAlignment="1">
      <alignment horizontal="fill"/>
    </xf>
    <xf numFmtId="177" fontId="6" fillId="0" borderId="8" xfId="0" applyNumberFormat="1" applyFont="1" applyBorder="1" applyAlignment="1">
      <alignment horizontal="fill"/>
    </xf>
    <xf numFmtId="177" fontId="22" fillId="0" borderId="67" xfId="0" applyNumberFormat="1" applyFont="1" applyBorder="1" applyAlignment="1">
      <alignment horizontal="fill"/>
    </xf>
    <xf numFmtId="5" fontId="49" fillId="0" borderId="89" xfId="0" applyNumberFormat="1" applyFont="1" applyBorder="1" applyAlignment="1">
      <alignment/>
    </xf>
    <xf numFmtId="3" fontId="49" fillId="0" borderId="90" xfId="0" applyNumberFormat="1" applyFont="1" applyBorder="1" applyAlignment="1">
      <alignment/>
    </xf>
    <xf numFmtId="177" fontId="22" fillId="0" borderId="98" xfId="0" applyNumberFormat="1" applyFont="1" applyBorder="1" applyAlignment="1">
      <alignment horizontal="fill"/>
    </xf>
    <xf numFmtId="0" fontId="0" fillId="0" borderId="1" xfId="0" applyBorder="1" applyAlignment="1">
      <alignment vertical="center" wrapText="1"/>
    </xf>
    <xf numFmtId="3" fontId="6" fillId="0" borderId="23" xfId="0" applyNumberFormat="1" applyFont="1" applyBorder="1" applyAlignment="1">
      <alignment/>
    </xf>
    <xf numFmtId="3" fontId="49" fillId="0" borderId="70" xfId="0" applyNumberFormat="1" applyFont="1" applyBorder="1" applyAlignment="1">
      <alignment/>
    </xf>
    <xf numFmtId="0" fontId="0" fillId="0" borderId="35" xfId="0" applyBorder="1" applyAlignment="1">
      <alignment/>
    </xf>
    <xf numFmtId="0" fontId="0" fillId="0" borderId="99" xfId="0" applyBorder="1" applyAlignment="1">
      <alignment/>
    </xf>
    <xf numFmtId="0" fontId="0" fillId="0" borderId="5" xfId="0" applyBorder="1" applyAlignment="1">
      <alignment/>
    </xf>
    <xf numFmtId="0" fontId="0" fillId="0" borderId="35" xfId="0" applyBorder="1" applyAlignment="1">
      <alignment vertical="center" wrapText="1"/>
    </xf>
    <xf numFmtId="0" fontId="0" fillId="0" borderId="9" xfId="0" applyBorder="1" applyAlignment="1">
      <alignment vertical="center" wrapText="1"/>
    </xf>
    <xf numFmtId="0" fontId="0" fillId="0" borderId="2" xfId="0" applyBorder="1" applyAlignment="1">
      <alignment horizontal="left" indent="4"/>
    </xf>
    <xf numFmtId="3" fontId="41" fillId="0" borderId="99" xfId="0" applyNumberFormat="1" applyFont="1" applyBorder="1" applyAlignment="1">
      <alignment/>
    </xf>
    <xf numFmtId="0" fontId="0" fillId="0" borderId="2" xfId="0" applyBorder="1" applyAlignment="1">
      <alignment/>
    </xf>
    <xf numFmtId="3" fontId="49" fillId="0" borderId="9" xfId="0" applyNumberFormat="1" applyFont="1" applyBorder="1" applyAlignment="1">
      <alignment horizontal="left" indent="4"/>
    </xf>
    <xf numFmtId="0" fontId="0" fillId="0" borderId="1" xfId="0" applyBorder="1" applyAlignment="1">
      <alignment horizontal="left" indent="4"/>
    </xf>
    <xf numFmtId="0" fontId="0" fillId="0" borderId="9" xfId="0" applyBorder="1" applyAlignment="1">
      <alignment horizontal="left" wrapText="1" indent="1"/>
    </xf>
    <xf numFmtId="0" fontId="0" fillId="0" borderId="1" xfId="0" applyBorder="1" applyAlignment="1">
      <alignment horizontal="left" wrapText="1" indent="1"/>
    </xf>
    <xf numFmtId="0" fontId="0" fillId="0" borderId="2" xfId="0" applyBorder="1" applyAlignment="1">
      <alignment horizontal="left" wrapText="1" indent="1"/>
    </xf>
    <xf numFmtId="3" fontId="22" fillId="0" borderId="23" xfId="0" applyNumberFormat="1" applyFont="1" applyBorder="1" applyAlignment="1">
      <alignment/>
    </xf>
    <xf numFmtId="0" fontId="0" fillId="0" borderId="66" xfId="0" applyBorder="1" applyAlignment="1">
      <alignment/>
    </xf>
    <xf numFmtId="3" fontId="6" fillId="0" borderId="74" xfId="0" applyNumberFormat="1" applyFont="1" applyBorder="1" applyAlignment="1">
      <alignment horizontal="left" indent="2"/>
    </xf>
    <xf numFmtId="0" fontId="0" fillId="0" borderId="73" xfId="0" applyBorder="1" applyAlignment="1">
      <alignment horizontal="left" indent="2"/>
    </xf>
    <xf numFmtId="3" fontId="6" fillId="0" borderId="74" xfId="0" applyNumberFormat="1" applyFont="1" applyBorder="1" applyAlignment="1">
      <alignment horizontal="left" indent="4"/>
    </xf>
    <xf numFmtId="3" fontId="41" fillId="0" borderId="100" xfId="0" applyNumberFormat="1" applyFont="1" applyBorder="1" applyAlignment="1">
      <alignment horizontal="left" indent="2"/>
    </xf>
    <xf numFmtId="0" fontId="0" fillId="0" borderId="101" xfId="0" applyBorder="1" applyAlignment="1">
      <alignment horizontal="left" indent="2"/>
    </xf>
    <xf numFmtId="0" fontId="0" fillId="0" borderId="102" xfId="0" applyBorder="1" applyAlignment="1">
      <alignment horizontal="left" indent="2"/>
    </xf>
    <xf numFmtId="0" fontId="0" fillId="0" borderId="99" xfId="0" applyBorder="1" applyAlignment="1">
      <alignment horizontal="left" wrapText="1" indent="1"/>
    </xf>
    <xf numFmtId="0" fontId="0" fillId="0" borderId="11" xfId="0" applyBorder="1" applyAlignment="1">
      <alignment horizontal="left" indent="2"/>
    </xf>
    <xf numFmtId="0" fontId="0" fillId="0" borderId="12" xfId="0" applyBorder="1" applyAlignment="1">
      <alignment horizontal="left" indent="2"/>
    </xf>
    <xf numFmtId="0" fontId="0" fillId="0" borderId="22" xfId="0" applyBorder="1" applyAlignment="1">
      <alignment horizontal="left" indent="2"/>
    </xf>
    <xf numFmtId="3" fontId="41" fillId="0" borderId="70" xfId="0" applyNumberFormat="1" applyFont="1" applyBorder="1" applyAlignment="1">
      <alignment horizontal="left" wrapText="1" indent="1"/>
    </xf>
    <xf numFmtId="0" fontId="0" fillId="0" borderId="35" xfId="0" applyBorder="1" applyAlignment="1">
      <alignment horizontal="left" wrapText="1" indent="1"/>
    </xf>
    <xf numFmtId="0" fontId="0" fillId="0" borderId="103" xfId="0" applyBorder="1" applyAlignment="1">
      <alignment horizontal="left" indent="2"/>
    </xf>
    <xf numFmtId="0" fontId="0" fillId="0" borderId="104" xfId="0" applyBorder="1" applyAlignment="1">
      <alignment horizontal="left" indent="2"/>
    </xf>
    <xf numFmtId="37" fontId="0" fillId="0" borderId="22" xfId="0" applyNumberFormat="1" applyBorder="1" applyAlignment="1">
      <alignment/>
    </xf>
    <xf numFmtId="3" fontId="41" fillId="0" borderId="105" xfId="0" applyNumberFormat="1" applyFont="1" applyBorder="1" applyAlignment="1">
      <alignment horizontal="left" indent="2"/>
    </xf>
    <xf numFmtId="0" fontId="0" fillId="0" borderId="11" xfId="0" applyBorder="1" applyAlignment="1">
      <alignment/>
    </xf>
    <xf numFmtId="37" fontId="41" fillId="0" borderId="103" xfId="0" applyNumberFormat="1" applyFont="1" applyBorder="1" applyAlignment="1">
      <alignment/>
    </xf>
    <xf numFmtId="37" fontId="0" fillId="0" borderId="12" xfId="0" applyNumberFormat="1" applyBorder="1" applyAlignment="1">
      <alignment/>
    </xf>
    <xf numFmtId="37" fontId="41" fillId="0" borderId="104" xfId="0" applyNumberFormat="1" applyFont="1" applyBorder="1" applyAlignment="1">
      <alignment/>
    </xf>
    <xf numFmtId="0" fontId="0" fillId="0" borderId="73" xfId="0" applyBorder="1" applyAlignment="1">
      <alignment horizontal="left" indent="4"/>
    </xf>
    <xf numFmtId="0" fontId="0" fillId="0" borderId="75" xfId="0" applyBorder="1" applyAlignment="1">
      <alignment horizontal="left" indent="4"/>
    </xf>
    <xf numFmtId="3" fontId="41" fillId="0" borderId="105" xfId="0" applyNumberFormat="1" applyFont="1" applyBorder="1" applyAlignment="1">
      <alignment/>
    </xf>
    <xf numFmtId="3" fontId="41" fillId="0" borderId="35" xfId="0" applyNumberFormat="1" applyFont="1" applyBorder="1" applyAlignment="1">
      <alignment/>
    </xf>
    <xf numFmtId="0" fontId="0" fillId="0" borderId="1" xfId="0" applyBorder="1" applyAlignment="1">
      <alignment/>
    </xf>
    <xf numFmtId="3" fontId="41" fillId="0" borderId="70" xfId="0" applyNumberFormat="1" applyFont="1" applyBorder="1" applyAlignment="1">
      <alignment/>
    </xf>
    <xf numFmtId="0" fontId="0" fillId="0" borderId="9" xfId="0" applyBorder="1" applyAlignment="1">
      <alignment/>
    </xf>
    <xf numFmtId="177" fontId="41" fillId="0" borderId="70"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99"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3" fontId="41" fillId="0" borderId="74" xfId="0" applyNumberFormat="1" applyFont="1" applyBorder="1" applyAlignment="1">
      <alignment horizontal="left" indent="4"/>
    </xf>
    <xf numFmtId="0" fontId="0" fillId="0" borderId="10" xfId="0" applyBorder="1" applyAlignment="1">
      <alignment/>
    </xf>
    <xf numFmtId="0" fontId="0" fillId="0" borderId="13" xfId="0" applyBorder="1" applyAlignment="1">
      <alignment/>
    </xf>
    <xf numFmtId="177" fontId="41" fillId="0" borderId="70" xfId="0" applyNumberFormat="1" applyFont="1" applyBorder="1" applyAlignment="1">
      <alignment horizontal="center" vertical="center"/>
    </xf>
    <xf numFmtId="0" fontId="0" fillId="0" borderId="35" xfId="0" applyBorder="1" applyAlignment="1">
      <alignment vertical="center"/>
    </xf>
    <xf numFmtId="0" fontId="0" fillId="0" borderId="99"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177" fontId="22" fillId="0" borderId="33" xfId="0" applyNumberFormat="1" applyFont="1" applyBorder="1" applyAlignment="1">
      <alignment horizontal="right"/>
    </xf>
    <xf numFmtId="0" fontId="0" fillId="0" borderId="106" xfId="0" applyBorder="1" applyAlignment="1">
      <alignment/>
    </xf>
    <xf numFmtId="177" fontId="22" fillId="0" borderId="33" xfId="0" applyNumberFormat="1" applyFont="1" applyBorder="1" applyAlignment="1">
      <alignment horizontal="center"/>
    </xf>
    <xf numFmtId="177" fontId="22" fillId="0" borderId="33" xfId="0" applyNumberFormat="1" applyFont="1" applyBorder="1" applyAlignment="1">
      <alignment horizontal="center" wrapText="1"/>
    </xf>
    <xf numFmtId="0" fontId="0" fillId="0" borderId="106" xfId="0" applyBorder="1" applyAlignment="1">
      <alignment horizontal="center" wrapText="1"/>
    </xf>
    <xf numFmtId="3" fontId="6" fillId="0" borderId="74" xfId="0" applyNumberFormat="1" applyFont="1" applyBorder="1" applyAlignment="1">
      <alignment/>
    </xf>
    <xf numFmtId="0" fontId="0" fillId="0" borderId="73" xfId="0" applyBorder="1" applyAlignment="1">
      <alignment/>
    </xf>
    <xf numFmtId="3" fontId="6" fillId="0" borderId="107" xfId="0" applyNumberFormat="1" applyFont="1" applyBorder="1" applyAlignment="1">
      <alignment/>
    </xf>
    <xf numFmtId="0" fontId="0" fillId="0" borderId="108" xfId="0" applyBorder="1" applyAlignment="1">
      <alignment/>
    </xf>
    <xf numFmtId="3" fontId="22" fillId="0" borderId="109" xfId="0" applyNumberFormat="1" applyFont="1" applyBorder="1" applyAlignment="1">
      <alignment horizontal="left" indent="2"/>
    </xf>
    <xf numFmtId="0" fontId="0" fillId="0" borderId="110" xfId="0" applyBorder="1" applyAlignment="1">
      <alignment horizontal="left" indent="2"/>
    </xf>
    <xf numFmtId="3" fontId="6" fillId="0" borderId="11" xfId="0" applyNumberFormat="1" applyFont="1" applyBorder="1" applyAlignment="1">
      <alignment/>
    </xf>
    <xf numFmtId="0" fontId="0" fillId="0" borderId="12" xfId="0" applyBorder="1" applyAlignment="1">
      <alignment/>
    </xf>
    <xf numFmtId="3" fontId="42" fillId="0" borderId="0" xfId="0" applyNumberFormat="1" applyFont="1" applyAlignment="1">
      <alignment horizontal="center"/>
    </xf>
    <xf numFmtId="0" fontId="0" fillId="0" borderId="0" xfId="0" applyAlignment="1">
      <alignment horizontal="center"/>
    </xf>
    <xf numFmtId="3" fontId="43" fillId="0" borderId="0" xfId="0" applyNumberFormat="1" applyFont="1" applyAlignment="1">
      <alignment horizontal="center"/>
    </xf>
    <xf numFmtId="0" fontId="0" fillId="0" borderId="0" xfId="0" applyBorder="1" applyAlignment="1">
      <alignment horizontal="center"/>
    </xf>
    <xf numFmtId="3" fontId="6" fillId="0" borderId="74" xfId="0" applyNumberFormat="1" applyFont="1" applyFill="1" applyBorder="1" applyAlignment="1">
      <alignment horizontal="left" indent="4"/>
    </xf>
    <xf numFmtId="0" fontId="6" fillId="0" borderId="74" xfId="0" applyFont="1" applyBorder="1" applyAlignment="1">
      <alignment horizontal="left" indent="4"/>
    </xf>
    <xf numFmtId="3" fontId="56" fillId="4" borderId="0" xfId="0" applyNumberFormat="1" applyFont="1" applyFill="1" applyAlignment="1">
      <alignment wrapText="1"/>
    </xf>
    <xf numFmtId="0" fontId="0" fillId="0" borderId="0" xfId="0" applyBorder="1" applyAlignment="1">
      <alignment wrapText="1"/>
    </xf>
    <xf numFmtId="0" fontId="0" fillId="0" borderId="0" xfId="0" applyBorder="1" applyAlignment="1">
      <alignment wrapText="1"/>
    </xf>
    <xf numFmtId="3" fontId="58" fillId="4" borderId="0" xfId="0" applyNumberFormat="1" applyFont="1" applyFill="1" applyAlignment="1">
      <alignment vertical="top" wrapText="1"/>
    </xf>
    <xf numFmtId="0" fontId="20" fillId="0" borderId="0" xfId="0" applyFont="1" applyAlignment="1">
      <alignment vertical="top" wrapText="1"/>
    </xf>
    <xf numFmtId="3" fontId="56" fillId="4" borderId="0" xfId="0" applyNumberFormat="1" applyFont="1" applyFill="1" applyAlignment="1">
      <alignment vertical="top" wrapText="1"/>
    </xf>
    <xf numFmtId="0" fontId="0" fillId="0" borderId="0" xfId="0" applyAlignment="1">
      <alignment vertical="top" wrapText="1"/>
    </xf>
    <xf numFmtId="3" fontId="55" fillId="4" borderId="0" xfId="0" applyNumberFormat="1" applyFont="1" applyFill="1" applyAlignment="1">
      <alignment horizontal="center"/>
    </xf>
    <xf numFmtId="0" fontId="56" fillId="4" borderId="0" xfId="0" applyFont="1" applyFill="1" applyBorder="1" applyAlignment="1">
      <alignment vertical="top" wrapText="1"/>
    </xf>
    <xf numFmtId="0" fontId="0" fillId="0" borderId="0" xfId="0" applyBorder="1" applyAlignment="1">
      <alignment vertical="top" wrapText="1"/>
    </xf>
    <xf numFmtId="3" fontId="6" fillId="0" borderId="31" xfId="0" applyNumberFormat="1" applyFont="1" applyBorder="1" applyAlignment="1">
      <alignment/>
    </xf>
    <xf numFmtId="0" fontId="0" fillId="0" borderId="29" xfId="0" applyBorder="1" applyAlignment="1">
      <alignment/>
    </xf>
    <xf numFmtId="0" fontId="56" fillId="4" borderId="0" xfId="0" applyFont="1" applyFill="1" applyBorder="1" applyAlignment="1">
      <alignment vertical="top" wrapText="1"/>
    </xf>
    <xf numFmtId="3" fontId="41" fillId="0" borderId="88" xfId="0" applyNumberFormat="1" applyFont="1" applyBorder="1" applyAlignment="1">
      <alignment horizontal="left" indent="4"/>
    </xf>
    <xf numFmtId="0" fontId="0" fillId="0" borderId="89" xfId="0" applyBorder="1" applyAlignment="1">
      <alignment horizontal="left" indent="4"/>
    </xf>
    <xf numFmtId="0" fontId="0" fillId="0" borderId="90" xfId="0" applyBorder="1" applyAlignment="1">
      <alignment horizontal="left" indent="4"/>
    </xf>
    <xf numFmtId="3" fontId="41" fillId="0" borderId="23" xfId="0" applyNumberFormat="1" applyFont="1" applyBorder="1" applyAlignment="1">
      <alignment horizontal="left" indent="2"/>
    </xf>
    <xf numFmtId="0" fontId="0" fillId="0" borderId="66" xfId="0" applyBorder="1" applyAlignment="1">
      <alignment horizontal="left" indent="2"/>
    </xf>
    <xf numFmtId="0" fontId="0" fillId="0" borderId="67" xfId="0" applyBorder="1" applyAlignment="1">
      <alignment horizontal="left" indent="2"/>
    </xf>
    <xf numFmtId="3" fontId="23" fillId="0" borderId="0" xfId="0" applyNumberFormat="1" applyFont="1" applyAlignment="1">
      <alignment/>
    </xf>
    <xf numFmtId="0" fontId="51" fillId="0" borderId="0" xfId="0" applyFont="1" applyAlignment="1">
      <alignment/>
    </xf>
    <xf numFmtId="3" fontId="22" fillId="0" borderId="111" xfId="0" applyNumberFormat="1" applyFont="1" applyBorder="1" applyAlignment="1">
      <alignment/>
    </xf>
    <xf numFmtId="0" fontId="0" fillId="0" borderId="28" xfId="0" applyBorder="1" applyAlignment="1">
      <alignment/>
    </xf>
    <xf numFmtId="3" fontId="22" fillId="0" borderId="112" xfId="0" applyNumberFormat="1" applyFont="1" applyBorder="1" applyAlignment="1">
      <alignment horizontal="left" indent="2"/>
    </xf>
    <xf numFmtId="0" fontId="0" fillId="0" borderId="24" xfId="0" applyBorder="1" applyAlignment="1">
      <alignment horizontal="left" indent="2"/>
    </xf>
    <xf numFmtId="177" fontId="22" fillId="0" borderId="23" xfId="0" applyNumberFormat="1" applyFont="1" applyBorder="1" applyAlignment="1">
      <alignment horizontal="center"/>
    </xf>
    <xf numFmtId="177" fontId="22" fillId="0" borderId="66" xfId="0" applyNumberFormat="1" applyFont="1" applyBorder="1" applyAlignment="1">
      <alignment horizontal="center"/>
    </xf>
    <xf numFmtId="177" fontId="22" fillId="0" borderId="67" xfId="0" applyNumberFormat="1" applyFont="1" applyBorder="1" applyAlignment="1">
      <alignment horizontal="center"/>
    </xf>
    <xf numFmtId="37" fontId="41" fillId="0" borderId="105" xfId="0" applyNumberFormat="1" applyFont="1" applyBorder="1" applyAlignment="1">
      <alignment/>
    </xf>
    <xf numFmtId="37" fontId="0" fillId="0" borderId="11" xfId="0" applyNumberFormat="1" applyBorder="1" applyAlignment="1">
      <alignment/>
    </xf>
    <xf numFmtId="3" fontId="6" fillId="0" borderId="11" xfId="0" applyNumberFormat="1" applyFont="1" applyBorder="1" applyAlignment="1">
      <alignment horizontal="left" indent="4"/>
    </xf>
    <xf numFmtId="0" fontId="0" fillId="0" borderId="12" xfId="0" applyBorder="1" applyAlignment="1">
      <alignment horizontal="left" indent="4"/>
    </xf>
    <xf numFmtId="0" fontId="6" fillId="0" borderId="74" xfId="0" applyFont="1" applyBorder="1" applyAlignment="1">
      <alignment horizontal="left" indent="2"/>
    </xf>
    <xf numFmtId="0" fontId="28" fillId="0" borderId="33" xfId="22" applyFont="1" applyBorder="1" applyAlignment="1">
      <alignment wrapText="1"/>
      <protection/>
    </xf>
    <xf numFmtId="0" fontId="0" fillId="0" borderId="4" xfId="0" applyBorder="1" applyAlignment="1">
      <alignment wrapText="1"/>
    </xf>
    <xf numFmtId="0" fontId="28" fillId="0" borderId="23" xfId="22" applyFont="1" applyBorder="1" applyAlignment="1">
      <alignment horizontal="center"/>
      <protection/>
    </xf>
    <xf numFmtId="0" fontId="0" fillId="0" borderId="66" xfId="0" applyBorder="1" applyAlignment="1">
      <alignment horizontal="center"/>
    </xf>
    <xf numFmtId="0" fontId="0" fillId="0" borderId="67" xfId="0" applyBorder="1" applyAlignment="1">
      <alignment horizontal="center"/>
    </xf>
    <xf numFmtId="0" fontId="28" fillId="0" borderId="33" xfId="22" applyFont="1" applyBorder="1" applyAlignment="1">
      <alignment horizontal="center" wrapText="1"/>
      <protection/>
    </xf>
    <xf numFmtId="0" fontId="0" fillId="0" borderId="3" xfId="0" applyBorder="1" applyAlignment="1">
      <alignment horizontal="center" wrapText="1"/>
    </xf>
    <xf numFmtId="0" fontId="23" fillId="0" borderId="0" xfId="22" applyFont="1" applyAlignment="1">
      <alignment horizontal="center"/>
      <protection/>
    </xf>
    <xf numFmtId="0" fontId="51" fillId="0" borderId="0" xfId="0" applyFont="1" applyAlignment="1">
      <alignment horizontal="center"/>
    </xf>
    <xf numFmtId="3" fontId="74" fillId="0" borderId="0" xfId="22" applyNumberFormat="1" applyFont="1" applyAlignment="1">
      <alignment horizontal="center"/>
      <protection/>
    </xf>
    <xf numFmtId="0" fontId="51" fillId="0" borderId="0" xfId="0" applyFont="1" applyBorder="1" applyAlignment="1">
      <alignment horizontal="center"/>
    </xf>
    <xf numFmtId="0" fontId="74" fillId="0" borderId="0" xfId="22" applyFont="1" applyAlignment="1">
      <alignment horizontal="center"/>
      <protection/>
    </xf>
    <xf numFmtId="1" fontId="28" fillId="0" borderId="113" xfId="23" applyNumberFormat="1" applyFont="1" applyFill="1" applyBorder="1" applyAlignment="1">
      <alignment horizontal="center" vertical="center" wrapText="1"/>
      <protection/>
    </xf>
    <xf numFmtId="0" fontId="0" fillId="0" borderId="114" xfId="0" applyBorder="1" applyAlignment="1">
      <alignment horizontal="center" vertical="center" wrapText="1"/>
    </xf>
    <xf numFmtId="0" fontId="49" fillId="0" borderId="113" xfId="23" applyFont="1" applyFill="1" applyBorder="1" applyAlignment="1">
      <alignment horizontal="center" vertical="center" wrapText="1"/>
      <protection/>
    </xf>
    <xf numFmtId="0" fontId="0" fillId="0" borderId="2" xfId="0" applyBorder="1" applyAlignment="1">
      <alignment vertical="center" wrapText="1"/>
    </xf>
    <xf numFmtId="1" fontId="28" fillId="0" borderId="91" xfId="23" applyNumberFormat="1" applyFont="1" applyFill="1" applyBorder="1" applyAlignment="1">
      <alignment horizontal="center" vertical="center" wrapText="1"/>
      <protection/>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28" fillId="0" borderId="23" xfId="23" applyFont="1" applyFill="1" applyBorder="1" applyAlignment="1">
      <alignment horizontal="center"/>
      <protection/>
    </xf>
    <xf numFmtId="0" fontId="28" fillId="0" borderId="9" xfId="23" applyFont="1" applyFill="1" applyBorder="1" applyAlignment="1">
      <alignment horizontal="center"/>
      <protection/>
    </xf>
    <xf numFmtId="0" fontId="28" fillId="0" borderId="2" xfId="23" applyFont="1" applyFill="1" applyBorder="1" applyAlignment="1">
      <alignment horizontal="center"/>
      <protection/>
    </xf>
    <xf numFmtId="0" fontId="3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8" fillId="0" borderId="35" xfId="23" applyFont="1" applyFill="1" applyBorder="1" applyAlignment="1">
      <alignment/>
      <protection/>
    </xf>
    <xf numFmtId="0" fontId="14" fillId="0" borderId="1" xfId="23" applyFont="1" applyFill="1" applyBorder="1" applyAlignment="1">
      <alignment/>
      <protection/>
    </xf>
    <xf numFmtId="0" fontId="21" fillId="4" borderId="0" xfId="23" applyFont="1" applyFill="1" applyAlignment="1">
      <alignment vertical="top" wrapText="1"/>
      <protection/>
    </xf>
    <xf numFmtId="0" fontId="21" fillId="4" borderId="0" xfId="0" applyFont="1" applyFill="1" applyBorder="1" applyAlignment="1">
      <alignment/>
    </xf>
    <xf numFmtId="0" fontId="21" fillId="4" borderId="0" xfId="0" applyFont="1" applyFill="1" applyBorder="1" applyAlignment="1">
      <alignment vertical="top" wrapText="1"/>
    </xf>
    <xf numFmtId="0" fontId="27" fillId="4" borderId="0" xfId="23" applyFont="1" applyFill="1" applyAlignment="1">
      <alignment horizontal="center"/>
      <protection/>
    </xf>
    <xf numFmtId="0" fontId="23" fillId="0" borderId="0" xfId="23" applyFont="1" applyAlignment="1">
      <alignment/>
      <protection/>
    </xf>
    <xf numFmtId="0" fontId="74" fillId="0" borderId="0" xfId="0" applyFont="1" applyBorder="1" applyAlignment="1">
      <alignment/>
    </xf>
    <xf numFmtId="0" fontId="74" fillId="0" borderId="0" xfId="0" applyFont="1" applyBorder="1" applyAlignment="1">
      <alignment/>
    </xf>
    <xf numFmtId="0" fontId="22" fillId="0" borderId="0" xfId="23" applyFont="1" applyAlignment="1">
      <alignment horizontal="center"/>
      <protection/>
    </xf>
    <xf numFmtId="0" fontId="0" fillId="0" borderId="0" xfId="0" applyBorder="1" applyAlignment="1">
      <alignment horizontal="center"/>
    </xf>
    <xf numFmtId="3" fontId="22" fillId="0" borderId="0" xfId="23" applyNumberFormat="1" applyFont="1" applyAlignment="1">
      <alignment horizontal="center"/>
      <protection/>
    </xf>
    <xf numFmtId="0" fontId="14" fillId="0" borderId="0" xfId="23" applyFont="1" applyAlignment="1">
      <alignment horizontal="center"/>
      <protection/>
    </xf>
    <xf numFmtId="0" fontId="41" fillId="0" borderId="0" xfId="0" applyFont="1" applyBorder="1" applyAlignment="1">
      <alignment horizontal="center" wrapText="1"/>
    </xf>
    <xf numFmtId="0" fontId="41" fillId="0" borderId="115" xfId="0" applyFont="1" applyBorder="1" applyAlignment="1">
      <alignment horizontal="center" wrapText="1"/>
    </xf>
    <xf numFmtId="0" fontId="4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48" fillId="0" borderId="0" xfId="0" applyFont="1" applyBorder="1" applyAlignment="1">
      <alignment horizontal="left" vertical="top" wrapText="1"/>
    </xf>
    <xf numFmtId="0" fontId="41" fillId="0" borderId="0" xfId="0" applyFont="1" applyBorder="1" applyAlignment="1">
      <alignment horizontal="left" vertical="top" wrapText="1"/>
    </xf>
    <xf numFmtId="0" fontId="41" fillId="0" borderId="0" xfId="0" applyFont="1" applyBorder="1" applyAlignment="1">
      <alignment horizontal="left" vertical="top" wrapText="1"/>
    </xf>
    <xf numFmtId="0" fontId="57" fillId="0" borderId="0" xfId="0" applyFont="1" applyBorder="1" applyAlignment="1">
      <alignment vertical="top" wrapText="1"/>
    </xf>
    <xf numFmtId="0" fontId="60" fillId="0" borderId="0" xfId="0" applyFont="1" applyBorder="1" applyAlignment="1">
      <alignment vertical="top" wrapText="1"/>
    </xf>
    <xf numFmtId="0" fontId="60"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wrapText="1"/>
    </xf>
    <xf numFmtId="0" fontId="48" fillId="0" borderId="0" xfId="0" applyFont="1" applyBorder="1" applyAlignment="1">
      <alignment horizontal="center" vertical="top"/>
    </xf>
    <xf numFmtId="0" fontId="0" fillId="0" borderId="0" xfId="0" applyBorder="1" applyAlignment="1">
      <alignment horizontal="center" vertical="top"/>
    </xf>
    <xf numFmtId="0" fontId="0" fillId="4" borderId="0" xfId="0" applyFont="1" applyFill="1" applyBorder="1" applyAlignment="1">
      <alignment vertical="top" wrapText="1"/>
    </xf>
    <xf numFmtId="0" fontId="0" fillId="4" borderId="0" xfId="0" applyFont="1" applyFill="1" applyBorder="1" applyAlignment="1">
      <alignment vertical="top" wrapText="1"/>
    </xf>
    <xf numFmtId="0" fontId="0" fillId="4" borderId="0" xfId="0" applyFont="1" applyFill="1" applyBorder="1" applyAlignment="1">
      <alignment vertical="top" wrapText="1"/>
    </xf>
    <xf numFmtId="0" fontId="0" fillId="4" borderId="0" xfId="0" applyFill="1" applyBorder="1" applyAlignment="1">
      <alignment horizontal="center" vertical="top"/>
    </xf>
    <xf numFmtId="0" fontId="0" fillId="4" borderId="0" xfId="0" applyFill="1" applyBorder="1" applyAlignment="1">
      <alignment horizontal="center" vertical="top"/>
    </xf>
    <xf numFmtId="0" fontId="0" fillId="4" borderId="0" xfId="0" applyFill="1" applyBorder="1" applyAlignment="1">
      <alignment horizontal="center" vertical="top"/>
    </xf>
    <xf numFmtId="0" fontId="0" fillId="0" borderId="0" xfId="0" applyBorder="1" applyAlignment="1">
      <alignment horizontal="center" vertical="top"/>
    </xf>
    <xf numFmtId="0" fontId="59" fillId="0" borderId="0" xfId="0" applyFont="1" applyBorder="1" applyAlignment="1">
      <alignment vertical="top" wrapText="1"/>
    </xf>
    <xf numFmtId="0" fontId="59" fillId="0" borderId="0" xfId="0" applyFont="1" applyBorder="1" applyAlignment="1">
      <alignment vertical="top" wrapText="1"/>
    </xf>
    <xf numFmtId="0" fontId="48"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41" fillId="0" borderId="0" xfId="0" applyFont="1" applyBorder="1" applyAlignment="1">
      <alignment vertical="top" wrapText="1"/>
    </xf>
    <xf numFmtId="0" fontId="0" fillId="0" borderId="0" xfId="0" applyFont="1" applyBorder="1" applyAlignment="1">
      <alignment vertical="top" wrapText="1"/>
    </xf>
    <xf numFmtId="0" fontId="57" fillId="0" borderId="0" xfId="0" applyFont="1" applyFill="1" applyBorder="1" applyAlignment="1">
      <alignment vertical="top" wrapText="1"/>
    </xf>
    <xf numFmtId="0" fontId="60" fillId="0" borderId="0" xfId="0" applyFont="1" applyFill="1" applyBorder="1" applyAlignment="1">
      <alignment vertical="top" wrapText="1"/>
    </xf>
    <xf numFmtId="0" fontId="51" fillId="0" borderId="0" xfId="0" applyFont="1" applyBorder="1" applyAlignment="1">
      <alignment/>
    </xf>
    <xf numFmtId="0" fontId="51" fillId="0" borderId="0" xfId="0" applyFont="1" applyBorder="1" applyAlignment="1">
      <alignment/>
    </xf>
    <xf numFmtId="0" fontId="48" fillId="0" borderId="0" xfId="0" applyFont="1" applyBorder="1" applyAlignment="1">
      <alignment wrapText="1"/>
    </xf>
    <xf numFmtId="0" fontId="0" fillId="0" borderId="0" xfId="0" applyBorder="1" applyAlignment="1">
      <alignment wrapText="1"/>
    </xf>
    <xf numFmtId="0" fontId="48" fillId="0" borderId="0" xfId="0" applyFont="1" applyBorder="1" applyAlignment="1">
      <alignment horizontal="center"/>
    </xf>
    <xf numFmtId="0" fontId="0" fillId="0" borderId="0" xfId="0" applyBorder="1" applyAlignment="1">
      <alignment horizontal="center"/>
    </xf>
    <xf numFmtId="0" fontId="14" fillId="4" borderId="0" xfId="0" applyFont="1" applyFill="1" applyBorder="1" applyAlignment="1">
      <alignment wrapText="1"/>
    </xf>
    <xf numFmtId="0" fontId="14" fillId="0" borderId="0" xfId="0" applyFont="1" applyBorder="1" applyAlignment="1">
      <alignment wrapText="1"/>
    </xf>
    <xf numFmtId="177" fontId="14" fillId="4" borderId="0" xfId="0" applyNumberFormat="1" applyFont="1" applyFill="1" applyAlignment="1">
      <alignment horizontal="center" wrapText="1"/>
    </xf>
    <xf numFmtId="0" fontId="14" fillId="0" borderId="0" xfId="0" applyFont="1" applyAlignment="1">
      <alignment wrapText="1"/>
    </xf>
    <xf numFmtId="177" fontId="14" fillId="4" borderId="0" xfId="0" applyNumberFormat="1" applyFont="1" applyFill="1" applyAlignment="1">
      <alignment wrapText="1"/>
    </xf>
    <xf numFmtId="0" fontId="14" fillId="4" borderId="0" xfId="0" applyFont="1" applyFill="1" applyBorder="1" applyAlignment="1">
      <alignment wrapText="1"/>
    </xf>
    <xf numFmtId="0" fontId="6" fillId="0" borderId="0" xfId="0" applyFont="1" applyBorder="1" applyAlignment="1">
      <alignment vertical="top" wrapText="1"/>
    </xf>
    <xf numFmtId="0" fontId="6" fillId="0" borderId="0" xfId="0" applyFont="1" applyBorder="1" applyAlignment="1">
      <alignment vertical="top" wrapText="1"/>
    </xf>
    <xf numFmtId="177" fontId="6" fillId="0" borderId="0" xfId="0" applyNumberFormat="1" applyFont="1" applyAlignment="1">
      <alignment horizontal="center"/>
    </xf>
    <xf numFmtId="0" fontId="14" fillId="4" borderId="0" xfId="0" applyFont="1" applyFill="1" applyAlignment="1">
      <alignment wrapText="1"/>
    </xf>
    <xf numFmtId="177" fontId="6" fillId="0" borderId="100" xfId="0" applyNumberFormat="1" applyFont="1" applyBorder="1" applyAlignment="1">
      <alignment/>
    </xf>
    <xf numFmtId="0" fontId="6" fillId="0" borderId="102" xfId="0" applyFont="1" applyBorder="1" applyAlignment="1">
      <alignment/>
    </xf>
    <xf numFmtId="177" fontId="6" fillId="0" borderId="74" xfId="0" applyNumberFormat="1" applyFont="1" applyBorder="1" applyAlignment="1">
      <alignment horizontal="left" indent="3"/>
    </xf>
    <xf numFmtId="0" fontId="6" fillId="0" borderId="75" xfId="0" applyFont="1" applyBorder="1" applyAlignment="1">
      <alignment horizontal="left" indent="3"/>
    </xf>
    <xf numFmtId="177" fontId="6" fillId="0" borderId="88" xfId="0" applyNumberFormat="1" applyFont="1" applyBorder="1" applyAlignment="1">
      <alignment horizontal="left" indent="3"/>
    </xf>
    <xf numFmtId="0" fontId="6" fillId="0" borderId="90" xfId="0" applyFont="1" applyBorder="1" applyAlignment="1">
      <alignment horizontal="left" indent="3"/>
    </xf>
    <xf numFmtId="177" fontId="6" fillId="0" borderId="23" xfId="0" applyNumberFormat="1" applyFont="1" applyBorder="1" applyAlignment="1">
      <alignment/>
    </xf>
    <xf numFmtId="0" fontId="6" fillId="0" borderId="67" xfId="0" applyFont="1" applyBorder="1" applyAlignment="1">
      <alignment/>
    </xf>
    <xf numFmtId="177" fontId="22" fillId="0" borderId="88" xfId="0" applyNumberFormat="1" applyFont="1" applyBorder="1" applyAlignment="1">
      <alignment horizontal="left" indent="3"/>
    </xf>
    <xf numFmtId="0" fontId="22" fillId="0" borderId="90" xfId="0" applyFont="1" applyBorder="1" applyAlignment="1">
      <alignment horizontal="left" indent="3"/>
    </xf>
    <xf numFmtId="177" fontId="14" fillId="0" borderId="0" xfId="0" applyNumberFormat="1" applyFont="1" applyAlignment="1">
      <alignment horizontal="center"/>
    </xf>
    <xf numFmtId="0" fontId="14" fillId="0" borderId="0" xfId="0" applyFont="1" applyBorder="1" applyAlignment="1">
      <alignment horizontal="center"/>
    </xf>
    <xf numFmtId="177" fontId="22" fillId="0" borderId="70" xfId="0" applyNumberFormat="1" applyFont="1" applyBorder="1" applyAlignment="1">
      <alignment horizontal="center" wrapText="1"/>
    </xf>
    <xf numFmtId="0" fontId="22" fillId="0" borderId="35" xfId="0" applyFont="1" applyBorder="1" applyAlignment="1">
      <alignment horizontal="center" wrapText="1"/>
    </xf>
    <xf numFmtId="0" fontId="22" fillId="0" borderId="99" xfId="0" applyFont="1" applyBorder="1" applyAlignment="1">
      <alignment horizontal="center" wrapText="1"/>
    </xf>
    <xf numFmtId="0" fontId="22" fillId="0" borderId="5" xfId="0" applyFont="1" applyBorder="1" applyAlignment="1">
      <alignment horizontal="center" wrapText="1"/>
    </xf>
    <xf numFmtId="0" fontId="22" fillId="0" borderId="0" xfId="0" applyFont="1" applyBorder="1" applyAlignment="1">
      <alignment horizontal="center" wrapText="1"/>
    </xf>
    <xf numFmtId="0" fontId="22" fillId="0" borderId="8" xfId="0" applyFont="1" applyBorder="1" applyAlignment="1">
      <alignment horizontal="center" wrapText="1"/>
    </xf>
    <xf numFmtId="177" fontId="22" fillId="0" borderId="70" xfId="0" applyNumberFormat="1" applyFont="1" applyBorder="1" applyAlignment="1">
      <alignment horizontal="center"/>
    </xf>
    <xf numFmtId="0" fontId="22" fillId="0" borderId="35" xfId="0" applyFont="1" applyBorder="1" applyAlignment="1">
      <alignment/>
    </xf>
    <xf numFmtId="0" fontId="22" fillId="0" borderId="99" xfId="0" applyFont="1" applyBorder="1" applyAlignment="1">
      <alignment/>
    </xf>
    <xf numFmtId="0" fontId="22" fillId="0" borderId="5" xfId="0" applyFont="1" applyBorder="1" applyAlignment="1">
      <alignment/>
    </xf>
    <xf numFmtId="0" fontId="22" fillId="0" borderId="0" xfId="0" applyFont="1" applyBorder="1" applyAlignment="1">
      <alignment/>
    </xf>
    <xf numFmtId="0" fontId="22" fillId="0" borderId="8" xfId="0" applyFont="1" applyBorder="1" applyAlignment="1">
      <alignment/>
    </xf>
    <xf numFmtId="3" fontId="42" fillId="0" borderId="0" xfId="0" applyNumberFormat="1" applyFont="1" applyBorder="1" applyAlignment="1">
      <alignment/>
    </xf>
    <xf numFmtId="0" fontId="42" fillId="0" borderId="0" xfId="0" applyFont="1" applyBorder="1" applyAlignment="1">
      <alignment/>
    </xf>
    <xf numFmtId="0" fontId="42" fillId="0" borderId="0" xfId="0" applyFont="1" applyBorder="1" applyAlignment="1">
      <alignment/>
    </xf>
    <xf numFmtId="177" fontId="23" fillId="0" borderId="0" xfId="0" applyNumberFormat="1" applyFont="1" applyAlignment="1">
      <alignment horizontal="center"/>
    </xf>
    <xf numFmtId="0" fontId="23"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36" fillId="4" borderId="0" xfId="0" applyNumberFormat="1" applyFont="1" applyFill="1" applyAlignment="1">
      <alignment wrapText="1"/>
    </xf>
    <xf numFmtId="0" fontId="36" fillId="4" borderId="0" xfId="0" applyFont="1" applyFill="1" applyAlignment="1">
      <alignment wrapText="1"/>
    </xf>
    <xf numFmtId="0" fontId="36" fillId="4" borderId="0" xfId="0" applyFont="1" applyFill="1" applyBorder="1" applyAlignment="1">
      <alignment wrapText="1"/>
    </xf>
    <xf numFmtId="0" fontId="36" fillId="4" borderId="0" xfId="0" applyFont="1" applyFill="1" applyBorder="1" applyAlignment="1">
      <alignment wrapText="1"/>
    </xf>
    <xf numFmtId="0" fontId="36" fillId="0" borderId="0" xfId="0" applyFont="1" applyBorder="1" applyAlignment="1">
      <alignment wrapText="1"/>
    </xf>
    <xf numFmtId="177" fontId="22" fillId="0" borderId="9" xfId="0" applyNumberFormat="1" applyFont="1" applyBorder="1" applyAlignment="1">
      <alignment horizontal="left" indent="3"/>
    </xf>
    <xf numFmtId="0" fontId="22" fillId="0" borderId="2" xfId="0" applyFont="1" applyBorder="1" applyAlignment="1">
      <alignment horizontal="left" indent="3"/>
    </xf>
    <xf numFmtId="177" fontId="6" fillId="0" borderId="116" xfId="0" applyNumberFormat="1" applyFont="1" applyBorder="1" applyAlignment="1">
      <alignment/>
    </xf>
    <xf numFmtId="0" fontId="6" fillId="0" borderId="95" xfId="0" applyFont="1" applyBorder="1" applyAlignment="1">
      <alignment/>
    </xf>
    <xf numFmtId="177" fontId="6" fillId="0" borderId="88" xfId="0" applyNumberFormat="1" applyFont="1" applyBorder="1" applyAlignment="1">
      <alignment/>
    </xf>
    <xf numFmtId="0" fontId="6" fillId="0" borderId="90" xfId="0" applyFont="1" applyBorder="1" applyAlignment="1">
      <alignment/>
    </xf>
    <xf numFmtId="177" fontId="22" fillId="0" borderId="5" xfId="0" applyNumberFormat="1" applyFont="1" applyBorder="1" applyAlignment="1">
      <alignment horizontal="center"/>
    </xf>
    <xf numFmtId="0" fontId="0" fillId="0" borderId="8" xfId="0" applyBorder="1" applyAlignment="1">
      <alignment horizontal="center"/>
    </xf>
    <xf numFmtId="3" fontId="23" fillId="0" borderId="0" xfId="0" applyNumberFormat="1" applyFont="1" applyBorder="1" applyAlignment="1">
      <alignment/>
    </xf>
    <xf numFmtId="0" fontId="23" fillId="0" borderId="0" xfId="0" applyFont="1" applyBorder="1" applyAlignment="1">
      <alignment/>
    </xf>
    <xf numFmtId="0" fontId="23" fillId="0" borderId="0" xfId="0" applyFont="1" applyBorder="1" applyAlignment="1">
      <alignment/>
    </xf>
    <xf numFmtId="177" fontId="15" fillId="0" borderId="0" xfId="0" applyNumberFormat="1" applyFont="1" applyAlignment="1">
      <alignment horizontal="center"/>
    </xf>
    <xf numFmtId="0" fontId="15" fillId="0" borderId="0" xfId="0" applyFont="1" applyAlignment="1">
      <alignment horizontal="center"/>
    </xf>
    <xf numFmtId="177" fontId="34" fillId="0" borderId="23" xfId="0" applyNumberFormat="1" applyFont="1" applyBorder="1" applyAlignment="1">
      <alignment horizontal="center"/>
    </xf>
    <xf numFmtId="177" fontId="36" fillId="4" borderId="0" xfId="0" applyNumberFormat="1" applyFont="1" applyFill="1" applyAlignment="1">
      <alignment vertical="top" wrapText="1"/>
    </xf>
    <xf numFmtId="177" fontId="36" fillId="4" borderId="0" xfId="0" applyNumberFormat="1" applyFont="1" applyFill="1" applyBorder="1" applyAlignment="1">
      <alignment vertical="top" wrapText="1"/>
    </xf>
    <xf numFmtId="0" fontId="36" fillId="4" borderId="0" xfId="0" applyFont="1" applyFill="1" applyBorder="1" applyAlignment="1">
      <alignment vertical="top" wrapText="1"/>
    </xf>
    <xf numFmtId="0" fontId="36" fillId="4" borderId="0" xfId="0" applyFont="1" applyFill="1" applyBorder="1" applyAlignment="1">
      <alignment vertical="top" wrapText="1"/>
    </xf>
    <xf numFmtId="177" fontId="63" fillId="0" borderId="0" xfId="0" applyNumberFormat="1" applyFont="1" applyAlignment="1">
      <alignment horizontal="center"/>
    </xf>
    <xf numFmtId="0" fontId="61" fillId="0" borderId="0" xfId="0" applyFont="1" applyBorder="1" applyAlignment="1">
      <alignment horizontal="center"/>
    </xf>
    <xf numFmtId="0" fontId="61" fillId="0" borderId="0" xfId="0" applyFont="1" applyBorder="1" applyAlignment="1">
      <alignment horizontal="center"/>
    </xf>
    <xf numFmtId="3" fontId="42" fillId="0" borderId="0" xfId="0" applyNumberFormat="1" applyFont="1" applyAlignment="1">
      <alignment/>
    </xf>
    <xf numFmtId="0" fontId="73" fillId="0" borderId="0" xfId="0" applyFont="1" applyAlignment="1">
      <alignment/>
    </xf>
    <xf numFmtId="177" fontId="77" fillId="0" borderId="0" xfId="0" applyNumberFormat="1" applyFont="1" applyAlignment="1">
      <alignment horizontal="center"/>
    </xf>
    <xf numFmtId="177" fontId="5" fillId="0" borderId="0" xfId="0" applyNumberFormat="1"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177" fontId="34" fillId="0" borderId="70" xfId="0" applyNumberFormat="1" applyFont="1" applyBorder="1" applyAlignment="1">
      <alignment/>
    </xf>
    <xf numFmtId="177" fontId="14" fillId="0" borderId="31" xfId="0" applyNumberFormat="1" applyFont="1" applyBorder="1" applyAlignment="1">
      <alignment/>
    </xf>
    <xf numFmtId="0" fontId="0" fillId="0" borderId="32" xfId="0" applyBorder="1" applyAlignment="1">
      <alignment/>
    </xf>
    <xf numFmtId="1" fontId="37" fillId="2" borderId="117" xfId="0" applyNumberFormat="1" applyFont="1" applyFill="1" applyBorder="1" applyAlignment="1">
      <alignment horizontal="center"/>
    </xf>
    <xf numFmtId="1" fontId="37" fillId="2" borderId="118" xfId="0" applyNumberFormat="1" applyFont="1" applyFill="1" applyBorder="1" applyAlignment="1">
      <alignment horizontal="center"/>
    </xf>
    <xf numFmtId="177" fontId="14" fillId="0" borderId="119" xfId="0" applyNumberFormat="1" applyFont="1" applyFill="1" applyBorder="1" applyAlignment="1">
      <alignment/>
    </xf>
    <xf numFmtId="177" fontId="37" fillId="2" borderId="6" xfId="0" applyNumberFormat="1" applyFont="1" applyFill="1" applyBorder="1" applyAlignment="1">
      <alignment horizontal="center" wrapText="1"/>
    </xf>
    <xf numFmtId="0" fontId="0" fillId="0" borderId="37" xfId="0" applyBorder="1" applyAlignment="1">
      <alignment horizontal="center" wrapText="1"/>
    </xf>
    <xf numFmtId="177" fontId="12" fillId="2" borderId="31" xfId="0" applyNumberFormat="1" applyFont="1" applyFill="1" applyBorder="1" applyAlignment="1">
      <alignment horizontal="left"/>
    </xf>
    <xf numFmtId="177" fontId="37" fillId="2" borderId="65" xfId="0" applyNumberFormat="1" applyFont="1" applyFill="1" applyBorder="1" applyAlignment="1">
      <alignment horizontal="center" wrapText="1"/>
    </xf>
    <xf numFmtId="0" fontId="0" fillId="0" borderId="64" xfId="0" applyBorder="1" applyAlignment="1">
      <alignment horizontal="center" wrapText="1"/>
    </xf>
    <xf numFmtId="177" fontId="37" fillId="2" borderId="120" xfId="0" applyNumberFormat="1" applyFont="1" applyFill="1" applyBorder="1" applyAlignment="1">
      <alignment horizontal="center" wrapText="1"/>
    </xf>
    <xf numFmtId="0" fontId="0" fillId="0" borderId="59" xfId="0" applyBorder="1" applyAlignment="1">
      <alignment wrapText="1"/>
    </xf>
    <xf numFmtId="0" fontId="0" fillId="0" borderId="5" xfId="0" applyBorder="1" applyAlignment="1">
      <alignment wrapText="1"/>
    </xf>
    <xf numFmtId="0" fontId="0" fillId="0" borderId="62" xfId="0" applyBorder="1" applyAlignment="1">
      <alignment wrapText="1"/>
    </xf>
    <xf numFmtId="0" fontId="0" fillId="0" borderId="112" xfId="0" applyBorder="1" applyAlignment="1">
      <alignment wrapText="1"/>
    </xf>
    <xf numFmtId="0" fontId="0" fillId="0" borderId="57" xfId="0" applyBorder="1" applyAlignment="1">
      <alignment wrapText="1"/>
    </xf>
    <xf numFmtId="1" fontId="37" fillId="2" borderId="84" xfId="0" applyNumberFormat="1" applyFont="1" applyFill="1" applyBorder="1" applyAlignment="1">
      <alignment horizontal="center" wrapText="1"/>
    </xf>
    <xf numFmtId="0" fontId="0" fillId="0" borderId="85" xfId="0" applyBorder="1" applyAlignment="1">
      <alignment horizontal="center" wrapText="1"/>
    </xf>
    <xf numFmtId="177" fontId="12" fillId="2" borderId="74" xfId="0" applyNumberFormat="1" applyFont="1" applyFill="1" applyBorder="1" applyAlignment="1">
      <alignment horizontal="left"/>
    </xf>
    <xf numFmtId="0" fontId="0" fillId="0" borderId="75" xfId="0" applyBorder="1" applyAlignment="1">
      <alignment/>
    </xf>
    <xf numFmtId="177" fontId="12" fillId="2" borderId="107" xfId="0" applyNumberFormat="1" applyFont="1" applyFill="1" applyBorder="1" applyAlignment="1">
      <alignment horizontal="left"/>
    </xf>
    <xf numFmtId="0" fontId="0" fillId="0" borderId="121" xfId="0" applyBorder="1" applyAlignment="1">
      <alignment/>
    </xf>
    <xf numFmtId="177" fontId="61" fillId="0" borderId="35" xfId="0" applyNumberFormat="1" applyFont="1" applyBorder="1" applyAlignment="1">
      <alignment horizontal="center"/>
    </xf>
    <xf numFmtId="177" fontId="37" fillId="2" borderId="122" xfId="0" applyNumberFormat="1" applyFont="1" applyFill="1" applyBorder="1" applyAlignment="1">
      <alignment horizontal="center" wrapText="1"/>
    </xf>
    <xf numFmtId="0" fontId="0" fillId="0" borderId="123" xfId="0" applyBorder="1" applyAlignment="1">
      <alignment horizontal="center" wrapText="1"/>
    </xf>
    <xf numFmtId="177" fontId="12" fillId="2" borderId="116" xfId="0" applyNumberFormat="1" applyFont="1" applyFill="1" applyBorder="1" applyAlignment="1">
      <alignment horizontal="left"/>
    </xf>
    <xf numFmtId="0" fontId="0" fillId="0" borderId="95" xfId="0" applyBorder="1" applyAlignment="1">
      <alignment/>
    </xf>
    <xf numFmtId="177" fontId="38" fillId="2" borderId="27" xfId="0" applyNumberFormat="1" applyFont="1" applyFill="1" applyBorder="1" applyAlignment="1">
      <alignment horizontal="left" indent="5"/>
    </xf>
    <xf numFmtId="0" fontId="0" fillId="0" borderId="124" xfId="0" applyBorder="1" applyAlignment="1">
      <alignment horizontal="left" indent="5"/>
    </xf>
    <xf numFmtId="177" fontId="12" fillId="2" borderId="119" xfId="0" applyNumberFormat="1" applyFont="1" applyFill="1" applyBorder="1" applyAlignment="1">
      <alignment horizontal="left"/>
    </xf>
    <xf numFmtId="177" fontId="38" fillId="2" borderId="23" xfId="0" applyNumberFormat="1" applyFont="1" applyFill="1" applyBorder="1" applyAlignment="1">
      <alignment horizontal="left" indent="5"/>
    </xf>
    <xf numFmtId="0" fontId="0" fillId="0" borderId="67" xfId="0" applyBorder="1" applyAlignment="1">
      <alignment horizontal="left" indent="5"/>
    </xf>
    <xf numFmtId="177" fontId="12" fillId="2" borderId="88" xfId="0" applyNumberFormat="1" applyFont="1" applyFill="1" applyBorder="1" applyAlignment="1">
      <alignment horizontal="left"/>
    </xf>
    <xf numFmtId="0" fontId="0" fillId="0" borderId="90" xfId="0" applyBorder="1" applyAlignment="1">
      <alignment/>
    </xf>
    <xf numFmtId="177" fontId="37" fillId="2" borderId="125" xfId="0" applyNumberFormat="1" applyFont="1" applyFill="1" applyBorder="1" applyAlignment="1">
      <alignment horizontal="center" wrapText="1"/>
    </xf>
    <xf numFmtId="0" fontId="0" fillId="0" borderId="63" xfId="0" applyBorder="1" applyAlignment="1">
      <alignment horizontal="center" wrapText="1"/>
    </xf>
    <xf numFmtId="177" fontId="10" fillId="0" borderId="0" xfId="0" applyNumberFormat="1" applyFont="1" applyAlignment="1">
      <alignment horizontal="center"/>
    </xf>
    <xf numFmtId="177" fontId="11" fillId="0" borderId="0" xfId="0" applyNumberFormat="1" applyFont="1" applyAlignment="1">
      <alignment horizontal="center"/>
    </xf>
    <xf numFmtId="177" fontId="11" fillId="0" borderId="0" xfId="0" applyNumberFormat="1" applyFont="1" applyBorder="1" applyAlignment="1">
      <alignment horizontal="center"/>
    </xf>
    <xf numFmtId="0" fontId="0" fillId="0" borderId="0" xfId="0" applyBorder="1" applyAlignment="1">
      <alignment horizontal="center"/>
    </xf>
    <xf numFmtId="3" fontId="67" fillId="2" borderId="0" xfId="0" applyNumberFormat="1" applyFont="1" applyFill="1" applyBorder="1" applyAlignment="1">
      <alignment horizontal="center"/>
    </xf>
    <xf numFmtId="0" fontId="61" fillId="0" borderId="8" xfId="0" applyFont="1" applyBorder="1" applyAlignment="1">
      <alignment horizontal="center"/>
    </xf>
    <xf numFmtId="0" fontId="52" fillId="4" borderId="0" xfId="0" applyFont="1" applyFill="1" applyBorder="1" applyAlignment="1">
      <alignment horizontal="center"/>
    </xf>
    <xf numFmtId="0" fontId="52" fillId="4" borderId="0" xfId="0" applyFont="1" applyFill="1" applyBorder="1" applyAlignment="1">
      <alignment horizontal="center"/>
    </xf>
    <xf numFmtId="0" fontId="29" fillId="4" borderId="0" xfId="0" applyFont="1" applyFill="1" applyBorder="1" applyAlignment="1">
      <alignment vertical="top" wrapText="1"/>
    </xf>
    <xf numFmtId="3" fontId="33" fillId="2" borderId="126" xfId="0" applyNumberFormat="1" applyFont="1" applyFill="1" applyBorder="1" applyAlignment="1">
      <alignment wrapText="1"/>
    </xf>
    <xf numFmtId="0" fontId="0" fillId="0" borderId="127" xfId="0" applyFont="1" applyBorder="1" applyAlignment="1">
      <alignment wrapText="1"/>
    </xf>
    <xf numFmtId="0" fontId="0" fillId="0" borderId="128" xfId="0" applyFont="1" applyBorder="1" applyAlignment="1">
      <alignment wrapText="1"/>
    </xf>
    <xf numFmtId="3" fontId="33" fillId="2" borderId="58" xfId="0" applyNumberFormat="1" applyFont="1" applyFill="1" applyBorder="1" applyAlignment="1">
      <alignment horizontal="center" wrapText="1"/>
    </xf>
    <xf numFmtId="0" fontId="0" fillId="0" borderId="60" xfId="0" applyBorder="1" applyAlignment="1">
      <alignment horizontal="center" wrapText="1"/>
    </xf>
    <xf numFmtId="0" fontId="0" fillId="0" borderId="59" xfId="0" applyBorder="1" applyAlignment="1">
      <alignment horizontal="center" wrapText="1"/>
    </xf>
    <xf numFmtId="3" fontId="33" fillId="2" borderId="0" xfId="0" applyNumberFormat="1" applyFont="1" applyFill="1" applyAlignment="1">
      <alignment horizontal="center"/>
    </xf>
    <xf numFmtId="3" fontId="33" fillId="2" borderId="62" xfId="0" applyNumberFormat="1" applyFont="1" applyFill="1" applyBorder="1" applyAlignment="1">
      <alignment horizontal="center"/>
    </xf>
    <xf numFmtId="0" fontId="0" fillId="0" borderId="83" xfId="0" applyBorder="1" applyAlignment="1">
      <alignment wrapText="1"/>
    </xf>
    <xf numFmtId="0" fontId="0" fillId="0" borderId="129" xfId="0" applyBorder="1" applyAlignment="1">
      <alignment wrapText="1"/>
    </xf>
    <xf numFmtId="0" fontId="0" fillId="0" borderId="130" xfId="0" applyBorder="1" applyAlignment="1">
      <alignment wrapText="1"/>
    </xf>
    <xf numFmtId="3" fontId="33" fillId="2" borderId="129" xfId="0" applyNumberFormat="1" applyFont="1" applyFill="1" applyBorder="1" applyAlignment="1">
      <alignment horizontal="center"/>
    </xf>
    <xf numFmtId="0" fontId="0" fillId="0" borderId="24" xfId="0" applyBorder="1" applyAlignment="1">
      <alignment horizontal="center"/>
    </xf>
    <xf numFmtId="0" fontId="51" fillId="4" borderId="0" xfId="0" applyFont="1" applyFill="1" applyBorder="1" applyAlignment="1">
      <alignment vertical="top" wrapText="1"/>
    </xf>
    <xf numFmtId="0" fontId="51" fillId="4" borderId="0" xfId="0" applyFont="1" applyFill="1" applyBorder="1" applyAlignment="1">
      <alignment vertical="top" wrapText="1"/>
    </xf>
    <xf numFmtId="0" fontId="51" fillId="4" borderId="0" xfId="0" applyFont="1" applyFill="1" applyBorder="1" applyAlignment="1">
      <alignment wrapText="1"/>
    </xf>
    <xf numFmtId="0" fontId="0" fillId="0" borderId="0" xfId="0" applyFont="1" applyBorder="1" applyAlignment="1">
      <alignment wrapText="1"/>
    </xf>
    <xf numFmtId="177" fontId="33" fillId="2" borderId="113" xfId="0" applyNumberFormat="1" applyFont="1" applyFill="1" applyBorder="1" applyAlignment="1">
      <alignment horizontal="center" wrapText="1"/>
    </xf>
    <xf numFmtId="0" fontId="0" fillId="0" borderId="114"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wrapText="1"/>
    </xf>
    <xf numFmtId="0" fontId="0" fillId="0" borderId="114" xfId="0" applyBorder="1" applyAlignment="1">
      <alignment wrapText="1"/>
    </xf>
    <xf numFmtId="0" fontId="0" fillId="0" borderId="9" xfId="0" applyBorder="1" applyAlignment="1">
      <alignment wrapText="1"/>
    </xf>
    <xf numFmtId="0" fontId="0" fillId="0" borderId="2" xfId="0" applyBorder="1" applyAlignment="1">
      <alignment wrapText="1"/>
    </xf>
    <xf numFmtId="177" fontId="33" fillId="2" borderId="131" xfId="0" applyNumberFormat="1" applyFont="1" applyFill="1" applyBorder="1" applyAlignment="1">
      <alignment wrapText="1"/>
    </xf>
    <xf numFmtId="0" fontId="0" fillId="0" borderId="106" xfId="0" applyBorder="1" applyAlignment="1">
      <alignment wrapText="1"/>
    </xf>
    <xf numFmtId="177" fontId="65" fillId="2" borderId="0" xfId="0" applyNumberFormat="1" applyFont="1" applyFill="1" applyAlignment="1">
      <alignment horizontal="center"/>
    </xf>
    <xf numFmtId="177" fontId="46" fillId="2" borderId="0" xfId="0" applyNumberFormat="1" applyFont="1" applyFill="1" applyAlignment="1">
      <alignment horizontal="center"/>
    </xf>
    <xf numFmtId="177" fontId="45" fillId="2" borderId="0" xfId="0" applyNumberFormat="1" applyFont="1" applyFill="1" applyAlignment="1">
      <alignment horizontal="center"/>
    </xf>
    <xf numFmtId="177" fontId="45" fillId="2" borderId="0" xfId="0" applyNumberFormat="1" applyFont="1" applyFill="1" applyAlignment="1">
      <alignment/>
    </xf>
    <xf numFmtId="0" fontId="0" fillId="0" borderId="0" xfId="0" applyAlignment="1">
      <alignment/>
    </xf>
    <xf numFmtId="177" fontId="12" fillId="2" borderId="74" xfId="0" applyNumberFormat="1" applyFont="1" applyFill="1" applyBorder="1" applyAlignment="1">
      <alignment horizontal="left" indent="2"/>
    </xf>
    <xf numFmtId="0" fontId="0" fillId="0" borderId="75" xfId="0" applyBorder="1" applyAlignment="1">
      <alignment horizontal="left" indent="2"/>
    </xf>
    <xf numFmtId="177" fontId="12" fillId="2" borderId="74" xfId="0" applyNumberFormat="1" applyFont="1" applyFill="1" applyBorder="1" applyAlignment="1">
      <alignment horizontal="left" indent="1"/>
    </xf>
    <xf numFmtId="0" fontId="0" fillId="0" borderId="73" xfId="0" applyBorder="1" applyAlignment="1">
      <alignment horizontal="left" indent="1"/>
    </xf>
    <xf numFmtId="0" fontId="0" fillId="0" borderId="75" xfId="0" applyBorder="1" applyAlignment="1">
      <alignment horizontal="left" indent="1"/>
    </xf>
    <xf numFmtId="0" fontId="35" fillId="4" borderId="0" xfId="0" applyFont="1" applyFill="1" applyBorder="1" applyAlignment="1">
      <alignment vertical="top" wrapText="1"/>
    </xf>
    <xf numFmtId="0" fontId="0" fillId="4" borderId="0" xfId="0" applyFill="1" applyBorder="1" applyAlignment="1">
      <alignment vertical="top" wrapText="1"/>
    </xf>
    <xf numFmtId="0" fontId="60" fillId="0" borderId="73" xfId="0" applyFont="1" applyBorder="1" applyAlignment="1">
      <alignment horizontal="left" indent="2"/>
    </xf>
    <xf numFmtId="0" fontId="60" fillId="0" borderId="75" xfId="0" applyFont="1" applyBorder="1" applyAlignment="1">
      <alignment horizontal="left" indent="2"/>
    </xf>
    <xf numFmtId="0" fontId="36" fillId="4" borderId="0" xfId="0" applyFont="1" applyFill="1" applyBorder="1" applyAlignment="1">
      <alignment vertical="top" wrapText="1"/>
    </xf>
    <xf numFmtId="0" fontId="0" fillId="0" borderId="0" xfId="0" applyFont="1" applyBorder="1" applyAlignment="1">
      <alignment vertical="top" wrapText="1"/>
    </xf>
    <xf numFmtId="0" fontId="0" fillId="4" borderId="0" xfId="0" applyFont="1" applyFill="1" applyBorder="1" applyAlignment="1">
      <alignment vertical="top" wrapText="1"/>
    </xf>
    <xf numFmtId="0" fontId="0" fillId="0" borderId="0" xfId="0" applyFont="1" applyBorder="1" applyAlignment="1">
      <alignment vertical="top" wrapText="1"/>
    </xf>
    <xf numFmtId="0" fontId="36" fillId="4" borderId="0" xfId="0" applyNumberFormat="1" applyFont="1" applyFill="1" applyBorder="1" applyAlignment="1">
      <alignment vertical="top" wrapText="1"/>
    </xf>
    <xf numFmtId="0" fontId="36" fillId="0" borderId="0" xfId="0" applyFont="1" applyBorder="1" applyAlignment="1">
      <alignment vertical="top" wrapText="1"/>
    </xf>
    <xf numFmtId="177" fontId="36" fillId="4" borderId="0" xfId="0" applyNumberFormat="1" applyFont="1" applyFill="1" applyBorder="1" applyAlignment="1">
      <alignment vertical="top" wrapText="1"/>
    </xf>
    <xf numFmtId="0" fontId="36" fillId="0" borderId="0" xfId="0" applyNumberFormat="1" applyFont="1" applyBorder="1" applyAlignment="1">
      <alignment vertical="top" wrapText="1"/>
    </xf>
    <xf numFmtId="177" fontId="12" fillId="2" borderId="100" xfId="0" applyNumberFormat="1" applyFont="1" applyFill="1" applyBorder="1" applyAlignment="1">
      <alignment horizontal="left" indent="2"/>
    </xf>
    <xf numFmtId="177" fontId="53" fillId="4" borderId="0" xfId="0" applyNumberFormat="1" applyFont="1" applyFill="1" applyBorder="1" applyAlignment="1">
      <alignment horizontal="center"/>
    </xf>
    <xf numFmtId="177" fontId="53" fillId="4" borderId="0" xfId="0" applyNumberFormat="1" applyFont="1" applyFill="1" applyBorder="1" applyAlignment="1">
      <alignment horizontal="center"/>
    </xf>
    <xf numFmtId="177" fontId="37" fillId="2" borderId="23" xfId="0" applyNumberFormat="1" applyFont="1" applyFill="1" applyBorder="1" applyAlignment="1">
      <alignment horizontal="center" wrapText="1"/>
    </xf>
    <xf numFmtId="0" fontId="0" fillId="0" borderId="66" xfId="0" applyBorder="1" applyAlignment="1">
      <alignment horizontal="center" wrapText="1"/>
    </xf>
    <xf numFmtId="177" fontId="64" fillId="0" borderId="0" xfId="0" applyNumberFormat="1" applyFont="1" applyBorder="1" applyAlignment="1">
      <alignment horizontal="center"/>
    </xf>
    <xf numFmtId="177" fontId="13" fillId="2" borderId="74" xfId="0" applyNumberFormat="1" applyFont="1" applyFill="1" applyBorder="1" applyAlignment="1">
      <alignment horizontal="left" indent="2"/>
    </xf>
    <xf numFmtId="177" fontId="12" fillId="2" borderId="88" xfId="0" applyNumberFormat="1" applyFont="1" applyFill="1" applyBorder="1" applyAlignment="1">
      <alignment horizontal="left" indent="1"/>
    </xf>
    <xf numFmtId="0" fontId="0" fillId="0" borderId="89" xfId="0" applyBorder="1" applyAlignment="1">
      <alignment horizontal="left" indent="1"/>
    </xf>
    <xf numFmtId="0" fontId="0" fillId="0" borderId="90" xfId="0" applyBorder="1" applyAlignment="1">
      <alignment horizontal="left" indent="1"/>
    </xf>
    <xf numFmtId="0" fontId="0" fillId="0" borderId="0" xfId="0" applyBorder="1" applyAlignment="1">
      <alignment/>
    </xf>
    <xf numFmtId="0" fontId="0" fillId="0" borderId="0" xfId="0" applyBorder="1" applyAlignment="1">
      <alignment/>
    </xf>
    <xf numFmtId="0" fontId="0" fillId="0" borderId="0" xfId="0" applyBorder="1" applyAlignment="1">
      <alignment/>
    </xf>
    <xf numFmtId="177" fontId="15"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7" fillId="0" borderId="0" xfId="0" applyNumberFormat="1" applyFont="1" applyBorder="1" applyAlignment="1">
      <alignment horizontal="center"/>
    </xf>
    <xf numFmtId="177" fontId="12" fillId="2" borderId="70" xfId="0" applyNumberFormat="1" applyFont="1" applyFill="1" applyBorder="1" applyAlignment="1">
      <alignment/>
    </xf>
    <xf numFmtId="177" fontId="12" fillId="2" borderId="116" xfId="0" applyNumberFormat="1" applyFont="1" applyFill="1" applyBorder="1" applyAlignment="1">
      <alignment horizontal="left" indent="1"/>
    </xf>
    <xf numFmtId="0" fontId="0" fillId="0" borderId="132" xfId="0" applyBorder="1" applyAlignment="1">
      <alignment horizontal="left" indent="1"/>
    </xf>
    <xf numFmtId="0" fontId="0" fillId="0" borderId="95" xfId="0" applyBorder="1" applyAlignment="1">
      <alignment horizontal="left" indent="1"/>
    </xf>
    <xf numFmtId="177" fontId="14" fillId="0" borderId="0" xfId="0" applyNumberFormat="1" applyFont="1" applyBorder="1" applyAlignment="1">
      <alignment horizontal="center"/>
    </xf>
    <xf numFmtId="177" fontId="37" fillId="2" borderId="23" xfId="0" applyNumberFormat="1" applyFont="1" applyFill="1" applyBorder="1" applyAlignment="1">
      <alignment horizontal="center"/>
    </xf>
    <xf numFmtId="177" fontId="37" fillId="2" borderId="67" xfId="0" applyNumberFormat="1" applyFont="1" applyFill="1" applyBorder="1" applyAlignment="1">
      <alignment horizontal="center"/>
    </xf>
    <xf numFmtId="0" fontId="28" fillId="0" borderId="23" xfId="0" applyFont="1" applyBorder="1" applyAlignment="1">
      <alignment horizontal="center" wrapText="1"/>
    </xf>
    <xf numFmtId="0" fontId="28" fillId="0" borderId="67" xfId="0" applyFont="1" applyBorder="1" applyAlignment="1">
      <alignment horizontal="center" wrapText="1"/>
    </xf>
    <xf numFmtId="177" fontId="37" fillId="2" borderId="74" xfId="0" applyNumberFormat="1" applyFont="1" applyFill="1" applyBorder="1" applyAlignment="1">
      <alignment horizontal="left" indent="3"/>
    </xf>
    <xf numFmtId="0" fontId="0" fillId="0" borderId="73" xfId="0" applyBorder="1" applyAlignment="1">
      <alignment horizontal="left" indent="3"/>
    </xf>
    <xf numFmtId="0" fontId="0" fillId="0" borderId="75" xfId="0" applyBorder="1" applyAlignment="1">
      <alignment horizontal="left" indent="3"/>
    </xf>
    <xf numFmtId="177" fontId="12" fillId="0" borderId="74" xfId="0" applyNumberFormat="1" applyFont="1" applyFill="1" applyBorder="1" applyAlignment="1">
      <alignment horizontal="left" indent="2"/>
    </xf>
    <xf numFmtId="0" fontId="36" fillId="4" borderId="0" xfId="0" applyFont="1" applyFill="1" applyBorder="1" applyAlignment="1">
      <alignment vertical="top" wrapText="1"/>
    </xf>
    <xf numFmtId="177" fontId="37" fillId="0" borderId="27" xfId="0" applyNumberFormat="1" applyFont="1" applyFill="1" applyBorder="1" applyAlignment="1">
      <alignment horizontal="left" indent="2"/>
    </xf>
    <xf numFmtId="0" fontId="20" fillId="0" borderId="69" xfId="0" applyFont="1" applyBorder="1" applyAlignment="1">
      <alignment horizontal="left" indent="2"/>
    </xf>
    <xf numFmtId="0" fontId="20" fillId="0" borderId="68" xfId="0" applyFont="1" applyBorder="1" applyAlignment="1">
      <alignment horizontal="left" indent="2"/>
    </xf>
    <xf numFmtId="0" fontId="23" fillId="0" borderId="0" xfId="0" applyFont="1" applyBorder="1" applyAlignment="1">
      <alignment horizontal="left"/>
    </xf>
    <xf numFmtId="0" fontId="23" fillId="0" borderId="0" xfId="0" applyFont="1" applyBorder="1" applyAlignment="1">
      <alignment horizontal="left"/>
    </xf>
    <xf numFmtId="0" fontId="23" fillId="0" borderId="0" xfId="0" applyFont="1" applyBorder="1" applyAlignment="1">
      <alignment horizontal="left"/>
    </xf>
    <xf numFmtId="3" fontId="23" fillId="0" borderId="0" xfId="0" applyNumberFormat="1" applyFont="1" applyBorder="1" applyAlignment="1">
      <alignment horizontal="left"/>
    </xf>
    <xf numFmtId="3" fontId="23" fillId="0" borderId="0" xfId="0" applyNumberFormat="1" applyFont="1" applyBorder="1" applyAlignment="1">
      <alignment horizontal="left"/>
    </xf>
    <xf numFmtId="3" fontId="74" fillId="0" borderId="0" xfId="0" applyNumberFormat="1" applyFont="1" applyAlignment="1">
      <alignment horizontal="left"/>
    </xf>
    <xf numFmtId="3" fontId="74" fillId="0" borderId="0" xfId="0" applyNumberFormat="1" applyFont="1" applyBorder="1" applyAlignment="1">
      <alignment horizontal="left"/>
    </xf>
    <xf numFmtId="0" fontId="21" fillId="0" borderId="0" xfId="21" applyAlignment="1">
      <alignment horizontal="left"/>
      <protection/>
    </xf>
    <xf numFmtId="0" fontId="21" fillId="0" borderId="0" xfId="21" applyBorder="1" applyAlignment="1">
      <alignment horizontal="left"/>
      <protection/>
    </xf>
    <xf numFmtId="0" fontId="29" fillId="4" borderId="0" xfId="21" applyFont="1" applyFill="1" applyAlignment="1">
      <alignment vertical="top" wrapText="1"/>
      <protection/>
    </xf>
    <xf numFmtId="0" fontId="0" fillId="4" borderId="0" xfId="0" applyFont="1" applyFill="1" applyAlignment="1">
      <alignment vertical="top" wrapText="1"/>
    </xf>
    <xf numFmtId="3" fontId="23" fillId="0" borderId="0" xfId="0" applyNumberFormat="1" applyFont="1" applyAlignment="1">
      <alignment horizontal="center"/>
    </xf>
    <xf numFmtId="3" fontId="22" fillId="2" borderId="0" xfId="24" applyNumberFormat="1" applyFont="1" applyFill="1" applyAlignment="1">
      <alignment horizontal="center"/>
      <protection/>
    </xf>
    <xf numFmtId="0" fontId="22" fillId="2" borderId="0" xfId="24" applyFont="1" applyFill="1" applyAlignment="1">
      <alignment horizontal="center"/>
      <protection/>
    </xf>
    <xf numFmtId="3" fontId="6" fillId="2" borderId="0" xfId="24" applyNumberFormat="1" applyFont="1" applyFill="1" applyAlignment="1">
      <alignment horizontal="center"/>
      <protection/>
    </xf>
    <xf numFmtId="0" fontId="6" fillId="2" borderId="0" xfId="24" applyFont="1" applyFill="1" applyAlignment="1">
      <alignment horizontal="center"/>
      <protection/>
    </xf>
    <xf numFmtId="0" fontId="75" fillId="2" borderId="0" xfId="24" applyFont="1" applyFill="1" applyAlignment="1">
      <alignment horizontal="center"/>
      <protection/>
    </xf>
    <xf numFmtId="0" fontId="6" fillId="2" borderId="0" xfId="24" applyFont="1" applyFill="1" applyAlignment="1">
      <alignment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Appendix Exhibits.FINAL" xfId="21"/>
    <cellStyle name="Normal_Improve by DU" xfId="22"/>
    <cellStyle name="Normal_Rsrcs_X_ DOJ Goal  Obj"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A%20ATB%20by%20Decision%20Un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_Staff\napostolides\FY06%20Formulation\05%20OMB%20Budget%20-%20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FennellT\Local%20Settings\Temporary%20Internet%20Files\OLK2\FY11%20Template%20-%20CJ%20Submission%20508%20Compliant%20-FIN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B by Decision Un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9 Crosswalk"/>
      <sheetName val="G. 2010 Crosswalk"/>
      <sheetName val="H. Reimbursable Resources"/>
      <sheetName val="I. Permanent Positions"/>
      <sheetName val="J. Financial Analysis"/>
      <sheetName val="K. Summary by Grade"/>
      <sheetName val="L. Summary by Object Class"/>
      <sheetName val="M. Studies"/>
    </sheetNames>
    <sheetDataSet>
      <sheetData sheetId="2">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D92"/>
  <sheetViews>
    <sheetView showGridLines="0" tabSelected="1" showOutlineSymbols="0" view="pageBreakPreview" zoomScale="65" zoomScaleNormal="75" zoomScaleSheetLayoutView="65" workbookViewId="0" topLeftCell="A7">
      <selection activeCell="A39" sqref="A39:Y39"/>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9" width="6.88671875" style="10" customWidth="1"/>
    <col min="10" max="10" width="10.21484375" style="10" customWidth="1"/>
    <col min="11" max="12" width="6.88671875" style="10" customWidth="1"/>
    <col min="13" max="13" width="9.77734375" style="10" customWidth="1"/>
    <col min="14" max="15" width="5.6640625" style="10" customWidth="1"/>
    <col min="16" max="16" width="7.77734375" style="10" customWidth="1"/>
    <col min="17" max="17" width="6.88671875" style="10" customWidth="1"/>
    <col min="18" max="18" width="6.10546875" style="10" customWidth="1"/>
    <col min="19" max="19" width="9.77734375" style="10" customWidth="1"/>
    <col min="20" max="21" width="5.6640625" style="10" customWidth="1"/>
    <col min="22" max="22" width="8.5546875" style="10" customWidth="1"/>
    <col min="23" max="23" width="6.10546875" style="10" customWidth="1"/>
    <col min="24" max="24" width="5.6640625" style="10" customWidth="1"/>
    <col min="25" max="25" width="6.99609375" style="10" customWidth="1"/>
    <col min="26" max="26" width="1.66796875" style="10" customWidth="1"/>
    <col min="27" max="28" width="6.88671875" style="10" customWidth="1"/>
    <col min="29" max="29" width="9.77734375" style="10" customWidth="1"/>
    <col min="30" max="30" width="0.9921875" style="261" customWidth="1"/>
    <col min="31" max="31" width="5.6640625" style="5" customWidth="1"/>
    <col min="32" max="32" width="7.6640625" style="5" customWidth="1"/>
    <col min="33" max="16384" width="9.6640625" style="5" customWidth="1"/>
  </cols>
  <sheetData>
    <row r="1" spans="1:30" ht="20.25">
      <c r="A1" s="648" t="s">
        <v>247</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260" t="s">
        <v>187</v>
      </c>
    </row>
    <row r="2" ht="15.75">
      <c r="AD2" s="260" t="s">
        <v>187</v>
      </c>
    </row>
    <row r="3" spans="1:30" ht="15.75">
      <c r="A3" s="6"/>
      <c r="B3" s="6"/>
      <c r="C3" s="6"/>
      <c r="D3" s="6"/>
      <c r="E3" s="6"/>
      <c r="F3" s="6"/>
      <c r="G3" s="6"/>
      <c r="H3" s="9"/>
      <c r="I3" s="9"/>
      <c r="J3" s="9"/>
      <c r="K3" s="9"/>
      <c r="L3" s="9"/>
      <c r="M3" s="9"/>
      <c r="N3" s="9"/>
      <c r="O3" s="9"/>
      <c r="P3" s="9"/>
      <c r="Q3" s="9"/>
      <c r="R3" s="9"/>
      <c r="S3" s="9"/>
      <c r="T3" s="9"/>
      <c r="U3" s="9"/>
      <c r="V3" s="9"/>
      <c r="W3" s="9"/>
      <c r="X3" s="9"/>
      <c r="Y3" s="9"/>
      <c r="Z3" s="9"/>
      <c r="AA3" s="9"/>
      <c r="AB3" s="9"/>
      <c r="AC3" s="9"/>
      <c r="AD3" s="260" t="s">
        <v>187</v>
      </c>
    </row>
    <row r="4" spans="1:30" ht="22.5">
      <c r="A4" s="623" t="s">
        <v>165</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260" t="s">
        <v>187</v>
      </c>
    </row>
    <row r="5" spans="1:30" ht="23.25">
      <c r="A5" s="625" t="s">
        <v>281</v>
      </c>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260" t="s">
        <v>187</v>
      </c>
    </row>
    <row r="6" spans="1:30" ht="23.25">
      <c r="A6" s="625" t="s">
        <v>156</v>
      </c>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260" t="s">
        <v>187</v>
      </c>
    </row>
    <row r="7" spans="1:30" ht="23.25">
      <c r="A7" s="625" t="s">
        <v>155</v>
      </c>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260" t="s">
        <v>187</v>
      </c>
    </row>
    <row r="8" spans="1:30" ht="23.25">
      <c r="A8" s="95"/>
      <c r="B8" s="7"/>
      <c r="C8" s="7"/>
      <c r="D8" s="7"/>
      <c r="E8" s="7"/>
      <c r="F8" s="7"/>
      <c r="G8" s="7"/>
      <c r="H8" s="11"/>
      <c r="I8" s="11"/>
      <c r="J8" s="11"/>
      <c r="K8" s="11"/>
      <c r="L8" s="11"/>
      <c r="M8" s="11"/>
      <c r="N8" s="11"/>
      <c r="O8" s="11"/>
      <c r="P8" s="11"/>
      <c r="Q8" s="11"/>
      <c r="R8" s="11"/>
      <c r="S8" s="11"/>
      <c r="T8" s="11"/>
      <c r="U8" s="11"/>
      <c r="V8" s="11"/>
      <c r="W8" s="11"/>
      <c r="X8" s="11"/>
      <c r="Y8" s="11"/>
      <c r="Z8" s="11"/>
      <c r="AA8" s="11"/>
      <c r="AB8" s="11"/>
      <c r="AC8" s="11"/>
      <c r="AD8" s="260"/>
    </row>
    <row r="9" spans="1:30" ht="15.75">
      <c r="A9" s="73"/>
      <c r="B9" s="7"/>
      <c r="C9" s="7"/>
      <c r="D9" s="7"/>
      <c r="E9" s="7"/>
      <c r="F9" s="7"/>
      <c r="G9" s="7"/>
      <c r="H9" s="11"/>
      <c r="I9" s="11"/>
      <c r="J9" s="11"/>
      <c r="K9" s="11"/>
      <c r="L9" s="11"/>
      <c r="M9" s="11"/>
      <c r="N9" s="11"/>
      <c r="O9" s="11"/>
      <c r="P9" s="11"/>
      <c r="Q9" s="11"/>
      <c r="R9" s="11"/>
      <c r="S9" s="11"/>
      <c r="T9" s="11"/>
      <c r="U9" s="11"/>
      <c r="V9" s="11"/>
      <c r="W9" s="11"/>
      <c r="X9" s="11"/>
      <c r="Y9" s="11"/>
      <c r="Z9" s="11"/>
      <c r="AA9" s="654" t="s">
        <v>69</v>
      </c>
      <c r="AB9" s="655"/>
      <c r="AC9" s="656"/>
      <c r="AD9" s="260" t="s">
        <v>187</v>
      </c>
    </row>
    <row r="10" spans="1:30" ht="15.75">
      <c r="A10" s="8"/>
      <c r="B10" s="8"/>
      <c r="C10" s="8"/>
      <c r="D10" s="8"/>
      <c r="E10" s="8"/>
      <c r="F10" s="8"/>
      <c r="G10" s="8"/>
      <c r="H10" s="206"/>
      <c r="I10" s="206"/>
      <c r="J10" s="206"/>
      <c r="K10" s="206"/>
      <c r="L10" s="206"/>
      <c r="M10" s="206"/>
      <c r="N10" s="206"/>
      <c r="O10" s="206"/>
      <c r="P10" s="206"/>
      <c r="Q10" s="206"/>
      <c r="R10" s="206"/>
      <c r="S10" s="206"/>
      <c r="T10" s="206"/>
      <c r="U10" s="206"/>
      <c r="V10" s="206"/>
      <c r="W10" s="206"/>
      <c r="X10" s="206"/>
      <c r="Y10" s="206"/>
      <c r="Z10" s="87"/>
      <c r="AA10" s="613" t="s">
        <v>233</v>
      </c>
      <c r="AB10" s="612" t="s">
        <v>47</v>
      </c>
      <c r="AC10" s="610" t="s">
        <v>176</v>
      </c>
      <c r="AD10" s="260" t="s">
        <v>187</v>
      </c>
    </row>
    <row r="11" spans="1:30" ht="16.5" thickBot="1">
      <c r="A11" s="214"/>
      <c r="B11" s="92"/>
      <c r="C11" s="92"/>
      <c r="D11" s="92"/>
      <c r="E11" s="92"/>
      <c r="F11" s="92"/>
      <c r="G11" s="92"/>
      <c r="H11" s="93"/>
      <c r="I11" s="93"/>
      <c r="J11" s="93"/>
      <c r="K11" s="93"/>
      <c r="L11" s="93"/>
      <c r="M11" s="93"/>
      <c r="N11" s="93"/>
      <c r="O11" s="93"/>
      <c r="P11" s="93"/>
      <c r="Q11" s="93"/>
      <c r="R11" s="93"/>
      <c r="S11" s="93"/>
      <c r="T11" s="93"/>
      <c r="U11" s="93"/>
      <c r="V11" s="93"/>
      <c r="W11" s="93"/>
      <c r="X11" s="93"/>
      <c r="Y11" s="93"/>
      <c r="Z11" s="541"/>
      <c r="AA11" s="614"/>
      <c r="AB11" s="611"/>
      <c r="AC11" s="611"/>
      <c r="AD11" s="260" t="s">
        <v>187</v>
      </c>
    </row>
    <row r="12" spans="1:30" ht="15.75">
      <c r="A12" s="650" t="s">
        <v>201</v>
      </c>
      <c r="B12" s="651"/>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202"/>
      <c r="AA12" s="282">
        <v>1401</v>
      </c>
      <c r="AB12" s="282">
        <v>1439</v>
      </c>
      <c r="AC12" s="282">
        <v>270000</v>
      </c>
      <c r="AD12" s="260" t="s">
        <v>187</v>
      </c>
    </row>
    <row r="13" spans="1:30" ht="20.25" customHeight="1">
      <c r="A13" s="617" t="s">
        <v>202</v>
      </c>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91"/>
      <c r="AA13" s="279"/>
      <c r="AB13" s="279"/>
      <c r="AC13" s="280"/>
      <c r="AD13" s="260" t="s">
        <v>187</v>
      </c>
    </row>
    <row r="14" spans="1:30" ht="15.75">
      <c r="A14" s="652" t="s">
        <v>203</v>
      </c>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203"/>
      <c r="AA14" s="281">
        <f>+AA13+AA12</f>
        <v>1401</v>
      </c>
      <c r="AB14" s="281">
        <f>+AB13+AB12</f>
        <v>1439</v>
      </c>
      <c r="AC14" s="281">
        <f>+AC13+AC12</f>
        <v>270000</v>
      </c>
      <c r="AD14" s="260" t="s">
        <v>187</v>
      </c>
    </row>
    <row r="15" spans="1:30" ht="18.75" customHeight="1">
      <c r="A15" s="650" t="s">
        <v>290</v>
      </c>
      <c r="B15" s="65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202"/>
      <c r="AA15" s="282">
        <v>1573</v>
      </c>
      <c r="AB15" s="282">
        <v>1525</v>
      </c>
      <c r="AC15" s="282">
        <v>300685</v>
      </c>
      <c r="AD15" s="260" t="s">
        <v>187</v>
      </c>
    </row>
    <row r="16" spans="1:30" ht="18.75" customHeight="1">
      <c r="A16" s="639" t="s">
        <v>62</v>
      </c>
      <c r="B16" s="640"/>
      <c r="C16" s="640"/>
      <c r="D16" s="640"/>
      <c r="E16" s="640"/>
      <c r="F16" s="640"/>
      <c r="G16" s="640"/>
      <c r="H16" s="640"/>
      <c r="I16" s="640"/>
      <c r="J16" s="640"/>
      <c r="K16" s="640"/>
      <c r="L16" s="640"/>
      <c r="M16" s="640"/>
      <c r="N16" s="640"/>
      <c r="O16" s="640"/>
      <c r="P16" s="640"/>
      <c r="Q16" s="640"/>
      <c r="R16" s="640"/>
      <c r="S16" s="640"/>
      <c r="T16" s="640"/>
      <c r="U16" s="640"/>
      <c r="V16" s="640"/>
      <c r="W16" s="640"/>
      <c r="X16" s="640"/>
      <c r="Y16" s="640"/>
      <c r="Z16" s="204"/>
      <c r="AA16" s="283"/>
      <c r="AB16" s="283"/>
      <c r="AC16" s="534"/>
      <c r="AD16" s="260" t="s">
        <v>187</v>
      </c>
    </row>
    <row r="17" spans="1:30" ht="15.75">
      <c r="A17" s="619" t="s">
        <v>291</v>
      </c>
      <c r="B17" s="620"/>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549"/>
      <c r="AA17" s="284">
        <f>+AA16+AA15</f>
        <v>1573</v>
      </c>
      <c r="AB17" s="284">
        <f>+AB16+AB15</f>
        <v>1525</v>
      </c>
      <c r="AC17" s="284">
        <f>+AC16+AC15</f>
        <v>300685</v>
      </c>
      <c r="AD17" s="260" t="s">
        <v>187</v>
      </c>
    </row>
    <row r="18" spans="1:30" ht="15.75">
      <c r="A18" s="617" t="s">
        <v>123</v>
      </c>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91"/>
      <c r="AA18" s="279"/>
      <c r="AB18" s="279"/>
      <c r="AC18" s="280"/>
      <c r="AD18" s="260" t="s">
        <v>187</v>
      </c>
    </row>
    <row r="19" spans="1:30" ht="15.75">
      <c r="A19" s="440" t="s">
        <v>189</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91"/>
      <c r="AA19" s="279"/>
      <c r="AB19" s="279"/>
      <c r="AC19" s="280">
        <v>-4000</v>
      </c>
      <c r="AD19" s="260" t="s">
        <v>187</v>
      </c>
    </row>
    <row r="20" spans="1:30" ht="15.75">
      <c r="A20" s="621" t="s">
        <v>52</v>
      </c>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91"/>
      <c r="AA20" s="279"/>
      <c r="AB20" s="279"/>
      <c r="AC20" s="280"/>
      <c r="AD20" s="260" t="s">
        <v>187</v>
      </c>
    </row>
    <row r="21" spans="1:30" ht="16.5" customHeight="1">
      <c r="A21" s="440" t="s">
        <v>189</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91"/>
      <c r="AA21" s="279"/>
      <c r="AB21" s="279"/>
      <c r="AC21" s="280">
        <v>4000</v>
      </c>
      <c r="AD21" s="260" t="s">
        <v>187</v>
      </c>
    </row>
    <row r="22" spans="1:30" ht="15.75">
      <c r="A22" s="615" t="s">
        <v>218</v>
      </c>
      <c r="B22" s="616"/>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91"/>
      <c r="AA22" s="279"/>
      <c r="AB22" s="279"/>
      <c r="AC22" s="280"/>
      <c r="AD22" s="260" t="s">
        <v>187</v>
      </c>
    </row>
    <row r="23" spans="1:30" ht="15.75">
      <c r="A23" s="568" t="s">
        <v>42</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91"/>
      <c r="AA23" s="279"/>
      <c r="AB23" s="279"/>
      <c r="AC23" s="280"/>
      <c r="AD23" s="260" t="s">
        <v>187</v>
      </c>
    </row>
    <row r="24" spans="1:30" ht="15.75">
      <c r="A24" s="627" t="s">
        <v>295</v>
      </c>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91"/>
      <c r="AA24" s="279"/>
      <c r="AB24" s="279"/>
      <c r="AC24" s="280">
        <v>624</v>
      </c>
      <c r="AD24" s="260" t="s">
        <v>187</v>
      </c>
    </row>
    <row r="25" spans="1:30" ht="15.75">
      <c r="A25" s="627" t="s">
        <v>310</v>
      </c>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91"/>
      <c r="AA25" s="279"/>
      <c r="AB25" s="279"/>
      <c r="AC25" s="280">
        <v>1773</v>
      </c>
      <c r="AD25" s="260" t="s">
        <v>187</v>
      </c>
    </row>
    <row r="26" spans="1:30" ht="15.75">
      <c r="A26" s="659" t="s">
        <v>294</v>
      </c>
      <c r="B26" s="660"/>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91"/>
      <c r="AA26" s="279"/>
      <c r="AB26" s="279"/>
      <c r="AC26" s="280">
        <v>834</v>
      </c>
      <c r="AD26" s="260" t="s">
        <v>187</v>
      </c>
    </row>
    <row r="27" spans="1:30" ht="15.75">
      <c r="A27" s="465" t="s">
        <v>63</v>
      </c>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91"/>
      <c r="AA27" s="279"/>
      <c r="AB27" s="279">
        <v>86</v>
      </c>
      <c r="AC27" s="280">
        <v>0</v>
      </c>
      <c r="AD27" s="260" t="s">
        <v>187</v>
      </c>
    </row>
    <row r="28" spans="1:30" ht="15.75">
      <c r="A28" s="465" t="s">
        <v>64</v>
      </c>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91"/>
      <c r="AA28" s="279"/>
      <c r="AB28" s="279"/>
      <c r="AC28" s="280">
        <v>9796</v>
      </c>
      <c r="AD28" s="260" t="s">
        <v>187</v>
      </c>
    </row>
    <row r="29" spans="1:30" ht="15.75">
      <c r="A29" s="439" t="s">
        <v>191</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91"/>
      <c r="AA29" s="279"/>
      <c r="AB29" s="279"/>
      <c r="AC29" s="280">
        <v>485</v>
      </c>
      <c r="AD29" s="260" t="s">
        <v>187</v>
      </c>
    </row>
    <row r="30" spans="1:30" ht="15.75">
      <c r="A30" s="439" t="s">
        <v>190</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91"/>
      <c r="AA30" s="279"/>
      <c r="AB30" s="279"/>
      <c r="AC30" s="280">
        <v>161</v>
      </c>
      <c r="AD30" s="260" t="s">
        <v>187</v>
      </c>
    </row>
    <row r="31" spans="1:30" ht="15.75">
      <c r="A31" s="439" t="s">
        <v>193</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91"/>
      <c r="AA31" s="279"/>
      <c r="AB31" s="279"/>
      <c r="AC31" s="280">
        <v>1146</v>
      </c>
      <c r="AD31" s="260" t="s">
        <v>187</v>
      </c>
    </row>
    <row r="32" spans="1:30" ht="15.75">
      <c r="A32" s="439" t="s">
        <v>194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91"/>
      <c r="AA32" s="279"/>
      <c r="AB32" s="279"/>
      <c r="AC32" s="280">
        <v>36</v>
      </c>
      <c r="AD32" s="260" t="s">
        <v>187</v>
      </c>
    </row>
    <row r="33" spans="1:30" ht="15.75">
      <c r="A33" s="439" t="s">
        <v>195</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91"/>
      <c r="AA33" s="279"/>
      <c r="AB33" s="279"/>
      <c r="AC33" s="280">
        <v>1</v>
      </c>
      <c r="AD33" s="260" t="s">
        <v>187</v>
      </c>
    </row>
    <row r="34" spans="1:30" ht="15.75" customHeight="1">
      <c r="A34" s="439" t="s">
        <v>196</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91"/>
      <c r="AA34" s="279"/>
      <c r="AB34" s="279"/>
      <c r="AC34" s="280">
        <v>127</v>
      </c>
      <c r="AD34" s="260" t="s">
        <v>187</v>
      </c>
    </row>
    <row r="35" spans="1:30" ht="15.75">
      <c r="A35" s="570" t="s">
        <v>169</v>
      </c>
      <c r="B35" s="588"/>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91"/>
      <c r="AA35" s="279">
        <f>SUM(AA25:AA34)</f>
        <v>0</v>
      </c>
      <c r="AB35" s="279">
        <f>SUM(AB25:AB34)</f>
        <v>86</v>
      </c>
      <c r="AC35" s="279">
        <f>SUM(AC19:AC34)</f>
        <v>14983</v>
      </c>
      <c r="AD35" s="260" t="s">
        <v>187</v>
      </c>
    </row>
    <row r="36" spans="1:30" ht="15.75">
      <c r="A36" s="568" t="s">
        <v>43</v>
      </c>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91"/>
      <c r="AA36" s="279"/>
      <c r="AB36" s="279"/>
      <c r="AC36" s="280"/>
      <c r="AD36" s="260" t="s">
        <v>187</v>
      </c>
    </row>
    <row r="37" spans="1:30" ht="15.75">
      <c r="A37" s="628" t="s">
        <v>192</v>
      </c>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91"/>
      <c r="AA37" s="279"/>
      <c r="AB37" s="279"/>
      <c r="AC37" s="280">
        <v>-139</v>
      </c>
      <c r="AD37" s="260" t="s">
        <v>187</v>
      </c>
    </row>
    <row r="38" spans="1:30" ht="15.75">
      <c r="A38" s="628" t="s">
        <v>65</v>
      </c>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91"/>
      <c r="AA38" s="279"/>
      <c r="AB38" s="279"/>
      <c r="AC38" s="280">
        <v>-7175</v>
      </c>
      <c r="AD38" s="260" t="s">
        <v>187</v>
      </c>
    </row>
    <row r="39" spans="1:30" ht="15.75">
      <c r="A39" s="570" t="s">
        <v>170</v>
      </c>
      <c r="B39" s="588"/>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91"/>
      <c r="AA39" s="279">
        <f>+AA38+AA37</f>
        <v>0</v>
      </c>
      <c r="AB39" s="279">
        <f>+AB38+AB37</f>
        <v>0</v>
      </c>
      <c r="AC39" s="279">
        <f>+AC38+AC37</f>
        <v>-7314</v>
      </c>
      <c r="AD39" s="260" t="s">
        <v>187</v>
      </c>
    </row>
    <row r="40" spans="1:30" ht="15.75">
      <c r="A40" s="661" t="s">
        <v>40</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91"/>
      <c r="AA40" s="279">
        <f>+AA35+AA39</f>
        <v>0</v>
      </c>
      <c r="AB40" s="279">
        <f>+AB35+AB39</f>
        <v>86</v>
      </c>
      <c r="AC40" s="279">
        <f>+AC35+AC39</f>
        <v>7669</v>
      </c>
      <c r="AD40" s="260" t="s">
        <v>187</v>
      </c>
    </row>
    <row r="41" spans="1:30" ht="15.75">
      <c r="A41" s="661" t="s">
        <v>39</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91"/>
      <c r="AA41" s="279">
        <f>AA40</f>
        <v>0</v>
      </c>
      <c r="AB41" s="279">
        <f>AB40</f>
        <v>86</v>
      </c>
      <c r="AC41" s="279">
        <f>AC40</f>
        <v>7669</v>
      </c>
      <c r="AD41" s="260" t="s">
        <v>187</v>
      </c>
    </row>
    <row r="42" spans="1:30" ht="26.25" customHeight="1">
      <c r="A42" s="470" t="s">
        <v>66</v>
      </c>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542"/>
      <c r="AA42" s="472">
        <f>+AA41+AA17</f>
        <v>1573</v>
      </c>
      <c r="AB42" s="472">
        <f>+AB41+AB17</f>
        <v>1611</v>
      </c>
      <c r="AC42" s="472">
        <f>+AC41+AC17</f>
        <v>308354</v>
      </c>
      <c r="AD42" s="260" t="s">
        <v>187</v>
      </c>
    </row>
    <row r="43" spans="1:30" ht="15.75">
      <c r="A43" s="615" t="s">
        <v>124</v>
      </c>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543"/>
      <c r="AA43" s="280"/>
      <c r="AB43" s="279"/>
      <c r="AC43" s="280"/>
      <c r="AD43" s="260" t="s">
        <v>187</v>
      </c>
    </row>
    <row r="44" spans="1:30" ht="15.75">
      <c r="A44" s="568" t="s">
        <v>197</v>
      </c>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43"/>
      <c r="AA44" s="280" t="s">
        <v>175</v>
      </c>
      <c r="AB44" s="279"/>
      <c r="AC44" s="280"/>
      <c r="AD44" s="260" t="s">
        <v>187</v>
      </c>
    </row>
    <row r="45" spans="1:30" ht="15.75" customHeight="1">
      <c r="A45" s="570" t="s">
        <v>296</v>
      </c>
      <c r="B45" s="588"/>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43"/>
      <c r="AA45" s="280">
        <v>125</v>
      </c>
      <c r="AB45" s="279">
        <v>63</v>
      </c>
      <c r="AC45" s="280">
        <v>11039</v>
      </c>
      <c r="AD45" s="260" t="s">
        <v>187</v>
      </c>
    </row>
    <row r="46" spans="1:30" ht="15.75">
      <c r="A46" s="659" t="s">
        <v>126</v>
      </c>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543"/>
      <c r="AA46" s="280">
        <f>SUM(AA45:AA45)</f>
        <v>125</v>
      </c>
      <c r="AB46" s="279">
        <f>SUM(AB45:AB45)</f>
        <v>63</v>
      </c>
      <c r="AC46" s="280">
        <f>SUM(AC45:AC45)</f>
        <v>11039</v>
      </c>
      <c r="AD46" s="260" t="s">
        <v>187</v>
      </c>
    </row>
    <row r="47" spans="1:30" ht="15.75">
      <c r="A47" s="568" t="s">
        <v>183</v>
      </c>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43"/>
      <c r="AA47" s="280" t="s">
        <v>175</v>
      </c>
      <c r="AB47" s="279"/>
      <c r="AC47" s="280"/>
      <c r="AD47" s="260" t="s">
        <v>187</v>
      </c>
    </row>
    <row r="48" spans="1:30" ht="15.75">
      <c r="A48" s="570" t="s">
        <v>292</v>
      </c>
      <c r="B48" s="588"/>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43"/>
      <c r="AA48" s="280">
        <v>0</v>
      </c>
      <c r="AB48" s="279">
        <v>0</v>
      </c>
      <c r="AC48" s="280">
        <v>-173</v>
      </c>
      <c r="AD48" s="260" t="s">
        <v>187</v>
      </c>
    </row>
    <row r="49" spans="1:30" ht="15.75">
      <c r="A49" s="659" t="s">
        <v>293</v>
      </c>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543"/>
      <c r="AA49" s="280">
        <f>SUM(AA46:AA48)</f>
        <v>125</v>
      </c>
      <c r="AB49" s="279">
        <f>SUM(AB46:AB48)</f>
        <v>63</v>
      </c>
      <c r="AC49" s="280">
        <f>SUM(AC46:AC48)</f>
        <v>10866</v>
      </c>
      <c r="AD49" s="260" t="s">
        <v>187</v>
      </c>
    </row>
    <row r="50" spans="1:30" ht="15.75">
      <c r="A50" s="568" t="s">
        <v>125</v>
      </c>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45"/>
      <c r="AA50" s="510"/>
      <c r="AB50" s="286"/>
      <c r="AC50" s="510"/>
      <c r="AD50" s="260" t="s">
        <v>187</v>
      </c>
    </row>
    <row r="51" spans="1:30" ht="15.75">
      <c r="A51" s="566" t="s">
        <v>67</v>
      </c>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46"/>
      <c r="AA51" s="533">
        <f>SUM(AA42+AA49)</f>
        <v>1698</v>
      </c>
      <c r="AB51" s="533">
        <f>SUM(AB42+AB49)</f>
        <v>1674</v>
      </c>
      <c r="AC51" s="533">
        <f>SUM(AC42+AC49)</f>
        <v>319220</v>
      </c>
      <c r="AD51" s="260" t="s">
        <v>187</v>
      </c>
    </row>
    <row r="52" spans="1:30" ht="15.75">
      <c r="A52" s="551" t="s">
        <v>68</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44"/>
      <c r="AA52" s="285">
        <f>SUM(AA51-AA17)</f>
        <v>125</v>
      </c>
      <c r="AB52" s="285">
        <f>SUM(AB51-AB17)</f>
        <v>149</v>
      </c>
      <c r="AC52" s="285">
        <f>SUM(AC51-AC17)</f>
        <v>18535</v>
      </c>
      <c r="AD52" s="260" t="s">
        <v>187</v>
      </c>
    </row>
    <row r="53" ht="15.75">
      <c r="AD53" s="260" t="s">
        <v>187</v>
      </c>
    </row>
    <row r="54" spans="1:30" ht="22.5">
      <c r="A54" s="623" t="s">
        <v>165</v>
      </c>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260" t="s">
        <v>187</v>
      </c>
    </row>
    <row r="55" spans="1:30" ht="23.25">
      <c r="A55" s="625" t="s">
        <v>281</v>
      </c>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260" t="s">
        <v>187</v>
      </c>
    </row>
    <row r="56" spans="1:30" ht="23.25">
      <c r="A56" s="625" t="s">
        <v>156</v>
      </c>
      <c r="B56" s="624"/>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260" t="s">
        <v>187</v>
      </c>
    </row>
    <row r="57" spans="1:30" ht="23.25">
      <c r="A57" s="625" t="s">
        <v>155</v>
      </c>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260" t="s">
        <v>187</v>
      </c>
    </row>
    <row r="58" ht="15.75">
      <c r="AD58" s="260"/>
    </row>
    <row r="59" ht="15.75">
      <c r="AD59" s="260"/>
    </row>
    <row r="60" ht="15.75">
      <c r="AD60" s="260"/>
    </row>
    <row r="61" ht="18" customHeight="1">
      <c r="AD61" s="260"/>
    </row>
    <row r="62" spans="1:30" ht="18" customHeight="1">
      <c r="A62" s="155"/>
      <c r="B62" s="155"/>
      <c r="C62" s="155"/>
      <c r="D62" s="155"/>
      <c r="E62" s="155"/>
      <c r="F62" s="155"/>
      <c r="G62" s="155"/>
      <c r="H62" s="156"/>
      <c r="I62" s="156"/>
      <c r="J62" s="156"/>
      <c r="K62" s="156"/>
      <c r="L62" s="156"/>
      <c r="M62" s="156"/>
      <c r="N62" s="156"/>
      <c r="O62" s="156"/>
      <c r="P62" s="156"/>
      <c r="Q62" s="156"/>
      <c r="R62" s="156"/>
      <c r="S62" s="156"/>
      <c r="T62" s="156"/>
      <c r="U62" s="156"/>
      <c r="V62" s="156"/>
      <c r="W62" s="156"/>
      <c r="X62" s="156"/>
      <c r="Y62" s="156"/>
      <c r="Z62" s="156"/>
      <c r="AA62" s="156"/>
      <c r="AB62" s="156"/>
      <c r="AC62" s="156"/>
      <c r="AD62" s="260"/>
    </row>
    <row r="63" spans="1:30" ht="18" customHeight="1">
      <c r="A63" s="552" t="s">
        <v>173</v>
      </c>
      <c r="B63" s="553"/>
      <c r="C63" s="553"/>
      <c r="D63" s="553"/>
      <c r="E63" s="553"/>
      <c r="F63" s="553"/>
      <c r="G63" s="554"/>
      <c r="H63" s="595" t="s">
        <v>285</v>
      </c>
      <c r="I63" s="596"/>
      <c r="J63" s="597"/>
      <c r="K63" s="604" t="s">
        <v>61</v>
      </c>
      <c r="L63" s="605"/>
      <c r="M63" s="606"/>
      <c r="N63" s="595" t="s">
        <v>286</v>
      </c>
      <c r="O63" s="596"/>
      <c r="P63" s="597"/>
      <c r="Q63" s="595" t="s">
        <v>66</v>
      </c>
      <c r="R63" s="596"/>
      <c r="S63" s="597"/>
      <c r="T63" s="595" t="s">
        <v>70</v>
      </c>
      <c r="U63" s="556"/>
      <c r="V63" s="556"/>
      <c r="W63" s="595" t="s">
        <v>287</v>
      </c>
      <c r="X63" s="596"/>
      <c r="Y63" s="596"/>
      <c r="Z63" s="229"/>
      <c r="AA63" s="595" t="s">
        <v>71</v>
      </c>
      <c r="AB63" s="596"/>
      <c r="AC63" s="597"/>
      <c r="AD63" s="260" t="s">
        <v>187</v>
      </c>
    </row>
    <row r="64" spans="1:30" ht="21" customHeight="1">
      <c r="A64" s="555"/>
      <c r="B64" s="538"/>
      <c r="C64" s="538"/>
      <c r="D64" s="538"/>
      <c r="E64" s="538"/>
      <c r="F64" s="538"/>
      <c r="G64" s="539"/>
      <c r="H64" s="598"/>
      <c r="I64" s="599"/>
      <c r="J64" s="600"/>
      <c r="K64" s="607"/>
      <c r="L64" s="608"/>
      <c r="M64" s="609"/>
      <c r="N64" s="598"/>
      <c r="O64" s="599"/>
      <c r="P64" s="600"/>
      <c r="Q64" s="598"/>
      <c r="R64" s="599"/>
      <c r="S64" s="600"/>
      <c r="T64" s="557"/>
      <c r="U64" s="550"/>
      <c r="V64" s="550"/>
      <c r="W64" s="598"/>
      <c r="X64" s="599"/>
      <c r="Y64" s="599"/>
      <c r="Z64" s="230"/>
      <c r="AA64" s="598"/>
      <c r="AB64" s="599"/>
      <c r="AC64" s="600"/>
      <c r="AD64" s="260" t="s">
        <v>187</v>
      </c>
    </row>
    <row r="65" spans="1:30" ht="18" customHeight="1" thickBot="1">
      <c r="A65" s="540"/>
      <c r="B65" s="602"/>
      <c r="C65" s="602"/>
      <c r="D65" s="602"/>
      <c r="E65" s="602"/>
      <c r="F65" s="602"/>
      <c r="G65" s="603"/>
      <c r="H65" s="133" t="s">
        <v>174</v>
      </c>
      <c r="I65" s="134" t="s">
        <v>47</v>
      </c>
      <c r="J65" s="135" t="s">
        <v>176</v>
      </c>
      <c r="K65" s="133" t="s">
        <v>174</v>
      </c>
      <c r="L65" s="134" t="s">
        <v>47</v>
      </c>
      <c r="M65" s="135" t="s">
        <v>176</v>
      </c>
      <c r="N65" s="133" t="s">
        <v>174</v>
      </c>
      <c r="O65" s="134" t="s">
        <v>47</v>
      </c>
      <c r="P65" s="135" t="s">
        <v>176</v>
      </c>
      <c r="Q65" s="133" t="s">
        <v>174</v>
      </c>
      <c r="R65" s="134" t="s">
        <v>47</v>
      </c>
      <c r="S65" s="135" t="s">
        <v>176</v>
      </c>
      <c r="T65" s="133" t="s">
        <v>174</v>
      </c>
      <c r="U65" s="134" t="s">
        <v>47</v>
      </c>
      <c r="V65" s="135" t="s">
        <v>176</v>
      </c>
      <c r="W65" s="133" t="s">
        <v>174</v>
      </c>
      <c r="X65" s="134" t="s">
        <v>47</v>
      </c>
      <c r="Y65" s="135" t="s">
        <v>176</v>
      </c>
      <c r="Z65" s="136"/>
      <c r="AA65" s="133" t="s">
        <v>174</v>
      </c>
      <c r="AB65" s="134" t="s">
        <v>47</v>
      </c>
      <c r="AC65" s="137" t="s">
        <v>176</v>
      </c>
      <c r="AD65" s="260" t="s">
        <v>187</v>
      </c>
    </row>
    <row r="66" spans="1:30" ht="18" customHeight="1">
      <c r="A66" s="601" t="s">
        <v>198</v>
      </c>
      <c r="B66" s="588"/>
      <c r="C66" s="588"/>
      <c r="D66" s="588"/>
      <c r="E66" s="588"/>
      <c r="F66" s="588"/>
      <c r="G66" s="589"/>
      <c r="H66" s="387">
        <v>1386</v>
      </c>
      <c r="I66" s="388">
        <v>1424</v>
      </c>
      <c r="J66" s="388">
        <v>267613</v>
      </c>
      <c r="K66" s="387">
        <v>1558</v>
      </c>
      <c r="L66" s="388">
        <v>1510</v>
      </c>
      <c r="M66" s="388">
        <v>297955</v>
      </c>
      <c r="N66" s="387">
        <v>0</v>
      </c>
      <c r="O66" s="388">
        <v>86</v>
      </c>
      <c r="P66" s="388">
        <v>7621</v>
      </c>
      <c r="Q66" s="387">
        <f>N66+K66</f>
        <v>1558</v>
      </c>
      <c r="R66" s="388">
        <f>+L66+O66</f>
        <v>1596</v>
      </c>
      <c r="S66" s="388">
        <f>P66+M66</f>
        <v>305576</v>
      </c>
      <c r="T66" s="387">
        <v>125</v>
      </c>
      <c r="U66" s="388">
        <v>63</v>
      </c>
      <c r="V66" s="388">
        <v>11039</v>
      </c>
      <c r="W66" s="387">
        <v>0</v>
      </c>
      <c r="X66" s="388">
        <v>0</v>
      </c>
      <c r="Y66" s="388">
        <v>-173</v>
      </c>
      <c r="Z66" s="388"/>
      <c r="AA66" s="387">
        <f>T66+Q66</f>
        <v>1683</v>
      </c>
      <c r="AB66" s="388">
        <f>+R66+U66+X66</f>
        <v>1659</v>
      </c>
      <c r="AC66" s="389">
        <f>V66+S66+Y66</f>
        <v>316442</v>
      </c>
      <c r="AD66" s="260" t="s">
        <v>187</v>
      </c>
    </row>
    <row r="67" spans="1:30" ht="18" customHeight="1">
      <c r="A67" s="601" t="s">
        <v>282</v>
      </c>
      <c r="B67" s="588"/>
      <c r="C67" s="588"/>
      <c r="D67" s="588"/>
      <c r="E67" s="588"/>
      <c r="F67" s="588"/>
      <c r="G67" s="589"/>
      <c r="H67" s="387">
        <v>15</v>
      </c>
      <c r="I67" s="388">
        <v>15</v>
      </c>
      <c r="J67" s="388">
        <v>2387</v>
      </c>
      <c r="K67" s="387">
        <v>15</v>
      </c>
      <c r="L67" s="388">
        <v>15</v>
      </c>
      <c r="M67" s="388">
        <v>2730</v>
      </c>
      <c r="N67" s="387">
        <v>0</v>
      </c>
      <c r="O67" s="388">
        <v>0</v>
      </c>
      <c r="P67" s="388">
        <v>48</v>
      </c>
      <c r="Q67" s="387">
        <f>N67+K67</f>
        <v>15</v>
      </c>
      <c r="R67" s="388">
        <f>+L67+O67</f>
        <v>15</v>
      </c>
      <c r="S67" s="388">
        <f>P67+M67</f>
        <v>2778</v>
      </c>
      <c r="T67" s="387">
        <v>0</v>
      </c>
      <c r="U67" s="388">
        <v>0</v>
      </c>
      <c r="V67" s="388">
        <v>0</v>
      </c>
      <c r="W67" s="387">
        <v>0</v>
      </c>
      <c r="X67" s="388">
        <v>0</v>
      </c>
      <c r="Y67" s="388">
        <v>0</v>
      </c>
      <c r="Z67" s="388"/>
      <c r="AA67" s="387">
        <f>T67+Q67</f>
        <v>15</v>
      </c>
      <c r="AB67" s="388">
        <f>+R67+U67+X67</f>
        <v>15</v>
      </c>
      <c r="AC67" s="389">
        <f>V67+S67+Y67</f>
        <v>2778</v>
      </c>
      <c r="AD67" s="260" t="s">
        <v>187</v>
      </c>
    </row>
    <row r="68" spans="1:30" ht="18" customHeight="1">
      <c r="A68" s="561" t="s">
        <v>48</v>
      </c>
      <c r="B68" s="562"/>
      <c r="C68" s="562"/>
      <c r="D68" s="562"/>
      <c r="E68" s="562"/>
      <c r="F68" s="562"/>
      <c r="G68" s="558"/>
      <c r="H68" s="141">
        <f>SUM(H66:H67)</f>
        <v>1401</v>
      </c>
      <c r="I68" s="141">
        <f>SUM(I66:I67)</f>
        <v>1439</v>
      </c>
      <c r="J68" s="489">
        <f>SUM(J66:J67)</f>
        <v>270000</v>
      </c>
      <c r="K68" s="141">
        <f aca="true" t="shared" si="0" ref="K68:Y68">SUM(K66:K67)</f>
        <v>1573</v>
      </c>
      <c r="L68" s="141">
        <f t="shared" si="0"/>
        <v>1525</v>
      </c>
      <c r="M68" s="489">
        <f t="shared" si="0"/>
        <v>300685</v>
      </c>
      <c r="N68" s="141">
        <f t="shared" si="0"/>
        <v>0</v>
      </c>
      <c r="O68" s="141">
        <f t="shared" si="0"/>
        <v>86</v>
      </c>
      <c r="P68" s="489">
        <f t="shared" si="0"/>
        <v>7669</v>
      </c>
      <c r="Q68" s="141">
        <f t="shared" si="0"/>
        <v>1573</v>
      </c>
      <c r="R68" s="141">
        <f t="shared" si="0"/>
        <v>1611</v>
      </c>
      <c r="S68" s="489">
        <f t="shared" si="0"/>
        <v>308354</v>
      </c>
      <c r="T68" s="141">
        <f t="shared" si="0"/>
        <v>125</v>
      </c>
      <c r="U68" s="141">
        <f t="shared" si="0"/>
        <v>63</v>
      </c>
      <c r="V68" s="489">
        <f t="shared" si="0"/>
        <v>11039</v>
      </c>
      <c r="W68" s="141">
        <f t="shared" si="0"/>
        <v>0</v>
      </c>
      <c r="X68" s="141">
        <f t="shared" si="0"/>
        <v>0</v>
      </c>
      <c r="Y68" s="547">
        <f t="shared" si="0"/>
        <v>-173</v>
      </c>
      <c r="Z68" s="548"/>
      <c r="AA68" s="141">
        <f>SUM(AA66:AA67)</f>
        <v>1698</v>
      </c>
      <c r="AB68" s="386">
        <f>SUM(AB66:AB67)</f>
        <v>1674</v>
      </c>
      <c r="AC68" s="489">
        <f>SUM(AC66:AC67)</f>
        <v>319220</v>
      </c>
      <c r="AD68" s="260" t="s">
        <v>187</v>
      </c>
    </row>
    <row r="69" spans="1:30" ht="18" customHeight="1">
      <c r="A69" s="578" t="s">
        <v>157</v>
      </c>
      <c r="B69" s="579"/>
      <c r="C69" s="579"/>
      <c r="D69" s="579"/>
      <c r="E69" s="579"/>
      <c r="F69" s="579"/>
      <c r="G69" s="574"/>
      <c r="H69" s="593"/>
      <c r="I69" s="591"/>
      <c r="J69" s="559"/>
      <c r="K69" s="593"/>
      <c r="L69" s="591"/>
      <c r="M69" s="559"/>
      <c r="N69" s="593"/>
      <c r="O69" s="591"/>
      <c r="P69" s="559"/>
      <c r="Q69" s="593"/>
      <c r="R69" s="591">
        <f>+L69+O70</f>
        <v>0</v>
      </c>
      <c r="S69" s="559"/>
      <c r="T69" s="593"/>
      <c r="U69" s="591"/>
      <c r="V69" s="559"/>
      <c r="W69" s="593"/>
      <c r="X69" s="591"/>
      <c r="Y69" s="591"/>
      <c r="Z69" s="132"/>
      <c r="AA69" s="593"/>
      <c r="AB69" s="591">
        <f>U70+R69</f>
        <v>0</v>
      </c>
      <c r="AC69" s="559"/>
      <c r="AD69" s="260" t="s">
        <v>187</v>
      </c>
    </row>
    <row r="70" spans="1:30" ht="18" customHeight="1">
      <c r="A70" s="563"/>
      <c r="B70" s="564"/>
      <c r="C70" s="564"/>
      <c r="D70" s="564"/>
      <c r="E70" s="564"/>
      <c r="F70" s="564"/>
      <c r="G70" s="565"/>
      <c r="H70" s="594"/>
      <c r="I70" s="592"/>
      <c r="J70" s="560"/>
      <c r="K70" s="594"/>
      <c r="L70" s="592"/>
      <c r="M70" s="560"/>
      <c r="N70" s="594"/>
      <c r="O70" s="592"/>
      <c r="P70" s="560"/>
      <c r="Q70" s="594"/>
      <c r="R70" s="592"/>
      <c r="S70" s="560"/>
      <c r="T70" s="594"/>
      <c r="U70" s="592"/>
      <c r="V70" s="560"/>
      <c r="W70" s="594"/>
      <c r="X70" s="592"/>
      <c r="Y70" s="592"/>
      <c r="Z70" s="139"/>
      <c r="AA70" s="594"/>
      <c r="AB70" s="592"/>
      <c r="AC70" s="560"/>
      <c r="AD70" s="260" t="s">
        <v>187</v>
      </c>
    </row>
    <row r="71" spans="1:30" ht="18" customHeight="1">
      <c r="A71" s="571" t="s">
        <v>160</v>
      </c>
      <c r="B71" s="572"/>
      <c r="C71" s="572"/>
      <c r="D71" s="572"/>
      <c r="E71" s="572"/>
      <c r="F71" s="572"/>
      <c r="G71" s="573"/>
      <c r="H71" s="138"/>
      <c r="I71" s="388">
        <f>+I68+I69</f>
        <v>1439</v>
      </c>
      <c r="J71" s="388"/>
      <c r="K71" s="387"/>
      <c r="L71" s="388">
        <f>+L68+L69</f>
        <v>1525</v>
      </c>
      <c r="M71" s="388"/>
      <c r="N71" s="387"/>
      <c r="O71" s="388">
        <f>+O68+O70</f>
        <v>86</v>
      </c>
      <c r="P71" s="388"/>
      <c r="Q71" s="387"/>
      <c r="R71" s="388">
        <f>+R68+R69</f>
        <v>1611</v>
      </c>
      <c r="S71" s="388"/>
      <c r="T71" s="387"/>
      <c r="U71" s="388">
        <f>+U68+U70</f>
        <v>63</v>
      </c>
      <c r="V71" s="388"/>
      <c r="W71" s="387"/>
      <c r="X71" s="388">
        <f>+X68+X70</f>
        <v>0</v>
      </c>
      <c r="Y71" s="388"/>
      <c r="Z71" s="388"/>
      <c r="AA71" s="387"/>
      <c r="AB71" s="388">
        <f>+AB68+AB69</f>
        <v>1674</v>
      </c>
      <c r="AC71" s="389"/>
      <c r="AD71" s="260" t="s">
        <v>187</v>
      </c>
    </row>
    <row r="72" spans="1:30" ht="18" customHeight="1">
      <c r="A72" s="583" t="s">
        <v>158</v>
      </c>
      <c r="B72" s="580"/>
      <c r="C72" s="580"/>
      <c r="D72" s="580"/>
      <c r="E72" s="580"/>
      <c r="F72" s="580"/>
      <c r="G72" s="581"/>
      <c r="H72" s="590"/>
      <c r="I72" s="585"/>
      <c r="J72" s="587"/>
      <c r="K72" s="657"/>
      <c r="L72" s="585"/>
      <c r="M72" s="587"/>
      <c r="N72" s="657"/>
      <c r="O72" s="585"/>
      <c r="P72" s="587"/>
      <c r="Q72" s="657"/>
      <c r="R72" s="585"/>
      <c r="S72" s="587"/>
      <c r="T72" s="657"/>
      <c r="U72" s="585"/>
      <c r="V72" s="587"/>
      <c r="W72" s="657"/>
      <c r="X72" s="585"/>
      <c r="Y72" s="585"/>
      <c r="Z72" s="393"/>
      <c r="AA72" s="657"/>
      <c r="AB72" s="585"/>
      <c r="AC72" s="587"/>
      <c r="AD72" s="260" t="s">
        <v>187</v>
      </c>
    </row>
    <row r="73" spans="1:30" ht="18" customHeight="1">
      <c r="A73" s="575"/>
      <c r="B73" s="576"/>
      <c r="C73" s="576"/>
      <c r="D73" s="576"/>
      <c r="E73" s="576"/>
      <c r="F73" s="576"/>
      <c r="G73" s="577"/>
      <c r="H73" s="584"/>
      <c r="I73" s="586"/>
      <c r="J73" s="582"/>
      <c r="K73" s="658"/>
      <c r="L73" s="586"/>
      <c r="M73" s="582"/>
      <c r="N73" s="658"/>
      <c r="O73" s="586"/>
      <c r="P73" s="582"/>
      <c r="Q73" s="658"/>
      <c r="R73" s="586"/>
      <c r="S73" s="582"/>
      <c r="T73" s="658"/>
      <c r="U73" s="586"/>
      <c r="V73" s="582"/>
      <c r="W73" s="658"/>
      <c r="X73" s="586"/>
      <c r="Y73" s="586"/>
      <c r="Z73" s="388"/>
      <c r="AA73" s="658"/>
      <c r="AB73" s="586"/>
      <c r="AC73" s="582"/>
      <c r="AD73" s="260" t="s">
        <v>187</v>
      </c>
    </row>
    <row r="74" spans="1:30" ht="18" customHeight="1">
      <c r="A74" s="601" t="s">
        <v>54</v>
      </c>
      <c r="B74" s="588"/>
      <c r="C74" s="588"/>
      <c r="D74" s="588"/>
      <c r="E74" s="588"/>
      <c r="F74" s="588"/>
      <c r="G74" s="589"/>
      <c r="H74" s="138"/>
      <c r="I74" s="388"/>
      <c r="J74" s="388"/>
      <c r="K74" s="387"/>
      <c r="L74" s="388"/>
      <c r="M74" s="388"/>
      <c r="N74" s="387"/>
      <c r="O74" s="388"/>
      <c r="P74" s="388"/>
      <c r="Q74" s="387"/>
      <c r="R74" s="388"/>
      <c r="S74" s="388"/>
      <c r="T74" s="387"/>
      <c r="U74" s="388"/>
      <c r="V74" s="388"/>
      <c r="W74" s="387"/>
      <c r="X74" s="388"/>
      <c r="Y74" s="388"/>
      <c r="Z74" s="388"/>
      <c r="AA74" s="387"/>
      <c r="AB74" s="388"/>
      <c r="AC74" s="389"/>
      <c r="AD74" s="260" t="s">
        <v>187</v>
      </c>
    </row>
    <row r="75" spans="1:30" ht="18" customHeight="1">
      <c r="A75" s="642" t="s">
        <v>122</v>
      </c>
      <c r="B75" s="643"/>
      <c r="C75" s="643"/>
      <c r="D75" s="643"/>
      <c r="E75" s="643"/>
      <c r="F75" s="643"/>
      <c r="G75" s="644"/>
      <c r="H75" s="140"/>
      <c r="I75" s="391"/>
      <c r="J75" s="391"/>
      <c r="K75" s="390"/>
      <c r="L75" s="391"/>
      <c r="M75" s="391"/>
      <c r="N75" s="390"/>
      <c r="O75" s="391"/>
      <c r="P75" s="391"/>
      <c r="Q75" s="390"/>
      <c r="R75" s="391"/>
      <c r="S75" s="391"/>
      <c r="T75" s="390"/>
      <c r="U75" s="391"/>
      <c r="V75" s="391"/>
      <c r="W75" s="390"/>
      <c r="X75" s="391"/>
      <c r="Y75" s="391"/>
      <c r="Z75" s="391"/>
      <c r="AA75" s="390"/>
      <c r="AB75" s="391"/>
      <c r="AC75" s="392"/>
      <c r="AD75" s="260" t="s">
        <v>187</v>
      </c>
    </row>
    <row r="76" spans="1:30" ht="18" customHeight="1">
      <c r="A76" s="645" t="s">
        <v>159</v>
      </c>
      <c r="B76" s="646"/>
      <c r="C76" s="646"/>
      <c r="D76" s="646"/>
      <c r="E76" s="646"/>
      <c r="F76" s="646"/>
      <c r="G76" s="647"/>
      <c r="H76" s="140"/>
      <c r="I76" s="391">
        <f>I75+I74+I71</f>
        <v>1439</v>
      </c>
      <c r="J76" s="391"/>
      <c r="K76" s="390"/>
      <c r="L76" s="391">
        <f>L75+L74+L71</f>
        <v>1525</v>
      </c>
      <c r="M76" s="391"/>
      <c r="N76" s="390"/>
      <c r="O76" s="391">
        <f>O75+O74+O71</f>
        <v>86</v>
      </c>
      <c r="P76" s="391"/>
      <c r="Q76" s="390"/>
      <c r="R76" s="391">
        <f>R75+R74+R71</f>
        <v>1611</v>
      </c>
      <c r="S76" s="391"/>
      <c r="T76" s="390"/>
      <c r="U76" s="391">
        <f>U75+U74+U71</f>
        <v>63</v>
      </c>
      <c r="V76" s="391"/>
      <c r="W76" s="390"/>
      <c r="X76" s="391">
        <f>X75+X74+X71</f>
        <v>0</v>
      </c>
      <c r="Y76" s="391"/>
      <c r="Z76" s="391"/>
      <c r="AA76" s="390"/>
      <c r="AB76" s="391">
        <f>AB75+AB74+AB71</f>
        <v>1674</v>
      </c>
      <c r="AC76" s="392"/>
      <c r="AD76" s="260" t="s">
        <v>187</v>
      </c>
    </row>
    <row r="77" spans="1:30" ht="18" customHeight="1">
      <c r="A77" s="260" t="s">
        <v>236</v>
      </c>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6"/>
      <c r="AD77" s="260"/>
    </row>
    <row r="78" ht="15.75">
      <c r="AD78" s="260"/>
    </row>
    <row r="79" ht="15.75">
      <c r="AD79" s="260"/>
    </row>
    <row r="80" ht="15.75">
      <c r="AD80" s="260"/>
    </row>
    <row r="81" spans="3:30" ht="15.75">
      <c r="C81" s="63"/>
      <c r="D81" s="63"/>
      <c r="E81" s="63"/>
      <c r="F81" s="63"/>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260"/>
    </row>
    <row r="82" spans="3:29" ht="15.75">
      <c r="C82" s="120"/>
      <c r="D82" s="120"/>
      <c r="E82" s="120"/>
      <c r="F82" s="120"/>
      <c r="G82" s="120"/>
      <c r="H82" s="121"/>
      <c r="I82" s="121"/>
      <c r="J82" s="121"/>
      <c r="K82" s="121"/>
      <c r="L82" s="121"/>
      <c r="M82" s="121"/>
      <c r="N82" s="121"/>
      <c r="O82" s="121"/>
      <c r="P82" s="121"/>
      <c r="Q82" s="121"/>
      <c r="R82" s="121"/>
      <c r="S82" s="121"/>
      <c r="T82" s="121"/>
      <c r="U82" s="121"/>
      <c r="V82" s="121"/>
      <c r="W82" s="121"/>
      <c r="X82" s="121"/>
      <c r="Y82" s="121"/>
      <c r="Z82" s="121"/>
      <c r="AA82" s="121"/>
      <c r="AB82" s="121"/>
      <c r="AC82" s="121"/>
    </row>
    <row r="83" spans="1:30" ht="32.25" customHeight="1">
      <c r="A83" s="636"/>
      <c r="B83" s="636"/>
      <c r="C83" s="636"/>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195"/>
      <c r="AC83" s="195"/>
      <c r="AD83" s="262"/>
    </row>
    <row r="84" spans="1:30" ht="94.5" customHeight="1">
      <c r="A84" s="634"/>
      <c r="B84" s="635"/>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196"/>
      <c r="AC84" s="196"/>
      <c r="AD84" s="263"/>
    </row>
    <row r="85" spans="1:30" ht="45.75" customHeight="1">
      <c r="A85" s="632"/>
      <c r="B85" s="633"/>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196"/>
      <c r="AC85" s="196"/>
      <c r="AD85" s="263"/>
    </row>
    <row r="86" spans="1:30" ht="17.25" customHeight="1">
      <c r="A86" s="633"/>
      <c r="B86" s="633"/>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196"/>
      <c r="AC86" s="196"/>
      <c r="AD86" s="263"/>
    </row>
    <row r="87" spans="1:30" ht="56.25" customHeight="1">
      <c r="A87" s="641"/>
      <c r="B87" s="638"/>
      <c r="C87" s="638"/>
      <c r="D87" s="638"/>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188"/>
      <c r="AC87" s="188"/>
      <c r="AD87" s="264"/>
    </row>
    <row r="88" spans="1:30" ht="17.25" customHeight="1">
      <c r="A88" s="178"/>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97"/>
      <c r="AC88" s="197"/>
      <c r="AD88" s="265"/>
    </row>
    <row r="89" spans="1:30" ht="89.25" customHeight="1">
      <c r="A89" s="637"/>
      <c r="B89" s="638"/>
      <c r="C89" s="638"/>
      <c r="D89" s="638"/>
      <c r="E89" s="638"/>
      <c r="F89" s="638"/>
      <c r="G89" s="638"/>
      <c r="H89" s="638"/>
      <c r="I89" s="638"/>
      <c r="J89" s="638"/>
      <c r="K89" s="638"/>
      <c r="L89" s="638"/>
      <c r="M89" s="638"/>
      <c r="N89" s="638"/>
      <c r="O89" s="638"/>
      <c r="P89" s="638"/>
      <c r="Q89" s="638"/>
      <c r="R89" s="638"/>
      <c r="S89" s="638"/>
      <c r="T89" s="638"/>
      <c r="U89" s="638"/>
      <c r="V89" s="638"/>
      <c r="W89" s="638"/>
      <c r="X89" s="638"/>
      <c r="Y89" s="638"/>
      <c r="Z89" s="638"/>
      <c r="AA89" s="638"/>
      <c r="AB89" s="188"/>
      <c r="AC89" s="188"/>
      <c r="AD89" s="266"/>
    </row>
    <row r="90" spans="1:30" ht="58.5" customHeight="1">
      <c r="A90" s="629"/>
      <c r="B90" s="630"/>
      <c r="C90" s="630"/>
      <c r="D90" s="630"/>
      <c r="E90" s="630"/>
      <c r="F90" s="630"/>
      <c r="G90" s="630"/>
      <c r="H90" s="630"/>
      <c r="I90" s="630"/>
      <c r="J90" s="630"/>
      <c r="K90" s="630"/>
      <c r="L90" s="630"/>
      <c r="M90" s="630"/>
      <c r="N90" s="630"/>
      <c r="O90" s="630"/>
      <c r="P90" s="630"/>
      <c r="Q90" s="630"/>
      <c r="R90" s="630"/>
      <c r="S90" s="630"/>
      <c r="T90" s="630"/>
      <c r="U90" s="630"/>
      <c r="V90" s="630"/>
      <c r="W90" s="630"/>
      <c r="X90" s="630"/>
      <c r="Y90" s="630"/>
      <c r="Z90" s="630"/>
      <c r="AA90" s="631"/>
      <c r="AB90" s="197"/>
      <c r="AC90" s="197"/>
      <c r="AD90" s="265"/>
    </row>
    <row r="91" spans="28:30" ht="15.75">
      <c r="AB91" s="121"/>
      <c r="AC91" s="236"/>
      <c r="AD91" s="267"/>
    </row>
    <row r="92" spans="28:30" ht="15.75">
      <c r="AB92" s="121"/>
      <c r="AC92" s="121"/>
      <c r="AD92" s="267"/>
    </row>
  </sheetData>
  <mergeCells count="108">
    <mergeCell ref="A46:Y46"/>
    <mergeCell ref="A45:Y45"/>
    <mergeCell ref="A24:Y24"/>
    <mergeCell ref="A26:Y26"/>
    <mergeCell ref="A44:Y44"/>
    <mergeCell ref="A40:Y40"/>
    <mergeCell ref="A41:Y41"/>
    <mergeCell ref="A43:Y43"/>
    <mergeCell ref="Q72:Q73"/>
    <mergeCell ref="L72:L73"/>
    <mergeCell ref="K72:K73"/>
    <mergeCell ref="P72:P73"/>
    <mergeCell ref="O72:O73"/>
    <mergeCell ref="N72:N73"/>
    <mergeCell ref="M72:M73"/>
    <mergeCell ref="R72:R73"/>
    <mergeCell ref="Y72:Y73"/>
    <mergeCell ref="X72:X73"/>
    <mergeCell ref="W72:W73"/>
    <mergeCell ref="V72:V73"/>
    <mergeCell ref="U72:U73"/>
    <mergeCell ref="T72:T73"/>
    <mergeCell ref="AA72:AA73"/>
    <mergeCell ref="AB72:AB73"/>
    <mergeCell ref="AC72:AC73"/>
    <mergeCell ref="S72:S73"/>
    <mergeCell ref="Y69:Y70"/>
    <mergeCell ref="AA69:AA70"/>
    <mergeCell ref="AB69:AB70"/>
    <mergeCell ref="AC69:AC70"/>
    <mergeCell ref="A1:AC1"/>
    <mergeCell ref="A12:Y12"/>
    <mergeCell ref="A15:Y15"/>
    <mergeCell ref="A4:AC4"/>
    <mergeCell ref="A5:AC5"/>
    <mergeCell ref="A6:AC6"/>
    <mergeCell ref="A7:AC7"/>
    <mergeCell ref="A14:Y14"/>
    <mergeCell ref="AA9:AC9"/>
    <mergeCell ref="A13:Y13"/>
    <mergeCell ref="A56:AC56"/>
    <mergeCell ref="A57:AC57"/>
    <mergeCell ref="A87:AA87"/>
    <mergeCell ref="A75:G75"/>
    <mergeCell ref="A76:G76"/>
    <mergeCell ref="H63:J64"/>
    <mergeCell ref="P69:P70"/>
    <mergeCell ref="T69:T70"/>
    <mergeCell ref="U69:U70"/>
    <mergeCell ref="Q69:Q70"/>
    <mergeCell ref="A90:AA90"/>
    <mergeCell ref="A85:AA86"/>
    <mergeCell ref="A84:AA84"/>
    <mergeCell ref="A83:AA83"/>
    <mergeCell ref="A89:AA89"/>
    <mergeCell ref="A55:AC55"/>
    <mergeCell ref="A23:Y23"/>
    <mergeCell ref="A25:Y25"/>
    <mergeCell ref="A37:Y37"/>
    <mergeCell ref="A39:Y39"/>
    <mergeCell ref="A35:Y35"/>
    <mergeCell ref="A36:Y36"/>
    <mergeCell ref="A38:Y38"/>
    <mergeCell ref="A50:Y50"/>
    <mergeCell ref="A49:Y49"/>
    <mergeCell ref="AC10:AC11"/>
    <mergeCell ref="AB10:AB11"/>
    <mergeCell ref="AA10:AA11"/>
    <mergeCell ref="A22:Y22"/>
    <mergeCell ref="A18:Y18"/>
    <mergeCell ref="A17:Y17"/>
    <mergeCell ref="A20:Y20"/>
    <mergeCell ref="A16:Y16"/>
    <mergeCell ref="A47:Y47"/>
    <mergeCell ref="A48:Y48"/>
    <mergeCell ref="A71:G71"/>
    <mergeCell ref="H69:H70"/>
    <mergeCell ref="J69:J70"/>
    <mergeCell ref="I69:I70"/>
    <mergeCell ref="K69:K70"/>
    <mergeCell ref="L69:L70"/>
    <mergeCell ref="M69:M70"/>
    <mergeCell ref="A68:G68"/>
    <mergeCell ref="A66:G66"/>
    <mergeCell ref="A69:G70"/>
    <mergeCell ref="A67:G67"/>
    <mergeCell ref="A51:Y51"/>
    <mergeCell ref="T63:V64"/>
    <mergeCell ref="W63:Y64"/>
    <mergeCell ref="A52:Y52"/>
    <mergeCell ref="A63:G65"/>
    <mergeCell ref="K63:M64"/>
    <mergeCell ref="A54:AC54"/>
    <mergeCell ref="A74:G74"/>
    <mergeCell ref="H72:H73"/>
    <mergeCell ref="I72:I73"/>
    <mergeCell ref="J72:J73"/>
    <mergeCell ref="A72:G73"/>
    <mergeCell ref="O69:O70"/>
    <mergeCell ref="N69:N70"/>
    <mergeCell ref="AA63:AC64"/>
    <mergeCell ref="Q63:S64"/>
    <mergeCell ref="N63:P64"/>
    <mergeCell ref="R69:R70"/>
    <mergeCell ref="S69:S70"/>
    <mergeCell ref="W69:W70"/>
    <mergeCell ref="V69:V70"/>
    <mergeCell ref="X69:X70"/>
  </mergeCells>
  <printOptions horizontalCentered="1"/>
  <pageMargins left="0.5" right="0.4" top="0.5" bottom="0.25" header="0" footer="0"/>
  <pageSetup firstPageNumber="8" useFirstPageNumber="1" fitToHeight="0" fitToWidth="1" horizontalDpi="300" verticalDpi="300" orientation="landscape" scale="53" r:id="rId1"/>
  <headerFooter alignWithMargins="0">
    <oddFooter>&amp;C&amp;"Times New Roman,Regular"Exhibit B - Summary of Requirements</oddFooter>
  </headerFooter>
  <rowBreaks count="1" manualBreakCount="1">
    <brk id="52" max="28" man="1"/>
  </rowBreaks>
</worksheet>
</file>

<file path=xl/worksheets/sheet10.xml><?xml version="1.0" encoding="utf-8"?>
<worksheet xmlns="http://schemas.openxmlformats.org/spreadsheetml/2006/main" xmlns:r="http://schemas.openxmlformats.org/officeDocument/2006/relationships">
  <sheetPr codeName="Sheet16"/>
  <dimension ref="A1:J44"/>
  <sheetViews>
    <sheetView showGridLines="0" showOutlineSymbols="0" view="pageBreakPreview" zoomScale="60" zoomScaleNormal="75" workbookViewId="0" topLeftCell="A1">
      <pane xSplit="1" ySplit="11" topLeftCell="B12" activePane="bottomRight" state="frozen"/>
      <selection pane="topLeft" activeCell="AC44" sqref="AC44"/>
      <selection pane="topRight" activeCell="AC44" sqref="AC44"/>
      <selection pane="bottomLeft" activeCell="AC44" sqref="AC44"/>
      <selection pane="bottomRight" activeCell="A4" sqref="A4:I4"/>
    </sheetView>
  </sheetViews>
  <sheetFormatPr defaultColWidth="8.88671875" defaultRowHeight="15"/>
  <cols>
    <col min="1" max="1" width="56.99609375" style="10" customWidth="1"/>
    <col min="2" max="2" width="10.77734375" style="10" customWidth="1"/>
    <col min="3" max="3" width="15.77734375" style="10" customWidth="1"/>
    <col min="4" max="4" width="10.77734375" style="10" customWidth="1"/>
    <col min="5" max="5" width="15.77734375" style="10" customWidth="1"/>
    <col min="6" max="6" width="9.21484375" style="10" customWidth="1"/>
    <col min="7" max="7" width="15.77734375" style="10" customWidth="1"/>
    <col min="8" max="8" width="7.77734375" style="10" customWidth="1"/>
    <col min="9" max="9" width="11.77734375" style="10" bestFit="1" customWidth="1"/>
    <col min="10" max="10" width="1.2265625" style="249" customWidth="1"/>
    <col min="11" max="16384" width="9.6640625" style="10" customWidth="1"/>
  </cols>
  <sheetData>
    <row r="1" spans="1:10" ht="20.25">
      <c r="A1" s="887" t="s">
        <v>144</v>
      </c>
      <c r="B1" s="888"/>
      <c r="C1" s="888"/>
      <c r="D1" s="888"/>
      <c r="E1" s="888"/>
      <c r="F1" s="888"/>
      <c r="G1" s="888"/>
      <c r="H1" s="888"/>
      <c r="I1" s="888"/>
      <c r="J1" s="248" t="s">
        <v>187</v>
      </c>
    </row>
    <row r="2" spans="1:10" ht="18.75">
      <c r="A2" s="106"/>
      <c r="B2" s="22"/>
      <c r="C2" s="22"/>
      <c r="D2" s="22"/>
      <c r="E2" s="22"/>
      <c r="F2" s="22"/>
      <c r="G2" s="22"/>
      <c r="H2" s="22"/>
      <c r="I2" s="22"/>
      <c r="J2" s="248" t="s">
        <v>187</v>
      </c>
    </row>
    <row r="3" spans="1:10" ht="15.75">
      <c r="A3" s="22"/>
      <c r="B3" s="22"/>
      <c r="C3" s="22"/>
      <c r="D3" s="22"/>
      <c r="E3" s="22"/>
      <c r="F3" s="22"/>
      <c r="G3" s="22"/>
      <c r="H3" s="22"/>
      <c r="I3" s="22"/>
      <c r="J3" s="248" t="s">
        <v>187</v>
      </c>
    </row>
    <row r="4" spans="1:10" ht="20.25">
      <c r="A4" s="886" t="s">
        <v>185</v>
      </c>
      <c r="B4" s="624"/>
      <c r="C4" s="624"/>
      <c r="D4" s="624"/>
      <c r="E4" s="624"/>
      <c r="F4" s="624"/>
      <c r="G4" s="624"/>
      <c r="H4" s="624"/>
      <c r="I4" s="624"/>
      <c r="J4" s="248" t="s">
        <v>187</v>
      </c>
    </row>
    <row r="5" spans="1:10" ht="18.75">
      <c r="A5" s="885" t="str">
        <f>+'B. Summary of Requirements '!A5</f>
        <v>Administrative Review and Appeals</v>
      </c>
      <c r="B5" s="626"/>
      <c r="C5" s="626"/>
      <c r="D5" s="626"/>
      <c r="E5" s="626"/>
      <c r="F5" s="626"/>
      <c r="G5" s="626"/>
      <c r="H5" s="626"/>
      <c r="I5" s="626"/>
      <c r="J5" s="248" t="s">
        <v>187</v>
      </c>
    </row>
    <row r="6" spans="1:10" ht="18.75">
      <c r="A6" s="885" t="str">
        <f>+'B. Summary of Requirements '!A6</f>
        <v>Salaries and Expenses</v>
      </c>
      <c r="B6" s="624"/>
      <c r="C6" s="624"/>
      <c r="D6" s="624"/>
      <c r="E6" s="624"/>
      <c r="F6" s="624"/>
      <c r="G6" s="624"/>
      <c r="H6" s="624"/>
      <c r="I6" s="624"/>
      <c r="J6" s="248" t="s">
        <v>187</v>
      </c>
    </row>
    <row r="7" spans="1:10" ht="15.75">
      <c r="A7" s="24"/>
      <c r="B7" s="24"/>
      <c r="C7" s="24"/>
      <c r="D7" s="24"/>
      <c r="E7" s="24"/>
      <c r="F7" s="24"/>
      <c r="G7" s="24"/>
      <c r="H7" s="24"/>
      <c r="I7" s="24"/>
      <c r="J7" s="248" t="s">
        <v>187</v>
      </c>
    </row>
    <row r="8" spans="1:10" ht="16.5" thickBot="1">
      <c r="A8" s="22" t="s">
        <v>175</v>
      </c>
      <c r="B8" s="22"/>
      <c r="C8" s="22"/>
      <c r="D8" s="22"/>
      <c r="E8" s="22"/>
      <c r="F8" s="22"/>
      <c r="G8" s="22"/>
      <c r="H8" s="22"/>
      <c r="I8" s="22"/>
      <c r="J8" s="248" t="s">
        <v>187</v>
      </c>
    </row>
    <row r="9" spans="1:10" ht="15.75">
      <c r="A9" s="882" t="s">
        <v>53</v>
      </c>
      <c r="B9" s="875" t="s">
        <v>76</v>
      </c>
      <c r="C9" s="876"/>
      <c r="D9" s="875" t="s">
        <v>3</v>
      </c>
      <c r="E9" s="879"/>
      <c r="F9" s="875" t="s">
        <v>69</v>
      </c>
      <c r="G9" s="879"/>
      <c r="H9" s="875" t="s">
        <v>44</v>
      </c>
      <c r="I9" s="879"/>
      <c r="J9" s="248" t="s">
        <v>187</v>
      </c>
    </row>
    <row r="10" spans="1:10" ht="15.75">
      <c r="A10" s="663"/>
      <c r="B10" s="877"/>
      <c r="C10" s="878"/>
      <c r="D10" s="880"/>
      <c r="E10" s="881"/>
      <c r="F10" s="880"/>
      <c r="G10" s="881"/>
      <c r="H10" s="880"/>
      <c r="I10" s="881"/>
      <c r="J10" s="248" t="s">
        <v>187</v>
      </c>
    </row>
    <row r="11" spans="1:10" ht="16.5" thickBot="1">
      <c r="A11" s="883"/>
      <c r="B11" s="103" t="s">
        <v>174</v>
      </c>
      <c r="C11" s="102" t="s">
        <v>176</v>
      </c>
      <c r="D11" s="103" t="s">
        <v>174</v>
      </c>
      <c r="E11" s="102" t="s">
        <v>176</v>
      </c>
      <c r="F11" s="103" t="s">
        <v>174</v>
      </c>
      <c r="G11" s="102" t="s">
        <v>176</v>
      </c>
      <c r="H11" s="103" t="s">
        <v>174</v>
      </c>
      <c r="I11" s="104" t="s">
        <v>176</v>
      </c>
      <c r="J11" s="248" t="s">
        <v>187</v>
      </c>
    </row>
    <row r="12" spans="1:10" ht="15.75">
      <c r="A12" s="153" t="s">
        <v>4</v>
      </c>
      <c r="B12" s="353">
        <v>6</v>
      </c>
      <c r="C12" s="354"/>
      <c r="D12" s="353">
        <v>6</v>
      </c>
      <c r="E12" s="354"/>
      <c r="F12" s="353">
        <v>6</v>
      </c>
      <c r="G12" s="354"/>
      <c r="H12" s="353">
        <f aca="true" t="shared" si="0" ref="H12:H29">F12-D12</f>
        <v>0</v>
      </c>
      <c r="I12" s="355"/>
      <c r="J12" s="248" t="s">
        <v>187</v>
      </c>
    </row>
    <row r="13" spans="1:10" ht="15.75">
      <c r="A13" s="153" t="s">
        <v>5</v>
      </c>
      <c r="B13" s="353">
        <v>1</v>
      </c>
      <c r="C13" s="354"/>
      <c r="D13" s="353">
        <v>1</v>
      </c>
      <c r="E13" s="354"/>
      <c r="F13" s="353">
        <v>1</v>
      </c>
      <c r="G13" s="354"/>
      <c r="H13" s="353">
        <f t="shared" si="0"/>
        <v>0</v>
      </c>
      <c r="I13" s="355"/>
      <c r="J13" s="248" t="s">
        <v>187</v>
      </c>
    </row>
    <row r="14" spans="1:10" ht="15.75">
      <c r="A14" s="153" t="s">
        <v>6</v>
      </c>
      <c r="B14" s="353">
        <v>16</v>
      </c>
      <c r="C14" s="354"/>
      <c r="D14" s="353">
        <v>16</v>
      </c>
      <c r="E14" s="354"/>
      <c r="F14" s="353">
        <v>16</v>
      </c>
      <c r="G14" s="354"/>
      <c r="H14" s="353">
        <f t="shared" si="0"/>
        <v>0</v>
      </c>
      <c r="I14" s="355"/>
      <c r="J14" s="248" t="s">
        <v>187</v>
      </c>
    </row>
    <row r="15" spans="1:10" ht="15.75">
      <c r="A15" s="153" t="s">
        <v>8</v>
      </c>
      <c r="B15" s="353">
        <v>227</v>
      </c>
      <c r="C15" s="354"/>
      <c r="D15" s="353">
        <v>255</v>
      </c>
      <c r="E15" s="354"/>
      <c r="F15" s="353">
        <v>276</v>
      </c>
      <c r="G15" s="354"/>
      <c r="H15" s="353">
        <f t="shared" si="0"/>
        <v>21</v>
      </c>
      <c r="I15" s="355"/>
      <c r="J15" s="248" t="s">
        <v>187</v>
      </c>
    </row>
    <row r="16" spans="1:10" ht="15.75">
      <c r="A16" s="107" t="s">
        <v>7</v>
      </c>
      <c r="B16" s="353">
        <v>180</v>
      </c>
      <c r="C16" s="354"/>
      <c r="D16" s="353">
        <v>180</v>
      </c>
      <c r="E16" s="354"/>
      <c r="F16" s="353">
        <v>180</v>
      </c>
      <c r="G16" s="354"/>
      <c r="H16" s="353">
        <f t="shared" si="0"/>
        <v>0</v>
      </c>
      <c r="I16" s="355"/>
      <c r="J16" s="248" t="s">
        <v>187</v>
      </c>
    </row>
    <row r="17" spans="1:10" ht="15.75">
      <c r="A17" s="107" t="s">
        <v>9</v>
      </c>
      <c r="B17" s="353">
        <v>69</v>
      </c>
      <c r="C17" s="354"/>
      <c r="D17" s="353">
        <v>69</v>
      </c>
      <c r="E17" s="354"/>
      <c r="F17" s="353">
        <v>69</v>
      </c>
      <c r="G17" s="354"/>
      <c r="H17" s="353">
        <f t="shared" si="0"/>
        <v>0</v>
      </c>
      <c r="I17" s="355"/>
      <c r="J17" s="248" t="s">
        <v>187</v>
      </c>
    </row>
    <row r="18" spans="1:10" ht="15.75">
      <c r="A18" s="107" t="s">
        <v>10</v>
      </c>
      <c r="B18" s="353">
        <v>88</v>
      </c>
      <c r="C18" s="354"/>
      <c r="D18" s="353">
        <v>104</v>
      </c>
      <c r="E18" s="354"/>
      <c r="F18" s="353">
        <v>114</v>
      </c>
      <c r="G18" s="354"/>
      <c r="H18" s="353">
        <f t="shared" si="0"/>
        <v>10</v>
      </c>
      <c r="I18" s="355"/>
      <c r="J18" s="248" t="s">
        <v>187</v>
      </c>
    </row>
    <row r="19" spans="1:10" ht="15.75">
      <c r="A19" s="107" t="s">
        <v>11</v>
      </c>
      <c r="B19" s="353">
        <v>123</v>
      </c>
      <c r="C19" s="354"/>
      <c r="D19" s="353">
        <v>123</v>
      </c>
      <c r="E19" s="354"/>
      <c r="F19" s="353">
        <v>123</v>
      </c>
      <c r="G19" s="354"/>
      <c r="H19" s="353">
        <f t="shared" si="0"/>
        <v>0</v>
      </c>
      <c r="I19" s="355"/>
      <c r="J19" s="248" t="s">
        <v>187</v>
      </c>
    </row>
    <row r="20" spans="1:10" ht="15.75">
      <c r="A20" s="107" t="s">
        <v>12</v>
      </c>
      <c r="B20" s="353">
        <v>98</v>
      </c>
      <c r="C20" s="354"/>
      <c r="D20" s="353">
        <v>126</v>
      </c>
      <c r="E20" s="354"/>
      <c r="F20" s="353">
        <v>147</v>
      </c>
      <c r="G20" s="354"/>
      <c r="H20" s="353">
        <f t="shared" si="0"/>
        <v>21</v>
      </c>
      <c r="I20" s="355"/>
      <c r="J20" s="248" t="s">
        <v>187</v>
      </c>
    </row>
    <row r="21" spans="1:10" ht="15.75">
      <c r="A21" s="107" t="s">
        <v>13</v>
      </c>
      <c r="B21" s="353">
        <v>38</v>
      </c>
      <c r="C21" s="354"/>
      <c r="D21" s="353">
        <v>38</v>
      </c>
      <c r="E21" s="354"/>
      <c r="F21" s="353">
        <v>38</v>
      </c>
      <c r="G21" s="354"/>
      <c r="H21" s="353">
        <f t="shared" si="0"/>
        <v>0</v>
      </c>
      <c r="I21" s="355"/>
      <c r="J21" s="248" t="s">
        <v>187</v>
      </c>
    </row>
    <row r="22" spans="1:10" ht="15.75">
      <c r="A22" s="107" t="s">
        <v>14</v>
      </c>
      <c r="B22" s="353">
        <v>50</v>
      </c>
      <c r="C22" s="354"/>
      <c r="D22" s="353">
        <v>92</v>
      </c>
      <c r="E22" s="354"/>
      <c r="F22" s="353">
        <v>123</v>
      </c>
      <c r="G22" s="354"/>
      <c r="H22" s="353">
        <f t="shared" si="0"/>
        <v>31</v>
      </c>
      <c r="I22" s="355"/>
      <c r="J22" s="248" t="s">
        <v>187</v>
      </c>
    </row>
    <row r="23" spans="1:10" ht="15.75">
      <c r="A23" s="107" t="s">
        <v>15</v>
      </c>
      <c r="B23" s="353">
        <v>264</v>
      </c>
      <c r="C23" s="354"/>
      <c r="D23" s="353">
        <v>264</v>
      </c>
      <c r="E23" s="354"/>
      <c r="F23" s="353">
        <v>264</v>
      </c>
      <c r="G23" s="354"/>
      <c r="H23" s="353">
        <f t="shared" si="0"/>
        <v>0</v>
      </c>
      <c r="I23" s="355"/>
      <c r="J23" s="248" t="s">
        <v>187</v>
      </c>
    </row>
    <row r="24" spans="1:10" ht="15.75">
      <c r="A24" s="107" t="s">
        <v>16</v>
      </c>
      <c r="B24" s="353">
        <v>56</v>
      </c>
      <c r="C24" s="354"/>
      <c r="D24" s="353">
        <v>112</v>
      </c>
      <c r="E24" s="354"/>
      <c r="F24" s="353">
        <v>154</v>
      </c>
      <c r="G24" s="354"/>
      <c r="H24" s="353">
        <f t="shared" si="0"/>
        <v>42</v>
      </c>
      <c r="I24" s="355"/>
      <c r="J24" s="248" t="s">
        <v>187</v>
      </c>
    </row>
    <row r="25" spans="1:10" ht="15.75">
      <c r="A25" s="107" t="s">
        <v>17</v>
      </c>
      <c r="B25" s="353">
        <v>40</v>
      </c>
      <c r="C25" s="354"/>
      <c r="D25" s="353">
        <v>40</v>
      </c>
      <c r="E25" s="354"/>
      <c r="F25" s="353">
        <v>40</v>
      </c>
      <c r="G25" s="354"/>
      <c r="H25" s="353">
        <f t="shared" si="0"/>
        <v>0</v>
      </c>
      <c r="I25" s="355"/>
      <c r="J25" s="248" t="s">
        <v>187</v>
      </c>
    </row>
    <row r="26" spans="1:10" ht="15.75">
      <c r="A26" s="107" t="s">
        <v>18</v>
      </c>
      <c r="B26" s="353">
        <v>17</v>
      </c>
      <c r="C26" s="354"/>
      <c r="D26" s="353">
        <v>17</v>
      </c>
      <c r="E26" s="354"/>
      <c r="F26" s="353">
        <v>17</v>
      </c>
      <c r="G26" s="354"/>
      <c r="H26" s="353">
        <f t="shared" si="0"/>
        <v>0</v>
      </c>
      <c r="I26" s="355"/>
      <c r="J26" s="248" t="s">
        <v>187</v>
      </c>
    </row>
    <row r="27" spans="1:10" ht="15.75">
      <c r="A27" s="107" t="s">
        <v>19</v>
      </c>
      <c r="B27" s="353">
        <v>26</v>
      </c>
      <c r="C27" s="354"/>
      <c r="D27" s="353">
        <v>26</v>
      </c>
      <c r="E27" s="354"/>
      <c r="F27" s="353">
        <v>26</v>
      </c>
      <c r="G27" s="354"/>
      <c r="H27" s="353">
        <f t="shared" si="0"/>
        <v>0</v>
      </c>
      <c r="I27" s="355"/>
      <c r="J27" s="248" t="s">
        <v>187</v>
      </c>
    </row>
    <row r="28" spans="1:10" ht="15.75">
      <c r="A28" s="107" t="s">
        <v>20</v>
      </c>
      <c r="B28" s="353">
        <v>15</v>
      </c>
      <c r="C28" s="354"/>
      <c r="D28" s="353">
        <v>15</v>
      </c>
      <c r="E28" s="354"/>
      <c r="F28" s="353">
        <v>15</v>
      </c>
      <c r="G28" s="354"/>
      <c r="H28" s="353">
        <f t="shared" si="0"/>
        <v>0</v>
      </c>
      <c r="I28" s="355"/>
      <c r="J28" s="248" t="s">
        <v>187</v>
      </c>
    </row>
    <row r="29" spans="1:10" ht="15.75">
      <c r="A29" s="107" t="s">
        <v>21</v>
      </c>
      <c r="B29" s="353">
        <v>25</v>
      </c>
      <c r="C29" s="354"/>
      <c r="D29" s="353">
        <v>25</v>
      </c>
      <c r="E29" s="354"/>
      <c r="F29" s="353">
        <v>25</v>
      </c>
      <c r="G29" s="354"/>
      <c r="H29" s="353">
        <f t="shared" si="0"/>
        <v>0</v>
      </c>
      <c r="I29" s="355"/>
      <c r="J29" s="248" t="s">
        <v>187</v>
      </c>
    </row>
    <row r="30" spans="1:10" ht="15.75">
      <c r="A30" s="107" t="s">
        <v>22</v>
      </c>
      <c r="B30" s="353">
        <v>7</v>
      </c>
      <c r="C30" s="354"/>
      <c r="D30" s="353">
        <v>7</v>
      </c>
      <c r="E30" s="354"/>
      <c r="F30" s="353">
        <v>7</v>
      </c>
      <c r="G30" s="354"/>
      <c r="H30" s="353">
        <f>F30-D30</f>
        <v>0</v>
      </c>
      <c r="I30" s="355"/>
      <c r="J30" s="248" t="s">
        <v>187</v>
      </c>
    </row>
    <row r="31" spans="1:10" ht="15.75">
      <c r="A31" s="105" t="s">
        <v>147</v>
      </c>
      <c r="B31" s="356">
        <v>55</v>
      </c>
      <c r="C31" s="357"/>
      <c r="D31" s="356">
        <v>57</v>
      </c>
      <c r="E31" s="357"/>
      <c r="F31" s="356">
        <v>57</v>
      </c>
      <c r="G31" s="357"/>
      <c r="H31" s="356">
        <f>F31-D31</f>
        <v>0</v>
      </c>
      <c r="I31" s="358"/>
      <c r="J31" s="248" t="s">
        <v>187</v>
      </c>
    </row>
    <row r="32" spans="1:10" ht="15.75">
      <c r="A32" s="127" t="s">
        <v>92</v>
      </c>
      <c r="B32" s="359">
        <f>SUM(B12:B31)</f>
        <v>1401</v>
      </c>
      <c r="C32" s="360"/>
      <c r="D32" s="359">
        <f>SUM(D12:D31)</f>
        <v>1573</v>
      </c>
      <c r="E32" s="360"/>
      <c r="F32" s="359">
        <f>SUM(F12:F31)</f>
        <v>1698</v>
      </c>
      <c r="G32" s="360"/>
      <c r="H32" s="359">
        <f>SUM(H12:H31)</f>
        <v>125</v>
      </c>
      <c r="I32" s="361"/>
      <c r="J32" s="248" t="s">
        <v>187</v>
      </c>
    </row>
    <row r="33" spans="1:10" ht="15.75">
      <c r="A33" s="128" t="s">
        <v>231</v>
      </c>
      <c r="B33" s="362"/>
      <c r="C33" s="445">
        <v>171805</v>
      </c>
      <c r="D33" s="362"/>
      <c r="E33" s="228">
        <f>C33*1.031</f>
        <v>177130.955</v>
      </c>
      <c r="F33" s="366"/>
      <c r="G33" s="228">
        <f>E33*1.022</f>
        <v>181027.83601</v>
      </c>
      <c r="H33" s="362"/>
      <c r="I33" s="367"/>
      <c r="J33" s="248" t="s">
        <v>187</v>
      </c>
    </row>
    <row r="34" spans="1:10" ht="15.75">
      <c r="A34" s="128" t="s">
        <v>115</v>
      </c>
      <c r="B34" s="363"/>
      <c r="C34" s="445">
        <v>78980</v>
      </c>
      <c r="D34" s="362"/>
      <c r="E34" s="228">
        <f>C34*1.031</f>
        <v>81428.37999999999</v>
      </c>
      <c r="F34" s="366"/>
      <c r="G34" s="228">
        <f>E34*1.022</f>
        <v>83219.80436</v>
      </c>
      <c r="H34" s="362"/>
      <c r="I34" s="367"/>
      <c r="J34" s="248" t="s">
        <v>187</v>
      </c>
    </row>
    <row r="35" spans="1:10" ht="16.5" thickBot="1">
      <c r="A35" s="154" t="s">
        <v>116</v>
      </c>
      <c r="B35" s="364"/>
      <c r="C35" s="446">
        <v>12</v>
      </c>
      <c r="D35" s="365"/>
      <c r="E35" s="446">
        <v>12</v>
      </c>
      <c r="F35" s="365"/>
      <c r="G35" s="446">
        <v>12</v>
      </c>
      <c r="H35" s="365"/>
      <c r="I35" s="368"/>
      <c r="J35" s="248" t="s">
        <v>236</v>
      </c>
    </row>
    <row r="36" spans="1:10" ht="15.75">
      <c r="A36" s="884"/>
      <c r="B36" s="804"/>
      <c r="C36" s="804"/>
      <c r="D36" s="804"/>
      <c r="E36" s="804"/>
      <c r="F36" s="804"/>
      <c r="G36" s="804"/>
      <c r="H36" s="804"/>
      <c r="I36" s="804"/>
      <c r="J36" s="804"/>
    </row>
    <row r="37" spans="1:9" ht="15.75">
      <c r="A37" s="22"/>
      <c r="B37" s="22"/>
      <c r="C37" s="22"/>
      <c r="D37" s="22"/>
      <c r="E37" s="22"/>
      <c r="F37" s="22"/>
      <c r="G37" s="22"/>
      <c r="H37" s="22"/>
      <c r="I37" s="22"/>
    </row>
    <row r="38" spans="1:8" ht="20.25">
      <c r="A38" s="167"/>
      <c r="B38" s="168"/>
      <c r="C38" s="168"/>
      <c r="D38" s="168"/>
      <c r="E38" s="168"/>
      <c r="F38" s="168"/>
      <c r="G38" s="168"/>
      <c r="H38" s="168"/>
    </row>
    <row r="39" spans="1:8" ht="20.25">
      <c r="A39" s="167"/>
      <c r="B39" s="168"/>
      <c r="C39" s="168"/>
      <c r="D39" s="168"/>
      <c r="E39" s="168"/>
      <c r="F39" s="168"/>
      <c r="G39" s="168"/>
      <c r="H39" s="168"/>
    </row>
    <row r="40" spans="1:8" ht="119.25" customHeight="1">
      <c r="A40" s="871"/>
      <c r="B40" s="872"/>
      <c r="C40" s="872"/>
      <c r="D40" s="872"/>
      <c r="E40" s="872"/>
      <c r="F40" s="872"/>
      <c r="G40" s="872"/>
      <c r="H40" s="872"/>
    </row>
    <row r="41" spans="1:8" ht="15.75">
      <c r="A41" s="169"/>
      <c r="B41" s="170"/>
      <c r="C41" s="170"/>
      <c r="D41" s="170"/>
      <c r="E41" s="170"/>
      <c r="F41" s="170"/>
      <c r="G41" s="170"/>
      <c r="H41" s="170"/>
    </row>
    <row r="42" spans="1:8" ht="46.5" customHeight="1">
      <c r="A42" s="873"/>
      <c r="B42" s="874"/>
      <c r="C42" s="874"/>
      <c r="D42" s="874"/>
      <c r="E42" s="874"/>
      <c r="F42" s="874"/>
      <c r="G42" s="874"/>
      <c r="H42" s="874"/>
    </row>
    <row r="44" ht="15.75">
      <c r="J44" s="248"/>
    </row>
  </sheetData>
  <mergeCells count="12">
    <mergeCell ref="A6:I6"/>
    <mergeCell ref="A5:I5"/>
    <mergeCell ref="A4:I4"/>
    <mergeCell ref="A1:I1"/>
    <mergeCell ref="A40:H40"/>
    <mergeCell ref="A42:H42"/>
    <mergeCell ref="B9:C10"/>
    <mergeCell ref="D9:E10"/>
    <mergeCell ref="F9:G10"/>
    <mergeCell ref="H9:I10"/>
    <mergeCell ref="A9:A11"/>
    <mergeCell ref="A36:J36"/>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7"/>
  <dimension ref="A1:M95"/>
  <sheetViews>
    <sheetView view="pageBreakPreview" zoomScale="65" zoomScaleNormal="75" zoomScaleSheetLayoutView="65" workbookViewId="0" topLeftCell="A1">
      <pane xSplit="4" ySplit="9" topLeftCell="E10" activePane="bottomRight" state="frozen"/>
      <selection pane="topLeft" activeCell="AC44" sqref="AC44"/>
      <selection pane="topRight" activeCell="AC44" sqref="AC44"/>
      <selection pane="bottomLeft" activeCell="AC44" sqref="AC44"/>
      <selection pane="bottomRight" activeCell="O13" sqref="O13"/>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12" width="10.77734375" style="3" customWidth="1"/>
    <col min="13" max="13" width="0.9921875" style="247" customWidth="1"/>
    <col min="15" max="16384" width="8.88671875" style="3" customWidth="1"/>
  </cols>
  <sheetData>
    <row r="1" spans="1:13" ht="18.75" customHeight="1">
      <c r="A1" s="648" t="s">
        <v>143</v>
      </c>
      <c r="B1" s="538"/>
      <c r="C1" s="538"/>
      <c r="D1" s="538"/>
      <c r="E1" s="538"/>
      <c r="F1" s="538"/>
      <c r="G1" s="538"/>
      <c r="H1" s="538"/>
      <c r="I1" s="538"/>
      <c r="J1" s="538"/>
      <c r="K1" s="538"/>
      <c r="L1" s="916"/>
      <c r="M1" s="246" t="s">
        <v>187</v>
      </c>
    </row>
    <row r="2" spans="1:13" ht="18.75" customHeight="1">
      <c r="A2" s="793"/>
      <c r="B2" s="917"/>
      <c r="C2" s="917"/>
      <c r="D2" s="917"/>
      <c r="E2" s="917"/>
      <c r="F2" s="917"/>
      <c r="G2" s="917"/>
      <c r="H2" s="917"/>
      <c r="I2" s="917"/>
      <c r="J2" s="917"/>
      <c r="K2" s="917"/>
      <c r="L2" s="918"/>
      <c r="M2" s="246" t="s">
        <v>187</v>
      </c>
    </row>
    <row r="3" spans="1:13" ht="18.75">
      <c r="A3" s="919" t="s">
        <v>121</v>
      </c>
      <c r="B3" s="920"/>
      <c r="C3" s="920"/>
      <c r="D3" s="920"/>
      <c r="E3" s="920"/>
      <c r="F3" s="920"/>
      <c r="G3" s="920"/>
      <c r="H3" s="920"/>
      <c r="I3" s="920"/>
      <c r="J3" s="920"/>
      <c r="K3" s="920"/>
      <c r="L3" s="921"/>
      <c r="M3" s="246" t="s">
        <v>187</v>
      </c>
    </row>
    <row r="4" spans="1:13" ht="16.5">
      <c r="A4" s="922" t="str">
        <f>+'B. Summary of Requirements '!A5</f>
        <v>Administrative Review and Appeals</v>
      </c>
      <c r="B4" s="538"/>
      <c r="C4" s="538"/>
      <c r="D4" s="538"/>
      <c r="E4" s="538"/>
      <c r="F4" s="538"/>
      <c r="G4" s="538"/>
      <c r="H4" s="538"/>
      <c r="I4" s="538"/>
      <c r="J4" s="538"/>
      <c r="K4" s="538"/>
      <c r="L4" s="916"/>
      <c r="M4" s="246" t="s">
        <v>187</v>
      </c>
    </row>
    <row r="5" spans="1:13" ht="16.5">
      <c r="A5" s="922" t="str">
        <f>+'B. Summary of Requirements '!A6</f>
        <v>Salaries and Expenses</v>
      </c>
      <c r="B5" s="538"/>
      <c r="C5" s="538"/>
      <c r="D5" s="538"/>
      <c r="E5" s="538"/>
      <c r="F5" s="538"/>
      <c r="G5" s="538"/>
      <c r="H5" s="538"/>
      <c r="I5" s="538"/>
      <c r="J5" s="538"/>
      <c r="K5" s="538"/>
      <c r="L5" s="916"/>
      <c r="M5" s="246" t="s">
        <v>187</v>
      </c>
    </row>
    <row r="6" spans="1:13" ht="15.75">
      <c r="A6" s="927" t="s">
        <v>155</v>
      </c>
      <c r="B6" s="538"/>
      <c r="C6" s="538"/>
      <c r="D6" s="538"/>
      <c r="E6" s="538"/>
      <c r="F6" s="538"/>
      <c r="G6" s="538"/>
      <c r="H6" s="538"/>
      <c r="I6" s="538"/>
      <c r="J6" s="538"/>
      <c r="K6" s="538"/>
      <c r="L6" s="916"/>
      <c r="M6" s="246" t="s">
        <v>187</v>
      </c>
    </row>
    <row r="7" spans="1:13" ht="11.25" customHeight="1">
      <c r="A7" s="39"/>
      <c r="B7" s="12"/>
      <c r="C7" s="25"/>
      <c r="D7" s="25"/>
      <c r="E7" s="25"/>
      <c r="F7" s="25"/>
      <c r="G7" s="25"/>
      <c r="H7" s="25"/>
      <c r="I7" s="25"/>
      <c r="J7" s="25"/>
      <c r="K7" s="4"/>
      <c r="L7" s="4"/>
      <c r="M7" s="246" t="s">
        <v>187</v>
      </c>
    </row>
    <row r="8" spans="1:13" ht="44.25" customHeight="1">
      <c r="A8" s="923" t="s">
        <v>117</v>
      </c>
      <c r="B8" s="553"/>
      <c r="C8" s="553"/>
      <c r="D8" s="554"/>
      <c r="E8" s="909" t="s">
        <v>75</v>
      </c>
      <c r="F8" s="910"/>
      <c r="G8" s="930" t="s">
        <v>61</v>
      </c>
      <c r="H8" s="931"/>
      <c r="I8" s="928" t="s">
        <v>69</v>
      </c>
      <c r="J8" s="929"/>
      <c r="K8" s="928" t="s">
        <v>44</v>
      </c>
      <c r="L8" s="666"/>
      <c r="M8" s="246" t="s">
        <v>187</v>
      </c>
    </row>
    <row r="9" spans="1:13" ht="25.5" customHeight="1" thickBot="1">
      <c r="A9" s="540"/>
      <c r="B9" s="602"/>
      <c r="C9" s="602"/>
      <c r="D9" s="603"/>
      <c r="E9" s="97" t="s">
        <v>47</v>
      </c>
      <c r="F9" s="98" t="s">
        <v>176</v>
      </c>
      <c r="G9" s="97" t="s">
        <v>47</v>
      </c>
      <c r="H9" s="98" t="s">
        <v>176</v>
      </c>
      <c r="I9" s="97" t="s">
        <v>47</v>
      </c>
      <c r="J9" s="98" t="s">
        <v>176</v>
      </c>
      <c r="K9" s="97" t="s">
        <v>47</v>
      </c>
      <c r="L9" s="99" t="s">
        <v>176</v>
      </c>
      <c r="M9" s="246" t="s">
        <v>187</v>
      </c>
    </row>
    <row r="10" spans="1:13" ht="15.75">
      <c r="A10" s="924" t="s">
        <v>227</v>
      </c>
      <c r="B10" s="925"/>
      <c r="C10" s="925"/>
      <c r="D10" s="926"/>
      <c r="E10" s="369">
        <v>1318</v>
      </c>
      <c r="F10" s="370">
        <v>116401</v>
      </c>
      <c r="G10" s="369">
        <v>1404</v>
      </c>
      <c r="H10" s="370">
        <v>130320</v>
      </c>
      <c r="I10" s="369">
        <v>1553</v>
      </c>
      <c r="J10" s="370">
        <v>145462</v>
      </c>
      <c r="K10" s="369">
        <f>I10-G10</f>
        <v>149</v>
      </c>
      <c r="L10" s="330">
        <f>J10-H10</f>
        <v>15142</v>
      </c>
      <c r="M10" s="246" t="s">
        <v>187</v>
      </c>
    </row>
    <row r="11" spans="1:13" ht="15.75">
      <c r="A11" s="891" t="s">
        <v>91</v>
      </c>
      <c r="B11" s="892"/>
      <c r="C11" s="892"/>
      <c r="D11" s="893"/>
      <c r="E11" s="369">
        <v>121</v>
      </c>
      <c r="F11" s="370">
        <v>7622</v>
      </c>
      <c r="G11" s="369">
        <v>121</v>
      </c>
      <c r="H11" s="370">
        <v>6952</v>
      </c>
      <c r="I11" s="369">
        <v>121</v>
      </c>
      <c r="J11" s="370">
        <v>6952</v>
      </c>
      <c r="K11" s="369">
        <f>I11-G11</f>
        <v>0</v>
      </c>
      <c r="L11" s="330">
        <f>J11-H11</f>
        <v>0</v>
      </c>
      <c r="M11" s="246" t="s">
        <v>187</v>
      </c>
    </row>
    <row r="12" spans="1:13" ht="15.75">
      <c r="A12" s="891" t="s">
        <v>55</v>
      </c>
      <c r="B12" s="892"/>
      <c r="C12" s="892"/>
      <c r="D12" s="893"/>
      <c r="E12" s="369">
        <f aca="true" t="shared" si="0" ref="E12:K12">+E13+E14</f>
        <v>0</v>
      </c>
      <c r="F12" s="370">
        <v>1125</v>
      </c>
      <c r="G12" s="369">
        <f t="shared" si="0"/>
        <v>0</v>
      </c>
      <c r="H12" s="370">
        <v>679</v>
      </c>
      <c r="I12" s="369">
        <f t="shared" si="0"/>
        <v>0</v>
      </c>
      <c r="J12" s="370">
        <v>679</v>
      </c>
      <c r="K12" s="369">
        <f t="shared" si="0"/>
        <v>0</v>
      </c>
      <c r="L12" s="330">
        <f>J12-H12</f>
        <v>0</v>
      </c>
      <c r="M12" s="246" t="s">
        <v>187</v>
      </c>
    </row>
    <row r="13" spans="1:13" ht="15.75">
      <c r="A13" s="912" t="s">
        <v>57</v>
      </c>
      <c r="B13" s="569"/>
      <c r="C13" s="569"/>
      <c r="D13" s="890"/>
      <c r="E13" s="374"/>
      <c r="F13" s="375">
        <v>54</v>
      </c>
      <c r="G13" s="374"/>
      <c r="H13" s="375">
        <v>72</v>
      </c>
      <c r="I13" s="374"/>
      <c r="J13" s="375">
        <v>72</v>
      </c>
      <c r="K13" s="374">
        <f>I13-G13</f>
        <v>0</v>
      </c>
      <c r="L13" s="376">
        <f>J13-H13</f>
        <v>0</v>
      </c>
      <c r="M13" s="246" t="s">
        <v>187</v>
      </c>
    </row>
    <row r="14" spans="1:13" ht="15.75">
      <c r="A14" s="912" t="s">
        <v>56</v>
      </c>
      <c r="B14" s="569"/>
      <c r="C14" s="569"/>
      <c r="D14" s="890"/>
      <c r="E14" s="374"/>
      <c r="F14" s="375">
        <v>1071</v>
      </c>
      <c r="G14" s="374"/>
      <c r="H14" s="375">
        <v>607</v>
      </c>
      <c r="I14" s="374"/>
      <c r="J14" s="375">
        <v>607</v>
      </c>
      <c r="K14" s="374">
        <f>I14-G14</f>
        <v>0</v>
      </c>
      <c r="L14" s="376">
        <f>J14-H14</f>
        <v>0</v>
      </c>
      <c r="M14" s="246" t="s">
        <v>187</v>
      </c>
    </row>
    <row r="15" spans="1:13" ht="15.75">
      <c r="A15" s="913" t="s">
        <v>58</v>
      </c>
      <c r="B15" s="914"/>
      <c r="C15" s="914"/>
      <c r="D15" s="915"/>
      <c r="E15" s="377"/>
      <c r="F15" s="378">
        <v>0</v>
      </c>
      <c r="G15" s="377"/>
      <c r="H15" s="378">
        <v>0</v>
      </c>
      <c r="I15" s="377"/>
      <c r="J15" s="378">
        <v>0</v>
      </c>
      <c r="K15" s="377">
        <f>I15-G15</f>
        <v>0</v>
      </c>
      <c r="L15" s="379">
        <f>J15-H15</f>
        <v>0</v>
      </c>
      <c r="M15" s="246" t="s">
        <v>187</v>
      </c>
    </row>
    <row r="16" spans="1:13" ht="15.75">
      <c r="A16" s="906" t="s">
        <v>230</v>
      </c>
      <c r="B16" s="572"/>
      <c r="C16" s="572"/>
      <c r="D16" s="573"/>
      <c r="E16" s="380">
        <f aca="true" t="shared" si="1" ref="E16:L16">+E10+E11+E12+E15</f>
        <v>1439</v>
      </c>
      <c r="F16" s="381">
        <f t="shared" si="1"/>
        <v>125148</v>
      </c>
      <c r="G16" s="380">
        <f t="shared" si="1"/>
        <v>1525</v>
      </c>
      <c r="H16" s="381">
        <f t="shared" si="1"/>
        <v>137951</v>
      </c>
      <c r="I16" s="380">
        <f t="shared" si="1"/>
        <v>1674</v>
      </c>
      <c r="J16" s="381">
        <f t="shared" si="1"/>
        <v>153093</v>
      </c>
      <c r="K16" s="380">
        <f>SUM(K10:K15)</f>
        <v>149</v>
      </c>
      <c r="L16" s="382">
        <f t="shared" si="1"/>
        <v>15142</v>
      </c>
      <c r="M16" s="246" t="s">
        <v>187</v>
      </c>
    </row>
    <row r="17" spans="1:13" ht="15.75">
      <c r="A17" s="891" t="s">
        <v>118</v>
      </c>
      <c r="B17" s="892"/>
      <c r="C17" s="892"/>
      <c r="D17" s="893"/>
      <c r="E17" s="369"/>
      <c r="F17" s="370"/>
      <c r="G17" s="369"/>
      <c r="H17" s="370"/>
      <c r="I17" s="369"/>
      <c r="J17" s="370"/>
      <c r="K17" s="369"/>
      <c r="L17" s="330"/>
      <c r="M17" s="246" t="s">
        <v>187</v>
      </c>
    </row>
    <row r="18" spans="1:13" ht="15.75">
      <c r="A18" s="889" t="s">
        <v>78</v>
      </c>
      <c r="B18" s="569"/>
      <c r="C18" s="569"/>
      <c r="D18" s="890"/>
      <c r="E18" s="369"/>
      <c r="F18" s="370">
        <v>33098</v>
      </c>
      <c r="G18" s="369"/>
      <c r="H18" s="370">
        <v>36469</v>
      </c>
      <c r="I18" s="369"/>
      <c r="J18" s="370">
        <v>41198</v>
      </c>
      <c r="K18" s="369"/>
      <c r="L18" s="330">
        <f aca="true" t="shared" si="2" ref="L18:L23">J18-H18</f>
        <v>4729</v>
      </c>
      <c r="M18" s="246" t="s">
        <v>187</v>
      </c>
    </row>
    <row r="19" spans="1:13" ht="15.75">
      <c r="A19" s="889" t="s">
        <v>149</v>
      </c>
      <c r="B19" s="569"/>
      <c r="C19" s="569"/>
      <c r="D19" s="890"/>
      <c r="E19" s="369"/>
      <c r="F19" s="370">
        <v>21</v>
      </c>
      <c r="G19" s="369"/>
      <c r="H19" s="370">
        <v>2</v>
      </c>
      <c r="I19" s="369"/>
      <c r="J19" s="370">
        <v>2</v>
      </c>
      <c r="K19" s="369"/>
      <c r="L19" s="330">
        <f t="shared" si="2"/>
        <v>0</v>
      </c>
      <c r="M19" s="246" t="s">
        <v>187</v>
      </c>
    </row>
    <row r="20" spans="1:13" ht="15.75">
      <c r="A20" s="889" t="s">
        <v>79</v>
      </c>
      <c r="B20" s="569"/>
      <c r="C20" s="569"/>
      <c r="D20" s="890"/>
      <c r="E20" s="369"/>
      <c r="F20" s="370">
        <v>2596</v>
      </c>
      <c r="G20" s="369"/>
      <c r="H20" s="370">
        <v>2726</v>
      </c>
      <c r="I20" s="369"/>
      <c r="J20" s="370">
        <v>3011</v>
      </c>
      <c r="K20" s="369"/>
      <c r="L20" s="330">
        <f t="shared" si="2"/>
        <v>285</v>
      </c>
      <c r="M20" s="246" t="s">
        <v>187</v>
      </c>
    </row>
    <row r="21" spans="1:13" ht="15.75">
      <c r="A21" s="889" t="s">
        <v>80</v>
      </c>
      <c r="B21" s="569"/>
      <c r="C21" s="569"/>
      <c r="D21" s="890"/>
      <c r="E21" s="369"/>
      <c r="F21" s="370">
        <v>1923</v>
      </c>
      <c r="G21" s="369"/>
      <c r="H21" s="370">
        <v>1549</v>
      </c>
      <c r="I21" s="369"/>
      <c r="J21" s="370">
        <v>1693</v>
      </c>
      <c r="K21" s="369"/>
      <c r="L21" s="330">
        <f t="shared" si="2"/>
        <v>144</v>
      </c>
      <c r="M21" s="246" t="s">
        <v>187</v>
      </c>
    </row>
    <row r="22" spans="1:13" ht="15.75">
      <c r="A22" s="889" t="s">
        <v>140</v>
      </c>
      <c r="B22" s="569"/>
      <c r="C22" s="569"/>
      <c r="D22" s="890"/>
      <c r="E22" s="369"/>
      <c r="F22" s="370">
        <v>28799</v>
      </c>
      <c r="G22" s="369"/>
      <c r="H22" s="370">
        <v>31941</v>
      </c>
      <c r="I22" s="369"/>
      <c r="J22" s="370">
        <v>33087</v>
      </c>
      <c r="K22" s="369"/>
      <c r="L22" s="330">
        <f t="shared" si="2"/>
        <v>1146</v>
      </c>
      <c r="M22" s="246" t="s">
        <v>187</v>
      </c>
    </row>
    <row r="23" spans="1:13" ht="15.75">
      <c r="A23" s="889" t="s">
        <v>35</v>
      </c>
      <c r="B23" s="569"/>
      <c r="C23" s="569"/>
      <c r="D23" s="890"/>
      <c r="E23" s="369"/>
      <c r="F23" s="370">
        <v>363</v>
      </c>
      <c r="G23" s="369"/>
      <c r="H23" s="370">
        <v>213</v>
      </c>
      <c r="I23" s="369"/>
      <c r="J23" s="370">
        <v>213</v>
      </c>
      <c r="K23" s="369"/>
      <c r="L23" s="330">
        <f t="shared" si="2"/>
        <v>0</v>
      </c>
      <c r="M23" s="246" t="s">
        <v>187</v>
      </c>
    </row>
    <row r="24" spans="1:13" ht="15.75">
      <c r="A24" s="889" t="s">
        <v>81</v>
      </c>
      <c r="B24" s="569"/>
      <c r="C24" s="569"/>
      <c r="D24" s="890"/>
      <c r="E24" s="369"/>
      <c r="F24" s="370">
        <v>4950</v>
      </c>
      <c r="G24" s="369"/>
      <c r="H24" s="370">
        <v>4974</v>
      </c>
      <c r="I24" s="369"/>
      <c r="J24" s="370">
        <v>5658</v>
      </c>
      <c r="K24" s="369"/>
      <c r="L24" s="330">
        <f aca="true" t="shared" si="3" ref="L24:L34">J24-H24</f>
        <v>684</v>
      </c>
      <c r="M24" s="246" t="s">
        <v>187</v>
      </c>
    </row>
    <row r="25" spans="1:13" ht="15.75">
      <c r="A25" s="889" t="s">
        <v>82</v>
      </c>
      <c r="B25" s="569"/>
      <c r="C25" s="569"/>
      <c r="D25" s="890"/>
      <c r="E25" s="369"/>
      <c r="F25" s="370">
        <v>271</v>
      </c>
      <c r="G25" s="369"/>
      <c r="H25" s="370">
        <v>200</v>
      </c>
      <c r="I25" s="369"/>
      <c r="J25" s="370">
        <v>222</v>
      </c>
      <c r="K25" s="369"/>
      <c r="L25" s="330">
        <f t="shared" si="3"/>
        <v>22</v>
      </c>
      <c r="M25" s="246" t="s">
        <v>187</v>
      </c>
    </row>
    <row r="26" spans="1:13" ht="15.75">
      <c r="A26" s="889" t="s">
        <v>83</v>
      </c>
      <c r="B26" s="569"/>
      <c r="C26" s="569"/>
      <c r="D26" s="890"/>
      <c r="E26" s="369"/>
      <c r="F26" s="370">
        <v>8239</v>
      </c>
      <c r="G26" s="369"/>
      <c r="H26" s="370">
        <v>16759</v>
      </c>
      <c r="I26" s="369"/>
      <c r="J26" s="370">
        <v>16759</v>
      </c>
      <c r="K26" s="369"/>
      <c r="L26" s="330">
        <f t="shared" si="3"/>
        <v>0</v>
      </c>
      <c r="M26" s="246" t="s">
        <v>187</v>
      </c>
    </row>
    <row r="27" spans="1:13" ht="15.75">
      <c r="A27" s="889" t="s">
        <v>84</v>
      </c>
      <c r="B27" s="569"/>
      <c r="C27" s="569"/>
      <c r="D27" s="890"/>
      <c r="E27" s="369"/>
      <c r="F27" s="370">
        <v>24466</v>
      </c>
      <c r="G27" s="369"/>
      <c r="H27" s="370">
        <v>29297</v>
      </c>
      <c r="I27" s="369"/>
      <c r="J27" s="370">
        <v>31374</v>
      </c>
      <c r="K27" s="369"/>
      <c r="L27" s="330">
        <f t="shared" si="3"/>
        <v>2077</v>
      </c>
      <c r="M27" s="246" t="s">
        <v>187</v>
      </c>
    </row>
    <row r="28" spans="1:13" ht="15.75">
      <c r="A28" s="889" t="s">
        <v>77</v>
      </c>
      <c r="B28" s="896"/>
      <c r="C28" s="896"/>
      <c r="D28" s="897"/>
      <c r="E28" s="369"/>
      <c r="F28" s="370">
        <v>5035</v>
      </c>
      <c r="G28" s="369"/>
      <c r="H28" s="370">
        <v>5821</v>
      </c>
      <c r="I28" s="369"/>
      <c r="J28" s="370">
        <v>5844</v>
      </c>
      <c r="K28" s="369"/>
      <c r="L28" s="330">
        <f t="shared" si="3"/>
        <v>23</v>
      </c>
      <c r="M28" s="246" t="s">
        <v>187</v>
      </c>
    </row>
    <row r="29" spans="1:13" ht="15.75">
      <c r="A29" s="889" t="s">
        <v>141</v>
      </c>
      <c r="B29" s="569"/>
      <c r="C29" s="569"/>
      <c r="D29" s="890"/>
      <c r="E29" s="369"/>
      <c r="F29" s="370">
        <v>3622</v>
      </c>
      <c r="G29" s="369"/>
      <c r="H29" s="370">
        <v>1448</v>
      </c>
      <c r="I29" s="369"/>
      <c r="J29" s="370">
        <v>1448</v>
      </c>
      <c r="K29" s="369"/>
      <c r="L29" s="330">
        <f t="shared" si="3"/>
        <v>0</v>
      </c>
      <c r="M29" s="246" t="s">
        <v>187</v>
      </c>
    </row>
    <row r="30" spans="1:13" ht="15.75">
      <c r="A30" s="889" t="s">
        <v>204</v>
      </c>
      <c r="B30" s="569"/>
      <c r="C30" s="569"/>
      <c r="D30" s="890"/>
      <c r="E30" s="369"/>
      <c r="F30" s="370">
        <v>163</v>
      </c>
      <c r="G30" s="369"/>
      <c r="H30" s="370">
        <v>168</v>
      </c>
      <c r="I30" s="369"/>
      <c r="J30" s="370">
        <v>187</v>
      </c>
      <c r="K30" s="369"/>
      <c r="L30" s="330">
        <f t="shared" si="3"/>
        <v>19</v>
      </c>
      <c r="M30" s="246" t="s">
        <v>187</v>
      </c>
    </row>
    <row r="31" spans="1:13" ht="15.75">
      <c r="A31" s="889" t="s">
        <v>150</v>
      </c>
      <c r="B31" s="569"/>
      <c r="C31" s="569"/>
      <c r="D31" s="890"/>
      <c r="E31" s="369"/>
      <c r="F31" s="370">
        <v>20776</v>
      </c>
      <c r="G31" s="369"/>
      <c r="H31" s="370">
        <v>19640</v>
      </c>
      <c r="I31" s="369"/>
      <c r="J31" s="370">
        <v>21031</v>
      </c>
      <c r="K31" s="369"/>
      <c r="L31" s="330">
        <f t="shared" si="3"/>
        <v>1391</v>
      </c>
      <c r="M31" s="246" t="s">
        <v>187</v>
      </c>
    </row>
    <row r="32" spans="1:13" ht="15.75">
      <c r="A32" s="889" t="s">
        <v>85</v>
      </c>
      <c r="B32" s="569"/>
      <c r="C32" s="569"/>
      <c r="D32" s="890"/>
      <c r="E32" s="369"/>
      <c r="F32" s="370">
        <v>2251</v>
      </c>
      <c r="G32" s="369"/>
      <c r="H32" s="370">
        <v>2628</v>
      </c>
      <c r="I32" s="369"/>
      <c r="J32" s="370">
        <v>2930</v>
      </c>
      <c r="K32" s="369"/>
      <c r="L32" s="330">
        <f t="shared" si="3"/>
        <v>302</v>
      </c>
      <c r="M32" s="246" t="s">
        <v>187</v>
      </c>
    </row>
    <row r="33" spans="1:13" ht="15.75">
      <c r="A33" s="889" t="s">
        <v>86</v>
      </c>
      <c r="B33" s="569"/>
      <c r="C33" s="569"/>
      <c r="D33" s="890"/>
      <c r="E33" s="369"/>
      <c r="F33" s="370">
        <v>7145</v>
      </c>
      <c r="G33" s="369"/>
      <c r="H33" s="370">
        <v>7845</v>
      </c>
      <c r="I33" s="369"/>
      <c r="J33" s="370">
        <v>590</v>
      </c>
      <c r="K33" s="369"/>
      <c r="L33" s="330">
        <f t="shared" si="3"/>
        <v>-7255</v>
      </c>
      <c r="M33" s="246" t="s">
        <v>187</v>
      </c>
    </row>
    <row r="34" spans="1:13" ht="15.75">
      <c r="A34" s="443" t="s">
        <v>205</v>
      </c>
      <c r="B34" s="441"/>
      <c r="C34" s="441"/>
      <c r="D34" s="442"/>
      <c r="E34" s="369"/>
      <c r="F34" s="370">
        <v>925</v>
      </c>
      <c r="G34" s="369"/>
      <c r="H34" s="370">
        <v>1034</v>
      </c>
      <c r="I34" s="369"/>
      <c r="J34" s="370">
        <v>860</v>
      </c>
      <c r="K34" s="369"/>
      <c r="L34" s="330">
        <f t="shared" si="3"/>
        <v>-174</v>
      </c>
      <c r="M34" s="246" t="s">
        <v>187</v>
      </c>
    </row>
    <row r="35" spans="1:13" ht="15.75">
      <c r="A35" s="889" t="s">
        <v>148</v>
      </c>
      <c r="B35" s="569"/>
      <c r="C35" s="569"/>
      <c r="D35" s="890"/>
      <c r="E35" s="369"/>
      <c r="F35" s="370">
        <v>70</v>
      </c>
      <c r="G35" s="369"/>
      <c r="H35" s="370">
        <v>20</v>
      </c>
      <c r="I35" s="369"/>
      <c r="J35" s="370">
        <v>20</v>
      </c>
      <c r="K35" s="369"/>
      <c r="L35" s="330">
        <f>J35-H35</f>
        <v>0</v>
      </c>
      <c r="M35" s="246" t="s">
        <v>187</v>
      </c>
    </row>
    <row r="36" spans="1:13" ht="15.75">
      <c r="A36" s="932" t="s">
        <v>87</v>
      </c>
      <c r="B36" s="933"/>
      <c r="C36" s="933"/>
      <c r="D36" s="934"/>
      <c r="E36" s="244"/>
      <c r="F36" s="126">
        <f>SUM(F16:F35)</f>
        <v>269861</v>
      </c>
      <c r="G36" s="244"/>
      <c r="H36" s="126">
        <f>SUM(H16:H35)</f>
        <v>300685</v>
      </c>
      <c r="I36" s="244"/>
      <c r="J36" s="126">
        <f>SUM(J16:J35)</f>
        <v>319220</v>
      </c>
      <c r="K36" s="244"/>
      <c r="L36" s="125">
        <f>SUM(L16:L35)</f>
        <v>18535</v>
      </c>
      <c r="M36" s="246" t="s">
        <v>187</v>
      </c>
    </row>
    <row r="37" spans="1:13" ht="16.5" customHeight="1">
      <c r="A37" s="935" t="s">
        <v>88</v>
      </c>
      <c r="B37" s="569"/>
      <c r="C37" s="569"/>
      <c r="D37" s="890"/>
      <c r="E37" s="371"/>
      <c r="F37" s="372">
        <v>-5</v>
      </c>
      <c r="G37" s="371"/>
      <c r="H37" s="372">
        <v>-144</v>
      </c>
      <c r="I37" s="371"/>
      <c r="J37" s="372">
        <v>0</v>
      </c>
      <c r="K37" s="371"/>
      <c r="L37" s="373"/>
      <c r="M37" s="246" t="s">
        <v>187</v>
      </c>
    </row>
    <row r="38" spans="1:13" ht="15.75">
      <c r="A38" s="935" t="s">
        <v>89</v>
      </c>
      <c r="B38" s="569"/>
      <c r="C38" s="569"/>
      <c r="D38" s="890"/>
      <c r="E38" s="371"/>
      <c r="F38" s="372">
        <v>144</v>
      </c>
      <c r="G38" s="371"/>
      <c r="H38" s="372">
        <v>144</v>
      </c>
      <c r="I38" s="371"/>
      <c r="J38" s="372">
        <v>0</v>
      </c>
      <c r="K38" s="371"/>
      <c r="L38" s="373"/>
      <c r="M38" s="246" t="s">
        <v>187</v>
      </c>
    </row>
    <row r="39" spans="1:13" ht="15.75">
      <c r="A39" s="935" t="s">
        <v>90</v>
      </c>
      <c r="B39" s="569"/>
      <c r="C39" s="569"/>
      <c r="D39" s="890"/>
      <c r="E39" s="371"/>
      <c r="F39" s="372">
        <v>0</v>
      </c>
      <c r="G39" s="371"/>
      <c r="H39" s="372">
        <v>0</v>
      </c>
      <c r="I39" s="371"/>
      <c r="J39" s="372">
        <v>0</v>
      </c>
      <c r="K39" s="371"/>
      <c r="L39" s="373"/>
      <c r="M39" s="246" t="s">
        <v>187</v>
      </c>
    </row>
    <row r="40" spans="1:13" ht="16.5" thickBot="1">
      <c r="A40" s="937" t="s">
        <v>188</v>
      </c>
      <c r="B40" s="938"/>
      <c r="C40" s="938"/>
      <c r="D40" s="939"/>
      <c r="E40" s="383"/>
      <c r="F40" s="384">
        <f>F36+F37+F38-F39</f>
        <v>270000</v>
      </c>
      <c r="G40" s="383"/>
      <c r="H40" s="384">
        <f>H36+H37+H38-H39</f>
        <v>300685</v>
      </c>
      <c r="I40" s="383"/>
      <c r="J40" s="384">
        <f>J36+J37+J38-J39</f>
        <v>319220</v>
      </c>
      <c r="K40" s="383"/>
      <c r="L40" s="385"/>
      <c r="M40" s="246" t="s">
        <v>187</v>
      </c>
    </row>
    <row r="41" spans="1:13" ht="15.75">
      <c r="A41" s="206"/>
      <c r="B41" s="226"/>
      <c r="C41" s="163"/>
      <c r="D41" s="227"/>
      <c r="E41" s="163"/>
      <c r="F41" s="163"/>
      <c r="G41" s="163"/>
      <c r="H41" s="163"/>
      <c r="I41" s="163"/>
      <c r="J41" s="163"/>
      <c r="K41" s="163"/>
      <c r="L41" s="163"/>
      <c r="M41" s="246" t="s">
        <v>236</v>
      </c>
    </row>
    <row r="42" spans="1:13" ht="15.75">
      <c r="A42" s="911"/>
      <c r="B42" s="804"/>
      <c r="C42" s="804"/>
      <c r="D42" s="804"/>
      <c r="E42" s="804"/>
      <c r="F42" s="804"/>
      <c r="G42" s="804"/>
      <c r="H42" s="804"/>
      <c r="I42" s="804"/>
      <c r="J42" s="804"/>
      <c r="K42" s="804"/>
      <c r="L42" s="804"/>
      <c r="M42" s="805"/>
    </row>
    <row r="43" spans="11:12" ht="15.75">
      <c r="K43" s="26"/>
      <c r="L43" s="26"/>
    </row>
    <row r="44" spans="1:12" ht="18">
      <c r="A44" s="907"/>
      <c r="B44" s="908"/>
      <c r="C44" s="908"/>
      <c r="D44" s="908"/>
      <c r="E44" s="908"/>
      <c r="F44" s="908"/>
      <c r="G44" s="908"/>
      <c r="H44" s="908"/>
      <c r="I44" s="908"/>
      <c r="J44" s="908"/>
      <c r="K44" s="163"/>
      <c r="L44" s="163"/>
    </row>
    <row r="45" spans="1:12" ht="18">
      <c r="A45" s="158"/>
      <c r="B45" s="159"/>
      <c r="C45" s="160"/>
      <c r="D45" s="160"/>
      <c r="E45" s="160"/>
      <c r="F45" s="160"/>
      <c r="G45" s="160"/>
      <c r="H45" s="160"/>
      <c r="I45" s="160"/>
      <c r="J45" s="160"/>
      <c r="K45" s="163"/>
      <c r="L45" s="163"/>
    </row>
    <row r="46" spans="1:12" ht="41.25" customHeight="1">
      <c r="A46" s="898"/>
      <c r="B46" s="899"/>
      <c r="C46" s="899"/>
      <c r="D46" s="899"/>
      <c r="E46" s="899"/>
      <c r="F46" s="899"/>
      <c r="G46" s="899"/>
      <c r="H46" s="899"/>
      <c r="I46" s="899"/>
      <c r="J46" s="899"/>
      <c r="K46" s="164"/>
      <c r="L46" s="165"/>
    </row>
    <row r="47" spans="1:12" ht="14.25" customHeight="1">
      <c r="A47" s="158"/>
      <c r="B47" s="161"/>
      <c r="C47" s="162"/>
      <c r="D47" s="162"/>
      <c r="E47" s="162"/>
      <c r="F47" s="162"/>
      <c r="G47" s="162"/>
      <c r="H47" s="162"/>
      <c r="I47" s="162"/>
      <c r="J47" s="162"/>
      <c r="K47" s="164"/>
      <c r="L47" s="164"/>
    </row>
    <row r="48" spans="1:12" ht="77.25" customHeight="1">
      <c r="A48" s="801"/>
      <c r="B48" s="900"/>
      <c r="C48" s="900"/>
      <c r="D48" s="900"/>
      <c r="E48" s="900"/>
      <c r="F48" s="900"/>
      <c r="G48" s="900"/>
      <c r="H48" s="900"/>
      <c r="I48" s="900"/>
      <c r="J48" s="900"/>
      <c r="K48" s="166"/>
      <c r="L48" s="165"/>
    </row>
    <row r="49" spans="1:12" ht="12.75" customHeight="1">
      <c r="A49" s="158"/>
      <c r="B49" s="161"/>
      <c r="C49" s="162"/>
      <c r="D49" s="162"/>
      <c r="E49" s="162"/>
      <c r="F49" s="162"/>
      <c r="G49" s="162"/>
      <c r="H49" s="162"/>
      <c r="I49" s="162"/>
      <c r="J49" s="162"/>
      <c r="K49" s="164"/>
      <c r="L49" s="164"/>
    </row>
    <row r="50" spans="1:12" ht="54" customHeight="1">
      <c r="A50" s="801"/>
      <c r="B50" s="901"/>
      <c r="C50" s="901"/>
      <c r="D50" s="901"/>
      <c r="E50" s="901"/>
      <c r="F50" s="901"/>
      <c r="G50" s="901"/>
      <c r="H50" s="901"/>
      <c r="I50" s="901"/>
      <c r="J50" s="901"/>
      <c r="K50" s="166"/>
      <c r="L50" s="165"/>
    </row>
    <row r="51" spans="1:12" ht="43.5" customHeight="1">
      <c r="A51" s="904"/>
      <c r="B51" s="903"/>
      <c r="C51" s="903"/>
      <c r="D51" s="903"/>
      <c r="E51" s="903"/>
      <c r="F51" s="903"/>
      <c r="G51" s="903"/>
      <c r="H51" s="903"/>
      <c r="I51" s="903"/>
      <c r="J51" s="903"/>
      <c r="K51" s="164"/>
      <c r="L51" s="164"/>
    </row>
    <row r="52" spans="1:12" ht="62.25" customHeight="1">
      <c r="A52" s="270"/>
      <c r="B52" s="936"/>
      <c r="C52" s="936"/>
      <c r="D52" s="936"/>
      <c r="E52" s="936"/>
      <c r="F52" s="936"/>
      <c r="G52" s="936"/>
      <c r="H52" s="936"/>
      <c r="I52" s="936"/>
      <c r="J52" s="936"/>
      <c r="K52" s="164"/>
      <c r="L52" s="164"/>
    </row>
    <row r="53" spans="1:12" ht="12" customHeight="1">
      <c r="A53" s="270"/>
      <c r="B53" s="224"/>
      <c r="C53" s="224"/>
      <c r="D53" s="224"/>
      <c r="E53" s="224"/>
      <c r="F53" s="224"/>
      <c r="G53" s="224"/>
      <c r="H53" s="224"/>
      <c r="I53" s="224"/>
      <c r="J53" s="224"/>
      <c r="K53" s="164"/>
      <c r="L53" s="164"/>
    </row>
    <row r="54" spans="1:12" ht="64.5" customHeight="1">
      <c r="A54" s="902"/>
      <c r="B54" s="905"/>
      <c r="C54" s="905"/>
      <c r="D54" s="905"/>
      <c r="E54" s="905"/>
      <c r="F54" s="905"/>
      <c r="G54" s="905"/>
      <c r="H54" s="905"/>
      <c r="I54" s="905"/>
      <c r="J54" s="905"/>
      <c r="K54" s="164"/>
      <c r="L54" s="164"/>
    </row>
    <row r="55" spans="1:12" ht="47.25" customHeight="1">
      <c r="A55" s="902"/>
      <c r="B55" s="903"/>
      <c r="C55" s="903"/>
      <c r="D55" s="903"/>
      <c r="E55" s="903"/>
      <c r="F55" s="903"/>
      <c r="G55" s="903"/>
      <c r="H55" s="903"/>
      <c r="I55" s="903"/>
      <c r="J55" s="903"/>
      <c r="K55" s="164"/>
      <c r="L55" s="164"/>
    </row>
    <row r="56" spans="1:12" ht="60" customHeight="1">
      <c r="A56" s="902"/>
      <c r="B56" s="903"/>
      <c r="C56" s="903"/>
      <c r="D56" s="903"/>
      <c r="E56" s="903"/>
      <c r="F56" s="903"/>
      <c r="G56" s="903"/>
      <c r="H56" s="903"/>
      <c r="I56" s="903"/>
      <c r="J56" s="903"/>
      <c r="K56" s="164"/>
      <c r="L56" s="164"/>
    </row>
    <row r="57" spans="1:12" ht="9" customHeight="1">
      <c r="A57" s="122"/>
      <c r="B57" s="115"/>
      <c r="C57" s="119"/>
      <c r="D57" s="119"/>
      <c r="E57" s="119"/>
      <c r="F57" s="119"/>
      <c r="G57" s="119"/>
      <c r="H57" s="119"/>
      <c r="I57" s="119"/>
      <c r="J57" s="119"/>
      <c r="K57" s="164"/>
      <c r="L57" s="164"/>
    </row>
    <row r="58" spans="1:12" ht="22.5" customHeight="1" hidden="1">
      <c r="A58" s="122"/>
      <c r="B58" s="894"/>
      <c r="C58" s="895"/>
      <c r="D58" s="895"/>
      <c r="E58" s="895"/>
      <c r="F58" s="895"/>
      <c r="G58" s="895"/>
      <c r="H58" s="895"/>
      <c r="I58" s="895"/>
      <c r="J58" s="895"/>
      <c r="K58" s="895"/>
      <c r="L58" s="895"/>
    </row>
    <row r="59" spans="1:12" ht="15.75" hidden="1">
      <c r="A59" s="122"/>
      <c r="B59" s="122"/>
      <c r="C59" s="122"/>
      <c r="D59" s="122"/>
      <c r="E59" s="122"/>
      <c r="F59" s="122"/>
      <c r="G59" s="122"/>
      <c r="H59" s="122"/>
      <c r="I59" s="122"/>
      <c r="J59" s="122"/>
      <c r="K59" s="123"/>
      <c r="L59" s="124"/>
    </row>
    <row r="60" spans="1:12" ht="18.75" hidden="1">
      <c r="A60" s="122"/>
      <c r="B60" s="118"/>
      <c r="C60" s="122"/>
      <c r="D60" s="122"/>
      <c r="E60" s="122"/>
      <c r="F60" s="122"/>
      <c r="G60" s="122"/>
      <c r="H60" s="122"/>
      <c r="I60" s="122"/>
      <c r="J60" s="122"/>
      <c r="K60" s="124"/>
      <c r="L60" s="124"/>
    </row>
    <row r="61" spans="1:12" ht="15.75" hidden="1">
      <c r="A61" s="122"/>
      <c r="B61" s="122"/>
      <c r="C61" s="122"/>
      <c r="D61" s="122"/>
      <c r="E61" s="122"/>
      <c r="F61" s="122"/>
      <c r="G61" s="122"/>
      <c r="H61" s="122"/>
      <c r="I61" s="122"/>
      <c r="J61" s="122"/>
      <c r="K61" s="124"/>
      <c r="L61" s="124"/>
    </row>
    <row r="62" spans="1:12" ht="65.25" customHeight="1" hidden="1">
      <c r="A62" s="122"/>
      <c r="B62" s="894"/>
      <c r="C62" s="895"/>
      <c r="D62" s="895"/>
      <c r="E62" s="895"/>
      <c r="F62" s="895"/>
      <c r="G62" s="895"/>
      <c r="H62" s="895"/>
      <c r="I62" s="895"/>
      <c r="J62" s="895"/>
      <c r="K62" s="895"/>
      <c r="L62" s="895"/>
    </row>
    <row r="63" spans="2:12" ht="15.75">
      <c r="B63" s="74"/>
      <c r="K63" s="22"/>
      <c r="L63" s="22"/>
    </row>
    <row r="64" spans="11:12" ht="15.75">
      <c r="K64" s="22"/>
      <c r="L64" s="235"/>
    </row>
    <row r="65" spans="11:12" ht="15.75">
      <c r="K65" s="22"/>
      <c r="L65" s="22"/>
    </row>
    <row r="66" spans="11:12" ht="15.75">
      <c r="K66" s="22"/>
      <c r="L66" s="22"/>
    </row>
    <row r="67" spans="11:12" ht="15.75">
      <c r="K67" s="22"/>
      <c r="L67" s="22"/>
    </row>
    <row r="68" spans="11:12" ht="15.75">
      <c r="K68" s="22"/>
      <c r="L68" s="22"/>
    </row>
    <row r="69" spans="11:12" ht="15.75">
      <c r="K69" s="22"/>
      <c r="L69" s="22"/>
    </row>
    <row r="70" spans="11:12" ht="15.75">
      <c r="K70" s="22"/>
      <c r="L70" s="22"/>
    </row>
    <row r="71" spans="11:12" ht="15.75">
      <c r="K71" s="22"/>
      <c r="L71" s="22"/>
    </row>
    <row r="72" spans="11:12" ht="15.75">
      <c r="K72" s="22"/>
      <c r="L72" s="22"/>
    </row>
    <row r="73" spans="11:12" ht="15.75">
      <c r="K73" s="22"/>
      <c r="L73" s="22"/>
    </row>
    <row r="74" spans="11:12" ht="15.75">
      <c r="K74" s="22"/>
      <c r="L74" s="22"/>
    </row>
    <row r="75" spans="11:12" ht="15.75">
      <c r="K75" s="22"/>
      <c r="L75" s="23"/>
    </row>
    <row r="76" spans="11:12" ht="15.75">
      <c r="K76" s="22"/>
      <c r="L76" s="23"/>
    </row>
    <row r="77" spans="11:12" ht="15.75">
      <c r="K77" s="22"/>
      <c r="L77" s="22"/>
    </row>
    <row r="78" spans="11:12" ht="15.75">
      <c r="K78" s="22"/>
      <c r="L78" s="22"/>
    </row>
    <row r="79" spans="11:12" ht="15.75">
      <c r="K79" s="22"/>
      <c r="L79" s="22"/>
    </row>
    <row r="80" spans="11:12" ht="15.75">
      <c r="K80" s="22"/>
      <c r="L80" s="22"/>
    </row>
    <row r="81" spans="11:12" ht="15.75">
      <c r="K81" s="22"/>
      <c r="L81" s="22"/>
    </row>
    <row r="82" spans="11:12" ht="15.75">
      <c r="K82" s="22"/>
      <c r="L82" s="22"/>
    </row>
    <row r="83" spans="11:12" ht="15.75">
      <c r="K83" s="22"/>
      <c r="L83" s="22"/>
    </row>
    <row r="84" spans="11:12" ht="15.75">
      <c r="K84" s="22"/>
      <c r="L84" s="22"/>
    </row>
    <row r="85" spans="11:12" ht="15.75">
      <c r="K85" s="22"/>
      <c r="L85" s="22"/>
    </row>
    <row r="86" spans="11:12" ht="15.75">
      <c r="K86" s="22"/>
      <c r="L86" s="22"/>
    </row>
    <row r="87" spans="11:12" ht="15.75">
      <c r="K87" s="22"/>
      <c r="L87" s="22"/>
    </row>
    <row r="88" spans="11:12" ht="15.75">
      <c r="K88" s="22"/>
      <c r="L88" s="22"/>
    </row>
    <row r="89" spans="11:12" ht="15.75">
      <c r="K89" s="22"/>
      <c r="L89" s="22"/>
    </row>
    <row r="90" spans="11:12" ht="15.75">
      <c r="K90" s="27"/>
      <c r="L90" s="22"/>
    </row>
    <row r="91" spans="11:12" ht="15.75">
      <c r="K91" s="10"/>
      <c r="L91" s="10"/>
    </row>
    <row r="92" spans="11:12" ht="15.75">
      <c r="K92" s="9"/>
      <c r="L92" s="9"/>
    </row>
    <row r="93" spans="11:12" ht="15.75">
      <c r="K93" s="9"/>
      <c r="L93" s="9"/>
    </row>
    <row r="94" spans="11:12" ht="15.75">
      <c r="K94" s="9"/>
      <c r="L94" s="9"/>
    </row>
    <row r="95" spans="11:12" ht="15.75">
      <c r="K95" s="9"/>
      <c r="L95" s="9"/>
    </row>
  </sheetData>
  <mergeCells count="53">
    <mergeCell ref="A37:D37"/>
    <mergeCell ref="A38:D38"/>
    <mergeCell ref="A39:D39"/>
    <mergeCell ref="B52:J52"/>
    <mergeCell ref="A40:D40"/>
    <mergeCell ref="A32:D32"/>
    <mergeCell ref="A33:D33"/>
    <mergeCell ref="A36:D36"/>
    <mergeCell ref="A35:D35"/>
    <mergeCell ref="A5:L5"/>
    <mergeCell ref="A8:D9"/>
    <mergeCell ref="A10:D10"/>
    <mergeCell ref="A11:D11"/>
    <mergeCell ref="A6:L6"/>
    <mergeCell ref="K8:L8"/>
    <mergeCell ref="I8:J8"/>
    <mergeCell ref="G8:H8"/>
    <mergeCell ref="A1:L1"/>
    <mergeCell ref="A2:L2"/>
    <mergeCell ref="A3:L3"/>
    <mergeCell ref="A4:L4"/>
    <mergeCell ref="A12:D12"/>
    <mergeCell ref="A13:D13"/>
    <mergeCell ref="A14:D14"/>
    <mergeCell ref="A15:D15"/>
    <mergeCell ref="A16:D16"/>
    <mergeCell ref="A44:J44"/>
    <mergeCell ref="E8:F8"/>
    <mergeCell ref="A21:D21"/>
    <mergeCell ref="A22:D22"/>
    <mergeCell ref="A23:D23"/>
    <mergeCell ref="A42:M42"/>
    <mergeCell ref="A24:D24"/>
    <mergeCell ref="A25:D25"/>
    <mergeCell ref="A26:D26"/>
    <mergeCell ref="B62:L62"/>
    <mergeCell ref="A46:J46"/>
    <mergeCell ref="A48:J48"/>
    <mergeCell ref="A50:J50"/>
    <mergeCell ref="A55:J55"/>
    <mergeCell ref="A51:J51"/>
    <mergeCell ref="A56:J56"/>
    <mergeCell ref="A54:J54"/>
    <mergeCell ref="A19:D19"/>
    <mergeCell ref="A17:D17"/>
    <mergeCell ref="B58:L58"/>
    <mergeCell ref="A18:D18"/>
    <mergeCell ref="A27:D27"/>
    <mergeCell ref="A28:D28"/>
    <mergeCell ref="A29:D29"/>
    <mergeCell ref="A20:D20"/>
    <mergeCell ref="A30:D30"/>
    <mergeCell ref="A31:D31"/>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12.xml><?xml version="1.0" encoding="utf-8"?>
<worksheet xmlns="http://schemas.openxmlformats.org/spreadsheetml/2006/main" xmlns:r="http://schemas.openxmlformats.org/officeDocument/2006/relationships">
  <sheetPr codeName="Sheet18"/>
  <dimension ref="A1:K24"/>
  <sheetViews>
    <sheetView view="pageBreakPreview" zoomScale="75" zoomScaleSheetLayoutView="75" workbookViewId="0" topLeftCell="A1">
      <selection activeCell="A1" sqref="A1:J1"/>
    </sheetView>
  </sheetViews>
  <sheetFormatPr defaultColWidth="8.88671875" defaultRowHeight="15"/>
  <sheetData>
    <row r="1" spans="1:11" ht="20.25">
      <c r="A1" s="940" t="s">
        <v>186</v>
      </c>
      <c r="B1" s="941"/>
      <c r="C1" s="941"/>
      <c r="D1" s="941"/>
      <c r="E1" s="941"/>
      <c r="F1" s="941"/>
      <c r="G1" s="941"/>
      <c r="H1" s="941"/>
      <c r="I1" s="941"/>
      <c r="J1" s="942"/>
      <c r="K1" s="233" t="s">
        <v>187</v>
      </c>
    </row>
    <row r="2" spans="1:11" ht="20.25">
      <c r="A2" s="943"/>
      <c r="B2" s="943"/>
      <c r="C2" s="943"/>
      <c r="D2" s="943"/>
      <c r="E2" s="943"/>
      <c r="F2" s="943"/>
      <c r="G2" s="943"/>
      <c r="H2" s="943"/>
      <c r="I2" s="943"/>
      <c r="J2" s="944"/>
      <c r="K2" s="233" t="s">
        <v>187</v>
      </c>
    </row>
    <row r="3" spans="1:11" ht="20.25">
      <c r="A3" s="945" t="s">
        <v>304</v>
      </c>
      <c r="B3" s="945"/>
      <c r="C3" s="945"/>
      <c r="D3" s="945"/>
      <c r="E3" s="945"/>
      <c r="F3" s="945"/>
      <c r="G3" s="945"/>
      <c r="H3" s="945"/>
      <c r="I3" s="945"/>
      <c r="J3" s="946"/>
      <c r="K3" s="233" t="s">
        <v>187</v>
      </c>
    </row>
    <row r="4" spans="1:11" ht="20.25">
      <c r="A4" s="951"/>
      <c r="B4" s="626"/>
      <c r="C4" s="626"/>
      <c r="D4" s="626"/>
      <c r="E4" s="626"/>
      <c r="F4" s="626"/>
      <c r="G4" s="626"/>
      <c r="H4" s="626"/>
      <c r="I4" s="626"/>
      <c r="J4" s="697"/>
      <c r="K4" s="233"/>
    </row>
    <row r="5" spans="1:11" ht="15">
      <c r="A5" s="947"/>
      <c r="B5" s="947"/>
      <c r="C5" s="947"/>
      <c r="D5" s="947"/>
      <c r="E5" s="947"/>
      <c r="F5" s="947"/>
      <c r="G5" s="947"/>
      <c r="H5" s="947"/>
      <c r="I5" s="947"/>
      <c r="J5" s="948"/>
      <c r="K5" s="233"/>
    </row>
    <row r="6" spans="1:11" ht="15.75">
      <c r="A6" s="952"/>
      <c r="B6" s="953"/>
      <c r="C6" s="953"/>
      <c r="D6" s="953"/>
      <c r="E6" s="953"/>
      <c r="F6" s="953"/>
      <c r="G6" s="953"/>
      <c r="H6" s="953"/>
      <c r="I6" s="953"/>
      <c r="J6" s="953"/>
      <c r="K6" s="233"/>
    </row>
    <row r="7" spans="1:11" ht="15.75">
      <c r="A7" s="954"/>
      <c r="B7" s="955"/>
      <c r="C7" s="955"/>
      <c r="D7" s="955"/>
      <c r="E7" s="955"/>
      <c r="F7" s="955"/>
      <c r="G7" s="955"/>
      <c r="H7" s="955"/>
      <c r="I7" s="955"/>
      <c r="J7" s="955"/>
      <c r="K7" s="233"/>
    </row>
    <row r="8" spans="1:11" ht="15">
      <c r="A8" s="418"/>
      <c r="B8" s="418"/>
      <c r="C8" s="418"/>
      <c r="D8" s="418"/>
      <c r="E8" s="418"/>
      <c r="F8" s="418"/>
      <c r="G8" s="418"/>
      <c r="H8" s="418"/>
      <c r="I8" s="418"/>
      <c r="J8" s="418"/>
      <c r="K8" s="233"/>
    </row>
    <row r="9" spans="1:11" ht="15.75">
      <c r="A9" s="419"/>
      <c r="B9" s="419"/>
      <c r="C9" s="419"/>
      <c r="D9" s="419"/>
      <c r="E9" s="420"/>
      <c r="F9" s="420"/>
      <c r="G9" s="420"/>
      <c r="H9" s="420"/>
      <c r="I9" s="420"/>
      <c r="J9" s="419"/>
      <c r="K9" s="233"/>
    </row>
    <row r="10" spans="1:11" ht="15.75">
      <c r="A10" s="956"/>
      <c r="B10" s="956"/>
      <c r="C10" s="956"/>
      <c r="D10" s="956"/>
      <c r="E10" s="956"/>
      <c r="F10" s="956"/>
      <c r="G10" s="956"/>
      <c r="H10" s="956"/>
      <c r="I10" s="956"/>
      <c r="J10" s="956"/>
      <c r="K10" s="233"/>
    </row>
    <row r="11" spans="1:11" ht="15.75">
      <c r="A11" s="421"/>
      <c r="B11" s="421"/>
      <c r="C11" s="421"/>
      <c r="D11" s="421"/>
      <c r="E11" s="421"/>
      <c r="F11" s="421"/>
      <c r="G11" s="421"/>
      <c r="H11" s="421"/>
      <c r="I11" s="421"/>
      <c r="J11" s="421"/>
      <c r="K11" s="233"/>
    </row>
    <row r="12" spans="1:11" ht="20.25">
      <c r="A12" s="422"/>
      <c r="B12" s="419"/>
      <c r="C12" s="419"/>
      <c r="D12" s="419"/>
      <c r="E12" s="419"/>
      <c r="F12" s="419"/>
      <c r="G12" s="419"/>
      <c r="H12" s="419"/>
      <c r="I12" s="419"/>
      <c r="J12" s="419"/>
      <c r="K12" s="233"/>
    </row>
    <row r="13" spans="1:11" ht="15">
      <c r="A13" s="957"/>
      <c r="B13" s="957"/>
      <c r="C13" s="957"/>
      <c r="D13" s="957"/>
      <c r="E13" s="957"/>
      <c r="F13" s="957"/>
      <c r="G13" s="957"/>
      <c r="H13" s="957"/>
      <c r="I13" s="957"/>
      <c r="J13" s="957"/>
      <c r="K13" s="233"/>
    </row>
    <row r="14" spans="1:11" ht="15">
      <c r="A14" s="957"/>
      <c r="B14" s="957"/>
      <c r="C14" s="957"/>
      <c r="D14" s="957"/>
      <c r="E14" s="957"/>
      <c r="F14" s="957"/>
      <c r="G14" s="957"/>
      <c r="H14" s="957"/>
      <c r="I14" s="957"/>
      <c r="J14" s="957"/>
      <c r="K14" s="233"/>
    </row>
    <row r="15" spans="1:11" ht="15">
      <c r="A15" s="957"/>
      <c r="B15" s="957"/>
      <c r="C15" s="957"/>
      <c r="D15" s="957"/>
      <c r="E15" s="957"/>
      <c r="F15" s="957"/>
      <c r="G15" s="957"/>
      <c r="H15" s="957"/>
      <c r="I15" s="957"/>
      <c r="J15" s="957"/>
      <c r="K15" s="233" t="s">
        <v>236</v>
      </c>
    </row>
    <row r="16" spans="1:10" ht="15">
      <c r="A16" s="423"/>
      <c r="B16" s="423"/>
      <c r="C16" s="423"/>
      <c r="D16" s="423"/>
      <c r="E16" s="423"/>
      <c r="F16" s="423"/>
      <c r="G16" s="423"/>
      <c r="H16" s="423"/>
      <c r="I16" s="423"/>
      <c r="J16" s="423"/>
    </row>
    <row r="17" spans="1:10" ht="15">
      <c r="A17" s="424"/>
      <c r="B17" s="424"/>
      <c r="C17" s="424"/>
      <c r="D17" s="424"/>
      <c r="E17" s="424"/>
      <c r="F17" s="424"/>
      <c r="G17" s="424"/>
      <c r="H17" s="424"/>
      <c r="I17" s="424"/>
      <c r="J17" s="424"/>
    </row>
    <row r="18" spans="1:10" ht="15">
      <c r="A18" s="417"/>
      <c r="B18" s="417"/>
      <c r="C18" s="417"/>
      <c r="D18" s="417"/>
      <c r="E18" s="417"/>
      <c r="F18" s="417"/>
      <c r="G18" s="417"/>
      <c r="H18" s="417"/>
      <c r="I18" s="417"/>
      <c r="J18" s="417"/>
    </row>
    <row r="19" spans="1:10" ht="15">
      <c r="A19" s="417"/>
      <c r="B19" s="417"/>
      <c r="C19" s="417"/>
      <c r="D19" s="417"/>
      <c r="E19" s="417"/>
      <c r="F19" s="417"/>
      <c r="G19" s="417"/>
      <c r="H19" s="417"/>
      <c r="I19" s="417"/>
      <c r="J19" s="417"/>
    </row>
    <row r="20" spans="1:10" ht="15.75">
      <c r="A20" s="425"/>
      <c r="B20" s="425"/>
      <c r="C20" s="425"/>
      <c r="D20" s="425"/>
      <c r="E20" s="425"/>
      <c r="F20" s="425"/>
      <c r="G20" s="425"/>
      <c r="H20" s="425"/>
      <c r="I20" s="425"/>
      <c r="J20" s="425"/>
    </row>
    <row r="21" spans="1:10" ht="15.75">
      <c r="A21" s="425"/>
      <c r="B21" s="425"/>
      <c r="C21" s="425"/>
      <c r="D21" s="425"/>
      <c r="E21" s="425"/>
      <c r="F21" s="425"/>
      <c r="G21" s="425"/>
      <c r="H21" s="425"/>
      <c r="I21" s="425"/>
      <c r="J21" s="425"/>
    </row>
    <row r="22" spans="1:10" ht="36.75" customHeight="1">
      <c r="A22" s="949"/>
      <c r="B22" s="950"/>
      <c r="C22" s="950"/>
      <c r="D22" s="950"/>
      <c r="E22" s="950"/>
      <c r="F22" s="950"/>
      <c r="G22" s="950"/>
      <c r="H22" s="950"/>
      <c r="I22" s="950"/>
      <c r="J22" s="950"/>
    </row>
    <row r="23" spans="1:10" ht="10.5" customHeight="1">
      <c r="A23" s="426"/>
      <c r="B23" s="426"/>
      <c r="C23" s="426"/>
      <c r="D23" s="426"/>
      <c r="E23" s="426"/>
      <c r="F23" s="426"/>
      <c r="G23" s="426"/>
      <c r="H23" s="426"/>
      <c r="I23" s="426"/>
      <c r="J23" s="426"/>
    </row>
    <row r="24" spans="1:10" ht="37.5" customHeight="1">
      <c r="A24" s="949"/>
      <c r="B24" s="950"/>
      <c r="C24" s="950"/>
      <c r="D24" s="950"/>
      <c r="E24" s="950"/>
      <c r="F24" s="950"/>
      <c r="G24" s="950"/>
      <c r="H24" s="950"/>
      <c r="I24" s="950"/>
      <c r="J24" s="950"/>
    </row>
  </sheetData>
  <mergeCells count="11">
    <mergeCell ref="A22:J22"/>
    <mergeCell ref="A24:J24"/>
    <mergeCell ref="A4:J4"/>
    <mergeCell ref="A6:J6"/>
    <mergeCell ref="A7:J7"/>
    <mergeCell ref="A10:J10"/>
    <mergeCell ref="A13:J15"/>
    <mergeCell ref="A1:J1"/>
    <mergeCell ref="A2:J2"/>
    <mergeCell ref="A3:J3"/>
    <mergeCell ref="A5:J5"/>
  </mergeCells>
  <printOptions/>
  <pageMargins left="0.75" right="0.75" top="1" bottom="1" header="0.5" footer="0.5"/>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H17"/>
  <sheetViews>
    <sheetView view="pageBreakPreview" zoomScale="75" zoomScaleNormal="75" zoomScaleSheetLayoutView="75" workbookViewId="0" topLeftCell="A1">
      <selection activeCell="E41" sqref="E41"/>
    </sheetView>
  </sheetViews>
  <sheetFormatPr defaultColWidth="8.88671875" defaultRowHeight="15"/>
  <cols>
    <col min="1" max="1" width="26.77734375" style="40" customWidth="1"/>
    <col min="2" max="2" width="20.77734375" style="40" customWidth="1"/>
    <col min="3" max="5" width="7.5546875" style="40" customWidth="1"/>
    <col min="6" max="6" width="7.77734375" style="40" customWidth="1"/>
    <col min="7" max="7" width="11.10546875" style="40" customWidth="1"/>
    <col min="8" max="8" width="1.1171875" style="269" customWidth="1"/>
    <col min="9" max="16384" width="7.21484375" style="40" customWidth="1"/>
  </cols>
  <sheetData>
    <row r="1" spans="1:8" ht="20.25">
      <c r="A1" s="648" t="s">
        <v>246</v>
      </c>
      <c r="B1" s="649"/>
      <c r="C1" s="649"/>
      <c r="D1" s="649"/>
      <c r="E1" s="649"/>
      <c r="F1" s="649"/>
      <c r="G1" s="649"/>
      <c r="H1" s="268" t="s">
        <v>187</v>
      </c>
    </row>
    <row r="2" spans="1:8" ht="10.5" customHeight="1">
      <c r="A2" s="33"/>
      <c r="H2" s="268"/>
    </row>
    <row r="3" ht="12.75">
      <c r="H3" s="268"/>
    </row>
    <row r="4" spans="1:8" ht="22.5" customHeight="1">
      <c r="A4" s="669" t="s">
        <v>283</v>
      </c>
      <c r="B4" s="670"/>
      <c r="C4" s="670"/>
      <c r="D4" s="670"/>
      <c r="E4" s="670"/>
      <c r="F4" s="670"/>
      <c r="G4" s="670"/>
      <c r="H4" s="268" t="s">
        <v>187</v>
      </c>
    </row>
    <row r="5" spans="1:8" ht="20.25">
      <c r="A5" s="671" t="str">
        <f>'B. Summary of Requirements '!A55</f>
        <v>Administrative Review and Appeals</v>
      </c>
      <c r="B5" s="672"/>
      <c r="C5" s="672"/>
      <c r="D5" s="672"/>
      <c r="E5" s="672"/>
      <c r="F5" s="672"/>
      <c r="G5" s="672"/>
      <c r="H5" s="268" t="s">
        <v>187</v>
      </c>
    </row>
    <row r="6" spans="1:8" ht="20.25">
      <c r="A6" s="673" t="s">
        <v>155</v>
      </c>
      <c r="B6" s="670"/>
      <c r="C6" s="670"/>
      <c r="D6" s="670"/>
      <c r="E6" s="670"/>
      <c r="F6" s="670"/>
      <c r="G6" s="670"/>
      <c r="H6" s="268" t="s">
        <v>187</v>
      </c>
    </row>
    <row r="7" spans="1:8" ht="15.75" customHeight="1">
      <c r="A7" s="142"/>
      <c r="B7" s="44"/>
      <c r="C7" s="44"/>
      <c r="D7" s="44"/>
      <c r="E7" s="44"/>
      <c r="F7" s="44"/>
      <c r="G7" s="44"/>
      <c r="H7" s="268"/>
    </row>
    <row r="8" ht="15" customHeight="1">
      <c r="H8" s="268"/>
    </row>
    <row r="9" spans="1:8" ht="15">
      <c r="A9" s="662" t="s">
        <v>146</v>
      </c>
      <c r="B9" s="667" t="s">
        <v>234</v>
      </c>
      <c r="C9" s="664" t="s">
        <v>120</v>
      </c>
      <c r="D9" s="665"/>
      <c r="E9" s="665"/>
      <c r="F9" s="666"/>
      <c r="G9" s="667" t="s">
        <v>241</v>
      </c>
      <c r="H9" s="268" t="s">
        <v>187</v>
      </c>
    </row>
    <row r="10" spans="1:8" ht="12.75">
      <c r="A10" s="663"/>
      <c r="B10" s="668"/>
      <c r="C10" s="46" t="s">
        <v>174</v>
      </c>
      <c r="D10" s="46" t="s">
        <v>216</v>
      </c>
      <c r="E10" s="46" t="s">
        <v>47</v>
      </c>
      <c r="F10" s="47" t="s">
        <v>176</v>
      </c>
      <c r="G10" s="668"/>
      <c r="H10" s="268" t="s">
        <v>187</v>
      </c>
    </row>
    <row r="11" spans="1:8" ht="18.75" customHeight="1">
      <c r="A11" s="48" t="s">
        <v>297</v>
      </c>
      <c r="B11" s="86" t="s">
        <v>199</v>
      </c>
      <c r="C11" s="287">
        <v>125</v>
      </c>
      <c r="D11" s="288">
        <v>31</v>
      </c>
      <c r="E11" s="288">
        <v>63</v>
      </c>
      <c r="F11" s="289">
        <v>11039</v>
      </c>
      <c r="G11" s="289">
        <f>+F11</f>
        <v>11039</v>
      </c>
      <c r="H11" s="268" t="s">
        <v>187</v>
      </c>
    </row>
    <row r="12" spans="1:8" ht="18.75" customHeight="1">
      <c r="A12" s="51" t="s">
        <v>166</v>
      </c>
      <c r="B12" s="444"/>
      <c r="C12" s="290">
        <f>SUM(C11:C11)</f>
        <v>125</v>
      </c>
      <c r="D12" s="291">
        <f>SUM(D11:D11)</f>
        <v>31</v>
      </c>
      <c r="E12" s="291">
        <f>SUM(E11:E11)</f>
        <v>63</v>
      </c>
      <c r="F12" s="49">
        <f>SUM(F11:F11)</f>
        <v>11039</v>
      </c>
      <c r="G12" s="50">
        <f>SUM(G11:G11)</f>
        <v>11039</v>
      </c>
      <c r="H12" s="268" t="s">
        <v>187</v>
      </c>
    </row>
    <row r="13" spans="1:8" ht="15" customHeight="1">
      <c r="A13" s="662" t="s">
        <v>298</v>
      </c>
      <c r="B13" s="667" t="s">
        <v>234</v>
      </c>
      <c r="C13" s="664" t="s">
        <v>120</v>
      </c>
      <c r="D13" s="665"/>
      <c r="E13" s="665"/>
      <c r="F13" s="666"/>
      <c r="G13" s="667" t="s">
        <v>311</v>
      </c>
      <c r="H13" s="268" t="s">
        <v>187</v>
      </c>
    </row>
    <row r="14" spans="1:8" ht="12.75" customHeight="1">
      <c r="A14" s="663"/>
      <c r="B14" s="668"/>
      <c r="C14" s="46" t="s">
        <v>174</v>
      </c>
      <c r="D14" s="46" t="s">
        <v>216</v>
      </c>
      <c r="E14" s="46" t="s">
        <v>47</v>
      </c>
      <c r="F14" s="47" t="s">
        <v>176</v>
      </c>
      <c r="G14" s="668"/>
      <c r="H14" s="268" t="s">
        <v>187</v>
      </c>
    </row>
    <row r="15" spans="1:8" ht="18.75" customHeight="1">
      <c r="A15" s="526" t="s">
        <v>313</v>
      </c>
      <c r="B15" s="527" t="s">
        <v>199</v>
      </c>
      <c r="C15" s="528">
        <v>0</v>
      </c>
      <c r="D15" s="529">
        <v>0</v>
      </c>
      <c r="E15" s="529">
        <v>0</v>
      </c>
      <c r="F15" s="530">
        <v>-173</v>
      </c>
      <c r="G15" s="530">
        <f>+F15</f>
        <v>-173</v>
      </c>
      <c r="H15" s="268" t="s">
        <v>187</v>
      </c>
    </row>
    <row r="16" spans="1:8" ht="18.75" customHeight="1">
      <c r="A16" s="531" t="s">
        <v>309</v>
      </c>
      <c r="B16" s="532"/>
      <c r="C16" s="511">
        <f>SUM(C12:C15)</f>
        <v>125</v>
      </c>
      <c r="D16" s="512">
        <f>SUM(D12:D15)</f>
        <v>31</v>
      </c>
      <c r="E16" s="512">
        <f>SUM(E12:E15)</f>
        <v>63</v>
      </c>
      <c r="F16" s="513">
        <f>SUM(F12:F15)</f>
        <v>10866</v>
      </c>
      <c r="G16" s="514">
        <f>SUM(G12:G15)</f>
        <v>10866</v>
      </c>
      <c r="H16" s="268" t="s">
        <v>187</v>
      </c>
    </row>
    <row r="17" ht="12.75">
      <c r="A17" s="268" t="s">
        <v>236</v>
      </c>
    </row>
  </sheetData>
  <mergeCells count="12">
    <mergeCell ref="G13:G14"/>
    <mergeCell ref="G9:G10"/>
    <mergeCell ref="A1:G1"/>
    <mergeCell ref="A4:G4"/>
    <mergeCell ref="A5:G5"/>
    <mergeCell ref="A6:G6"/>
    <mergeCell ref="A9:A10"/>
    <mergeCell ref="C9:F9"/>
    <mergeCell ref="B9:B10"/>
    <mergeCell ref="A13:A14"/>
    <mergeCell ref="B13:B14"/>
    <mergeCell ref="C13:F13"/>
  </mergeCells>
  <printOptions horizontalCentered="1"/>
  <pageMargins left="0.75" right="0.75" top="1" bottom="3.63"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dimension ref="A1:T56"/>
  <sheetViews>
    <sheetView view="pageBreakPreview" zoomScale="75" zoomScaleNormal="75" zoomScaleSheetLayoutView="75" workbookViewId="0" topLeftCell="A1">
      <selection activeCell="A1" sqref="A1:P1"/>
    </sheetView>
  </sheetViews>
  <sheetFormatPr defaultColWidth="8.88671875" defaultRowHeight="15"/>
  <cols>
    <col min="1" max="1" width="49.5546875" style="41" customWidth="1"/>
    <col min="2" max="2" width="1.2265625" style="41" customWidth="1"/>
    <col min="3" max="3" width="10.77734375" style="41" customWidth="1"/>
    <col min="4" max="4" width="10.99609375" style="41" customWidth="1"/>
    <col min="5" max="5" width="1.2265625" style="41" customWidth="1"/>
    <col min="6" max="7" width="11.21484375" style="41" customWidth="1"/>
    <col min="8" max="8" width="1.2265625" style="41" customWidth="1"/>
    <col min="9" max="9" width="7.21484375" style="41" customWidth="1"/>
    <col min="10" max="10" width="8.77734375" style="41" customWidth="1"/>
    <col min="11" max="11" width="6.77734375" style="41" customWidth="1"/>
    <col min="12" max="12" width="7.77734375" style="41" customWidth="1"/>
    <col min="13" max="13" width="6.77734375" style="41" customWidth="1"/>
    <col min="14" max="14" width="7.21484375" style="41" customWidth="1"/>
    <col min="15" max="15" width="6.3359375" style="41" customWidth="1"/>
    <col min="16" max="16" width="8.77734375" style="41" customWidth="1"/>
    <col min="17" max="17" width="1.88671875" style="41" customWidth="1"/>
    <col min="18" max="16384" width="7.21484375" style="41" customWidth="1"/>
  </cols>
  <sheetData>
    <row r="1" spans="1:19" ht="20.25">
      <c r="A1" s="693" t="s">
        <v>245</v>
      </c>
      <c r="B1" s="694"/>
      <c r="C1" s="694"/>
      <c r="D1" s="694"/>
      <c r="E1" s="694"/>
      <c r="F1" s="694"/>
      <c r="G1" s="694"/>
      <c r="H1" s="694"/>
      <c r="I1" s="694"/>
      <c r="J1" s="694"/>
      <c r="K1" s="694"/>
      <c r="L1" s="694"/>
      <c r="M1" s="694"/>
      <c r="N1" s="694"/>
      <c r="O1" s="694"/>
      <c r="P1" s="695"/>
      <c r="Q1" s="237" t="s">
        <v>187</v>
      </c>
      <c r="R1" s="239"/>
      <c r="S1" s="239"/>
    </row>
    <row r="2" spans="1:20" ht="18.75" customHeight="1">
      <c r="A2" s="45"/>
      <c r="Q2" s="237" t="s">
        <v>187</v>
      </c>
      <c r="T2" s="237"/>
    </row>
    <row r="3" spans="1:20" ht="15.75">
      <c r="A3" s="696" t="s">
        <v>217</v>
      </c>
      <c r="B3" s="626"/>
      <c r="C3" s="626"/>
      <c r="D3" s="626"/>
      <c r="E3" s="626"/>
      <c r="F3" s="626"/>
      <c r="G3" s="626"/>
      <c r="H3" s="626"/>
      <c r="I3" s="626"/>
      <c r="J3" s="626"/>
      <c r="K3" s="626"/>
      <c r="L3" s="626"/>
      <c r="M3" s="626"/>
      <c r="N3" s="626"/>
      <c r="O3" s="626"/>
      <c r="P3" s="697"/>
      <c r="Q3" s="237" t="s">
        <v>187</v>
      </c>
      <c r="R3" s="147"/>
      <c r="S3" s="147"/>
      <c r="T3" s="237"/>
    </row>
    <row r="4" spans="1:19" ht="15.75">
      <c r="A4" s="698" t="str">
        <f>+'B. Summary of Requirements '!A55</f>
        <v>Administrative Review and Appeals</v>
      </c>
      <c r="B4" s="626"/>
      <c r="C4" s="626"/>
      <c r="D4" s="626"/>
      <c r="E4" s="626"/>
      <c r="F4" s="626"/>
      <c r="G4" s="626"/>
      <c r="H4" s="626"/>
      <c r="I4" s="626"/>
      <c r="J4" s="626"/>
      <c r="K4" s="626"/>
      <c r="L4" s="626"/>
      <c r="M4" s="626"/>
      <c r="N4" s="626"/>
      <c r="O4" s="626"/>
      <c r="P4" s="626"/>
      <c r="Q4" s="237" t="s">
        <v>187</v>
      </c>
      <c r="R4" s="143"/>
      <c r="S4" s="143"/>
    </row>
    <row r="5" spans="1:20" ht="15">
      <c r="A5" s="699" t="s">
        <v>155</v>
      </c>
      <c r="B5" s="626"/>
      <c r="C5" s="626"/>
      <c r="D5" s="626"/>
      <c r="E5" s="626"/>
      <c r="F5" s="626"/>
      <c r="G5" s="626"/>
      <c r="H5" s="626"/>
      <c r="I5" s="626"/>
      <c r="J5" s="626"/>
      <c r="K5" s="626"/>
      <c r="L5" s="626"/>
      <c r="M5" s="626"/>
      <c r="N5" s="626"/>
      <c r="O5" s="626"/>
      <c r="P5" s="697"/>
      <c r="Q5" s="237" t="s">
        <v>187</v>
      </c>
      <c r="R5" s="147"/>
      <c r="S5" s="147"/>
      <c r="T5" s="237"/>
    </row>
    <row r="6" spans="17:20" ht="12.75">
      <c r="Q6" s="237" t="s">
        <v>187</v>
      </c>
      <c r="T6" s="237"/>
    </row>
    <row r="7" spans="17:20" ht="13.5" thickBot="1">
      <c r="Q7" s="237" t="s">
        <v>187</v>
      </c>
      <c r="T7" s="237"/>
    </row>
    <row r="8" spans="1:20" ht="37.5" customHeight="1">
      <c r="A8" s="157"/>
      <c r="B8" s="52"/>
      <c r="C8" s="676" t="str">
        <f>+'B. Summary of Requirements '!H63</f>
        <v>2009 Enacted  w/Rescissions and Supplementals</v>
      </c>
      <c r="D8" s="675"/>
      <c r="E8" s="238"/>
      <c r="F8" s="676" t="str">
        <f>+'B. Summary of Requirements '!K63</f>
        <v>2010 President's Budget</v>
      </c>
      <c r="G8" s="675"/>
      <c r="H8" s="238"/>
      <c r="I8" s="674" t="str">
        <f>+'B. Summary of Requirements '!Q63</f>
        <v>2011 Current Services</v>
      </c>
      <c r="J8" s="675"/>
      <c r="K8" s="678">
        <v>2011</v>
      </c>
      <c r="L8" s="679"/>
      <c r="M8" s="679"/>
      <c r="N8" s="680"/>
      <c r="O8" s="674" t="str">
        <f>+'B. Summary of Requirements '!AA63</f>
        <v>2011                                                          Request</v>
      </c>
      <c r="P8" s="675"/>
      <c r="Q8" s="237" t="s">
        <v>187</v>
      </c>
      <c r="R8" s="207"/>
      <c r="S8" s="208"/>
      <c r="T8" s="237"/>
    </row>
    <row r="9" spans="1:20" ht="14.25" customHeight="1">
      <c r="A9" s="52"/>
      <c r="B9" s="52"/>
      <c r="C9" s="557"/>
      <c r="D9" s="677"/>
      <c r="E9" s="238"/>
      <c r="F9" s="598"/>
      <c r="G9" s="600"/>
      <c r="H9" s="238"/>
      <c r="I9" s="598"/>
      <c r="J9" s="600"/>
      <c r="K9" s="682" t="s">
        <v>177</v>
      </c>
      <c r="L9" s="683"/>
      <c r="M9" s="681" t="s">
        <v>183</v>
      </c>
      <c r="N9" s="666"/>
      <c r="O9" s="598"/>
      <c r="P9" s="600"/>
      <c r="Q9" s="237" t="s">
        <v>187</v>
      </c>
      <c r="R9" s="208"/>
      <c r="S9" s="208"/>
      <c r="T9" s="237"/>
    </row>
    <row r="10" spans="1:20" ht="12.75" hidden="1">
      <c r="A10" s="687" t="s">
        <v>142</v>
      </c>
      <c r="B10" s="52"/>
      <c r="C10" s="130"/>
      <c r="D10" s="131"/>
      <c r="E10" s="129"/>
      <c r="F10" s="130"/>
      <c r="G10" s="131"/>
      <c r="H10" s="129"/>
      <c r="I10" s="130"/>
      <c r="J10" s="131"/>
      <c r="K10" s="130"/>
      <c r="L10" s="131"/>
      <c r="M10" s="198"/>
      <c r="N10" s="131"/>
      <c r="O10" s="130"/>
      <c r="P10" s="131"/>
      <c r="Q10" s="237" t="s">
        <v>187</v>
      </c>
      <c r="R10" s="198"/>
      <c r="S10" s="198"/>
      <c r="T10" s="237"/>
    </row>
    <row r="11" spans="1:20" ht="51">
      <c r="A11" s="688"/>
      <c r="B11" s="52"/>
      <c r="C11" s="216" t="s">
        <v>224</v>
      </c>
      <c r="D11" s="217" t="s">
        <v>225</v>
      </c>
      <c r="E11" s="129"/>
      <c r="F11" s="216" t="s">
        <v>224</v>
      </c>
      <c r="G11" s="217" t="s">
        <v>225</v>
      </c>
      <c r="H11" s="129"/>
      <c r="I11" s="216" t="s">
        <v>224</v>
      </c>
      <c r="J11" s="217" t="s">
        <v>225</v>
      </c>
      <c r="K11" s="216" t="s">
        <v>224</v>
      </c>
      <c r="L11" s="217" t="s">
        <v>225</v>
      </c>
      <c r="M11" s="216" t="s">
        <v>224</v>
      </c>
      <c r="N11" s="217" t="s">
        <v>225</v>
      </c>
      <c r="O11" s="216" t="s">
        <v>224</v>
      </c>
      <c r="P11" s="217" t="s">
        <v>225</v>
      </c>
      <c r="Q11" s="237" t="s">
        <v>187</v>
      </c>
      <c r="R11" s="209"/>
      <c r="S11" s="209"/>
      <c r="T11" s="237"/>
    </row>
    <row r="12" spans="1:20" ht="12.75">
      <c r="A12" s="221"/>
      <c r="B12" s="52"/>
      <c r="C12" s="297"/>
      <c r="D12" s="298"/>
      <c r="E12" s="292"/>
      <c r="F12" s="297"/>
      <c r="G12" s="298"/>
      <c r="H12" s="292"/>
      <c r="I12" s="297"/>
      <c r="J12" s="298"/>
      <c r="K12" s="297"/>
      <c r="L12" s="300"/>
      <c r="M12" s="395"/>
      <c r="N12" s="298"/>
      <c r="O12" s="297"/>
      <c r="P12" s="298"/>
      <c r="Q12" s="237" t="s">
        <v>187</v>
      </c>
      <c r="R12" s="199"/>
      <c r="S12" s="199"/>
      <c r="T12" s="237"/>
    </row>
    <row r="13" spans="1:20" ht="12.75">
      <c r="A13" s="54" t="s">
        <v>219</v>
      </c>
      <c r="B13" s="52"/>
      <c r="C13" s="297"/>
      <c r="D13" s="394"/>
      <c r="E13" s="292"/>
      <c r="F13" s="297"/>
      <c r="G13" s="394"/>
      <c r="H13" s="292"/>
      <c r="I13" s="297"/>
      <c r="J13" s="394"/>
      <c r="K13" s="297"/>
      <c r="L13" s="300"/>
      <c r="M13" s="297"/>
      <c r="N13" s="394"/>
      <c r="O13" s="297"/>
      <c r="P13" s="394"/>
      <c r="Q13" s="237" t="s">
        <v>187</v>
      </c>
      <c r="R13" s="200"/>
      <c r="S13" s="210"/>
      <c r="T13" s="237"/>
    </row>
    <row r="14" spans="1:20" ht="12.75">
      <c r="A14" s="222" t="s">
        <v>253</v>
      </c>
      <c r="B14" s="52"/>
      <c r="C14" s="297"/>
      <c r="D14" s="394"/>
      <c r="E14" s="292"/>
      <c r="F14" s="297"/>
      <c r="G14" s="394"/>
      <c r="H14" s="292"/>
      <c r="I14" s="297"/>
      <c r="J14" s="394"/>
      <c r="K14" s="297"/>
      <c r="L14" s="300"/>
      <c r="M14" s="297"/>
      <c r="N14" s="394"/>
      <c r="O14" s="297">
        <f aca="true" t="shared" si="0" ref="O14:P17">+I14+K14+M14</f>
        <v>0</v>
      </c>
      <c r="P14" s="298">
        <f t="shared" si="0"/>
        <v>0</v>
      </c>
      <c r="Q14" s="237" t="s">
        <v>187</v>
      </c>
      <c r="R14" s="200"/>
      <c r="S14" s="210"/>
      <c r="T14" s="237"/>
    </row>
    <row r="15" spans="1:20" ht="25.5">
      <c r="A15" s="223" t="s">
        <v>254</v>
      </c>
      <c r="B15" s="52"/>
      <c r="C15" s="297"/>
      <c r="D15" s="394"/>
      <c r="E15" s="292"/>
      <c r="F15" s="297"/>
      <c r="G15" s="394"/>
      <c r="H15" s="292"/>
      <c r="I15" s="297"/>
      <c r="J15" s="394"/>
      <c r="K15" s="297"/>
      <c r="L15" s="300"/>
      <c r="M15" s="297"/>
      <c r="N15" s="394"/>
      <c r="O15" s="297">
        <f t="shared" si="0"/>
        <v>0</v>
      </c>
      <c r="P15" s="298">
        <f t="shared" si="0"/>
        <v>0</v>
      </c>
      <c r="Q15" s="237" t="s">
        <v>187</v>
      </c>
      <c r="R15" s="200"/>
      <c r="S15" s="210"/>
      <c r="T15" s="237"/>
    </row>
    <row r="16" spans="1:20" ht="25.5">
      <c r="A16" s="223" t="s">
        <v>232</v>
      </c>
      <c r="B16" s="52"/>
      <c r="C16" s="297"/>
      <c r="D16" s="394"/>
      <c r="E16" s="292"/>
      <c r="F16" s="297"/>
      <c r="G16" s="394"/>
      <c r="H16" s="292"/>
      <c r="I16" s="297"/>
      <c r="J16" s="394"/>
      <c r="K16" s="297"/>
      <c r="L16" s="300"/>
      <c r="M16" s="297"/>
      <c r="N16" s="394"/>
      <c r="O16" s="297">
        <f t="shared" si="0"/>
        <v>0</v>
      </c>
      <c r="P16" s="298">
        <f t="shared" si="0"/>
        <v>0</v>
      </c>
      <c r="Q16" s="237" t="s">
        <v>187</v>
      </c>
      <c r="R16" s="200"/>
      <c r="S16" s="210"/>
      <c r="T16" s="237"/>
    </row>
    <row r="17" spans="1:20" ht="13.5" customHeight="1">
      <c r="A17" s="222" t="s">
        <v>255</v>
      </c>
      <c r="B17" s="53"/>
      <c r="C17" s="303"/>
      <c r="D17" s="304"/>
      <c r="E17" s="293"/>
      <c r="F17" s="303"/>
      <c r="G17" s="304"/>
      <c r="H17" s="294"/>
      <c r="I17" s="303"/>
      <c r="J17" s="304"/>
      <c r="K17" s="303"/>
      <c r="L17" s="307"/>
      <c r="M17" s="303"/>
      <c r="N17" s="304"/>
      <c r="O17" s="303">
        <f t="shared" si="0"/>
        <v>0</v>
      </c>
      <c r="P17" s="304">
        <f t="shared" si="0"/>
        <v>0</v>
      </c>
      <c r="Q17" s="237" t="s">
        <v>187</v>
      </c>
      <c r="R17" s="201"/>
      <c r="S17" s="201"/>
      <c r="T17" s="237"/>
    </row>
    <row r="18" spans="1:20" s="42" customFormat="1" ht="12.75">
      <c r="A18" s="56" t="s">
        <v>220</v>
      </c>
      <c r="B18" s="54"/>
      <c r="C18" s="309">
        <f>SUM(C14:C17)</f>
        <v>0</v>
      </c>
      <c r="D18" s="310">
        <f>SUM(D14:D17)</f>
        <v>0</v>
      </c>
      <c r="E18" s="295"/>
      <c r="F18" s="309">
        <f>SUM(F14:F17)</f>
        <v>0</v>
      </c>
      <c r="G18" s="310">
        <f>SUM(G14:G17)</f>
        <v>0</v>
      </c>
      <c r="H18" s="296"/>
      <c r="I18" s="309">
        <f aca="true" t="shared" si="1" ref="I18:P18">SUM(I14:I17)</f>
        <v>0</v>
      </c>
      <c r="J18" s="310">
        <f t="shared" si="1"/>
        <v>0</v>
      </c>
      <c r="K18" s="309">
        <f t="shared" si="1"/>
        <v>0</v>
      </c>
      <c r="L18" s="310">
        <f t="shared" si="1"/>
        <v>0</v>
      </c>
      <c r="M18" s="309">
        <f t="shared" si="1"/>
        <v>0</v>
      </c>
      <c r="N18" s="310">
        <f t="shared" si="1"/>
        <v>0</v>
      </c>
      <c r="O18" s="309">
        <f t="shared" si="1"/>
        <v>0</v>
      </c>
      <c r="P18" s="310">
        <f t="shared" si="1"/>
        <v>0</v>
      </c>
      <c r="Q18" s="237" t="s">
        <v>187</v>
      </c>
      <c r="R18" s="211"/>
      <c r="S18" s="211"/>
      <c r="T18" s="237"/>
    </row>
    <row r="19" spans="1:20" ht="12.75">
      <c r="A19" s="53"/>
      <c r="B19" s="52"/>
      <c r="C19" s="297"/>
      <c r="D19" s="298"/>
      <c r="E19" s="240"/>
      <c r="F19" s="297"/>
      <c r="G19" s="298"/>
      <c r="H19" s="240"/>
      <c r="I19" s="297"/>
      <c r="J19" s="298"/>
      <c r="K19" s="297"/>
      <c r="L19" s="300"/>
      <c r="M19" s="297"/>
      <c r="N19" s="298"/>
      <c r="O19" s="297"/>
      <c r="P19" s="298"/>
      <c r="Q19" s="237" t="s">
        <v>187</v>
      </c>
      <c r="R19" s="199"/>
      <c r="S19" s="199"/>
      <c r="T19" s="237"/>
    </row>
    <row r="20" spans="1:20" ht="25.5">
      <c r="A20" s="55" t="s">
        <v>251</v>
      </c>
      <c r="B20" s="52"/>
      <c r="C20" s="297"/>
      <c r="D20" s="298"/>
      <c r="E20" s="299"/>
      <c r="F20" s="297"/>
      <c r="G20" s="298"/>
      <c r="H20" s="299"/>
      <c r="I20" s="297"/>
      <c r="J20" s="298"/>
      <c r="K20" s="297"/>
      <c r="L20" s="300"/>
      <c r="M20" s="297"/>
      <c r="N20" s="298"/>
      <c r="O20" s="301"/>
      <c r="P20" s="302"/>
      <c r="Q20" s="237" t="s">
        <v>187</v>
      </c>
      <c r="R20" s="199"/>
      <c r="S20" s="199"/>
      <c r="T20" s="237"/>
    </row>
    <row r="21" spans="1:20" ht="25.5">
      <c r="A21" s="223" t="s">
        <v>256</v>
      </c>
      <c r="B21" s="52"/>
      <c r="C21" s="297"/>
      <c r="D21" s="298"/>
      <c r="E21" s="299"/>
      <c r="F21" s="297"/>
      <c r="G21" s="298"/>
      <c r="H21" s="299"/>
      <c r="I21" s="297"/>
      <c r="J21" s="298"/>
      <c r="K21" s="297"/>
      <c r="L21" s="300"/>
      <c r="M21" s="297"/>
      <c r="N21" s="298"/>
      <c r="O21" s="297">
        <f aca="true" t="shared" si="2" ref="O21:P28">+I21+K21+M21</f>
        <v>0</v>
      </c>
      <c r="P21" s="298">
        <f t="shared" si="2"/>
        <v>0</v>
      </c>
      <c r="Q21" s="237" t="s">
        <v>187</v>
      </c>
      <c r="R21" s="199"/>
      <c r="S21" s="199"/>
      <c r="T21" s="237"/>
    </row>
    <row r="22" spans="1:20" ht="12.75">
      <c r="A22" s="222" t="s">
        <v>257</v>
      </c>
      <c r="B22" s="52"/>
      <c r="C22" s="297"/>
      <c r="D22" s="298"/>
      <c r="E22" s="299"/>
      <c r="F22" s="297"/>
      <c r="G22" s="298"/>
      <c r="H22" s="299"/>
      <c r="I22" s="297"/>
      <c r="J22" s="298"/>
      <c r="K22" s="297"/>
      <c r="L22" s="300"/>
      <c r="M22" s="297"/>
      <c r="N22" s="298"/>
      <c r="O22" s="297">
        <f t="shared" si="2"/>
        <v>0</v>
      </c>
      <c r="P22" s="298">
        <f t="shared" si="2"/>
        <v>0</v>
      </c>
      <c r="Q22" s="237" t="s">
        <v>187</v>
      </c>
      <c r="R22" s="199"/>
      <c r="S22" s="199"/>
      <c r="T22" s="237"/>
    </row>
    <row r="23" spans="1:20" ht="12.75">
      <c r="A23" s="222" t="s">
        <v>258</v>
      </c>
      <c r="B23" s="52"/>
      <c r="C23" s="297"/>
      <c r="D23" s="298"/>
      <c r="E23" s="299"/>
      <c r="F23" s="297"/>
      <c r="G23" s="298"/>
      <c r="H23" s="299"/>
      <c r="I23" s="297"/>
      <c r="J23" s="298"/>
      <c r="K23" s="297"/>
      <c r="L23" s="300"/>
      <c r="M23" s="297"/>
      <c r="N23" s="298"/>
      <c r="O23" s="297">
        <f t="shared" si="2"/>
        <v>0</v>
      </c>
      <c r="P23" s="298">
        <f t="shared" si="2"/>
        <v>0</v>
      </c>
      <c r="Q23" s="237" t="s">
        <v>187</v>
      </c>
      <c r="R23" s="199"/>
      <c r="S23" s="199"/>
      <c r="T23" s="237"/>
    </row>
    <row r="24" spans="1:20" ht="12.75">
      <c r="A24" s="222" t="s">
        <v>259</v>
      </c>
      <c r="B24" s="52"/>
      <c r="C24" s="297"/>
      <c r="D24" s="298"/>
      <c r="E24" s="299"/>
      <c r="F24" s="297"/>
      <c r="G24" s="298"/>
      <c r="H24" s="299"/>
      <c r="I24" s="297"/>
      <c r="J24" s="298"/>
      <c r="K24" s="297"/>
      <c r="L24" s="300"/>
      <c r="M24" s="297"/>
      <c r="N24" s="298"/>
      <c r="O24" s="297">
        <f t="shared" si="2"/>
        <v>0</v>
      </c>
      <c r="P24" s="298">
        <f t="shared" si="2"/>
        <v>0</v>
      </c>
      <c r="Q24" s="237" t="s">
        <v>187</v>
      </c>
      <c r="R24" s="199"/>
      <c r="S24" s="199"/>
      <c r="T24" s="237"/>
    </row>
    <row r="25" spans="1:20" ht="25.5">
      <c r="A25" s="223" t="s">
        <v>260</v>
      </c>
      <c r="B25" s="52"/>
      <c r="C25" s="297"/>
      <c r="D25" s="298"/>
      <c r="E25" s="299"/>
      <c r="F25" s="297"/>
      <c r="G25" s="298"/>
      <c r="H25" s="299"/>
      <c r="I25" s="297"/>
      <c r="J25" s="298"/>
      <c r="K25" s="297"/>
      <c r="L25" s="300"/>
      <c r="M25" s="297"/>
      <c r="N25" s="298"/>
      <c r="O25" s="297">
        <f t="shared" si="2"/>
        <v>0</v>
      </c>
      <c r="P25" s="298">
        <f t="shared" si="2"/>
        <v>0</v>
      </c>
      <c r="Q25" s="237" t="s">
        <v>187</v>
      </c>
      <c r="R25" s="199"/>
      <c r="S25" s="199"/>
      <c r="T25" s="237"/>
    </row>
    <row r="26" spans="1:20" ht="12.75">
      <c r="A26" s="222" t="s">
        <v>261</v>
      </c>
      <c r="B26" s="52"/>
      <c r="C26" s="297"/>
      <c r="D26" s="298"/>
      <c r="E26" s="299"/>
      <c r="F26" s="297"/>
      <c r="G26" s="298"/>
      <c r="H26" s="299"/>
      <c r="I26" s="297"/>
      <c r="J26" s="298"/>
      <c r="K26" s="297"/>
      <c r="L26" s="300"/>
      <c r="M26" s="297"/>
      <c r="N26" s="298"/>
      <c r="O26" s="297">
        <f t="shared" si="2"/>
        <v>0</v>
      </c>
      <c r="P26" s="298">
        <f t="shared" si="2"/>
        <v>0</v>
      </c>
      <c r="Q26" s="237" t="s">
        <v>187</v>
      </c>
      <c r="R26" s="199"/>
      <c r="S26" s="199"/>
      <c r="T26" s="237"/>
    </row>
    <row r="27" spans="1:20" ht="25.5">
      <c r="A27" s="223" t="s">
        <v>262</v>
      </c>
      <c r="B27" s="52"/>
      <c r="C27" s="297">
        <v>15</v>
      </c>
      <c r="D27" s="298">
        <v>2387</v>
      </c>
      <c r="E27" s="299"/>
      <c r="F27" s="297">
        <v>15</v>
      </c>
      <c r="G27" s="298">
        <v>2730</v>
      </c>
      <c r="H27" s="299"/>
      <c r="I27" s="297">
        <v>15</v>
      </c>
      <c r="J27" s="298">
        <v>2778</v>
      </c>
      <c r="K27" s="297">
        <v>0</v>
      </c>
      <c r="L27" s="300">
        <v>0</v>
      </c>
      <c r="M27" s="297"/>
      <c r="N27" s="298"/>
      <c r="O27" s="300">
        <f>+I27+K27+M27</f>
        <v>15</v>
      </c>
      <c r="P27" s="298">
        <f>+J27+L27+N27</f>
        <v>2778</v>
      </c>
      <c r="Q27" s="237" t="s">
        <v>187</v>
      </c>
      <c r="R27" s="199"/>
      <c r="S27" s="199"/>
      <c r="T27" s="237"/>
    </row>
    <row r="28" spans="1:20" ht="27.75" customHeight="1">
      <c r="A28" s="223" t="s">
        <v>32</v>
      </c>
      <c r="B28" s="53"/>
      <c r="C28" s="303"/>
      <c r="D28" s="304"/>
      <c r="E28" s="305"/>
      <c r="F28" s="303"/>
      <c r="G28" s="304"/>
      <c r="H28" s="306"/>
      <c r="I28" s="303"/>
      <c r="J28" s="304"/>
      <c r="K28" s="303"/>
      <c r="L28" s="307"/>
      <c r="M28" s="303"/>
      <c r="N28" s="304"/>
      <c r="O28" s="297">
        <f t="shared" si="2"/>
        <v>0</v>
      </c>
      <c r="P28" s="308">
        <f t="shared" si="2"/>
        <v>0</v>
      </c>
      <c r="Q28" s="237" t="s">
        <v>187</v>
      </c>
      <c r="R28" s="201"/>
      <c r="S28" s="201"/>
      <c r="T28" s="237"/>
    </row>
    <row r="29" spans="1:20" ht="12.75">
      <c r="A29" s="56" t="s">
        <v>221</v>
      </c>
      <c r="B29" s="54"/>
      <c r="C29" s="309">
        <f>SUM(C21:C28)</f>
        <v>15</v>
      </c>
      <c r="D29" s="310">
        <f>SUM(D21:D28)</f>
        <v>2387</v>
      </c>
      <c r="E29" s="311"/>
      <c r="F29" s="309">
        <f>SUM(F21:F28)</f>
        <v>15</v>
      </c>
      <c r="G29" s="310">
        <f>SUM(G21:G28)</f>
        <v>2730</v>
      </c>
      <c r="H29" s="312"/>
      <c r="I29" s="309">
        <f aca="true" t="shared" si="3" ref="I29:P29">SUM(I21:I28)</f>
        <v>15</v>
      </c>
      <c r="J29" s="310">
        <f t="shared" si="3"/>
        <v>2778</v>
      </c>
      <c r="K29" s="313">
        <f t="shared" si="3"/>
        <v>0</v>
      </c>
      <c r="L29" s="314">
        <f t="shared" si="3"/>
        <v>0</v>
      </c>
      <c r="M29" s="309">
        <f t="shared" si="3"/>
        <v>0</v>
      </c>
      <c r="N29" s="310">
        <f t="shared" si="3"/>
        <v>0</v>
      </c>
      <c r="O29" s="313">
        <f t="shared" si="3"/>
        <v>15</v>
      </c>
      <c r="P29" s="310">
        <f t="shared" si="3"/>
        <v>2778</v>
      </c>
      <c r="Q29" s="237" t="s">
        <v>187</v>
      </c>
      <c r="R29" s="211"/>
      <c r="S29" s="211"/>
      <c r="T29" s="237"/>
    </row>
    <row r="30" spans="1:20" ht="12.75">
      <c r="A30" s="53"/>
      <c r="B30" s="52"/>
      <c r="C30" s="297"/>
      <c r="D30" s="298"/>
      <c r="E30" s="52"/>
      <c r="F30" s="297"/>
      <c r="G30" s="298"/>
      <c r="H30" s="52"/>
      <c r="I30" s="297"/>
      <c r="J30" s="298"/>
      <c r="K30" s="297"/>
      <c r="L30" s="300"/>
      <c r="M30" s="297"/>
      <c r="N30" s="298"/>
      <c r="O30" s="297"/>
      <c r="P30" s="298"/>
      <c r="Q30" s="237" t="s">
        <v>187</v>
      </c>
      <c r="R30" s="199"/>
      <c r="S30" s="199"/>
      <c r="T30" s="237"/>
    </row>
    <row r="31" spans="1:20" ht="25.5">
      <c r="A31" s="55" t="s">
        <v>252</v>
      </c>
      <c r="B31" s="52"/>
      <c r="C31" s="297"/>
      <c r="D31" s="298"/>
      <c r="E31" s="292"/>
      <c r="F31" s="297"/>
      <c r="G31" s="298"/>
      <c r="H31" s="292"/>
      <c r="I31" s="297"/>
      <c r="J31" s="298"/>
      <c r="K31" s="297"/>
      <c r="L31" s="300"/>
      <c r="M31" s="297"/>
      <c r="N31" s="298"/>
      <c r="O31" s="297"/>
      <c r="P31" s="298"/>
      <c r="Q31" s="237" t="s">
        <v>187</v>
      </c>
      <c r="R31" s="199"/>
      <c r="S31" s="199"/>
      <c r="T31" s="237"/>
    </row>
    <row r="32" spans="1:20" ht="38.25">
      <c r="A32" s="223" t="s">
        <v>33</v>
      </c>
      <c r="B32" s="52"/>
      <c r="C32" s="297"/>
      <c r="D32" s="298"/>
      <c r="E32" s="292"/>
      <c r="F32" s="297"/>
      <c r="G32" s="298"/>
      <c r="H32" s="292"/>
      <c r="I32" s="297"/>
      <c r="J32" s="298"/>
      <c r="K32" s="297"/>
      <c r="L32" s="300"/>
      <c r="M32" s="297"/>
      <c r="N32" s="298"/>
      <c r="O32" s="297">
        <f aca="true" t="shared" si="4" ref="O32:P38">+I32+K32+M32</f>
        <v>0</v>
      </c>
      <c r="P32" s="298">
        <f t="shared" si="4"/>
        <v>0</v>
      </c>
      <c r="Q32" s="237" t="s">
        <v>187</v>
      </c>
      <c r="R32" s="199"/>
      <c r="S32" s="199"/>
      <c r="T32" s="237"/>
    </row>
    <row r="33" spans="1:20" ht="12.75">
      <c r="A33" s="222" t="s">
        <v>34</v>
      </c>
      <c r="B33" s="52"/>
      <c r="C33" s="297"/>
      <c r="D33" s="298"/>
      <c r="E33" s="292"/>
      <c r="F33" s="297"/>
      <c r="G33" s="298"/>
      <c r="H33" s="292"/>
      <c r="I33" s="297"/>
      <c r="J33" s="298"/>
      <c r="K33" s="297"/>
      <c r="L33" s="300"/>
      <c r="M33" s="297"/>
      <c r="N33" s="298"/>
      <c r="O33" s="297">
        <f t="shared" si="4"/>
        <v>0</v>
      </c>
      <c r="P33" s="298">
        <f t="shared" si="4"/>
        <v>0</v>
      </c>
      <c r="Q33" s="237" t="s">
        <v>187</v>
      </c>
      <c r="R33" s="199"/>
      <c r="S33" s="199"/>
      <c r="T33" s="237"/>
    </row>
    <row r="34" spans="1:20" ht="38.25">
      <c r="A34" s="223" t="s">
        <v>137</v>
      </c>
      <c r="B34" s="52"/>
      <c r="C34" s="297"/>
      <c r="D34" s="298"/>
      <c r="E34" s="292"/>
      <c r="F34" s="297"/>
      <c r="G34" s="298"/>
      <c r="H34" s="292"/>
      <c r="I34" s="297"/>
      <c r="J34" s="298"/>
      <c r="K34" s="297"/>
      <c r="L34" s="300"/>
      <c r="M34" s="297"/>
      <c r="N34" s="298"/>
      <c r="O34" s="297">
        <f t="shared" si="4"/>
        <v>0</v>
      </c>
      <c r="P34" s="298">
        <f t="shared" si="4"/>
        <v>0</v>
      </c>
      <c r="Q34" s="237" t="s">
        <v>187</v>
      </c>
      <c r="R34" s="199"/>
      <c r="S34" s="199"/>
      <c r="T34" s="237"/>
    </row>
    <row r="35" spans="1:20" ht="38.25">
      <c r="A35" s="223" t="s">
        <v>36</v>
      </c>
      <c r="B35" s="52"/>
      <c r="C35" s="297"/>
      <c r="D35" s="298"/>
      <c r="E35" s="292"/>
      <c r="F35" s="297"/>
      <c r="G35" s="298"/>
      <c r="H35" s="292"/>
      <c r="I35" s="297"/>
      <c r="J35" s="298"/>
      <c r="K35" s="297"/>
      <c r="L35" s="300"/>
      <c r="M35" s="297"/>
      <c r="N35" s="298"/>
      <c r="O35" s="297">
        <f t="shared" si="4"/>
        <v>0</v>
      </c>
      <c r="P35" s="298">
        <f t="shared" si="4"/>
        <v>0</v>
      </c>
      <c r="Q35" s="237" t="s">
        <v>187</v>
      </c>
      <c r="R35" s="199"/>
      <c r="S35" s="199"/>
      <c r="T35" s="237"/>
    </row>
    <row r="36" spans="1:20" ht="25.5">
      <c r="A36" s="223" t="s">
        <v>37</v>
      </c>
      <c r="B36" s="52"/>
      <c r="C36" s="297">
        <v>1424</v>
      </c>
      <c r="D36" s="298">
        <v>267613</v>
      </c>
      <c r="E36" s="292"/>
      <c r="F36" s="297">
        <v>1510</v>
      </c>
      <c r="G36" s="298">
        <v>297955</v>
      </c>
      <c r="H36" s="292"/>
      <c r="I36" s="297">
        <v>1596</v>
      </c>
      <c r="J36" s="298">
        <v>305576</v>
      </c>
      <c r="K36" s="297">
        <v>63</v>
      </c>
      <c r="L36" s="300">
        <v>11039</v>
      </c>
      <c r="M36" s="297">
        <v>0</v>
      </c>
      <c r="N36" s="298">
        <v>-173</v>
      </c>
      <c r="O36" s="297">
        <f t="shared" si="4"/>
        <v>1659</v>
      </c>
      <c r="P36" s="298">
        <f t="shared" si="4"/>
        <v>316442</v>
      </c>
      <c r="Q36" s="237" t="s">
        <v>187</v>
      </c>
      <c r="R36" s="199"/>
      <c r="S36" s="199"/>
      <c r="T36" s="237"/>
    </row>
    <row r="37" spans="1:20" ht="25.5">
      <c r="A37" s="223" t="s">
        <v>138</v>
      </c>
      <c r="B37" s="52"/>
      <c r="C37" s="297"/>
      <c r="D37" s="298"/>
      <c r="E37" s="292"/>
      <c r="F37" s="297"/>
      <c r="G37" s="298"/>
      <c r="H37" s="292"/>
      <c r="I37" s="297"/>
      <c r="J37" s="298"/>
      <c r="K37" s="297"/>
      <c r="L37" s="300"/>
      <c r="M37" s="297"/>
      <c r="N37" s="298"/>
      <c r="O37" s="297">
        <f t="shared" si="4"/>
        <v>0</v>
      </c>
      <c r="P37" s="298">
        <f t="shared" si="4"/>
        <v>0</v>
      </c>
      <c r="Q37" s="237" t="s">
        <v>187</v>
      </c>
      <c r="R37" s="199"/>
      <c r="S37" s="199"/>
      <c r="T37" s="237"/>
    </row>
    <row r="38" spans="1:20" ht="12.75">
      <c r="A38" s="222" t="s">
        <v>38</v>
      </c>
      <c r="B38" s="52"/>
      <c r="C38" s="297"/>
      <c r="D38" s="298"/>
      <c r="E38" s="292"/>
      <c r="F38" s="297"/>
      <c r="G38" s="298"/>
      <c r="H38" s="292"/>
      <c r="I38" s="297"/>
      <c r="J38" s="298"/>
      <c r="K38" s="297"/>
      <c r="L38" s="300"/>
      <c r="M38" s="297"/>
      <c r="N38" s="298"/>
      <c r="O38" s="297">
        <f t="shared" si="4"/>
        <v>0</v>
      </c>
      <c r="P38" s="298">
        <f t="shared" si="4"/>
        <v>0</v>
      </c>
      <c r="Q38" s="237" t="s">
        <v>187</v>
      </c>
      <c r="R38" s="199"/>
      <c r="S38" s="199"/>
      <c r="T38" s="237"/>
    </row>
    <row r="39" spans="1:20" ht="12.75">
      <c r="A39" s="56" t="s">
        <v>222</v>
      </c>
      <c r="B39" s="54"/>
      <c r="C39" s="309">
        <f>SUM(C32:C38)</f>
        <v>1424</v>
      </c>
      <c r="D39" s="310">
        <f>SUM(D32:D38)</f>
        <v>267613</v>
      </c>
      <c r="E39" s="295"/>
      <c r="F39" s="309">
        <f>SUM(F32:F38)</f>
        <v>1510</v>
      </c>
      <c r="G39" s="310">
        <f>SUM(G32:G38)</f>
        <v>297955</v>
      </c>
      <c r="H39" s="296"/>
      <c r="I39" s="309">
        <f aca="true" t="shared" si="5" ref="I39:P39">SUM(I32:I38)</f>
        <v>1596</v>
      </c>
      <c r="J39" s="310">
        <f t="shared" si="5"/>
        <v>305576</v>
      </c>
      <c r="K39" s="309">
        <f t="shared" si="5"/>
        <v>63</v>
      </c>
      <c r="L39" s="314">
        <f t="shared" si="5"/>
        <v>11039</v>
      </c>
      <c r="M39" s="309">
        <f t="shared" si="5"/>
        <v>0</v>
      </c>
      <c r="N39" s="310">
        <f t="shared" si="5"/>
        <v>-173</v>
      </c>
      <c r="O39" s="309">
        <f t="shared" si="5"/>
        <v>1659</v>
      </c>
      <c r="P39" s="310">
        <f t="shared" si="5"/>
        <v>316442</v>
      </c>
      <c r="Q39" s="237" t="s">
        <v>187</v>
      </c>
      <c r="R39" s="211"/>
      <c r="S39" s="211"/>
      <c r="T39" s="237"/>
    </row>
    <row r="40" spans="1:20" ht="13.5" thickBot="1">
      <c r="A40" s="52"/>
      <c r="B40" s="52"/>
      <c r="C40" s="52"/>
      <c r="D40" s="52"/>
      <c r="E40" s="52"/>
      <c r="F40" s="52"/>
      <c r="G40" s="52"/>
      <c r="H40" s="52"/>
      <c r="I40" s="52"/>
      <c r="J40" s="52"/>
      <c r="K40" s="396"/>
      <c r="L40" s="396"/>
      <c r="M40" s="397"/>
      <c r="N40" s="52"/>
      <c r="O40" s="52"/>
      <c r="P40" s="52"/>
      <c r="Q40" s="237" t="s">
        <v>187</v>
      </c>
      <c r="R40" s="199"/>
      <c r="S40" s="199"/>
      <c r="T40" s="237"/>
    </row>
    <row r="41" spans="1:20" s="43" customFormat="1" ht="13.5" thickBot="1">
      <c r="A41" s="113" t="s">
        <v>223</v>
      </c>
      <c r="B41" s="114"/>
      <c r="C41" s="447">
        <f>C18+C29+C39</f>
        <v>1439</v>
      </c>
      <c r="D41" s="448">
        <f>D18+D29+D39</f>
        <v>270000</v>
      </c>
      <c r="E41" s="114"/>
      <c r="F41" s="447">
        <f>F18+F29+F39</f>
        <v>1525</v>
      </c>
      <c r="G41" s="448">
        <f>G18+G29+G39</f>
        <v>300685</v>
      </c>
      <c r="H41" s="114"/>
      <c r="I41" s="447">
        <f aca="true" t="shared" si="6" ref="I41:P41">I18+I29+I39</f>
        <v>1611</v>
      </c>
      <c r="J41" s="448">
        <f t="shared" si="6"/>
        <v>308354</v>
      </c>
      <c r="K41" s="447">
        <f t="shared" si="6"/>
        <v>63</v>
      </c>
      <c r="L41" s="448">
        <f t="shared" si="6"/>
        <v>11039</v>
      </c>
      <c r="M41" s="447">
        <f t="shared" si="6"/>
        <v>0</v>
      </c>
      <c r="N41" s="448">
        <f t="shared" si="6"/>
        <v>-173</v>
      </c>
      <c r="O41" s="447">
        <f t="shared" si="6"/>
        <v>1674</v>
      </c>
      <c r="P41" s="448">
        <f t="shared" si="6"/>
        <v>319220</v>
      </c>
      <c r="Q41" s="237" t="s">
        <v>236</v>
      </c>
      <c r="R41" s="58"/>
      <c r="S41" s="59"/>
      <c r="T41" s="237"/>
    </row>
    <row r="42" spans="1:20" ht="12.75">
      <c r="A42" s="57"/>
      <c r="B42" s="57"/>
      <c r="C42" s="58"/>
      <c r="D42" s="59"/>
      <c r="E42" s="57"/>
      <c r="F42" s="58"/>
      <c r="G42" s="59"/>
      <c r="H42" s="57"/>
      <c r="I42" s="58"/>
      <c r="J42" s="59"/>
      <c r="K42" s="43"/>
      <c r="L42" s="43"/>
      <c r="M42" s="43"/>
      <c r="N42" s="43"/>
      <c r="O42" s="43"/>
      <c r="P42" s="43"/>
      <c r="Q42" s="43"/>
      <c r="R42" s="212"/>
      <c r="S42" s="212"/>
      <c r="T42" s="237"/>
    </row>
    <row r="43" spans="1:20" ht="12.75">
      <c r="A43" s="68"/>
      <c r="B43" s="64"/>
      <c r="C43" s="317"/>
      <c r="D43" s="241"/>
      <c r="E43" s="64"/>
      <c r="F43" s="317"/>
      <c r="G43" s="241"/>
      <c r="H43" s="64"/>
      <c r="I43" s="317"/>
      <c r="J43" s="241"/>
      <c r="K43" s="317"/>
      <c r="L43" s="242"/>
      <c r="M43" s="317"/>
      <c r="N43" s="241"/>
      <c r="O43" s="317"/>
      <c r="P43" s="241"/>
      <c r="Q43" s="43"/>
      <c r="R43" s="65"/>
      <c r="S43" s="66"/>
      <c r="T43" s="237"/>
    </row>
    <row r="44" spans="1:19" ht="12.75">
      <c r="A44" s="57"/>
      <c r="B44" s="57"/>
      <c r="C44" s="58"/>
      <c r="D44" s="59"/>
      <c r="E44" s="57"/>
      <c r="F44" s="58"/>
      <c r="G44" s="59"/>
      <c r="H44" s="57"/>
      <c r="I44" s="58"/>
      <c r="J44" s="59"/>
      <c r="K44" s="43"/>
      <c r="L44" s="43"/>
      <c r="M44" s="43"/>
      <c r="N44" s="43"/>
      <c r="O44" s="43"/>
      <c r="P44" s="43"/>
      <c r="Q44" s="43"/>
      <c r="R44" s="212"/>
      <c r="S44" s="212"/>
    </row>
    <row r="46" spans="1:19" ht="15.75">
      <c r="A46" s="692"/>
      <c r="B46" s="692"/>
      <c r="C46" s="692"/>
      <c r="D46" s="692"/>
      <c r="E46" s="692"/>
      <c r="F46" s="692"/>
      <c r="G46" s="692"/>
      <c r="H46" s="692"/>
      <c r="I46" s="185"/>
      <c r="J46" s="186"/>
      <c r="K46" s="187"/>
      <c r="L46" s="187"/>
      <c r="M46" s="187"/>
      <c r="N46" s="187"/>
      <c r="O46" s="187"/>
      <c r="P46" s="187"/>
      <c r="Q46" s="187"/>
      <c r="R46" s="187"/>
      <c r="S46" s="187"/>
    </row>
    <row r="47" spans="1:19" ht="15.75">
      <c r="A47" s="180"/>
      <c r="B47" s="181"/>
      <c r="C47" s="182"/>
      <c r="D47" s="182"/>
      <c r="E47" s="181"/>
      <c r="F47" s="182"/>
      <c r="G47" s="182"/>
      <c r="H47" s="181"/>
      <c r="I47" s="185"/>
      <c r="J47" s="186"/>
      <c r="K47" s="187"/>
      <c r="L47" s="187"/>
      <c r="M47" s="187"/>
      <c r="N47" s="187"/>
      <c r="O47" s="187"/>
      <c r="P47" s="187"/>
      <c r="Q47" s="187"/>
      <c r="R47" s="187"/>
      <c r="S47" s="187"/>
    </row>
    <row r="48" spans="1:19" ht="68.25" customHeight="1">
      <c r="A48" s="689"/>
      <c r="B48" s="635"/>
      <c r="C48" s="635"/>
      <c r="D48" s="635"/>
      <c r="E48" s="635"/>
      <c r="F48" s="635"/>
      <c r="G48" s="635"/>
      <c r="H48" s="162"/>
      <c r="I48" s="188"/>
      <c r="J48" s="189"/>
      <c r="K48" s="189"/>
      <c r="L48" s="189"/>
      <c r="M48" s="189"/>
      <c r="N48" s="189"/>
      <c r="O48" s="189"/>
      <c r="P48" s="189"/>
      <c r="Q48" s="189"/>
      <c r="R48" s="189"/>
      <c r="S48" s="190"/>
    </row>
    <row r="49" spans="1:19" ht="5.25" customHeight="1">
      <c r="A49" s="162"/>
      <c r="B49" s="162"/>
      <c r="C49" s="162"/>
      <c r="D49" s="162"/>
      <c r="E49" s="162"/>
      <c r="F49" s="162"/>
      <c r="G49" s="162"/>
      <c r="H49" s="162"/>
      <c r="I49" s="188"/>
      <c r="J49" s="189"/>
      <c r="K49" s="189"/>
      <c r="L49" s="189"/>
      <c r="M49" s="189"/>
      <c r="N49" s="189"/>
      <c r="O49" s="189"/>
      <c r="P49" s="189"/>
      <c r="Q49" s="189"/>
      <c r="R49" s="189"/>
      <c r="S49" s="190"/>
    </row>
    <row r="50" spans="1:19" ht="15">
      <c r="A50" s="690"/>
      <c r="B50" s="538"/>
      <c r="C50" s="538"/>
      <c r="D50" s="538"/>
      <c r="E50" s="538"/>
      <c r="F50" s="538"/>
      <c r="G50" s="538"/>
      <c r="H50" s="184"/>
      <c r="I50" s="191"/>
      <c r="J50" s="191"/>
      <c r="K50" s="191"/>
      <c r="L50" s="191"/>
      <c r="M50" s="191"/>
      <c r="N50" s="191"/>
      <c r="O50" s="191"/>
      <c r="P50" s="191"/>
      <c r="Q50" s="191"/>
      <c r="R50" s="191"/>
      <c r="S50" s="191"/>
    </row>
    <row r="51" spans="1:19" ht="12.75">
      <c r="A51" s="183"/>
      <c r="B51" s="183"/>
      <c r="C51" s="183"/>
      <c r="D51" s="183"/>
      <c r="E51" s="183"/>
      <c r="F51" s="183"/>
      <c r="G51" s="183"/>
      <c r="H51" s="183"/>
      <c r="I51" s="187"/>
      <c r="J51" s="187"/>
      <c r="K51" s="187"/>
      <c r="L51" s="187"/>
      <c r="M51" s="187"/>
      <c r="N51" s="187"/>
      <c r="O51" s="187"/>
      <c r="P51" s="187"/>
      <c r="Q51" s="187"/>
      <c r="R51" s="187"/>
      <c r="S51" s="187"/>
    </row>
    <row r="52" spans="1:19" ht="47.25" customHeight="1">
      <c r="A52" s="691"/>
      <c r="B52" s="638"/>
      <c r="C52" s="638"/>
      <c r="D52" s="638"/>
      <c r="E52" s="638"/>
      <c r="F52" s="638"/>
      <c r="G52" s="638"/>
      <c r="H52" s="162"/>
      <c r="I52" s="188"/>
      <c r="J52" s="189"/>
      <c r="K52" s="189"/>
      <c r="L52" s="189"/>
      <c r="M52" s="189"/>
      <c r="N52" s="189"/>
      <c r="O52" s="189"/>
      <c r="P52" s="189"/>
      <c r="Q52" s="189"/>
      <c r="R52" s="189"/>
      <c r="S52" s="189"/>
    </row>
    <row r="53" spans="1:19" ht="33.75" customHeight="1">
      <c r="A53" s="691"/>
      <c r="B53" s="638"/>
      <c r="C53" s="638"/>
      <c r="D53" s="638"/>
      <c r="E53" s="638"/>
      <c r="F53" s="638"/>
      <c r="G53" s="638"/>
      <c r="H53" s="162"/>
      <c r="I53" s="188"/>
      <c r="J53" s="189"/>
      <c r="K53" s="189"/>
      <c r="L53" s="189"/>
      <c r="M53" s="189"/>
      <c r="N53" s="189"/>
      <c r="O53" s="189"/>
      <c r="P53" s="189"/>
      <c r="Q53" s="189"/>
      <c r="R53" s="189"/>
      <c r="S53" s="189"/>
    </row>
    <row r="54" spans="1:19" ht="15">
      <c r="A54" s="684"/>
      <c r="B54" s="685"/>
      <c r="C54" s="685"/>
      <c r="D54" s="685"/>
      <c r="E54" s="685"/>
      <c r="F54" s="685"/>
      <c r="G54" s="685"/>
      <c r="H54" s="685"/>
      <c r="I54" s="685"/>
      <c r="J54" s="686"/>
      <c r="K54" s="686"/>
      <c r="L54" s="686"/>
      <c r="M54" s="686"/>
      <c r="N54" s="686"/>
      <c r="O54" s="686"/>
      <c r="P54" s="686"/>
      <c r="Q54" s="686"/>
      <c r="R54" s="686"/>
      <c r="S54" s="686"/>
    </row>
    <row r="55" spans="1:19" ht="15">
      <c r="A55" s="684"/>
      <c r="B55" s="685"/>
      <c r="C55" s="685"/>
      <c r="D55" s="685"/>
      <c r="E55" s="685"/>
      <c r="F55" s="685"/>
      <c r="G55" s="685"/>
      <c r="H55" s="685"/>
      <c r="I55" s="685"/>
      <c r="J55" s="686"/>
      <c r="K55" s="686"/>
      <c r="L55" s="686"/>
      <c r="M55" s="686"/>
      <c r="N55" s="686"/>
      <c r="O55" s="686"/>
      <c r="P55" s="686"/>
      <c r="Q55" s="686"/>
      <c r="R55" s="686"/>
      <c r="S55" s="686"/>
    </row>
    <row r="56" ht="12.75">
      <c r="S56" s="237"/>
    </row>
  </sheetData>
  <mergeCells count="19">
    <mergeCell ref="A1:P1"/>
    <mergeCell ref="A3:P3"/>
    <mergeCell ref="A4:P4"/>
    <mergeCell ref="A5:P5"/>
    <mergeCell ref="A55:S55"/>
    <mergeCell ref="A10:A11"/>
    <mergeCell ref="A54:S54"/>
    <mergeCell ref="A48:G48"/>
    <mergeCell ref="A50:G50"/>
    <mergeCell ref="A52:G52"/>
    <mergeCell ref="A53:G53"/>
    <mergeCell ref="A46:H46"/>
    <mergeCell ref="I8:J9"/>
    <mergeCell ref="O8:P9"/>
    <mergeCell ref="F8:G9"/>
    <mergeCell ref="C8:D9"/>
    <mergeCell ref="K8:N8"/>
    <mergeCell ref="M9:N9"/>
    <mergeCell ref="K9:L9"/>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dimension ref="A1:Z69"/>
  <sheetViews>
    <sheetView view="pageBreakPreview" zoomScaleNormal="75" zoomScaleSheetLayoutView="100" workbookViewId="0" topLeftCell="A1">
      <selection activeCell="A1" sqref="A1:M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1.33203125" style="245" customWidth="1"/>
  </cols>
  <sheetData>
    <row r="1" spans="1:14" ht="20.25">
      <c r="A1" s="693" t="s">
        <v>244</v>
      </c>
      <c r="B1" s="733"/>
      <c r="C1" s="733"/>
      <c r="D1" s="733"/>
      <c r="E1" s="733"/>
      <c r="F1" s="733"/>
      <c r="G1" s="733"/>
      <c r="H1" s="733"/>
      <c r="I1" s="733"/>
      <c r="J1" s="733"/>
      <c r="K1" s="733"/>
      <c r="L1" s="733"/>
      <c r="M1" s="734"/>
      <c r="N1" s="245" t="s">
        <v>187</v>
      </c>
    </row>
    <row r="2" spans="1:14" ht="15.75">
      <c r="A2" s="215" t="s">
        <v>175</v>
      </c>
      <c r="N2" s="245" t="s">
        <v>187</v>
      </c>
    </row>
    <row r="3" spans="1:26" ht="15" customHeight="1">
      <c r="A3" s="696" t="s">
        <v>151</v>
      </c>
      <c r="B3" s="626"/>
      <c r="C3" s="626"/>
      <c r="D3" s="626"/>
      <c r="E3" s="626"/>
      <c r="F3" s="626"/>
      <c r="G3" s="626"/>
      <c r="H3" s="626"/>
      <c r="I3" s="626"/>
      <c r="J3" s="626"/>
      <c r="K3" s="626"/>
      <c r="L3" s="626"/>
      <c r="M3" s="626"/>
      <c r="N3" s="245" t="s">
        <v>187</v>
      </c>
      <c r="O3" s="143"/>
      <c r="P3" s="143"/>
      <c r="Q3" s="143"/>
      <c r="R3" s="143"/>
      <c r="S3" s="143"/>
      <c r="T3" s="143"/>
      <c r="U3" s="143"/>
      <c r="V3" s="143"/>
      <c r="W3" s="143"/>
      <c r="X3" s="143"/>
      <c r="Y3" s="143"/>
      <c r="Z3" s="144"/>
    </row>
    <row r="4" spans="1:26" ht="15.75">
      <c r="A4" s="698" t="str">
        <f>+'B. Summary of Requirements '!A5</f>
        <v>Administrative Review and Appeals</v>
      </c>
      <c r="B4" s="626"/>
      <c r="C4" s="626"/>
      <c r="D4" s="626"/>
      <c r="E4" s="626"/>
      <c r="F4" s="626"/>
      <c r="G4" s="626"/>
      <c r="H4" s="626"/>
      <c r="I4" s="626"/>
      <c r="J4" s="626"/>
      <c r="K4" s="626"/>
      <c r="L4" s="626"/>
      <c r="M4" s="697"/>
      <c r="N4" s="245" t="s">
        <v>187</v>
      </c>
      <c r="O4" s="143"/>
      <c r="P4" s="143"/>
      <c r="Q4" s="143"/>
      <c r="R4" s="143"/>
      <c r="S4" s="143"/>
      <c r="T4" s="143"/>
      <c r="U4" s="143"/>
      <c r="V4" s="143"/>
      <c r="W4" s="143"/>
      <c r="X4" s="143"/>
      <c r="Y4" s="143"/>
      <c r="Z4" s="144"/>
    </row>
    <row r="5" spans="1:14" ht="15">
      <c r="A5" s="74"/>
      <c r="B5" s="74"/>
      <c r="C5" s="74"/>
      <c r="D5" s="74"/>
      <c r="E5" s="74"/>
      <c r="F5" s="74"/>
      <c r="G5" s="74"/>
      <c r="H5" s="74"/>
      <c r="I5" s="74"/>
      <c r="J5" s="74"/>
      <c r="K5" s="74"/>
      <c r="L5" s="74"/>
      <c r="M5" s="74"/>
      <c r="N5" s="245" t="s">
        <v>187</v>
      </c>
    </row>
    <row r="6" spans="1:16" ht="15">
      <c r="A6" s="737" t="s">
        <v>52</v>
      </c>
      <c r="B6" s="738"/>
      <c r="C6" s="738"/>
      <c r="D6" s="738"/>
      <c r="E6" s="738"/>
      <c r="F6" s="738"/>
      <c r="G6" s="738"/>
      <c r="H6" s="738"/>
      <c r="I6" s="738"/>
      <c r="J6" s="738"/>
      <c r="K6" s="738"/>
      <c r="L6" s="738"/>
      <c r="M6" s="738"/>
      <c r="N6" s="245" t="s">
        <v>187</v>
      </c>
      <c r="O6" s="145"/>
      <c r="P6" s="146"/>
    </row>
    <row r="7" spans="1:14" ht="15">
      <c r="A7" s="74"/>
      <c r="B7" s="74"/>
      <c r="C7" s="74"/>
      <c r="D7" s="74"/>
      <c r="E7" s="74"/>
      <c r="F7" s="74"/>
      <c r="G7" s="74"/>
      <c r="H7" s="74"/>
      <c r="I7" s="74"/>
      <c r="J7" s="74"/>
      <c r="K7" s="74"/>
      <c r="L7" s="74"/>
      <c r="M7" s="74"/>
      <c r="N7" s="245" t="s">
        <v>187</v>
      </c>
    </row>
    <row r="8" spans="1:14" s="431" customFormat="1" ht="15" customHeight="1">
      <c r="A8" s="432" t="s">
        <v>145</v>
      </c>
      <c r="B8" s="432"/>
      <c r="C8" s="432"/>
      <c r="D8" s="432"/>
      <c r="E8" s="432"/>
      <c r="F8" s="432"/>
      <c r="G8" s="432"/>
      <c r="H8" s="432"/>
      <c r="I8" s="432"/>
      <c r="J8" s="432"/>
      <c r="K8" s="432"/>
      <c r="L8" s="427"/>
      <c r="M8" s="427"/>
      <c r="N8" s="429" t="s">
        <v>187</v>
      </c>
    </row>
    <row r="9" spans="1:14" s="431" customFormat="1" ht="15">
      <c r="A9" s="432"/>
      <c r="B9" s="432"/>
      <c r="C9" s="432"/>
      <c r="D9" s="432"/>
      <c r="E9" s="432"/>
      <c r="F9" s="432"/>
      <c r="G9" s="432"/>
      <c r="H9" s="432"/>
      <c r="I9" s="432"/>
      <c r="J9" s="432"/>
      <c r="K9" s="432"/>
      <c r="L9" s="432"/>
      <c r="M9" s="432"/>
      <c r="N9" s="429" t="s">
        <v>187</v>
      </c>
    </row>
    <row r="10" spans="1:14" s="431" customFormat="1" ht="15">
      <c r="A10" s="715" t="s">
        <v>123</v>
      </c>
      <c r="B10" s="716"/>
      <c r="C10" s="716"/>
      <c r="D10" s="716"/>
      <c r="E10" s="716"/>
      <c r="F10" s="716"/>
      <c r="G10" s="716"/>
      <c r="H10" s="716"/>
      <c r="I10" s="716"/>
      <c r="J10" s="716"/>
      <c r="K10" s="716"/>
      <c r="L10" s="716"/>
      <c r="M10" s="716"/>
      <c r="N10" s="429" t="s">
        <v>187</v>
      </c>
    </row>
    <row r="11" spans="1:14" s="431" customFormat="1" ht="15">
      <c r="A11" s="432"/>
      <c r="B11" s="432"/>
      <c r="C11" s="432"/>
      <c r="D11" s="432"/>
      <c r="E11" s="432"/>
      <c r="F11" s="432"/>
      <c r="G11" s="432"/>
      <c r="H11" s="432"/>
      <c r="I11" s="432"/>
      <c r="J11" s="432"/>
      <c r="K11" s="432"/>
      <c r="L11" s="432"/>
      <c r="M11" s="432"/>
      <c r="N11" s="429" t="s">
        <v>187</v>
      </c>
    </row>
    <row r="12" spans="1:14" s="431" customFormat="1" ht="36" customHeight="1">
      <c r="A12" s="729" t="s">
        <v>0</v>
      </c>
      <c r="B12" s="730"/>
      <c r="C12" s="730"/>
      <c r="D12" s="730"/>
      <c r="E12" s="730"/>
      <c r="F12" s="730"/>
      <c r="G12" s="730"/>
      <c r="H12" s="730"/>
      <c r="I12" s="730"/>
      <c r="J12" s="730"/>
      <c r="K12" s="730"/>
      <c r="L12" s="730"/>
      <c r="M12" s="730"/>
      <c r="N12" s="429" t="s">
        <v>187</v>
      </c>
    </row>
    <row r="13" spans="1:14" s="431" customFormat="1" ht="15">
      <c r="A13" s="432"/>
      <c r="B13" s="432"/>
      <c r="C13" s="432"/>
      <c r="D13" s="432"/>
      <c r="E13" s="432"/>
      <c r="F13" s="432"/>
      <c r="G13" s="432"/>
      <c r="H13" s="432"/>
      <c r="I13" s="432"/>
      <c r="J13" s="432"/>
      <c r="K13" s="432"/>
      <c r="L13" s="432"/>
      <c r="M13" s="432"/>
      <c r="N13" s="429" t="s">
        <v>187</v>
      </c>
    </row>
    <row r="14" spans="1:14" s="431" customFormat="1" ht="15">
      <c r="A14" s="715" t="s">
        <v>177</v>
      </c>
      <c r="B14" s="716"/>
      <c r="C14" s="716"/>
      <c r="D14" s="716"/>
      <c r="E14" s="716"/>
      <c r="F14" s="716"/>
      <c r="G14" s="716"/>
      <c r="H14" s="716"/>
      <c r="I14" s="716"/>
      <c r="J14" s="716"/>
      <c r="K14" s="716"/>
      <c r="L14" s="716"/>
      <c r="M14" s="716"/>
      <c r="N14" s="429" t="s">
        <v>187</v>
      </c>
    </row>
    <row r="15" spans="1:14" s="431" customFormat="1" ht="15">
      <c r="A15" s="432"/>
      <c r="B15" s="432"/>
      <c r="C15" s="432"/>
      <c r="D15" s="432"/>
      <c r="E15" s="432"/>
      <c r="F15" s="432"/>
      <c r="G15" s="432"/>
      <c r="H15" s="432"/>
      <c r="I15" s="432"/>
      <c r="J15" s="432"/>
      <c r="K15" s="432"/>
      <c r="L15" s="432"/>
      <c r="M15" s="432"/>
      <c r="N15" s="429" t="s">
        <v>187</v>
      </c>
    </row>
    <row r="16" spans="1:14" s="431" customFormat="1" ht="39.75" customHeight="1">
      <c r="A16" s="702" t="s">
        <v>312</v>
      </c>
      <c r="B16" s="730"/>
      <c r="C16" s="730"/>
      <c r="D16" s="730"/>
      <c r="E16" s="730"/>
      <c r="F16" s="730"/>
      <c r="G16" s="730"/>
      <c r="H16" s="730"/>
      <c r="I16" s="730"/>
      <c r="J16" s="730"/>
      <c r="K16" s="730"/>
      <c r="L16" s="730"/>
      <c r="M16" s="730"/>
      <c r="N16" s="429" t="s">
        <v>187</v>
      </c>
    </row>
    <row r="17" spans="1:14" s="431" customFormat="1" ht="15">
      <c r="A17" s="432"/>
      <c r="B17" s="432"/>
      <c r="C17" s="432"/>
      <c r="D17" s="432"/>
      <c r="E17" s="432"/>
      <c r="F17" s="432"/>
      <c r="G17" s="432"/>
      <c r="H17" s="432"/>
      <c r="I17" s="432"/>
      <c r="J17" s="432"/>
      <c r="K17" s="432"/>
      <c r="L17" s="432"/>
      <c r="M17" s="432"/>
      <c r="N17" s="429" t="s">
        <v>187</v>
      </c>
    </row>
    <row r="18" spans="1:14" s="431" customFormat="1" ht="36" customHeight="1">
      <c r="A18" s="702" t="s">
        <v>306</v>
      </c>
      <c r="B18" s="730"/>
      <c r="C18" s="730"/>
      <c r="D18" s="730"/>
      <c r="E18" s="730"/>
      <c r="F18" s="730"/>
      <c r="G18" s="730"/>
      <c r="H18" s="730"/>
      <c r="I18" s="730"/>
      <c r="J18" s="730"/>
      <c r="K18" s="730"/>
      <c r="L18" s="730"/>
      <c r="M18" s="730"/>
      <c r="N18" s="429" t="s">
        <v>187</v>
      </c>
    </row>
    <row r="19" spans="1:14" s="431" customFormat="1" ht="13.5" customHeight="1">
      <c r="A19" s="428"/>
      <c r="B19" s="427"/>
      <c r="C19" s="427"/>
      <c r="D19" s="427"/>
      <c r="E19" s="427"/>
      <c r="F19" s="427"/>
      <c r="G19" s="427"/>
      <c r="H19" s="427"/>
      <c r="I19" s="427"/>
      <c r="J19" s="427"/>
      <c r="K19" s="427"/>
      <c r="L19" s="427"/>
      <c r="M19" s="427"/>
      <c r="N19" s="429" t="s">
        <v>187</v>
      </c>
    </row>
    <row r="20" spans="1:14" s="431" customFormat="1" ht="68.25" customHeight="1">
      <c r="A20" s="731" t="s">
        <v>23</v>
      </c>
      <c r="B20" s="732"/>
      <c r="C20" s="732"/>
      <c r="D20" s="732"/>
      <c r="E20" s="732"/>
      <c r="F20" s="732"/>
      <c r="G20" s="732"/>
      <c r="H20" s="732"/>
      <c r="I20" s="732"/>
      <c r="J20" s="732"/>
      <c r="K20" s="732"/>
      <c r="L20" s="732"/>
      <c r="M20" s="732"/>
      <c r="N20" s="429" t="s">
        <v>187</v>
      </c>
    </row>
    <row r="21" spans="1:14" s="431" customFormat="1" ht="61.5" customHeight="1">
      <c r="A21" s="735" t="s">
        <v>28</v>
      </c>
      <c r="B21" s="736"/>
      <c r="C21" s="736"/>
      <c r="D21" s="736"/>
      <c r="E21" s="736"/>
      <c r="F21" s="736"/>
      <c r="G21" s="736"/>
      <c r="H21" s="736"/>
      <c r="I21" s="736"/>
      <c r="J21" s="736"/>
      <c r="K21" s="736"/>
      <c r="L21" s="736"/>
      <c r="M21" s="736"/>
      <c r="N21" s="429" t="s">
        <v>187</v>
      </c>
    </row>
    <row r="22" spans="13:14" s="431" customFormat="1" ht="14.25" customHeight="1">
      <c r="M22" s="432"/>
      <c r="N22" s="429" t="s">
        <v>187</v>
      </c>
    </row>
    <row r="23" spans="1:14" s="431" customFormat="1" ht="18.75" customHeight="1">
      <c r="A23"/>
      <c r="B23" s="74"/>
      <c r="C23" s="74"/>
      <c r="D23" s="74"/>
      <c r="E23" s="700" t="s">
        <v>263</v>
      </c>
      <c r="F23" s="479"/>
      <c r="G23" s="700" t="s">
        <v>264</v>
      </c>
      <c r="H23" s="480"/>
      <c r="I23" s="700" t="s">
        <v>265</v>
      </c>
      <c r="J23" s="74"/>
      <c r="K23" s="700" t="s">
        <v>264</v>
      </c>
      <c r="L23" s="74"/>
      <c r="M23" s="74"/>
      <c r="N23" s="429" t="s">
        <v>187</v>
      </c>
    </row>
    <row r="24" spans="2:14" ht="14.25" customHeight="1">
      <c r="B24" s="74"/>
      <c r="C24" s="74"/>
      <c r="D24" s="74"/>
      <c r="E24" s="701"/>
      <c r="F24" s="481"/>
      <c r="G24" s="701"/>
      <c r="H24" s="480"/>
      <c r="I24" s="701"/>
      <c r="J24" s="74"/>
      <c r="K24" s="701"/>
      <c r="L24" s="74"/>
      <c r="M24" s="74"/>
      <c r="N24" s="429" t="s">
        <v>187</v>
      </c>
    </row>
    <row r="25" spans="1:14" s="431" customFormat="1" ht="14.25" customHeight="1">
      <c r="A25" s="74" t="s">
        <v>279</v>
      </c>
      <c r="B25" s="74"/>
      <c r="C25" s="74"/>
      <c r="D25" s="74"/>
      <c r="E25" s="482"/>
      <c r="F25" s="74"/>
      <c r="G25" s="482"/>
      <c r="H25" s="480"/>
      <c r="I25" s="491">
        <v>11833</v>
      </c>
      <c r="J25" s="492"/>
      <c r="K25" s="491">
        <v>16143</v>
      </c>
      <c r="L25" s="74"/>
      <c r="M25" s="74"/>
      <c r="N25" s="429" t="s">
        <v>187</v>
      </c>
    </row>
    <row r="26" spans="1:14" s="431" customFormat="1" ht="14.25" customHeight="1">
      <c r="A26" s="74" t="s">
        <v>266</v>
      </c>
      <c r="B26" s="74"/>
      <c r="C26" s="74"/>
      <c r="D26" s="74"/>
      <c r="E26" s="483"/>
      <c r="F26" s="74"/>
      <c r="G26" s="483"/>
      <c r="H26" s="480"/>
      <c r="I26" s="493">
        <v>5917</v>
      </c>
      <c r="J26" s="492"/>
      <c r="K26" s="493">
        <v>8071</v>
      </c>
      <c r="L26" s="74"/>
      <c r="M26" s="74"/>
      <c r="N26" s="429" t="s">
        <v>187</v>
      </c>
    </row>
    <row r="27" spans="1:14" s="431" customFormat="1" ht="14.25" customHeight="1">
      <c r="A27" s="74" t="s">
        <v>267</v>
      </c>
      <c r="B27" s="74"/>
      <c r="C27" s="74"/>
      <c r="D27" s="74"/>
      <c r="E27" s="482">
        <f>E25-E26</f>
        <v>0</v>
      </c>
      <c r="F27" s="74"/>
      <c r="G27" s="482">
        <f>G25-G26</f>
        <v>0</v>
      </c>
      <c r="H27" s="480"/>
      <c r="I27" s="491">
        <f>I25-I26</f>
        <v>5916</v>
      </c>
      <c r="J27" s="492"/>
      <c r="K27" s="491">
        <f>K25-K26</f>
        <v>8072</v>
      </c>
      <c r="L27" s="74"/>
      <c r="M27" s="74"/>
      <c r="N27" s="429" t="s">
        <v>187</v>
      </c>
    </row>
    <row r="28" spans="1:14" s="431" customFormat="1" ht="14.25" customHeight="1">
      <c r="A28" s="74" t="s">
        <v>268</v>
      </c>
      <c r="B28" s="74"/>
      <c r="C28" s="74"/>
      <c r="D28" s="74"/>
      <c r="E28" s="74"/>
      <c r="F28" s="74"/>
      <c r="G28" s="74"/>
      <c r="H28" s="480"/>
      <c r="I28" s="492">
        <v>1727</v>
      </c>
      <c r="J28" s="492"/>
      <c r="K28" s="492">
        <v>2287</v>
      </c>
      <c r="L28" s="74"/>
      <c r="M28" s="74"/>
      <c r="N28" s="429" t="s">
        <v>187</v>
      </c>
    </row>
    <row r="29" spans="1:14" s="431" customFormat="1" ht="14.25" customHeight="1">
      <c r="A29" s="74" t="s">
        <v>269</v>
      </c>
      <c r="B29" s="74"/>
      <c r="C29" s="74"/>
      <c r="D29" s="74"/>
      <c r="E29" s="74"/>
      <c r="F29" s="74"/>
      <c r="G29" s="74"/>
      <c r="H29" s="480"/>
      <c r="I29" s="492">
        <v>259</v>
      </c>
      <c r="J29" s="492"/>
      <c r="K29" s="492">
        <v>265</v>
      </c>
      <c r="L29" s="74"/>
      <c r="M29" s="74"/>
      <c r="N29" s="429" t="s">
        <v>187</v>
      </c>
    </row>
    <row r="30" spans="1:14" s="431" customFormat="1" ht="14.25" customHeight="1">
      <c r="A30" s="74" t="s">
        <v>270</v>
      </c>
      <c r="B30" s="74"/>
      <c r="C30" s="74"/>
      <c r="D30" s="74"/>
      <c r="E30" s="74"/>
      <c r="F30" s="74"/>
      <c r="G30" s="74"/>
      <c r="H30" s="480"/>
      <c r="I30" s="492">
        <v>71</v>
      </c>
      <c r="J30" s="492"/>
      <c r="K30" s="492">
        <v>72</v>
      </c>
      <c r="L30" s="74"/>
      <c r="M30" s="74"/>
      <c r="N30" s="429" t="s">
        <v>187</v>
      </c>
    </row>
    <row r="31" spans="1:14" s="431" customFormat="1" ht="14.25" customHeight="1">
      <c r="A31" s="74" t="s">
        <v>271</v>
      </c>
      <c r="B31" s="74"/>
      <c r="C31" s="74"/>
      <c r="D31" s="74"/>
      <c r="E31" s="74"/>
      <c r="F31" s="74"/>
      <c r="G31" s="74"/>
      <c r="H31" s="480"/>
      <c r="I31" s="492">
        <v>359</v>
      </c>
      <c r="J31" s="492"/>
      <c r="K31" s="492">
        <v>366</v>
      </c>
      <c r="L31" s="74"/>
      <c r="M31" s="74"/>
      <c r="N31" s="429" t="s">
        <v>187</v>
      </c>
    </row>
    <row r="32" spans="1:14" s="431" customFormat="1" ht="15">
      <c r="A32" s="74" t="s">
        <v>272</v>
      </c>
      <c r="B32" s="74"/>
      <c r="C32" s="74"/>
      <c r="D32" s="74"/>
      <c r="E32" s="74"/>
      <c r="F32" s="74"/>
      <c r="G32" s="74"/>
      <c r="H32" s="480"/>
      <c r="I32" s="492">
        <v>12</v>
      </c>
      <c r="J32" s="492"/>
      <c r="K32" s="492">
        <v>12</v>
      </c>
      <c r="L32" s="74"/>
      <c r="M32" s="74"/>
      <c r="N32" s="429" t="s">
        <v>187</v>
      </c>
    </row>
    <row r="33" spans="1:14" s="431" customFormat="1" ht="15" customHeight="1">
      <c r="A33" s="74" t="s">
        <v>273</v>
      </c>
      <c r="B33" s="74"/>
      <c r="C33" s="74"/>
      <c r="D33" s="74"/>
      <c r="E33" s="74"/>
      <c r="F33" s="74"/>
      <c r="G33" s="74"/>
      <c r="H33" s="480"/>
      <c r="I33" s="492"/>
      <c r="J33" s="492"/>
      <c r="K33" s="492"/>
      <c r="L33" s="74"/>
      <c r="M33" s="74"/>
      <c r="N33" s="429" t="s">
        <v>187</v>
      </c>
    </row>
    <row r="34" spans="1:14" s="431" customFormat="1" ht="15" customHeight="1">
      <c r="A34" s="74" t="s">
        <v>280</v>
      </c>
      <c r="B34" s="74"/>
      <c r="C34" s="74"/>
      <c r="D34" s="74"/>
      <c r="E34" s="74"/>
      <c r="F34" s="74"/>
      <c r="G34" s="74"/>
      <c r="H34" s="480"/>
      <c r="I34" s="492">
        <v>2000</v>
      </c>
      <c r="J34" s="492"/>
      <c r="K34" s="492">
        <v>0</v>
      </c>
      <c r="L34" s="74"/>
      <c r="M34" s="74"/>
      <c r="N34" s="429" t="s">
        <v>187</v>
      </c>
    </row>
    <row r="35" spans="1:14" s="431" customFormat="1" ht="15">
      <c r="A35" s="74" t="s">
        <v>274</v>
      </c>
      <c r="B35" s="74"/>
      <c r="C35" s="74"/>
      <c r="D35" s="74"/>
      <c r="E35" s="74"/>
      <c r="F35" s="74"/>
      <c r="G35" s="74"/>
      <c r="H35" s="480"/>
      <c r="I35" s="492">
        <v>1067</v>
      </c>
      <c r="J35" s="492"/>
      <c r="K35" s="492">
        <v>1092</v>
      </c>
      <c r="L35" s="74"/>
      <c r="M35" s="74"/>
      <c r="N35" s="429" t="s">
        <v>187</v>
      </c>
    </row>
    <row r="36" spans="1:14" s="431" customFormat="1" ht="15" customHeight="1">
      <c r="A36" s="74" t="s">
        <v>275</v>
      </c>
      <c r="B36" s="74"/>
      <c r="C36" s="74"/>
      <c r="D36" s="74"/>
      <c r="E36" s="74"/>
      <c r="F36" s="74"/>
      <c r="G36" s="74"/>
      <c r="H36" s="480"/>
      <c r="I36" s="492">
        <v>915</v>
      </c>
      <c r="J36" s="492"/>
      <c r="K36" s="492">
        <v>-813</v>
      </c>
      <c r="L36" s="74"/>
      <c r="M36" s="74"/>
      <c r="N36" s="429" t="s">
        <v>187</v>
      </c>
    </row>
    <row r="37" spans="1:14" s="431" customFormat="1" ht="15" customHeight="1">
      <c r="A37" s="74" t="s">
        <v>276</v>
      </c>
      <c r="B37" s="74"/>
      <c r="C37" s="74"/>
      <c r="D37" s="74"/>
      <c r="E37" s="74"/>
      <c r="F37" s="74"/>
      <c r="G37" s="74"/>
      <c r="H37" s="480"/>
      <c r="I37" s="492">
        <v>9</v>
      </c>
      <c r="J37" s="492"/>
      <c r="K37" s="492">
        <v>9</v>
      </c>
      <c r="L37" s="74"/>
      <c r="M37" s="74"/>
      <c r="N37" s="429" t="s">
        <v>187</v>
      </c>
    </row>
    <row r="38" spans="1:14" s="431" customFormat="1" ht="15" customHeight="1">
      <c r="A38" s="74" t="s">
        <v>29</v>
      </c>
      <c r="B38" s="74"/>
      <c r="C38" s="74"/>
      <c r="D38" s="74"/>
      <c r="E38" s="74"/>
      <c r="F38" s="74"/>
      <c r="G38" s="74"/>
      <c r="H38" s="480"/>
      <c r="I38" s="492">
        <v>641</v>
      </c>
      <c r="J38" s="492"/>
      <c r="K38" s="492">
        <v>654</v>
      </c>
      <c r="L38" s="74"/>
      <c r="M38" s="74"/>
      <c r="N38" s="429" t="s">
        <v>187</v>
      </c>
    </row>
    <row r="39" spans="1:14" s="431" customFormat="1" ht="13.5" customHeight="1">
      <c r="A39" s="74" t="s">
        <v>277</v>
      </c>
      <c r="B39" s="74"/>
      <c r="C39" s="74"/>
      <c r="D39" s="74"/>
      <c r="E39" s="74"/>
      <c r="F39" s="74"/>
      <c r="G39" s="74"/>
      <c r="H39" s="480"/>
      <c r="I39" s="492">
        <v>178</v>
      </c>
      <c r="J39" s="492"/>
      <c r="K39" s="492">
        <v>182</v>
      </c>
      <c r="L39" s="74"/>
      <c r="M39" s="74"/>
      <c r="N39" s="429" t="s">
        <v>187</v>
      </c>
    </row>
    <row r="40" spans="1:14" s="431" customFormat="1" ht="13.5" customHeight="1">
      <c r="A40" s="74" t="s">
        <v>106</v>
      </c>
      <c r="B40" s="74"/>
      <c r="C40" s="74"/>
      <c r="D40" s="74"/>
      <c r="E40" s="74"/>
      <c r="F40" s="74"/>
      <c r="G40" s="74"/>
      <c r="H40" s="480"/>
      <c r="I40" s="492">
        <v>12251</v>
      </c>
      <c r="J40" s="492"/>
      <c r="K40" s="492">
        <v>-1555</v>
      </c>
      <c r="L40" s="74"/>
      <c r="M40" s="74"/>
      <c r="N40" s="429" t="s">
        <v>187</v>
      </c>
    </row>
    <row r="41" spans="1:14" s="431" customFormat="1" ht="15" customHeight="1">
      <c r="A41" s="74" t="s">
        <v>229</v>
      </c>
      <c r="B41" s="74"/>
      <c r="C41" s="74"/>
      <c r="D41" s="74"/>
      <c r="E41" s="483"/>
      <c r="F41" s="74"/>
      <c r="G41" s="483"/>
      <c r="H41" s="480"/>
      <c r="I41" s="493">
        <v>847</v>
      </c>
      <c r="J41" s="492"/>
      <c r="K41" s="493">
        <v>-847</v>
      </c>
      <c r="L41" s="74"/>
      <c r="M41" s="74"/>
      <c r="N41" s="429" t="s">
        <v>187</v>
      </c>
    </row>
    <row r="42" spans="1:14" s="431" customFormat="1" ht="15" customHeight="1">
      <c r="A42" s="74" t="s">
        <v>278</v>
      </c>
      <c r="B42" s="74"/>
      <c r="C42" s="74"/>
      <c r="D42" s="74"/>
      <c r="E42" s="482">
        <f>E27+E28</f>
        <v>0</v>
      </c>
      <c r="F42" s="74"/>
      <c r="G42" s="482">
        <f>G27+G28</f>
        <v>0</v>
      </c>
      <c r="H42" s="480"/>
      <c r="I42" s="491">
        <f>SUM(I27:I41)</f>
        <v>26252</v>
      </c>
      <c r="J42" s="492"/>
      <c r="K42" s="491">
        <f>SUM(K27:K41)</f>
        <v>9796</v>
      </c>
      <c r="L42" s="74"/>
      <c r="M42" s="74"/>
      <c r="N42" s="429" t="s">
        <v>187</v>
      </c>
    </row>
    <row r="43" spans="1:14" s="431" customFormat="1" ht="13.5" customHeight="1">
      <c r="A43" s="428"/>
      <c r="B43" s="434"/>
      <c r="C43" s="434"/>
      <c r="D43" s="434"/>
      <c r="E43" s="434"/>
      <c r="F43" s="434"/>
      <c r="G43" s="434"/>
      <c r="H43" s="434"/>
      <c r="I43" s="434"/>
      <c r="J43" s="434"/>
      <c r="K43" s="434"/>
      <c r="L43" s="434"/>
      <c r="M43" s="430"/>
      <c r="N43" s="429" t="s">
        <v>187</v>
      </c>
    </row>
    <row r="44" s="431" customFormat="1" ht="24.75" customHeight="1">
      <c r="N44" s="429" t="s">
        <v>187</v>
      </c>
    </row>
    <row r="45" spans="1:14" s="431" customFormat="1" ht="13.5" customHeight="1">
      <c r="A45" s="428"/>
      <c r="B45" s="434"/>
      <c r="C45" s="434"/>
      <c r="D45" s="434"/>
      <c r="E45" s="434"/>
      <c r="F45" s="434"/>
      <c r="G45" s="434"/>
      <c r="H45" s="434"/>
      <c r="I45" s="434"/>
      <c r="J45" s="434"/>
      <c r="K45" s="434"/>
      <c r="L45" s="434"/>
      <c r="M45" s="430"/>
      <c r="N45" s="429" t="s">
        <v>187</v>
      </c>
    </row>
    <row r="46" spans="1:14" s="431" customFormat="1" ht="13.5" customHeight="1">
      <c r="A46" s="428"/>
      <c r="B46" s="434"/>
      <c r="C46" s="434"/>
      <c r="D46" s="434"/>
      <c r="E46" s="434"/>
      <c r="F46" s="434"/>
      <c r="G46" s="434"/>
      <c r="H46" s="434"/>
      <c r="I46" s="434"/>
      <c r="J46" s="434"/>
      <c r="K46" s="434"/>
      <c r="L46" s="434"/>
      <c r="M46" s="430"/>
      <c r="N46" s="429" t="s">
        <v>187</v>
      </c>
    </row>
    <row r="47" s="431" customFormat="1" ht="24.75" customHeight="1">
      <c r="N47" s="429" t="s">
        <v>187</v>
      </c>
    </row>
    <row r="48" spans="1:14" s="431" customFormat="1" ht="35.25" customHeight="1">
      <c r="A48" s="702" t="s">
        <v>30</v>
      </c>
      <c r="B48" s="703"/>
      <c r="C48" s="703"/>
      <c r="D48" s="703"/>
      <c r="E48" s="703"/>
      <c r="F48" s="703"/>
      <c r="G48" s="703"/>
      <c r="H48" s="703"/>
      <c r="I48" s="703"/>
      <c r="J48" s="703"/>
      <c r="K48" s="703"/>
      <c r="L48" s="704"/>
      <c r="M48" s="433"/>
      <c r="N48" s="429" t="s">
        <v>187</v>
      </c>
    </row>
    <row r="49" spans="1:14" s="431" customFormat="1" ht="15" customHeight="1">
      <c r="A49" s="428"/>
      <c r="B49" s="427"/>
      <c r="C49" s="427"/>
      <c r="D49" s="427"/>
      <c r="E49" s="427"/>
      <c r="F49" s="427"/>
      <c r="G49" s="427"/>
      <c r="H49" s="427"/>
      <c r="I49" s="427"/>
      <c r="J49" s="427"/>
      <c r="K49" s="427"/>
      <c r="L49" s="427"/>
      <c r="M49" s="433"/>
      <c r="N49" s="429" t="s">
        <v>187</v>
      </c>
    </row>
    <row r="50" spans="1:14" s="431" customFormat="1" ht="24.75" customHeight="1">
      <c r="A50" s="702" t="s">
        <v>1</v>
      </c>
      <c r="B50" s="711"/>
      <c r="C50" s="711"/>
      <c r="D50" s="711"/>
      <c r="E50" s="711"/>
      <c r="F50" s="711"/>
      <c r="G50" s="711"/>
      <c r="H50" s="711"/>
      <c r="I50" s="711"/>
      <c r="J50" s="711"/>
      <c r="K50" s="711"/>
      <c r="L50" s="712"/>
      <c r="M50" s="433"/>
      <c r="N50" s="429" t="s">
        <v>187</v>
      </c>
    </row>
    <row r="51" spans="1:14" s="431" customFormat="1" ht="15" customHeight="1">
      <c r="A51" s="428"/>
      <c r="B51" s="427"/>
      <c r="C51" s="427"/>
      <c r="D51" s="427"/>
      <c r="E51" s="427"/>
      <c r="F51" s="427"/>
      <c r="G51" s="427"/>
      <c r="H51" s="427"/>
      <c r="I51" s="427"/>
      <c r="J51" s="427"/>
      <c r="K51" s="427"/>
      <c r="L51" s="427"/>
      <c r="M51" s="433"/>
      <c r="N51" s="429" t="s">
        <v>187</v>
      </c>
    </row>
    <row r="52" spans="1:14" s="431" customFormat="1" ht="53.25" customHeight="1">
      <c r="A52" s="708" t="s">
        <v>31</v>
      </c>
      <c r="B52" s="713"/>
      <c r="C52" s="713"/>
      <c r="D52" s="713"/>
      <c r="E52" s="713"/>
      <c r="F52" s="713"/>
      <c r="G52" s="713"/>
      <c r="H52" s="713"/>
      <c r="I52" s="713"/>
      <c r="J52" s="713"/>
      <c r="K52" s="713"/>
      <c r="L52" s="713"/>
      <c r="M52" s="714"/>
      <c r="N52" s="429" t="s">
        <v>187</v>
      </c>
    </row>
    <row r="53" spans="1:14" s="431" customFormat="1" ht="15" customHeight="1">
      <c r="A53" s="484"/>
      <c r="B53" s="485"/>
      <c r="C53" s="485"/>
      <c r="D53" s="485"/>
      <c r="E53" s="485"/>
      <c r="F53" s="485"/>
      <c r="G53" s="485"/>
      <c r="H53" s="485"/>
      <c r="I53" s="485"/>
      <c r="J53" s="485"/>
      <c r="K53" s="485"/>
      <c r="L53" s="485"/>
      <c r="M53" s="486"/>
      <c r="N53" s="429" t="s">
        <v>187</v>
      </c>
    </row>
    <row r="54" spans="1:14" s="431" customFormat="1" ht="24.75" customHeight="1">
      <c r="A54" s="708" t="s">
        <v>27</v>
      </c>
      <c r="B54" s="709"/>
      <c r="C54" s="709"/>
      <c r="D54" s="709"/>
      <c r="E54" s="709"/>
      <c r="F54" s="709"/>
      <c r="G54" s="709"/>
      <c r="H54" s="709"/>
      <c r="I54" s="709"/>
      <c r="J54" s="709"/>
      <c r="K54" s="709"/>
      <c r="L54" s="709"/>
      <c r="M54" s="710"/>
      <c r="N54" s="429" t="s">
        <v>187</v>
      </c>
    </row>
    <row r="55" spans="1:14" s="431" customFormat="1" ht="15" customHeight="1">
      <c r="A55" s="484"/>
      <c r="B55" s="487"/>
      <c r="C55" s="487"/>
      <c r="D55" s="487"/>
      <c r="E55" s="487"/>
      <c r="F55" s="487"/>
      <c r="G55" s="487"/>
      <c r="H55" s="487"/>
      <c r="I55" s="487"/>
      <c r="J55" s="487"/>
      <c r="K55" s="487"/>
      <c r="L55" s="487"/>
      <c r="M55" s="488"/>
      <c r="N55" s="429" t="s">
        <v>187</v>
      </c>
    </row>
    <row r="56" spans="1:14" s="431" customFormat="1" ht="24.75" customHeight="1">
      <c r="A56" s="702" t="s">
        <v>24</v>
      </c>
      <c r="B56" s="703"/>
      <c r="C56" s="703"/>
      <c r="D56" s="703"/>
      <c r="E56" s="703"/>
      <c r="F56" s="703"/>
      <c r="G56" s="703"/>
      <c r="H56" s="703"/>
      <c r="I56" s="703"/>
      <c r="J56" s="703"/>
      <c r="K56" s="703"/>
      <c r="L56" s="703"/>
      <c r="M56" s="704"/>
      <c r="N56" s="429" t="s">
        <v>187</v>
      </c>
    </row>
    <row r="57" spans="1:14" s="431" customFormat="1" ht="15" customHeight="1">
      <c r="A57" s="702"/>
      <c r="B57" s="703"/>
      <c r="C57" s="703"/>
      <c r="D57" s="703"/>
      <c r="E57" s="703"/>
      <c r="F57" s="703"/>
      <c r="G57" s="703"/>
      <c r="H57" s="703"/>
      <c r="I57" s="703"/>
      <c r="J57" s="703"/>
      <c r="K57" s="703"/>
      <c r="L57" s="703"/>
      <c r="M57" s="704"/>
      <c r="N57" s="429" t="s">
        <v>187</v>
      </c>
    </row>
    <row r="58" spans="1:14" s="431" customFormat="1" ht="51" customHeight="1">
      <c r="A58" s="705" t="s">
        <v>25</v>
      </c>
      <c r="B58" s="706"/>
      <c r="C58" s="706"/>
      <c r="D58" s="706"/>
      <c r="E58" s="706"/>
      <c r="F58" s="706"/>
      <c r="G58" s="706"/>
      <c r="H58" s="706"/>
      <c r="I58" s="706"/>
      <c r="J58" s="706"/>
      <c r="K58" s="706"/>
      <c r="L58" s="706"/>
      <c r="M58" s="707"/>
      <c r="N58" s="429" t="s">
        <v>187</v>
      </c>
    </row>
    <row r="59" spans="1:14" s="431" customFormat="1" ht="15" customHeight="1">
      <c r="A59" s="467"/>
      <c r="B59" s="468"/>
      <c r="C59" s="468"/>
      <c r="D59" s="468"/>
      <c r="E59" s="468"/>
      <c r="F59" s="468"/>
      <c r="G59" s="468"/>
      <c r="H59" s="468"/>
      <c r="I59" s="468"/>
      <c r="J59" s="468"/>
      <c r="K59" s="468"/>
      <c r="L59" s="468"/>
      <c r="M59" s="469"/>
      <c r="N59" s="429" t="s">
        <v>187</v>
      </c>
    </row>
    <row r="60" spans="1:14" s="431" customFormat="1" ht="15" customHeight="1">
      <c r="A60" s="428"/>
      <c r="B60" s="434"/>
      <c r="C60" s="434"/>
      <c r="D60" s="434"/>
      <c r="E60" s="434"/>
      <c r="F60" s="434"/>
      <c r="G60" s="434"/>
      <c r="H60" s="434"/>
      <c r="I60" s="434"/>
      <c r="J60" s="434"/>
      <c r="K60" s="434"/>
      <c r="L60" s="434"/>
      <c r="M60" s="430"/>
      <c r="N60" s="429" t="s">
        <v>187</v>
      </c>
    </row>
    <row r="61" spans="1:14" s="431" customFormat="1" ht="15">
      <c r="A61" s="715" t="s">
        <v>152</v>
      </c>
      <c r="B61" s="716"/>
      <c r="C61" s="716"/>
      <c r="D61" s="716"/>
      <c r="E61" s="716"/>
      <c r="F61" s="716"/>
      <c r="G61" s="716"/>
      <c r="H61" s="716"/>
      <c r="I61" s="716"/>
      <c r="J61" s="716"/>
      <c r="K61" s="716"/>
      <c r="L61" s="716"/>
      <c r="M61" s="723"/>
      <c r="N61" s="429" t="s">
        <v>187</v>
      </c>
    </row>
    <row r="62" spans="1:14" s="431" customFormat="1" ht="27" customHeight="1">
      <c r="A62" s="726" t="s">
        <v>26</v>
      </c>
      <c r="B62" s="727"/>
      <c r="C62" s="727"/>
      <c r="D62" s="727"/>
      <c r="E62" s="727"/>
      <c r="F62" s="727"/>
      <c r="G62" s="727"/>
      <c r="H62" s="727"/>
      <c r="I62" s="727"/>
      <c r="J62" s="727"/>
      <c r="K62" s="727"/>
      <c r="L62" s="727"/>
      <c r="M62" s="728"/>
      <c r="N62" s="429" t="s">
        <v>187</v>
      </c>
    </row>
    <row r="63" spans="1:14" s="431" customFormat="1" ht="15" customHeight="1">
      <c r="A63" s="506"/>
      <c r="B63" s="507"/>
      <c r="C63" s="507"/>
      <c r="D63" s="507"/>
      <c r="E63" s="507"/>
      <c r="F63" s="507"/>
      <c r="G63" s="507"/>
      <c r="H63" s="507"/>
      <c r="I63" s="507"/>
      <c r="J63" s="507"/>
      <c r="K63" s="507"/>
      <c r="L63" s="507"/>
      <c r="M63" s="508"/>
      <c r="N63" s="429" t="s">
        <v>187</v>
      </c>
    </row>
    <row r="64" spans="1:14" s="431" customFormat="1" ht="15">
      <c r="A64" s="702" t="s">
        <v>2</v>
      </c>
      <c r="B64" s="724"/>
      <c r="C64" s="724"/>
      <c r="D64" s="724"/>
      <c r="E64" s="724"/>
      <c r="F64" s="724"/>
      <c r="G64" s="724"/>
      <c r="H64" s="724"/>
      <c r="I64" s="724"/>
      <c r="J64" s="724"/>
      <c r="K64" s="724"/>
      <c r="L64" s="724"/>
      <c r="M64" s="725"/>
      <c r="N64" s="429" t="s">
        <v>187</v>
      </c>
    </row>
    <row r="65" spans="1:14" s="431" customFormat="1" ht="15">
      <c r="A65" s="708"/>
      <c r="B65" s="713"/>
      <c r="C65" s="713"/>
      <c r="D65" s="713"/>
      <c r="E65" s="713"/>
      <c r="F65" s="713"/>
      <c r="G65" s="713"/>
      <c r="H65" s="713"/>
      <c r="I65" s="713"/>
      <c r="J65" s="713"/>
      <c r="K65" s="713"/>
      <c r="L65" s="714"/>
      <c r="M65" s="435"/>
      <c r="N65" s="429" t="s">
        <v>236</v>
      </c>
    </row>
    <row r="66" spans="1:14" s="431" customFormat="1" ht="12.75" customHeight="1">
      <c r="A66" s="432"/>
      <c r="B66" s="432"/>
      <c r="C66" s="432"/>
      <c r="D66" s="432"/>
      <c r="E66" s="432"/>
      <c r="F66" s="432"/>
      <c r="G66" s="432"/>
      <c r="H66" s="432"/>
      <c r="I66" s="432"/>
      <c r="J66" s="432"/>
      <c r="K66" s="432"/>
      <c r="L66" s="432"/>
      <c r="M66" s="432"/>
      <c r="N66" s="436"/>
    </row>
    <row r="67" spans="1:14" s="431" customFormat="1" ht="14.25" customHeight="1">
      <c r="A67" s="702"/>
      <c r="B67" s="703"/>
      <c r="C67" s="703"/>
      <c r="D67" s="703"/>
      <c r="E67" s="703"/>
      <c r="F67" s="703"/>
      <c r="G67" s="703"/>
      <c r="H67" s="703"/>
      <c r="I67" s="703"/>
      <c r="J67" s="703"/>
      <c r="K67" s="703"/>
      <c r="L67" s="703"/>
      <c r="M67" s="704"/>
      <c r="N67" s="436"/>
    </row>
    <row r="68" spans="1:14" s="431" customFormat="1" ht="15">
      <c r="A68" s="720"/>
      <c r="B68" s="721"/>
      <c r="C68" s="721"/>
      <c r="D68" s="721"/>
      <c r="E68" s="721"/>
      <c r="F68" s="721"/>
      <c r="G68" s="721"/>
      <c r="H68" s="721"/>
      <c r="I68" s="721"/>
      <c r="J68" s="721"/>
      <c r="K68" s="721"/>
      <c r="L68" s="721"/>
      <c r="M68" s="722"/>
      <c r="N68" s="429"/>
    </row>
    <row r="69" spans="1:14" s="431" customFormat="1" ht="46.5" customHeight="1">
      <c r="A69" s="717"/>
      <c r="B69" s="718"/>
      <c r="C69" s="718"/>
      <c r="D69" s="718"/>
      <c r="E69" s="718"/>
      <c r="F69" s="718"/>
      <c r="G69" s="718"/>
      <c r="H69" s="718"/>
      <c r="I69" s="718"/>
      <c r="J69" s="718"/>
      <c r="K69" s="718"/>
      <c r="L69" s="718"/>
      <c r="M69" s="719"/>
      <c r="N69" s="436"/>
    </row>
  </sheetData>
  <mergeCells count="29">
    <mergeCell ref="A12:M12"/>
    <mergeCell ref="A20:M20"/>
    <mergeCell ref="A1:M1"/>
    <mergeCell ref="A56:M56"/>
    <mergeCell ref="A16:M16"/>
    <mergeCell ref="A18:M18"/>
    <mergeCell ref="A21:M21"/>
    <mergeCell ref="A3:M3"/>
    <mergeCell ref="A4:M4"/>
    <mergeCell ref="A6:M6"/>
    <mergeCell ref="A14:M14"/>
    <mergeCell ref="A10:M10"/>
    <mergeCell ref="A69:M69"/>
    <mergeCell ref="A68:M68"/>
    <mergeCell ref="A61:M61"/>
    <mergeCell ref="A65:L65"/>
    <mergeCell ref="A64:M64"/>
    <mergeCell ref="A62:M62"/>
    <mergeCell ref="G23:G24"/>
    <mergeCell ref="I23:I24"/>
    <mergeCell ref="K23:K24"/>
    <mergeCell ref="A67:M67"/>
    <mergeCell ref="A57:M57"/>
    <mergeCell ref="A58:M58"/>
    <mergeCell ref="A54:M54"/>
    <mergeCell ref="E23:E24"/>
    <mergeCell ref="A48:L48"/>
    <mergeCell ref="A50:L50"/>
    <mergeCell ref="A52:M52"/>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codeName="Sheet12">
    <pageSetUpPr fitToPage="1"/>
  </sheetPr>
  <dimension ref="A1:AH48"/>
  <sheetViews>
    <sheetView view="pageBreakPreview" zoomScale="60" zoomScaleNormal="75" workbookViewId="0" topLeftCell="A1">
      <selection activeCell="H13" sqref="H13:H14"/>
    </sheetView>
  </sheetViews>
  <sheetFormatPr defaultColWidth="8.88671875" defaultRowHeight="15"/>
  <cols>
    <col min="2" max="2" width="30.77734375" style="0" customWidth="1"/>
    <col min="4" max="4" width="8.77734375" style="0" customWidth="1"/>
    <col min="5" max="5" width="10.3359375" style="225" customWidth="1"/>
    <col min="20" max="20" width="9.77734375" style="0" customWidth="1"/>
  </cols>
  <sheetData>
    <row r="1" spans="1:21" ht="22.5">
      <c r="A1" s="773" t="s">
        <v>59</v>
      </c>
      <c r="B1" s="774"/>
      <c r="C1" s="774"/>
      <c r="D1" s="775"/>
      <c r="E1" s="213"/>
      <c r="F1" s="213"/>
      <c r="G1" s="213"/>
      <c r="H1" s="213"/>
      <c r="I1" s="213"/>
      <c r="J1" s="213"/>
      <c r="K1" s="213"/>
      <c r="L1" s="213"/>
      <c r="M1" s="213"/>
      <c r="N1" s="213"/>
      <c r="O1" s="213"/>
      <c r="P1" s="213"/>
      <c r="Q1" s="213"/>
      <c r="R1" s="213"/>
      <c r="S1" s="213"/>
      <c r="T1" s="402"/>
      <c r="U1" s="259" t="s">
        <v>187</v>
      </c>
    </row>
    <row r="2" spans="1:21" ht="15.75">
      <c r="A2" s="213"/>
      <c r="B2" s="213"/>
      <c r="C2" s="213"/>
      <c r="D2" s="213"/>
      <c r="E2" s="213"/>
      <c r="F2" s="213"/>
      <c r="G2" s="213"/>
      <c r="H2" s="213"/>
      <c r="I2" s="213"/>
      <c r="J2" s="213"/>
      <c r="K2" s="213"/>
      <c r="L2" s="213"/>
      <c r="M2" s="213"/>
      <c r="N2" s="213"/>
      <c r="O2" s="213"/>
      <c r="P2" s="213"/>
      <c r="Q2" s="213"/>
      <c r="R2" s="213"/>
      <c r="S2" s="213"/>
      <c r="T2" s="402"/>
      <c r="U2" s="259" t="s">
        <v>187</v>
      </c>
    </row>
    <row r="3" spans="1:21" s="13" customFormat="1" ht="20.25">
      <c r="A3" s="776" t="s">
        <v>206</v>
      </c>
      <c r="B3" s="777"/>
      <c r="C3" s="777"/>
      <c r="D3" s="777"/>
      <c r="E3" s="777"/>
      <c r="F3" s="777"/>
      <c r="G3" s="777"/>
      <c r="H3" s="777"/>
      <c r="I3" s="777"/>
      <c r="J3" s="777"/>
      <c r="K3" s="777"/>
      <c r="L3" s="777"/>
      <c r="M3" s="777"/>
      <c r="N3" s="777"/>
      <c r="O3" s="777"/>
      <c r="P3" s="777"/>
      <c r="Q3" s="777"/>
      <c r="R3" s="777"/>
      <c r="S3" s="777"/>
      <c r="T3" s="777"/>
      <c r="U3" s="257" t="s">
        <v>187</v>
      </c>
    </row>
    <row r="4" spans="1:21" s="13" customFormat="1" ht="15.75">
      <c r="A4" s="747" t="str">
        <f>+'B. Summary of Requirements '!A5</f>
        <v>Administrative Review and Appeals</v>
      </c>
      <c r="B4" s="778"/>
      <c r="C4" s="778"/>
      <c r="D4" s="778"/>
      <c r="E4" s="778"/>
      <c r="F4" s="778"/>
      <c r="G4" s="778"/>
      <c r="H4" s="778"/>
      <c r="I4" s="778"/>
      <c r="J4" s="778"/>
      <c r="K4" s="778"/>
      <c r="L4" s="778"/>
      <c r="M4" s="778"/>
      <c r="N4" s="778"/>
      <c r="O4" s="778"/>
      <c r="P4" s="778"/>
      <c r="Q4" s="778"/>
      <c r="R4" s="778"/>
      <c r="S4" s="778"/>
      <c r="T4" s="778"/>
      <c r="U4" s="257" t="s">
        <v>187</v>
      </c>
    </row>
    <row r="5" spans="1:21" s="13" customFormat="1" ht="15.75">
      <c r="A5" s="747" t="str">
        <f>+'B. Summary of Requirements '!A6</f>
        <v>Salaries and Expenses</v>
      </c>
      <c r="B5" s="779"/>
      <c r="C5" s="779"/>
      <c r="D5" s="779"/>
      <c r="E5" s="779"/>
      <c r="F5" s="779"/>
      <c r="G5" s="779"/>
      <c r="H5" s="779"/>
      <c r="I5" s="779"/>
      <c r="J5" s="779"/>
      <c r="K5" s="779"/>
      <c r="L5" s="779"/>
      <c r="M5" s="779"/>
      <c r="N5" s="779"/>
      <c r="O5" s="779"/>
      <c r="P5" s="779"/>
      <c r="Q5" s="779"/>
      <c r="R5" s="779"/>
      <c r="S5" s="779"/>
      <c r="T5" s="779"/>
      <c r="U5" s="257" t="s">
        <v>187</v>
      </c>
    </row>
    <row r="6" spans="1:21" s="13" customFormat="1" ht="15.75">
      <c r="A6" s="759" t="s">
        <v>155</v>
      </c>
      <c r="B6" s="760"/>
      <c r="C6" s="760"/>
      <c r="D6" s="760"/>
      <c r="E6" s="760"/>
      <c r="F6" s="760"/>
      <c r="G6" s="760"/>
      <c r="H6" s="760"/>
      <c r="I6" s="760"/>
      <c r="J6" s="760"/>
      <c r="K6" s="760"/>
      <c r="L6" s="760"/>
      <c r="M6" s="760"/>
      <c r="N6" s="760"/>
      <c r="O6" s="760"/>
      <c r="P6" s="760"/>
      <c r="Q6" s="760"/>
      <c r="R6" s="760"/>
      <c r="S6" s="760"/>
      <c r="T6" s="760"/>
      <c r="U6" s="257" t="s">
        <v>187</v>
      </c>
    </row>
    <row r="7" spans="1:21" s="13" customFormat="1" ht="15.75">
      <c r="A7" s="10"/>
      <c r="B7" s="10"/>
      <c r="C7" s="10"/>
      <c r="D7" s="10"/>
      <c r="E7" s="10"/>
      <c r="F7" s="11"/>
      <c r="G7" s="11"/>
      <c r="H7" s="11"/>
      <c r="I7" s="11"/>
      <c r="J7" s="11"/>
      <c r="K7" s="11"/>
      <c r="L7" s="11"/>
      <c r="M7" s="11"/>
      <c r="N7" s="11"/>
      <c r="O7" s="10"/>
      <c r="P7" s="10"/>
      <c r="Q7" s="10"/>
      <c r="R7" s="10"/>
      <c r="S7" s="10"/>
      <c r="T7" s="10"/>
      <c r="U7" s="257" t="s">
        <v>187</v>
      </c>
    </row>
    <row r="8" spans="1:21" s="13" customFormat="1" ht="15.75">
      <c r="A8" s="10"/>
      <c r="B8" s="10"/>
      <c r="C8" s="11"/>
      <c r="D8" s="11"/>
      <c r="E8" s="11"/>
      <c r="F8" s="11"/>
      <c r="G8" s="11"/>
      <c r="H8" s="11"/>
      <c r="I8" s="11"/>
      <c r="J8" s="11"/>
      <c r="K8" s="11"/>
      <c r="L8" s="11"/>
      <c r="M8" s="11"/>
      <c r="N8" s="11"/>
      <c r="O8" s="10"/>
      <c r="P8" s="10"/>
      <c r="Q8" s="10"/>
      <c r="R8" s="10"/>
      <c r="S8" s="11"/>
      <c r="T8" s="11"/>
      <c r="U8" s="257" t="s">
        <v>187</v>
      </c>
    </row>
    <row r="9" spans="1:21" s="272" customFormat="1" ht="16.5" customHeight="1">
      <c r="A9" s="403"/>
      <c r="B9" s="404"/>
      <c r="C9" s="761" t="s">
        <v>288</v>
      </c>
      <c r="D9" s="762"/>
      <c r="E9" s="763"/>
      <c r="F9" s="767" t="s">
        <v>167</v>
      </c>
      <c r="G9" s="768"/>
      <c r="H9" s="769"/>
      <c r="I9" s="767" t="s">
        <v>168</v>
      </c>
      <c r="J9" s="768"/>
      <c r="K9" s="769"/>
      <c r="L9" s="761" t="s">
        <v>235</v>
      </c>
      <c r="M9" s="762"/>
      <c r="N9" s="763"/>
      <c r="O9" s="761" t="s">
        <v>72</v>
      </c>
      <c r="P9" s="762"/>
      <c r="Q9" s="763"/>
      <c r="R9" s="761" t="s">
        <v>207</v>
      </c>
      <c r="S9" s="762"/>
      <c r="T9" s="763"/>
      <c r="U9" s="271" t="s">
        <v>187</v>
      </c>
    </row>
    <row r="10" spans="1:21" s="272" customFormat="1" ht="15.75">
      <c r="A10" s="405"/>
      <c r="B10" s="406"/>
      <c r="C10" s="764"/>
      <c r="D10" s="765"/>
      <c r="E10" s="766"/>
      <c r="F10" s="770"/>
      <c r="G10" s="771"/>
      <c r="H10" s="772"/>
      <c r="I10" s="770"/>
      <c r="J10" s="771"/>
      <c r="K10" s="772"/>
      <c r="L10" s="764"/>
      <c r="M10" s="765"/>
      <c r="N10" s="766"/>
      <c r="O10" s="764"/>
      <c r="P10" s="765"/>
      <c r="Q10" s="766"/>
      <c r="R10" s="764"/>
      <c r="S10" s="765"/>
      <c r="T10" s="766"/>
      <c r="U10" s="271" t="s">
        <v>187</v>
      </c>
    </row>
    <row r="11" spans="1:21" s="272" customFormat="1" ht="15" customHeight="1">
      <c r="A11" s="405"/>
      <c r="C11" s="405"/>
      <c r="F11" s="405"/>
      <c r="I11" s="405"/>
      <c r="L11" s="405"/>
      <c r="O11" s="405"/>
      <c r="R11" s="405"/>
      <c r="T11" s="205"/>
      <c r="U11" s="271" t="s">
        <v>187</v>
      </c>
    </row>
    <row r="12" spans="1:21" s="272" customFormat="1" ht="16.5" thickBot="1">
      <c r="A12" s="407" t="s">
        <v>45</v>
      </c>
      <c r="B12" s="408"/>
      <c r="C12" s="409" t="s">
        <v>174</v>
      </c>
      <c r="D12" s="410" t="s">
        <v>47</v>
      </c>
      <c r="E12" s="410" t="s">
        <v>176</v>
      </c>
      <c r="F12" s="409" t="s">
        <v>174</v>
      </c>
      <c r="G12" s="410" t="s">
        <v>47</v>
      </c>
      <c r="H12" s="410" t="s">
        <v>176</v>
      </c>
      <c r="I12" s="409" t="s">
        <v>174</v>
      </c>
      <c r="J12" s="410" t="s">
        <v>47</v>
      </c>
      <c r="K12" s="410" t="s">
        <v>176</v>
      </c>
      <c r="L12" s="409" t="s">
        <v>174</v>
      </c>
      <c r="M12" s="410" t="s">
        <v>47</v>
      </c>
      <c r="N12" s="410" t="s">
        <v>176</v>
      </c>
      <c r="O12" s="409" t="s">
        <v>174</v>
      </c>
      <c r="P12" s="410" t="s">
        <v>47</v>
      </c>
      <c r="Q12" s="410" t="s">
        <v>176</v>
      </c>
      <c r="R12" s="409" t="s">
        <v>174</v>
      </c>
      <c r="S12" s="410" t="s">
        <v>47</v>
      </c>
      <c r="T12" s="94" t="s">
        <v>176</v>
      </c>
      <c r="U12" s="271" t="s">
        <v>187</v>
      </c>
    </row>
    <row r="13" spans="1:21" s="13" customFormat="1" ht="15.75">
      <c r="A13" s="751" t="s">
        <v>284</v>
      </c>
      <c r="B13" s="752"/>
      <c r="C13" s="89">
        <v>1386</v>
      </c>
      <c r="D13" s="90">
        <v>1424</v>
      </c>
      <c r="E13" s="90">
        <v>267613</v>
      </c>
      <c r="F13" s="89">
        <v>0</v>
      </c>
      <c r="G13" s="90">
        <v>0</v>
      </c>
      <c r="H13" s="90">
        <v>0</v>
      </c>
      <c r="I13" s="89">
        <v>0</v>
      </c>
      <c r="J13" s="90">
        <v>0</v>
      </c>
      <c r="K13" s="90">
        <v>0</v>
      </c>
      <c r="L13" s="89">
        <v>0</v>
      </c>
      <c r="M13" s="90">
        <v>0</v>
      </c>
      <c r="N13" s="90">
        <v>0</v>
      </c>
      <c r="O13" s="89">
        <v>0</v>
      </c>
      <c r="P13" s="90">
        <v>0</v>
      </c>
      <c r="Q13" s="490">
        <v>5</v>
      </c>
      <c r="R13" s="90">
        <f aca="true" t="shared" si="0" ref="R13:T14">C13+F13+I13+L13+O13</f>
        <v>1386</v>
      </c>
      <c r="S13" s="90">
        <f t="shared" si="0"/>
        <v>1424</v>
      </c>
      <c r="T13" s="411">
        <f t="shared" si="0"/>
        <v>267618</v>
      </c>
      <c r="U13" s="257" t="s">
        <v>187</v>
      </c>
    </row>
    <row r="14" spans="1:21" s="13" customFormat="1" ht="15.75">
      <c r="A14" s="751" t="s">
        <v>282</v>
      </c>
      <c r="B14" s="752"/>
      <c r="C14" s="89">
        <v>15</v>
      </c>
      <c r="D14" s="90">
        <v>15</v>
      </c>
      <c r="E14" s="90">
        <v>2387</v>
      </c>
      <c r="F14" s="89">
        <v>0</v>
      </c>
      <c r="G14" s="90">
        <v>0</v>
      </c>
      <c r="H14" s="90">
        <v>0</v>
      </c>
      <c r="I14" s="89">
        <v>0</v>
      </c>
      <c r="J14" s="90">
        <v>0</v>
      </c>
      <c r="K14" s="90">
        <v>0</v>
      </c>
      <c r="L14" s="89">
        <v>0</v>
      </c>
      <c r="M14" s="90">
        <v>0</v>
      </c>
      <c r="N14" s="90">
        <v>0</v>
      </c>
      <c r="O14" s="89">
        <v>0</v>
      </c>
      <c r="P14" s="90">
        <v>0</v>
      </c>
      <c r="Q14" s="495">
        <v>0</v>
      </c>
      <c r="R14" s="90">
        <f t="shared" si="0"/>
        <v>15</v>
      </c>
      <c r="S14" s="90">
        <f t="shared" si="0"/>
        <v>15</v>
      </c>
      <c r="T14" s="411">
        <f t="shared" si="0"/>
        <v>2387</v>
      </c>
      <c r="U14" s="257" t="s">
        <v>187</v>
      </c>
    </row>
    <row r="15" spans="1:21" s="272" customFormat="1" ht="15.75">
      <c r="A15" s="757" t="s">
        <v>184</v>
      </c>
      <c r="B15" s="758"/>
      <c r="C15" s="470">
        <f>SUM(C13:C14)</f>
        <v>1401</v>
      </c>
      <c r="D15" s="497">
        <f aca="true" t="shared" si="1" ref="D15:T15">SUM(D13:D14)</f>
        <v>1439</v>
      </c>
      <c r="E15" s="496">
        <f t="shared" si="1"/>
        <v>270000</v>
      </c>
      <c r="F15" s="470">
        <f t="shared" si="1"/>
        <v>0</v>
      </c>
      <c r="G15" s="497">
        <f t="shared" si="1"/>
        <v>0</v>
      </c>
      <c r="H15" s="496">
        <f t="shared" si="1"/>
        <v>0</v>
      </c>
      <c r="I15" s="470">
        <f t="shared" si="1"/>
        <v>0</v>
      </c>
      <c r="J15" s="497">
        <f t="shared" si="1"/>
        <v>0</v>
      </c>
      <c r="K15" s="496">
        <f t="shared" si="1"/>
        <v>0</v>
      </c>
      <c r="L15" s="470">
        <f t="shared" si="1"/>
        <v>0</v>
      </c>
      <c r="M15" s="497">
        <f t="shared" si="1"/>
        <v>0</v>
      </c>
      <c r="N15" s="496">
        <f t="shared" si="1"/>
        <v>0</v>
      </c>
      <c r="O15" s="470">
        <f t="shared" si="1"/>
        <v>0</v>
      </c>
      <c r="P15" s="497">
        <f t="shared" si="1"/>
        <v>0</v>
      </c>
      <c r="Q15" s="496">
        <f t="shared" si="1"/>
        <v>5</v>
      </c>
      <c r="R15" s="470">
        <f t="shared" si="1"/>
        <v>1401</v>
      </c>
      <c r="S15" s="497">
        <f t="shared" si="1"/>
        <v>1439</v>
      </c>
      <c r="T15" s="494">
        <f t="shared" si="1"/>
        <v>270005</v>
      </c>
      <c r="U15" s="271" t="s">
        <v>187</v>
      </c>
    </row>
    <row r="16" spans="1:34" s="13" customFormat="1" ht="15.75">
      <c r="A16" s="755" t="s">
        <v>161</v>
      </c>
      <c r="B16" s="756"/>
      <c r="C16" s="412"/>
      <c r="D16" s="413"/>
      <c r="E16" s="413"/>
      <c r="F16" s="412"/>
      <c r="G16" s="413"/>
      <c r="H16" s="413"/>
      <c r="I16" s="412"/>
      <c r="J16" s="413"/>
      <c r="K16" s="413"/>
      <c r="L16" s="412"/>
      <c r="M16" s="413"/>
      <c r="N16" s="413"/>
      <c r="O16" s="412"/>
      <c r="P16" s="413"/>
      <c r="Q16" s="413"/>
      <c r="R16" s="412"/>
      <c r="S16" s="413"/>
      <c r="T16" s="414"/>
      <c r="U16" s="257" t="s">
        <v>187</v>
      </c>
      <c r="V16" s="16"/>
      <c r="W16" s="16"/>
      <c r="X16" s="16"/>
      <c r="Y16" s="16"/>
      <c r="Z16" s="16"/>
      <c r="AA16" s="16"/>
      <c r="AB16" s="16"/>
      <c r="AC16" s="16"/>
      <c r="AD16" s="16"/>
      <c r="AE16" s="16"/>
      <c r="AF16" s="16"/>
      <c r="AG16" s="16"/>
      <c r="AH16" s="16"/>
    </row>
    <row r="17" spans="1:21" s="13" customFormat="1" ht="15.75">
      <c r="A17" s="755" t="s">
        <v>160</v>
      </c>
      <c r="B17" s="756"/>
      <c r="C17" s="398"/>
      <c r="D17" s="415">
        <f>SUM(D15:D16)</f>
        <v>1439</v>
      </c>
      <c r="E17" s="415"/>
      <c r="F17" s="398"/>
      <c r="G17" s="415">
        <f>+G15+G16</f>
        <v>0</v>
      </c>
      <c r="H17" s="415"/>
      <c r="I17" s="398"/>
      <c r="J17" s="415">
        <f>+J15+J16</f>
        <v>0</v>
      </c>
      <c r="K17" s="415"/>
      <c r="L17" s="398"/>
      <c r="M17" s="415">
        <f>+M15+M16</f>
        <v>0</v>
      </c>
      <c r="N17" s="415"/>
      <c r="O17" s="398"/>
      <c r="P17" s="415">
        <f>+P15+P16</f>
        <v>0</v>
      </c>
      <c r="Q17" s="415"/>
      <c r="R17" s="398"/>
      <c r="S17" s="415">
        <f>SUM(S15:S16)</f>
        <v>1439</v>
      </c>
      <c r="T17" s="416"/>
      <c r="U17" s="257" t="s">
        <v>187</v>
      </c>
    </row>
    <row r="18" spans="1:21" s="13" customFormat="1" ht="15.75">
      <c r="A18" s="749" t="s">
        <v>162</v>
      </c>
      <c r="B18" s="750"/>
      <c r="C18" s="89"/>
      <c r="D18" s="90"/>
      <c r="E18" s="90"/>
      <c r="F18" s="89"/>
      <c r="G18" s="90"/>
      <c r="H18" s="90"/>
      <c r="I18" s="89"/>
      <c r="J18" s="90"/>
      <c r="K18" s="90"/>
      <c r="L18" s="89"/>
      <c r="M18" s="90"/>
      <c r="N18" s="90"/>
      <c r="O18" s="89"/>
      <c r="P18" s="90"/>
      <c r="Q18" s="90"/>
      <c r="R18" s="89"/>
      <c r="S18" s="90"/>
      <c r="T18" s="411"/>
      <c r="U18" s="257" t="s">
        <v>187</v>
      </c>
    </row>
    <row r="19" spans="1:21" s="13" customFormat="1" ht="15.75">
      <c r="A19" s="751" t="s">
        <v>54</v>
      </c>
      <c r="B19" s="752"/>
      <c r="C19" s="89"/>
      <c r="D19" s="90"/>
      <c r="E19" s="90"/>
      <c r="F19" s="89"/>
      <c r="G19" s="90"/>
      <c r="H19" s="90"/>
      <c r="I19" s="89"/>
      <c r="J19" s="90"/>
      <c r="K19" s="90"/>
      <c r="L19" s="89"/>
      <c r="M19" s="90"/>
      <c r="N19" s="90"/>
      <c r="O19" s="89"/>
      <c r="P19" s="90"/>
      <c r="Q19" s="90"/>
      <c r="R19" s="89"/>
      <c r="S19" s="90">
        <f>D19+G19+J19+M19+P19</f>
        <v>0</v>
      </c>
      <c r="T19" s="411"/>
      <c r="U19" s="257" t="s">
        <v>187</v>
      </c>
    </row>
    <row r="20" spans="1:21" s="13" customFormat="1" ht="15.75">
      <c r="A20" s="753" t="s">
        <v>122</v>
      </c>
      <c r="B20" s="754"/>
      <c r="C20" s="412"/>
      <c r="D20" s="413"/>
      <c r="E20" s="413"/>
      <c r="F20" s="412"/>
      <c r="G20" s="413"/>
      <c r="H20" s="413"/>
      <c r="I20" s="412"/>
      <c r="J20" s="413"/>
      <c r="K20" s="413"/>
      <c r="L20" s="412"/>
      <c r="M20" s="413"/>
      <c r="N20" s="413"/>
      <c r="O20" s="412"/>
      <c r="P20" s="413"/>
      <c r="Q20" s="413"/>
      <c r="R20" s="412"/>
      <c r="S20" s="413">
        <f>D20+G20+J20+M20+P20</f>
        <v>0</v>
      </c>
      <c r="T20" s="414"/>
      <c r="U20" s="257" t="s">
        <v>187</v>
      </c>
    </row>
    <row r="21" spans="1:21" s="13" customFormat="1" ht="15.75">
      <c r="A21" s="755" t="s">
        <v>163</v>
      </c>
      <c r="B21" s="756"/>
      <c r="C21" s="412"/>
      <c r="D21" s="413">
        <f>D20+D19+D17</f>
        <v>1439</v>
      </c>
      <c r="E21" s="413"/>
      <c r="F21" s="412"/>
      <c r="G21" s="413">
        <f>G20+G19+G17</f>
        <v>0</v>
      </c>
      <c r="H21" s="413"/>
      <c r="I21" s="412"/>
      <c r="J21" s="413">
        <f>J20+J19+J17</f>
        <v>0</v>
      </c>
      <c r="K21" s="413"/>
      <c r="L21" s="412"/>
      <c r="M21" s="413">
        <f>M20+M19+M17</f>
        <v>0</v>
      </c>
      <c r="N21" s="413"/>
      <c r="O21" s="412"/>
      <c r="P21" s="413">
        <f>P20+P19+P17</f>
        <v>0</v>
      </c>
      <c r="Q21" s="413"/>
      <c r="R21" s="412"/>
      <c r="S21" s="413">
        <f>S20+S19+S17</f>
        <v>1439</v>
      </c>
      <c r="T21" s="414"/>
      <c r="U21" s="257" t="s">
        <v>236</v>
      </c>
    </row>
    <row r="22" spans="1:21" s="13" customFormat="1" ht="15.75">
      <c r="A22" s="10"/>
      <c r="B22" s="10"/>
      <c r="C22" s="10"/>
      <c r="D22" s="10"/>
      <c r="E22" s="10"/>
      <c r="F22" s="10"/>
      <c r="G22" s="10"/>
      <c r="H22" s="10"/>
      <c r="I22" s="10"/>
      <c r="J22" s="10"/>
      <c r="K22" s="10"/>
      <c r="L22" s="10"/>
      <c r="M22" s="10"/>
      <c r="N22" s="10"/>
      <c r="O22" s="10"/>
      <c r="P22" s="10"/>
      <c r="Q22" s="10"/>
      <c r="R22" s="10"/>
      <c r="S22" s="10"/>
      <c r="T22" s="10"/>
      <c r="U22" s="257"/>
    </row>
    <row r="23" spans="1:21" s="13" customFormat="1" ht="15.75">
      <c r="A23" s="10"/>
      <c r="B23" s="10"/>
      <c r="C23" s="10"/>
      <c r="D23" s="10"/>
      <c r="E23" s="10"/>
      <c r="F23" s="10"/>
      <c r="G23" s="10"/>
      <c r="H23" s="10"/>
      <c r="I23" s="10"/>
      <c r="J23" s="10"/>
      <c r="K23" s="10"/>
      <c r="L23" s="10"/>
      <c r="M23" s="10"/>
      <c r="N23" s="10"/>
      <c r="O23" s="10"/>
      <c r="P23" s="10"/>
      <c r="Q23" s="10"/>
      <c r="R23" s="10"/>
      <c r="S23" s="10"/>
      <c r="T23" s="10"/>
      <c r="U23" s="257"/>
    </row>
    <row r="24" spans="1:21" s="13" customFormat="1" ht="15.75">
      <c r="A24" s="10"/>
      <c r="B24" s="10"/>
      <c r="C24" s="10"/>
      <c r="D24" s="10"/>
      <c r="E24" s="10"/>
      <c r="F24" s="10"/>
      <c r="G24" s="10"/>
      <c r="H24" s="10"/>
      <c r="I24" s="10"/>
      <c r="J24" s="10"/>
      <c r="K24" s="10"/>
      <c r="L24" s="10"/>
      <c r="M24" s="10"/>
      <c r="N24" s="10"/>
      <c r="O24" s="10"/>
      <c r="P24" s="10"/>
      <c r="Q24" s="10"/>
      <c r="R24" s="10"/>
      <c r="S24" s="10"/>
      <c r="T24" s="10"/>
      <c r="U24" s="257"/>
    </row>
    <row r="25" spans="1:21" s="13" customFormat="1" ht="15.75">
      <c r="A25" s="10"/>
      <c r="B25" s="10"/>
      <c r="C25" s="10"/>
      <c r="D25" s="10"/>
      <c r="E25" s="10"/>
      <c r="F25" s="10"/>
      <c r="G25" s="10"/>
      <c r="H25" s="10"/>
      <c r="I25" s="10"/>
      <c r="J25" s="10"/>
      <c r="K25" s="10"/>
      <c r="L25" s="10"/>
      <c r="M25" s="10"/>
      <c r="N25" s="10"/>
      <c r="O25" s="10"/>
      <c r="P25" s="10"/>
      <c r="Q25" s="10"/>
      <c r="R25" s="10"/>
      <c r="S25" s="10"/>
      <c r="T25" s="10"/>
      <c r="U25" s="257"/>
    </row>
    <row r="26" spans="1:21" s="13" customFormat="1" ht="15.75">
      <c r="A26" s="10"/>
      <c r="B26" s="10"/>
      <c r="C26" s="10"/>
      <c r="D26" s="10"/>
      <c r="E26" s="10"/>
      <c r="F26" s="10"/>
      <c r="G26" s="10"/>
      <c r="H26" s="10"/>
      <c r="I26" s="10"/>
      <c r="J26" s="10"/>
      <c r="K26" s="10"/>
      <c r="L26" s="10"/>
      <c r="M26" s="10"/>
      <c r="N26" s="10"/>
      <c r="O26" s="10"/>
      <c r="P26" s="10"/>
      <c r="Q26" s="10"/>
      <c r="R26" s="10"/>
      <c r="S26" s="10"/>
      <c r="T26" s="10"/>
      <c r="U26" s="257"/>
    </row>
    <row r="27" spans="1:21" s="13" customFormat="1" ht="15.75">
      <c r="A27" s="10"/>
      <c r="B27" s="10"/>
      <c r="C27" s="10"/>
      <c r="D27" s="10"/>
      <c r="E27" s="10"/>
      <c r="F27" s="10"/>
      <c r="G27" s="10"/>
      <c r="H27" s="10"/>
      <c r="I27" s="10"/>
      <c r="J27" s="10"/>
      <c r="K27" s="10"/>
      <c r="L27" s="10"/>
      <c r="M27" s="10"/>
      <c r="N27" s="10"/>
      <c r="O27" s="10"/>
      <c r="P27" s="10"/>
      <c r="Q27" s="10"/>
      <c r="R27" s="10"/>
      <c r="S27" s="10"/>
      <c r="T27" s="10"/>
      <c r="U27" s="257"/>
    </row>
    <row r="28" spans="1:21" s="13" customFormat="1" ht="39.75" customHeight="1">
      <c r="A28" s="745"/>
      <c r="B28" s="746"/>
      <c r="C28" s="746"/>
      <c r="D28" s="746"/>
      <c r="E28" s="746"/>
      <c r="F28" s="746"/>
      <c r="G28" s="746"/>
      <c r="H28" s="746"/>
      <c r="I28" s="746"/>
      <c r="J28" s="746"/>
      <c r="K28" s="746"/>
      <c r="L28" s="746"/>
      <c r="M28" s="746"/>
      <c r="N28" s="746"/>
      <c r="O28" s="746"/>
      <c r="P28" s="746"/>
      <c r="Q28" s="746"/>
      <c r="R28" s="10"/>
      <c r="S28" s="10"/>
      <c r="T28" s="10"/>
      <c r="U28" s="257"/>
    </row>
    <row r="29" spans="1:21" s="13" customFormat="1" ht="14.25" customHeight="1">
      <c r="A29" s="75"/>
      <c r="B29" s="75"/>
      <c r="C29" s="75"/>
      <c r="D29" s="75"/>
      <c r="E29" s="75"/>
      <c r="F29" s="75"/>
      <c r="G29" s="75"/>
      <c r="H29" s="75"/>
      <c r="I29" s="75"/>
      <c r="J29" s="75"/>
      <c r="K29" s="75"/>
      <c r="L29" s="75"/>
      <c r="M29" s="75"/>
      <c r="N29" s="75"/>
      <c r="O29" s="75"/>
      <c r="P29" s="75"/>
      <c r="Q29" s="75"/>
      <c r="R29" s="10"/>
      <c r="S29" s="10"/>
      <c r="T29" s="10"/>
      <c r="U29" s="257"/>
    </row>
    <row r="30" spans="1:20" s="13" customFormat="1" ht="15.75">
      <c r="A30" s="10"/>
      <c r="B30" s="10"/>
      <c r="C30" s="10"/>
      <c r="D30" s="10"/>
      <c r="E30" s="10"/>
      <c r="F30" s="10"/>
      <c r="G30" s="10"/>
      <c r="H30" s="10"/>
      <c r="I30" s="10"/>
      <c r="J30" s="10"/>
      <c r="K30" s="10"/>
      <c r="L30" s="10"/>
      <c r="M30" s="10"/>
      <c r="N30" s="10"/>
      <c r="O30" s="10"/>
      <c r="P30" s="10"/>
      <c r="Q30" s="10"/>
      <c r="R30" s="10"/>
      <c r="S30" s="10"/>
      <c r="T30" s="10"/>
    </row>
    <row r="31" spans="1:21" s="13" customFormat="1" ht="15.75">
      <c r="A31" s="747"/>
      <c r="B31" s="747"/>
      <c r="C31" s="747"/>
      <c r="D31" s="747"/>
      <c r="E31" s="747"/>
      <c r="F31" s="747"/>
      <c r="G31" s="747"/>
      <c r="H31" s="747"/>
      <c r="I31" s="747"/>
      <c r="J31" s="747"/>
      <c r="K31" s="747"/>
      <c r="L31" s="747"/>
      <c r="M31" s="747"/>
      <c r="N31" s="747"/>
      <c r="O31" s="747"/>
      <c r="P31" s="747"/>
      <c r="Q31" s="747"/>
      <c r="R31" s="747"/>
      <c r="S31" s="747"/>
      <c r="T31" s="747"/>
      <c r="U31" s="257"/>
    </row>
    <row r="32" spans="1:21" s="13" customFormat="1" ht="15.75">
      <c r="A32" s="10"/>
      <c r="B32" s="10"/>
      <c r="C32" s="10"/>
      <c r="D32" s="10"/>
      <c r="E32" s="10"/>
      <c r="F32" s="10"/>
      <c r="G32" s="10"/>
      <c r="H32" s="10"/>
      <c r="I32" s="10"/>
      <c r="J32" s="10"/>
      <c r="K32" s="10"/>
      <c r="L32" s="10"/>
      <c r="M32" s="10"/>
      <c r="N32" s="10"/>
      <c r="O32" s="10"/>
      <c r="P32" s="10"/>
      <c r="Q32" s="10"/>
      <c r="R32" s="10"/>
      <c r="S32" s="10"/>
      <c r="T32" s="10"/>
      <c r="U32" s="258"/>
    </row>
    <row r="33" spans="1:21" s="13" customFormat="1" ht="15.75">
      <c r="A33" s="273"/>
      <c r="B33" s="273"/>
      <c r="C33" s="273"/>
      <c r="D33" s="273"/>
      <c r="E33" s="273"/>
      <c r="F33" s="273"/>
      <c r="G33" s="273"/>
      <c r="H33" s="273"/>
      <c r="I33" s="273"/>
      <c r="J33" s="273"/>
      <c r="K33" s="273"/>
      <c r="L33" s="9"/>
      <c r="M33" s="9"/>
      <c r="N33" s="9"/>
      <c r="O33" s="9"/>
      <c r="P33" s="9"/>
      <c r="Q33" s="9"/>
      <c r="R33" s="9"/>
      <c r="S33" s="9"/>
      <c r="T33" s="9"/>
      <c r="U33" s="258"/>
    </row>
    <row r="34" spans="1:21" s="13" customFormat="1" ht="15.75">
      <c r="A34" s="273"/>
      <c r="B34" s="273"/>
      <c r="C34" s="273"/>
      <c r="D34" s="273"/>
      <c r="E34" s="273"/>
      <c r="F34" s="273"/>
      <c r="G34" s="273"/>
      <c r="H34" s="273"/>
      <c r="I34" s="273"/>
      <c r="J34" s="273"/>
      <c r="K34" s="273"/>
      <c r="L34" s="9"/>
      <c r="M34" s="9"/>
      <c r="N34" s="9"/>
      <c r="O34" s="9"/>
      <c r="P34" s="9"/>
      <c r="Q34" s="9"/>
      <c r="R34" s="9"/>
      <c r="S34" s="9"/>
      <c r="T34" s="9"/>
      <c r="U34" s="258"/>
    </row>
    <row r="35" spans="1:21" s="13" customFormat="1" ht="15.75">
      <c r="A35" s="741"/>
      <c r="B35" s="742"/>
      <c r="C35" s="742"/>
      <c r="D35" s="742"/>
      <c r="E35" s="742"/>
      <c r="F35" s="742"/>
      <c r="G35" s="742"/>
      <c r="H35" s="742"/>
      <c r="I35" s="742"/>
      <c r="J35" s="742"/>
      <c r="K35" s="742"/>
      <c r="L35" s="742"/>
      <c r="M35" s="742"/>
      <c r="N35" s="742"/>
      <c r="O35" s="742"/>
      <c r="P35" s="742"/>
      <c r="Q35" s="742"/>
      <c r="R35" s="742"/>
      <c r="S35" s="742"/>
      <c r="T35" s="742"/>
      <c r="U35" s="258"/>
    </row>
    <row r="36" spans="1:21" s="13" customFormat="1" ht="15.75">
      <c r="A36" s="274"/>
      <c r="B36" s="275"/>
      <c r="C36" s="275"/>
      <c r="D36" s="275"/>
      <c r="E36" s="275"/>
      <c r="F36" s="275"/>
      <c r="G36" s="275"/>
      <c r="H36" s="275"/>
      <c r="I36" s="275"/>
      <c r="J36" s="275"/>
      <c r="K36" s="275"/>
      <c r="L36" s="275"/>
      <c r="M36" s="275"/>
      <c r="N36" s="275"/>
      <c r="O36" s="275"/>
      <c r="P36" s="275"/>
      <c r="Q36" s="275"/>
      <c r="R36" s="275"/>
      <c r="S36" s="275"/>
      <c r="T36" s="275"/>
      <c r="U36" s="258"/>
    </row>
    <row r="37" spans="1:21" s="13" customFormat="1" ht="15.75">
      <c r="A37" s="743"/>
      <c r="B37" s="740"/>
      <c r="C37" s="740"/>
      <c r="D37" s="740"/>
      <c r="E37" s="740"/>
      <c r="F37" s="740"/>
      <c r="G37" s="740"/>
      <c r="H37" s="740"/>
      <c r="I37" s="740"/>
      <c r="J37" s="740"/>
      <c r="K37" s="740"/>
      <c r="L37" s="740"/>
      <c r="M37" s="740"/>
      <c r="N37" s="740"/>
      <c r="O37" s="740"/>
      <c r="P37" s="740"/>
      <c r="Q37" s="740"/>
      <c r="R37" s="740"/>
      <c r="S37" s="740"/>
      <c r="T37" s="740"/>
      <c r="U37" s="258"/>
    </row>
    <row r="38" spans="1:21" s="13" customFormat="1" ht="23.25" customHeight="1">
      <c r="A38" s="743"/>
      <c r="B38" s="744"/>
      <c r="C38" s="744"/>
      <c r="D38" s="744"/>
      <c r="E38" s="744"/>
      <c r="F38" s="744"/>
      <c r="G38" s="744"/>
      <c r="H38" s="744"/>
      <c r="I38" s="744"/>
      <c r="J38" s="744"/>
      <c r="K38" s="744"/>
      <c r="L38" s="744"/>
      <c r="M38" s="744"/>
      <c r="N38" s="744"/>
      <c r="O38" s="744"/>
      <c r="P38" s="744"/>
      <c r="Q38" s="744"/>
      <c r="R38" s="744"/>
      <c r="S38" s="744"/>
      <c r="T38" s="744"/>
      <c r="U38" s="258"/>
    </row>
    <row r="39" spans="1:21" s="13" customFormat="1" ht="9.75" customHeight="1">
      <c r="A39" s="277"/>
      <c r="B39" s="277"/>
      <c r="C39" s="277"/>
      <c r="D39" s="277"/>
      <c r="E39" s="277"/>
      <c r="F39" s="277"/>
      <c r="G39" s="277"/>
      <c r="H39" s="277"/>
      <c r="I39" s="277"/>
      <c r="J39" s="277"/>
      <c r="K39" s="277"/>
      <c r="L39" s="277"/>
      <c r="M39" s="277"/>
      <c r="N39" s="277"/>
      <c r="O39" s="277"/>
      <c r="P39" s="277"/>
      <c r="Q39" s="277"/>
      <c r="R39" s="277"/>
      <c r="S39" s="277"/>
      <c r="T39" s="277"/>
      <c r="U39" s="258"/>
    </row>
    <row r="40" spans="1:21" s="13" customFormat="1" ht="15.75">
      <c r="A40" s="743"/>
      <c r="B40" s="748"/>
      <c r="C40" s="748"/>
      <c r="D40" s="748"/>
      <c r="E40" s="748"/>
      <c r="F40" s="748"/>
      <c r="G40" s="748"/>
      <c r="H40" s="748"/>
      <c r="I40" s="748"/>
      <c r="J40" s="748"/>
      <c r="K40" s="748"/>
      <c r="L40" s="748"/>
      <c r="M40" s="748"/>
      <c r="N40" s="748"/>
      <c r="O40" s="748"/>
      <c r="P40" s="748"/>
      <c r="Q40" s="748"/>
      <c r="R40" s="748"/>
      <c r="S40" s="748"/>
      <c r="T40" s="748"/>
      <c r="U40" s="258"/>
    </row>
    <row r="41" spans="1:21" s="13" customFormat="1" ht="11.25" customHeight="1">
      <c r="A41" s="277"/>
      <c r="B41" s="277"/>
      <c r="C41" s="277"/>
      <c r="D41" s="277"/>
      <c r="E41" s="277"/>
      <c r="F41" s="277"/>
      <c r="G41" s="277"/>
      <c r="H41" s="277"/>
      <c r="I41" s="277"/>
      <c r="J41" s="277"/>
      <c r="K41" s="277"/>
      <c r="L41" s="277"/>
      <c r="M41" s="277"/>
      <c r="N41" s="277"/>
      <c r="O41" s="277"/>
      <c r="P41" s="277"/>
      <c r="Q41" s="277"/>
      <c r="R41" s="277"/>
      <c r="S41" s="277"/>
      <c r="T41" s="277"/>
      <c r="U41" s="258"/>
    </row>
    <row r="42" spans="1:21" s="13" customFormat="1" ht="15.75">
      <c r="A42" s="739"/>
      <c r="B42" s="744"/>
      <c r="C42" s="744"/>
      <c r="D42" s="744"/>
      <c r="E42" s="744"/>
      <c r="F42" s="744"/>
      <c r="G42" s="744"/>
      <c r="H42" s="744"/>
      <c r="I42" s="744"/>
      <c r="J42" s="744"/>
      <c r="K42" s="744"/>
      <c r="L42" s="744"/>
      <c r="M42" s="744"/>
      <c r="N42" s="744"/>
      <c r="O42" s="744"/>
      <c r="P42" s="744"/>
      <c r="Q42" s="744"/>
      <c r="R42" s="744"/>
      <c r="S42" s="744"/>
      <c r="T42" s="744"/>
      <c r="U42" s="258"/>
    </row>
    <row r="43" spans="1:21" s="13" customFormat="1" ht="7.5" customHeight="1">
      <c r="A43" s="276"/>
      <c r="B43" s="276"/>
      <c r="C43" s="276"/>
      <c r="D43" s="276"/>
      <c r="E43" s="276"/>
      <c r="F43" s="276"/>
      <c r="G43" s="276"/>
      <c r="H43" s="276"/>
      <c r="I43" s="276"/>
      <c r="J43" s="276"/>
      <c r="K43" s="276"/>
      <c r="L43" s="276"/>
      <c r="M43" s="276"/>
      <c r="N43" s="276"/>
      <c r="O43" s="276"/>
      <c r="P43" s="276"/>
      <c r="Q43" s="276"/>
      <c r="R43" s="276"/>
      <c r="S43" s="276"/>
      <c r="T43" s="276"/>
      <c r="U43" s="258"/>
    </row>
    <row r="44" spans="1:21" s="13" customFormat="1" ht="15.75">
      <c r="A44" s="278"/>
      <c r="B44" s="278"/>
      <c r="C44" s="276"/>
      <c r="D44" s="276"/>
      <c r="E44" s="276"/>
      <c r="F44" s="276"/>
      <c r="G44" s="276"/>
      <c r="H44" s="276"/>
      <c r="I44" s="276"/>
      <c r="J44" s="276"/>
      <c r="K44" s="276"/>
      <c r="L44" s="276"/>
      <c r="M44" s="276"/>
      <c r="N44" s="276"/>
      <c r="O44" s="276"/>
      <c r="P44" s="276"/>
      <c r="Q44" s="276"/>
      <c r="R44" s="276"/>
      <c r="S44" s="276"/>
      <c r="T44" s="276"/>
      <c r="U44" s="258"/>
    </row>
    <row r="45" spans="1:21" s="13" customFormat="1" ht="11.25" customHeight="1">
      <c r="A45" s="277"/>
      <c r="B45" s="277"/>
      <c r="C45" s="277"/>
      <c r="D45" s="277"/>
      <c r="E45" s="277"/>
      <c r="F45" s="277"/>
      <c r="G45" s="277"/>
      <c r="H45" s="277"/>
      <c r="I45" s="277"/>
      <c r="J45" s="277"/>
      <c r="K45" s="277"/>
      <c r="L45" s="277"/>
      <c r="M45" s="277"/>
      <c r="N45" s="277"/>
      <c r="O45" s="277"/>
      <c r="P45" s="277"/>
      <c r="Q45" s="277"/>
      <c r="R45" s="277"/>
      <c r="S45" s="277"/>
      <c r="T45" s="277"/>
      <c r="U45" s="258"/>
    </row>
    <row r="46" spans="1:21" s="13" customFormat="1" ht="15" customHeight="1">
      <c r="A46" s="739"/>
      <c r="B46" s="740"/>
      <c r="C46" s="740"/>
      <c r="D46" s="740"/>
      <c r="E46" s="740"/>
      <c r="F46" s="740"/>
      <c r="G46" s="740"/>
      <c r="H46" s="740"/>
      <c r="I46" s="740"/>
      <c r="J46" s="740"/>
      <c r="K46" s="740"/>
      <c r="L46" s="740"/>
      <c r="M46" s="740"/>
      <c r="N46" s="740"/>
      <c r="O46" s="740"/>
      <c r="P46" s="740"/>
      <c r="Q46" s="740"/>
      <c r="R46" s="740"/>
      <c r="S46" s="740"/>
      <c r="T46" s="740"/>
      <c r="U46" s="258"/>
    </row>
    <row r="47" spans="1:21" s="13" customFormat="1" ht="15.75">
      <c r="A47" s="10"/>
      <c r="B47" s="10"/>
      <c r="C47" s="10"/>
      <c r="D47" s="10"/>
      <c r="E47" s="10"/>
      <c r="F47" s="10"/>
      <c r="G47" s="10"/>
      <c r="H47" s="10"/>
      <c r="I47" s="10"/>
      <c r="J47" s="10"/>
      <c r="K47" s="10"/>
      <c r="L47" s="10"/>
      <c r="M47" s="10"/>
      <c r="N47" s="10"/>
      <c r="O47" s="10"/>
      <c r="P47" s="10"/>
      <c r="Q47" s="10"/>
      <c r="R47" s="10"/>
      <c r="S47" s="10"/>
      <c r="T47" s="234"/>
      <c r="U47" s="258"/>
    </row>
    <row r="48" s="13" customFormat="1" ht="15.75">
      <c r="U48" s="258"/>
    </row>
  </sheetData>
  <mergeCells count="28">
    <mergeCell ref="A1:D1"/>
    <mergeCell ref="A3:T3"/>
    <mergeCell ref="A4:T4"/>
    <mergeCell ref="A5:T5"/>
    <mergeCell ref="A6:T6"/>
    <mergeCell ref="C9:E10"/>
    <mergeCell ref="F9:H10"/>
    <mergeCell ref="I9:K10"/>
    <mergeCell ref="L9:N10"/>
    <mergeCell ref="O9:Q10"/>
    <mergeCell ref="R9:T10"/>
    <mergeCell ref="A13:B13"/>
    <mergeCell ref="A15:B15"/>
    <mergeCell ref="A16:B16"/>
    <mergeCell ref="A17:B17"/>
    <mergeCell ref="A14:B14"/>
    <mergeCell ref="A18:B18"/>
    <mergeCell ref="A19:B19"/>
    <mergeCell ref="A20:B20"/>
    <mergeCell ref="A21:B21"/>
    <mergeCell ref="A28:Q28"/>
    <mergeCell ref="A31:T31"/>
    <mergeCell ref="A40:T40"/>
    <mergeCell ref="A42:T42"/>
    <mergeCell ref="A46:T46"/>
    <mergeCell ref="A35:T35"/>
    <mergeCell ref="A37:T37"/>
    <mergeCell ref="A38:T38"/>
  </mergeCells>
  <printOptions horizontalCentered="1"/>
  <pageMargins left="0.75" right="0.75" top="1" bottom="1" header="0.5" footer="0.5"/>
  <pageSetup fitToHeight="1" fitToWidth="1" horizontalDpi="600" verticalDpi="600" orientation="landscape" scale="50" r:id="rId1"/>
  <headerFooter alignWithMargins="0">
    <oddFooter>&amp;C&amp;"Times New Roman,Regular"Exhibit F:  Crosswalk of 2009 Availability</oddFooter>
  </headerFooter>
</worksheet>
</file>

<file path=xl/worksheets/sheet6.xml><?xml version="1.0" encoding="utf-8"?>
<worksheet xmlns="http://schemas.openxmlformats.org/spreadsheetml/2006/main" xmlns:r="http://schemas.openxmlformats.org/officeDocument/2006/relationships">
  <sheetPr codeName="Sheet19">
    <pageSetUpPr fitToPage="1"/>
  </sheetPr>
  <dimension ref="A1:AH44"/>
  <sheetViews>
    <sheetView view="pageBreakPreview" zoomScale="55" zoomScaleNormal="75" zoomScaleSheetLayoutView="55" workbookViewId="0" topLeftCell="A1">
      <selection activeCell="A33" sqref="A33:T33"/>
    </sheetView>
  </sheetViews>
  <sheetFormatPr defaultColWidth="8.88671875" defaultRowHeight="15"/>
  <cols>
    <col min="2" max="2" width="30.77734375" style="0" customWidth="1"/>
    <col min="4" max="4" width="8.77734375" style="0" customWidth="1"/>
    <col min="5" max="5" width="10.3359375" style="225" customWidth="1"/>
    <col min="20" max="20" width="11.4453125" style="0" bestFit="1" customWidth="1"/>
  </cols>
  <sheetData>
    <row r="1" spans="1:21" ht="20.25">
      <c r="A1" s="793" t="s">
        <v>60</v>
      </c>
      <c r="B1" s="794"/>
      <c r="C1" s="794"/>
      <c r="D1" s="795"/>
      <c r="E1" s="213"/>
      <c r="F1" s="213"/>
      <c r="G1" s="213"/>
      <c r="H1" s="213"/>
      <c r="I1" s="213"/>
      <c r="J1" s="213"/>
      <c r="K1" s="213"/>
      <c r="L1" s="213"/>
      <c r="M1" s="213"/>
      <c r="N1" s="213"/>
      <c r="O1" s="213"/>
      <c r="P1" s="213"/>
      <c r="Q1" s="213"/>
      <c r="R1" s="213"/>
      <c r="S1" s="213"/>
      <c r="T1" s="402"/>
      <c r="U1" s="259" t="s">
        <v>187</v>
      </c>
    </row>
    <row r="2" spans="1:21" ht="15.75">
      <c r="A2" s="213"/>
      <c r="B2" s="213"/>
      <c r="C2" s="213"/>
      <c r="D2" s="213"/>
      <c r="E2" s="213"/>
      <c r="F2" s="213"/>
      <c r="G2" s="213"/>
      <c r="H2" s="213"/>
      <c r="I2" s="213"/>
      <c r="J2" s="213"/>
      <c r="K2" s="213"/>
      <c r="L2" s="213"/>
      <c r="M2" s="213"/>
      <c r="N2" s="213"/>
      <c r="O2" s="213"/>
      <c r="P2" s="213"/>
      <c r="Q2" s="213"/>
      <c r="R2" s="213"/>
      <c r="S2" s="213"/>
      <c r="T2" s="402"/>
      <c r="U2" s="259" t="s">
        <v>187</v>
      </c>
    </row>
    <row r="3" spans="1:21" s="34" customFormat="1" ht="18.75">
      <c r="A3" s="796" t="s">
        <v>299</v>
      </c>
      <c r="B3" s="797"/>
      <c r="C3" s="797"/>
      <c r="D3" s="797"/>
      <c r="E3" s="797"/>
      <c r="F3" s="797"/>
      <c r="G3" s="797"/>
      <c r="H3" s="797"/>
      <c r="I3" s="797"/>
      <c r="J3" s="797"/>
      <c r="K3" s="797"/>
      <c r="L3" s="797"/>
      <c r="M3" s="797"/>
      <c r="N3" s="797"/>
      <c r="O3" s="797"/>
      <c r="P3" s="797"/>
      <c r="Q3" s="797"/>
      <c r="R3" s="797"/>
      <c r="S3" s="797"/>
      <c r="T3" s="797"/>
      <c r="U3" s="257" t="s">
        <v>187</v>
      </c>
    </row>
    <row r="4" spans="1:21" s="34" customFormat="1" ht="15.75">
      <c r="A4" s="747" t="str">
        <f>+'B. Summary of Requirements '!A5</f>
        <v>Administrative Review and Appeals</v>
      </c>
      <c r="B4" s="778"/>
      <c r="C4" s="778"/>
      <c r="D4" s="778"/>
      <c r="E4" s="778"/>
      <c r="F4" s="778"/>
      <c r="G4" s="778"/>
      <c r="H4" s="778"/>
      <c r="I4" s="778"/>
      <c r="J4" s="778"/>
      <c r="K4" s="778"/>
      <c r="L4" s="778"/>
      <c r="M4" s="778"/>
      <c r="N4" s="778"/>
      <c r="O4" s="778"/>
      <c r="P4" s="778"/>
      <c r="Q4" s="778"/>
      <c r="R4" s="778"/>
      <c r="S4" s="778"/>
      <c r="T4" s="778"/>
      <c r="U4" s="257" t="s">
        <v>187</v>
      </c>
    </row>
    <row r="5" spans="1:21" s="34" customFormat="1" ht="15.75">
      <c r="A5" s="747" t="str">
        <f>+'[5]B. Summary of Requirements '!A6</f>
        <v>Salaries and Expenses</v>
      </c>
      <c r="B5" s="779"/>
      <c r="C5" s="779"/>
      <c r="D5" s="779"/>
      <c r="E5" s="779"/>
      <c r="F5" s="779"/>
      <c r="G5" s="779"/>
      <c r="H5" s="779"/>
      <c r="I5" s="779"/>
      <c r="J5" s="779"/>
      <c r="K5" s="779"/>
      <c r="L5" s="779"/>
      <c r="M5" s="779"/>
      <c r="N5" s="779"/>
      <c r="O5" s="779"/>
      <c r="P5" s="779"/>
      <c r="Q5" s="779"/>
      <c r="R5" s="779"/>
      <c r="S5" s="779"/>
      <c r="T5" s="779"/>
      <c r="U5" s="257" t="s">
        <v>187</v>
      </c>
    </row>
    <row r="6" spans="1:21" s="34" customFormat="1" ht="15.75">
      <c r="A6" s="759" t="s">
        <v>155</v>
      </c>
      <c r="B6" s="760"/>
      <c r="C6" s="760"/>
      <c r="D6" s="760"/>
      <c r="E6" s="760"/>
      <c r="F6" s="760"/>
      <c r="G6" s="760"/>
      <c r="H6" s="760"/>
      <c r="I6" s="760"/>
      <c r="J6" s="760"/>
      <c r="K6" s="760"/>
      <c r="L6" s="760"/>
      <c r="M6" s="760"/>
      <c r="N6" s="760"/>
      <c r="O6" s="760"/>
      <c r="P6" s="760"/>
      <c r="Q6" s="760"/>
      <c r="R6" s="760"/>
      <c r="S6" s="760"/>
      <c r="T6" s="760"/>
      <c r="U6" s="257" t="s">
        <v>187</v>
      </c>
    </row>
    <row r="7" spans="1:21" s="34" customFormat="1" ht="15.75">
      <c r="A7" s="10"/>
      <c r="B7" s="10"/>
      <c r="C7" s="10"/>
      <c r="D7" s="10"/>
      <c r="E7" s="10"/>
      <c r="F7" s="11"/>
      <c r="G7" s="11"/>
      <c r="H7" s="11"/>
      <c r="I7" s="11"/>
      <c r="J7" s="11"/>
      <c r="K7" s="11"/>
      <c r="L7" s="11"/>
      <c r="M7" s="11"/>
      <c r="N7" s="11"/>
      <c r="O7" s="10"/>
      <c r="P7" s="10"/>
      <c r="Q7" s="10"/>
      <c r="R7" s="10"/>
      <c r="S7" s="10"/>
      <c r="T7" s="10"/>
      <c r="U7" s="257" t="s">
        <v>187</v>
      </c>
    </row>
    <row r="8" spans="1:21" s="34" customFormat="1" ht="15.75">
      <c r="A8" s="10"/>
      <c r="B8" s="10"/>
      <c r="C8" s="11"/>
      <c r="D8" s="11"/>
      <c r="E8" s="11"/>
      <c r="F8" s="11"/>
      <c r="G8" s="11"/>
      <c r="H8" s="11"/>
      <c r="I8" s="11"/>
      <c r="J8" s="11"/>
      <c r="K8" s="11"/>
      <c r="L8" s="11"/>
      <c r="M8" s="11"/>
      <c r="N8" s="11"/>
      <c r="O8" s="10"/>
      <c r="P8" s="10"/>
      <c r="Q8" s="10"/>
      <c r="R8" s="10"/>
      <c r="S8" s="11"/>
      <c r="T8" s="11"/>
      <c r="U8" s="257" t="s">
        <v>187</v>
      </c>
    </row>
    <row r="9" spans="1:21" s="272" customFormat="1" ht="16.5" customHeight="1">
      <c r="A9" s="403"/>
      <c r="B9" s="404"/>
      <c r="C9" s="761" t="s">
        <v>300</v>
      </c>
      <c r="D9" s="762"/>
      <c r="E9" s="763"/>
      <c r="F9" s="767" t="s">
        <v>167</v>
      </c>
      <c r="G9" s="768"/>
      <c r="H9" s="769"/>
      <c r="I9" s="767" t="s">
        <v>168</v>
      </c>
      <c r="J9" s="768"/>
      <c r="K9" s="769"/>
      <c r="L9" s="761" t="s">
        <v>235</v>
      </c>
      <c r="M9" s="762"/>
      <c r="N9" s="763"/>
      <c r="O9" s="761" t="s">
        <v>301</v>
      </c>
      <c r="P9" s="762"/>
      <c r="Q9" s="763"/>
      <c r="R9" s="761" t="s">
        <v>302</v>
      </c>
      <c r="S9" s="762"/>
      <c r="T9" s="763"/>
      <c r="U9" s="271" t="s">
        <v>187</v>
      </c>
    </row>
    <row r="10" spans="1:21" s="272" customFormat="1" ht="15.75">
      <c r="A10" s="405"/>
      <c r="B10" s="406"/>
      <c r="C10" s="764"/>
      <c r="D10" s="765"/>
      <c r="E10" s="766"/>
      <c r="F10" s="770"/>
      <c r="G10" s="771"/>
      <c r="H10" s="772"/>
      <c r="I10" s="770"/>
      <c r="J10" s="771"/>
      <c r="K10" s="772"/>
      <c r="L10" s="764"/>
      <c r="M10" s="765"/>
      <c r="N10" s="766"/>
      <c r="O10" s="764"/>
      <c r="P10" s="765"/>
      <c r="Q10" s="766"/>
      <c r="R10" s="764"/>
      <c r="S10" s="765"/>
      <c r="T10" s="766"/>
      <c r="U10" s="271" t="s">
        <v>187</v>
      </c>
    </row>
    <row r="11" spans="1:21" s="272" customFormat="1" ht="15" customHeight="1">
      <c r="A11" s="405"/>
      <c r="C11" s="791" t="s">
        <v>303</v>
      </c>
      <c r="D11" s="626"/>
      <c r="E11" s="792"/>
      <c r="F11" s="405"/>
      <c r="I11" s="405"/>
      <c r="L11" s="405"/>
      <c r="O11" s="405"/>
      <c r="R11" s="405"/>
      <c r="T11" s="205"/>
      <c r="U11" s="271" t="s">
        <v>187</v>
      </c>
    </row>
    <row r="12" spans="1:21" s="272" customFormat="1" ht="16.5" thickBot="1">
      <c r="A12" s="407" t="s">
        <v>45</v>
      </c>
      <c r="B12" s="408"/>
      <c r="C12" s="409" t="s">
        <v>174</v>
      </c>
      <c r="D12" s="410" t="s">
        <v>47</v>
      </c>
      <c r="E12" s="410" t="s">
        <v>176</v>
      </c>
      <c r="F12" s="409" t="s">
        <v>174</v>
      </c>
      <c r="G12" s="410" t="s">
        <v>47</v>
      </c>
      <c r="H12" s="410" t="s">
        <v>176</v>
      </c>
      <c r="I12" s="409" t="s">
        <v>174</v>
      </c>
      <c r="J12" s="410" t="s">
        <v>47</v>
      </c>
      <c r="K12" s="410" t="s">
        <v>176</v>
      </c>
      <c r="L12" s="409" t="s">
        <v>174</v>
      </c>
      <c r="M12" s="410" t="s">
        <v>47</v>
      </c>
      <c r="N12" s="410" t="s">
        <v>176</v>
      </c>
      <c r="O12" s="409" t="s">
        <v>174</v>
      </c>
      <c r="P12" s="410" t="s">
        <v>47</v>
      </c>
      <c r="Q12" s="410" t="s">
        <v>176</v>
      </c>
      <c r="R12" s="409" t="s">
        <v>174</v>
      </c>
      <c r="S12" s="410" t="s">
        <v>47</v>
      </c>
      <c r="T12" s="94" t="s">
        <v>176</v>
      </c>
      <c r="U12" s="271" t="s">
        <v>187</v>
      </c>
    </row>
    <row r="13" spans="1:21" s="34" customFormat="1" ht="15.75">
      <c r="A13" s="787" t="s">
        <v>198</v>
      </c>
      <c r="B13" s="788"/>
      <c r="C13" s="89">
        <v>1558</v>
      </c>
      <c r="D13" s="90">
        <v>1510</v>
      </c>
      <c r="E13" s="90">
        <v>297955</v>
      </c>
      <c r="F13" s="89">
        <v>0</v>
      </c>
      <c r="G13" s="90">
        <v>0</v>
      </c>
      <c r="H13" s="90">
        <v>0</v>
      </c>
      <c r="I13" s="89">
        <v>0</v>
      </c>
      <c r="J13" s="90">
        <v>0</v>
      </c>
      <c r="K13" s="90">
        <v>0</v>
      </c>
      <c r="L13" s="89">
        <v>0</v>
      </c>
      <c r="M13" s="90">
        <v>0</v>
      </c>
      <c r="N13" s="90">
        <v>0</v>
      </c>
      <c r="O13" s="89">
        <v>0</v>
      </c>
      <c r="P13" s="90">
        <v>0</v>
      </c>
      <c r="Q13" s="90">
        <v>0</v>
      </c>
      <c r="R13" s="89">
        <f aca="true" t="shared" si="0" ref="R13:T14">C13+F13+I13+L13+O13</f>
        <v>1558</v>
      </c>
      <c r="S13" s="90">
        <f t="shared" si="0"/>
        <v>1510</v>
      </c>
      <c r="T13" s="411">
        <f t="shared" si="0"/>
        <v>297955</v>
      </c>
      <c r="U13" s="257" t="s">
        <v>187</v>
      </c>
    </row>
    <row r="14" spans="1:21" s="525" customFormat="1" ht="15.75">
      <c r="A14" s="789" t="s">
        <v>282</v>
      </c>
      <c r="B14" s="790"/>
      <c r="C14" s="412">
        <v>15</v>
      </c>
      <c r="D14" s="413">
        <v>15</v>
      </c>
      <c r="E14" s="413">
        <v>2730</v>
      </c>
      <c r="F14" s="412">
        <v>0</v>
      </c>
      <c r="G14" s="413">
        <v>0</v>
      </c>
      <c r="H14" s="413">
        <v>0</v>
      </c>
      <c r="I14" s="412">
        <v>0</v>
      </c>
      <c r="J14" s="413">
        <v>0</v>
      </c>
      <c r="K14" s="413">
        <v>0</v>
      </c>
      <c r="L14" s="412">
        <v>0</v>
      </c>
      <c r="M14" s="413">
        <v>0</v>
      </c>
      <c r="N14" s="413">
        <v>0</v>
      </c>
      <c r="O14" s="412">
        <v>0</v>
      </c>
      <c r="P14" s="413">
        <v>0</v>
      </c>
      <c r="Q14" s="413">
        <v>0</v>
      </c>
      <c r="R14" s="412">
        <f t="shared" si="0"/>
        <v>15</v>
      </c>
      <c r="S14" s="413">
        <f t="shared" si="0"/>
        <v>15</v>
      </c>
      <c r="T14" s="414">
        <f t="shared" si="0"/>
        <v>2730</v>
      </c>
      <c r="U14" s="524" t="s">
        <v>187</v>
      </c>
    </row>
    <row r="15" spans="1:21" s="34" customFormat="1" ht="18" customHeight="1">
      <c r="A15" s="515"/>
      <c r="B15" s="10" t="s">
        <v>175</v>
      </c>
      <c r="C15" s="88"/>
      <c r="D15" s="8"/>
      <c r="E15" s="8"/>
      <c r="F15" s="88"/>
      <c r="G15" s="8"/>
      <c r="H15" s="8"/>
      <c r="I15" s="88"/>
      <c r="J15" s="8"/>
      <c r="K15" s="8"/>
      <c r="L15" s="88"/>
      <c r="M15" s="8"/>
      <c r="N15" s="8"/>
      <c r="O15" s="88"/>
      <c r="P15" s="8"/>
      <c r="Q15" s="8"/>
      <c r="R15" s="88"/>
      <c r="S15" s="8"/>
      <c r="T15" s="516"/>
      <c r="U15" s="257" t="s">
        <v>187</v>
      </c>
    </row>
    <row r="16" spans="1:21" s="272" customFormat="1" ht="15.75">
      <c r="A16" s="785" t="s">
        <v>184</v>
      </c>
      <c r="B16" s="786"/>
      <c r="C16" s="517">
        <f aca="true" t="shared" si="1" ref="C16:T16">SUM(C13:C14)</f>
        <v>1573</v>
      </c>
      <c r="D16" s="518">
        <f t="shared" si="1"/>
        <v>1525</v>
      </c>
      <c r="E16" s="518">
        <f t="shared" si="1"/>
        <v>300685</v>
      </c>
      <c r="F16" s="517">
        <f t="shared" si="1"/>
        <v>0</v>
      </c>
      <c r="G16" s="518">
        <f t="shared" si="1"/>
        <v>0</v>
      </c>
      <c r="H16" s="494">
        <f t="shared" si="1"/>
        <v>0</v>
      </c>
      <c r="I16" s="517">
        <f t="shared" si="1"/>
        <v>0</v>
      </c>
      <c r="J16" s="518">
        <f t="shared" si="1"/>
        <v>0</v>
      </c>
      <c r="K16" s="518">
        <f t="shared" si="1"/>
        <v>0</v>
      </c>
      <c r="L16" s="517">
        <f t="shared" si="1"/>
        <v>0</v>
      </c>
      <c r="M16" s="518">
        <f t="shared" si="1"/>
        <v>0</v>
      </c>
      <c r="N16" s="518">
        <f t="shared" si="1"/>
        <v>0</v>
      </c>
      <c r="O16" s="517">
        <f t="shared" si="1"/>
        <v>0</v>
      </c>
      <c r="P16" s="518">
        <f t="shared" si="1"/>
        <v>0</v>
      </c>
      <c r="Q16" s="518">
        <f t="shared" si="1"/>
        <v>0</v>
      </c>
      <c r="R16" s="517">
        <f t="shared" si="1"/>
        <v>1573</v>
      </c>
      <c r="S16" s="518">
        <f t="shared" si="1"/>
        <v>1525</v>
      </c>
      <c r="T16" s="96">
        <f t="shared" si="1"/>
        <v>300685</v>
      </c>
      <c r="U16" s="271" t="s">
        <v>187</v>
      </c>
    </row>
    <row r="17" spans="1:34" s="34" customFormat="1" ht="15.75">
      <c r="A17" s="755" t="s">
        <v>161</v>
      </c>
      <c r="B17" s="756"/>
      <c r="C17" s="412"/>
      <c r="D17" s="413"/>
      <c r="E17" s="413"/>
      <c r="F17" s="412"/>
      <c r="G17" s="413"/>
      <c r="H17" s="413"/>
      <c r="I17" s="412"/>
      <c r="J17" s="413"/>
      <c r="K17" s="413"/>
      <c r="L17" s="412"/>
      <c r="M17" s="413"/>
      <c r="N17" s="413"/>
      <c r="O17" s="412"/>
      <c r="P17" s="413"/>
      <c r="Q17" s="413"/>
      <c r="R17" s="412"/>
      <c r="S17" s="413">
        <f>D17+G17+J17+M17+P17</f>
        <v>0</v>
      </c>
      <c r="T17" s="414"/>
      <c r="U17" s="257" t="s">
        <v>187</v>
      </c>
      <c r="V17" s="519"/>
      <c r="W17" s="519"/>
      <c r="X17" s="519"/>
      <c r="Y17" s="519"/>
      <c r="Z17" s="519"/>
      <c r="AA17" s="519"/>
      <c r="AB17" s="519"/>
      <c r="AC17" s="519"/>
      <c r="AD17" s="519"/>
      <c r="AE17" s="519"/>
      <c r="AF17" s="519"/>
      <c r="AG17" s="519"/>
      <c r="AH17" s="519"/>
    </row>
    <row r="18" spans="1:21" s="34" customFormat="1" ht="15.75">
      <c r="A18" s="755" t="s">
        <v>160</v>
      </c>
      <c r="B18" s="756"/>
      <c r="C18" s="398"/>
      <c r="D18" s="415">
        <f>SUM(D16:D17)</f>
        <v>1525</v>
      </c>
      <c r="E18" s="415"/>
      <c r="F18" s="398"/>
      <c r="G18" s="415">
        <f>+G16+G17</f>
        <v>0</v>
      </c>
      <c r="H18" s="415"/>
      <c r="I18" s="398"/>
      <c r="J18" s="415">
        <f>+J16+J17</f>
        <v>0</v>
      </c>
      <c r="K18" s="415"/>
      <c r="L18" s="398"/>
      <c r="M18" s="415">
        <f>+M16+M17</f>
        <v>0</v>
      </c>
      <c r="N18" s="415"/>
      <c r="O18" s="398"/>
      <c r="P18" s="415">
        <f>+P16+P17</f>
        <v>0</v>
      </c>
      <c r="Q18" s="415"/>
      <c r="R18" s="398"/>
      <c r="S18" s="415">
        <f>SUM(S16:S17)</f>
        <v>1525</v>
      </c>
      <c r="T18" s="416"/>
      <c r="U18" s="257" t="s">
        <v>187</v>
      </c>
    </row>
    <row r="19" spans="1:21" s="34" customFormat="1" ht="15.75">
      <c r="A19" s="749" t="s">
        <v>162</v>
      </c>
      <c r="B19" s="750"/>
      <c r="C19" s="89"/>
      <c r="D19" s="90"/>
      <c r="E19" s="90"/>
      <c r="F19" s="89"/>
      <c r="G19" s="90"/>
      <c r="H19" s="90"/>
      <c r="I19" s="89"/>
      <c r="J19" s="90"/>
      <c r="K19" s="90"/>
      <c r="L19" s="89"/>
      <c r="M19" s="90"/>
      <c r="N19" s="90"/>
      <c r="O19" s="89"/>
      <c r="P19" s="90"/>
      <c r="Q19" s="90"/>
      <c r="R19" s="89"/>
      <c r="S19" s="90"/>
      <c r="T19" s="411"/>
      <c r="U19" s="257" t="s">
        <v>187</v>
      </c>
    </row>
    <row r="20" spans="1:21" s="34" customFormat="1" ht="15.75">
      <c r="A20" s="751" t="s">
        <v>54</v>
      </c>
      <c r="B20" s="752"/>
      <c r="C20" s="89"/>
      <c r="D20" s="90"/>
      <c r="E20" s="90"/>
      <c r="F20" s="89"/>
      <c r="G20" s="90"/>
      <c r="H20" s="90"/>
      <c r="I20" s="89"/>
      <c r="J20" s="90"/>
      <c r="K20" s="90"/>
      <c r="L20" s="89"/>
      <c r="M20" s="90"/>
      <c r="N20" s="90"/>
      <c r="O20" s="89"/>
      <c r="P20" s="90"/>
      <c r="Q20" s="90"/>
      <c r="R20" s="89"/>
      <c r="S20" s="90">
        <f>D20+G20+J20+M20+P20</f>
        <v>0</v>
      </c>
      <c r="T20" s="411"/>
      <c r="U20" s="257" t="s">
        <v>187</v>
      </c>
    </row>
    <row r="21" spans="1:21" s="34" customFormat="1" ht="15.75">
      <c r="A21" s="753" t="s">
        <v>122</v>
      </c>
      <c r="B21" s="754"/>
      <c r="C21" s="412"/>
      <c r="D21" s="413"/>
      <c r="E21" s="413"/>
      <c r="F21" s="412"/>
      <c r="G21" s="413"/>
      <c r="H21" s="413"/>
      <c r="I21" s="412"/>
      <c r="J21" s="413"/>
      <c r="K21" s="413"/>
      <c r="L21" s="412"/>
      <c r="M21" s="413"/>
      <c r="N21" s="413"/>
      <c r="O21" s="412"/>
      <c r="P21" s="413"/>
      <c r="Q21" s="413"/>
      <c r="R21" s="412"/>
      <c r="S21" s="413">
        <f>D21+G21+J21+M21+P21</f>
        <v>0</v>
      </c>
      <c r="T21" s="414"/>
      <c r="U21" s="257" t="s">
        <v>187</v>
      </c>
    </row>
    <row r="22" spans="1:21" s="34" customFormat="1" ht="15.75">
      <c r="A22" s="755" t="s">
        <v>163</v>
      </c>
      <c r="B22" s="756"/>
      <c r="C22" s="412"/>
      <c r="D22" s="413">
        <f>D21+D20+D18</f>
        <v>1525</v>
      </c>
      <c r="E22" s="413"/>
      <c r="F22" s="412"/>
      <c r="G22" s="413">
        <f>G21+G20+G18</f>
        <v>0</v>
      </c>
      <c r="H22" s="413"/>
      <c r="I22" s="412"/>
      <c r="J22" s="413">
        <f>J21+J20+J18</f>
        <v>0</v>
      </c>
      <c r="K22" s="413"/>
      <c r="L22" s="412"/>
      <c r="M22" s="413">
        <f>M21+M20+M18</f>
        <v>0</v>
      </c>
      <c r="N22" s="413"/>
      <c r="O22" s="412"/>
      <c r="P22" s="413">
        <f>P21+P20+P18</f>
        <v>0</v>
      </c>
      <c r="Q22" s="413"/>
      <c r="R22" s="412"/>
      <c r="S22" s="413">
        <f>S21+S20+S18</f>
        <v>1525</v>
      </c>
      <c r="T22" s="414"/>
      <c r="U22" s="257" t="s">
        <v>187</v>
      </c>
    </row>
    <row r="23" spans="1:21" s="34" customFormat="1" ht="15.75">
      <c r="A23" s="10"/>
      <c r="B23" s="10"/>
      <c r="C23" s="10"/>
      <c r="D23" s="10"/>
      <c r="E23" s="10"/>
      <c r="F23" s="10"/>
      <c r="G23" s="10"/>
      <c r="H23" s="10"/>
      <c r="I23" s="10"/>
      <c r="J23" s="10"/>
      <c r="K23" s="10"/>
      <c r="L23" s="10"/>
      <c r="M23" s="10"/>
      <c r="N23" s="10"/>
      <c r="O23" s="10"/>
      <c r="P23" s="10"/>
      <c r="Q23" s="10"/>
      <c r="R23" s="10"/>
      <c r="S23" s="10"/>
      <c r="T23" s="10"/>
      <c r="U23" s="257" t="s">
        <v>187</v>
      </c>
    </row>
    <row r="24" spans="1:21" s="34" customFormat="1" ht="15.75">
      <c r="A24" s="10"/>
      <c r="B24" s="10"/>
      <c r="C24" s="10"/>
      <c r="D24" s="10"/>
      <c r="E24" s="10"/>
      <c r="F24" s="10"/>
      <c r="G24" s="10"/>
      <c r="H24" s="10"/>
      <c r="I24" s="10"/>
      <c r="J24" s="10"/>
      <c r="K24" s="10"/>
      <c r="L24" s="10"/>
      <c r="M24" s="10"/>
      <c r="N24" s="10"/>
      <c r="O24" s="10"/>
      <c r="P24" s="10"/>
      <c r="Q24" s="10"/>
      <c r="R24" s="10"/>
      <c r="S24" s="10"/>
      <c r="T24" s="10"/>
      <c r="U24" s="257" t="s">
        <v>187</v>
      </c>
    </row>
    <row r="25" spans="1:21" s="34" customFormat="1" ht="14.25" customHeight="1">
      <c r="A25" s="75"/>
      <c r="B25" s="75"/>
      <c r="C25" s="75"/>
      <c r="D25" s="75"/>
      <c r="E25" s="75"/>
      <c r="F25" s="75"/>
      <c r="G25" s="75"/>
      <c r="H25" s="75"/>
      <c r="I25" s="75"/>
      <c r="J25" s="75"/>
      <c r="K25" s="75"/>
      <c r="L25" s="75"/>
      <c r="M25" s="75"/>
      <c r="N25" s="75"/>
      <c r="O25" s="75"/>
      <c r="P25" s="75"/>
      <c r="Q25" s="75"/>
      <c r="R25" s="10"/>
      <c r="S25" s="10"/>
      <c r="T25" s="10"/>
      <c r="U25" s="257" t="s">
        <v>187</v>
      </c>
    </row>
    <row r="26" spans="1:21" s="34" customFormat="1" ht="15.75">
      <c r="A26" s="10"/>
      <c r="B26" s="10"/>
      <c r="C26" s="10"/>
      <c r="D26" s="10"/>
      <c r="E26" s="10"/>
      <c r="F26" s="10"/>
      <c r="G26" s="10"/>
      <c r="H26" s="10"/>
      <c r="I26" s="10"/>
      <c r="J26" s="10"/>
      <c r="K26" s="10"/>
      <c r="L26" s="10"/>
      <c r="M26" s="10"/>
      <c r="N26" s="10"/>
      <c r="O26" s="10"/>
      <c r="P26" s="10"/>
      <c r="Q26" s="10"/>
      <c r="R26" s="10"/>
      <c r="S26" s="10"/>
      <c r="T26" s="10"/>
      <c r="U26" s="257" t="s">
        <v>236</v>
      </c>
    </row>
    <row r="27" spans="1:21" s="34" customFormat="1" ht="15.75">
      <c r="A27" s="747"/>
      <c r="B27" s="747"/>
      <c r="C27" s="747"/>
      <c r="D27" s="747"/>
      <c r="E27" s="747"/>
      <c r="F27" s="747"/>
      <c r="G27" s="747"/>
      <c r="H27" s="747"/>
      <c r="I27" s="747"/>
      <c r="J27" s="747"/>
      <c r="K27" s="747"/>
      <c r="L27" s="747"/>
      <c r="M27" s="747"/>
      <c r="N27" s="747"/>
      <c r="O27" s="747"/>
      <c r="P27" s="747"/>
      <c r="Q27" s="747"/>
      <c r="R27" s="747"/>
      <c r="S27" s="747"/>
      <c r="T27" s="747"/>
      <c r="U27" s="257"/>
    </row>
    <row r="28" spans="1:21" s="34" customFormat="1" ht="15.75">
      <c r="A28" s="10"/>
      <c r="B28" s="10"/>
      <c r="C28" s="10"/>
      <c r="D28" s="10"/>
      <c r="E28" s="10"/>
      <c r="F28" s="10"/>
      <c r="G28" s="10"/>
      <c r="H28" s="10"/>
      <c r="I28" s="10"/>
      <c r="J28" s="10"/>
      <c r="K28" s="10"/>
      <c r="L28" s="10"/>
      <c r="M28" s="10"/>
      <c r="N28" s="10"/>
      <c r="O28" s="10"/>
      <c r="P28" s="10"/>
      <c r="Q28" s="10"/>
      <c r="R28" s="10"/>
      <c r="S28" s="10"/>
      <c r="T28" s="10"/>
      <c r="U28" s="258"/>
    </row>
    <row r="29" spans="1:21" s="34" customFormat="1" ht="15.75">
      <c r="A29" s="273"/>
      <c r="B29" s="273"/>
      <c r="C29" s="273"/>
      <c r="D29" s="273"/>
      <c r="E29" s="273"/>
      <c r="F29" s="273"/>
      <c r="G29" s="273"/>
      <c r="H29" s="273"/>
      <c r="I29" s="273"/>
      <c r="J29" s="273"/>
      <c r="K29" s="273"/>
      <c r="L29" s="9"/>
      <c r="M29" s="9"/>
      <c r="N29" s="9"/>
      <c r="O29" s="9"/>
      <c r="P29" s="9"/>
      <c r="Q29" s="9"/>
      <c r="R29" s="9"/>
      <c r="S29" s="9"/>
      <c r="T29" s="9"/>
      <c r="U29" s="258"/>
    </row>
    <row r="30" spans="1:21" s="34" customFormat="1" ht="15.75">
      <c r="A30" s="273"/>
      <c r="B30" s="273"/>
      <c r="C30" s="273"/>
      <c r="D30" s="273"/>
      <c r="E30" s="273"/>
      <c r="F30" s="273"/>
      <c r="G30" s="273"/>
      <c r="H30" s="273"/>
      <c r="I30" s="273"/>
      <c r="J30" s="273"/>
      <c r="K30" s="273"/>
      <c r="L30" s="9"/>
      <c r="M30" s="9"/>
      <c r="N30" s="9"/>
      <c r="O30" s="9"/>
      <c r="P30" s="9"/>
      <c r="Q30" s="9"/>
      <c r="R30" s="9"/>
      <c r="S30" s="9"/>
      <c r="T30" s="9"/>
      <c r="U30" s="258"/>
    </row>
    <row r="31" spans="1:21" s="34" customFormat="1" ht="15.75">
      <c r="A31" s="741"/>
      <c r="B31" s="742"/>
      <c r="C31" s="742"/>
      <c r="D31" s="742"/>
      <c r="E31" s="742"/>
      <c r="F31" s="742"/>
      <c r="G31" s="742"/>
      <c r="H31" s="742"/>
      <c r="I31" s="742"/>
      <c r="J31" s="742"/>
      <c r="K31" s="742"/>
      <c r="L31" s="742"/>
      <c r="M31" s="742"/>
      <c r="N31" s="742"/>
      <c r="O31" s="742"/>
      <c r="P31" s="742"/>
      <c r="Q31" s="742"/>
      <c r="R31" s="742"/>
      <c r="S31" s="742"/>
      <c r="T31" s="742"/>
      <c r="U31" s="258"/>
    </row>
    <row r="32" spans="1:21" s="34" customFormat="1" ht="15.75">
      <c r="A32" s="274"/>
      <c r="B32" s="275"/>
      <c r="C32" s="275"/>
      <c r="D32" s="275"/>
      <c r="E32" s="275"/>
      <c r="F32" s="275"/>
      <c r="G32" s="275"/>
      <c r="H32" s="275"/>
      <c r="I32" s="275"/>
      <c r="J32" s="275"/>
      <c r="K32" s="275"/>
      <c r="L32" s="275"/>
      <c r="M32" s="275"/>
      <c r="N32" s="275"/>
      <c r="O32" s="275"/>
      <c r="P32" s="275"/>
      <c r="Q32" s="275"/>
      <c r="R32" s="275"/>
      <c r="S32" s="275"/>
      <c r="T32" s="275"/>
      <c r="U32" s="258"/>
    </row>
    <row r="33" spans="1:21" s="34" customFormat="1" ht="18">
      <c r="A33" s="780"/>
      <c r="B33" s="784"/>
      <c r="C33" s="784"/>
      <c r="D33" s="784"/>
      <c r="E33" s="784"/>
      <c r="F33" s="784"/>
      <c r="G33" s="784"/>
      <c r="H33" s="784"/>
      <c r="I33" s="784"/>
      <c r="J33" s="784"/>
      <c r="K33" s="784"/>
      <c r="L33" s="784"/>
      <c r="M33" s="784"/>
      <c r="N33" s="784"/>
      <c r="O33" s="784"/>
      <c r="P33" s="784"/>
      <c r="Q33" s="784"/>
      <c r="R33" s="784"/>
      <c r="S33" s="784"/>
      <c r="T33" s="784"/>
      <c r="U33" s="258"/>
    </row>
    <row r="34" spans="1:21" s="34" customFormat="1" ht="23.25" customHeight="1">
      <c r="A34" s="780"/>
      <c r="B34" s="783"/>
      <c r="C34" s="783"/>
      <c r="D34" s="783"/>
      <c r="E34" s="783"/>
      <c r="F34" s="783"/>
      <c r="G34" s="783"/>
      <c r="H34" s="783"/>
      <c r="I34" s="783"/>
      <c r="J34" s="783"/>
      <c r="K34" s="783"/>
      <c r="L34" s="783"/>
      <c r="M34" s="783"/>
      <c r="N34" s="783"/>
      <c r="O34" s="783"/>
      <c r="P34" s="783"/>
      <c r="Q34" s="783"/>
      <c r="R34" s="783"/>
      <c r="S34" s="783"/>
      <c r="T34" s="783"/>
      <c r="U34" s="258"/>
    </row>
    <row r="35" spans="1:21" s="34" customFormat="1" ht="9.75" customHeight="1">
      <c r="A35" s="520"/>
      <c r="B35" s="520"/>
      <c r="C35" s="520"/>
      <c r="D35" s="520"/>
      <c r="E35" s="520"/>
      <c r="F35" s="520"/>
      <c r="G35" s="520"/>
      <c r="H35" s="520"/>
      <c r="I35" s="520"/>
      <c r="J35" s="520"/>
      <c r="K35" s="520"/>
      <c r="L35" s="520"/>
      <c r="M35" s="520"/>
      <c r="N35" s="520"/>
      <c r="O35" s="520"/>
      <c r="P35" s="520"/>
      <c r="Q35" s="520"/>
      <c r="R35" s="520"/>
      <c r="S35" s="520"/>
      <c r="T35" s="520"/>
      <c r="U35" s="258"/>
    </row>
    <row r="36" spans="1:21" s="34" customFormat="1" ht="18">
      <c r="A36" s="780"/>
      <c r="B36" s="781"/>
      <c r="C36" s="781"/>
      <c r="D36" s="781"/>
      <c r="E36" s="781"/>
      <c r="F36" s="781"/>
      <c r="G36" s="781"/>
      <c r="H36" s="781"/>
      <c r="I36" s="781"/>
      <c r="J36" s="781"/>
      <c r="K36" s="781"/>
      <c r="L36" s="781"/>
      <c r="M36" s="781"/>
      <c r="N36" s="781"/>
      <c r="O36" s="781"/>
      <c r="P36" s="781"/>
      <c r="Q36" s="781"/>
      <c r="R36" s="781"/>
      <c r="S36" s="781"/>
      <c r="T36" s="781"/>
      <c r="U36" s="258"/>
    </row>
    <row r="37" spans="1:21" s="34" customFormat="1" ht="11.25" customHeight="1">
      <c r="A37" s="520"/>
      <c r="B37" s="520"/>
      <c r="C37" s="520"/>
      <c r="D37" s="520"/>
      <c r="E37" s="520"/>
      <c r="F37" s="520"/>
      <c r="G37" s="520"/>
      <c r="H37" s="520"/>
      <c r="I37" s="520"/>
      <c r="J37" s="520"/>
      <c r="K37" s="520"/>
      <c r="L37" s="520"/>
      <c r="M37" s="520"/>
      <c r="N37" s="520"/>
      <c r="O37" s="520"/>
      <c r="P37" s="520"/>
      <c r="Q37" s="520"/>
      <c r="R37" s="520"/>
      <c r="S37" s="520"/>
      <c r="T37" s="520"/>
      <c r="U37" s="258"/>
    </row>
    <row r="38" spans="1:21" s="34" customFormat="1" ht="18">
      <c r="A38" s="782"/>
      <c r="B38" s="783"/>
      <c r="C38" s="783"/>
      <c r="D38" s="783"/>
      <c r="E38" s="783"/>
      <c r="F38" s="783"/>
      <c r="G38" s="783"/>
      <c r="H38" s="783"/>
      <c r="I38" s="783"/>
      <c r="J38" s="783"/>
      <c r="K38" s="783"/>
      <c r="L38" s="783"/>
      <c r="M38" s="783"/>
      <c r="N38" s="783"/>
      <c r="O38" s="783"/>
      <c r="P38" s="783"/>
      <c r="Q38" s="783"/>
      <c r="R38" s="783"/>
      <c r="S38" s="783"/>
      <c r="T38" s="783"/>
      <c r="U38" s="258"/>
    </row>
    <row r="39" spans="1:21" s="34" customFormat="1" ht="7.5" customHeight="1">
      <c r="A39" s="509"/>
      <c r="B39" s="509"/>
      <c r="C39" s="509"/>
      <c r="D39" s="509"/>
      <c r="E39" s="509"/>
      <c r="F39" s="509"/>
      <c r="G39" s="509"/>
      <c r="H39" s="509"/>
      <c r="I39" s="509"/>
      <c r="J39" s="509"/>
      <c r="K39" s="509"/>
      <c r="L39" s="509"/>
      <c r="M39" s="509"/>
      <c r="N39" s="509"/>
      <c r="O39" s="509"/>
      <c r="P39" s="509"/>
      <c r="Q39" s="509"/>
      <c r="R39" s="509"/>
      <c r="S39" s="509"/>
      <c r="T39" s="509"/>
      <c r="U39" s="258"/>
    </row>
    <row r="40" spans="1:21" s="34" customFormat="1" ht="18">
      <c r="A40" s="521"/>
      <c r="B40" s="521"/>
      <c r="C40" s="509"/>
      <c r="D40" s="509"/>
      <c r="E40" s="509"/>
      <c r="F40" s="509"/>
      <c r="G40" s="509"/>
      <c r="H40" s="509"/>
      <c r="I40" s="509"/>
      <c r="J40" s="509"/>
      <c r="K40" s="509"/>
      <c r="L40" s="509"/>
      <c r="M40" s="509"/>
      <c r="N40" s="509"/>
      <c r="O40" s="509"/>
      <c r="P40" s="509"/>
      <c r="Q40" s="509"/>
      <c r="R40" s="509"/>
      <c r="S40" s="509"/>
      <c r="T40" s="509"/>
      <c r="U40" s="258"/>
    </row>
    <row r="41" spans="1:21" s="34" customFormat="1" ht="11.25" customHeight="1">
      <c r="A41" s="520"/>
      <c r="B41" s="520"/>
      <c r="C41" s="520"/>
      <c r="D41" s="520"/>
      <c r="E41" s="520"/>
      <c r="F41" s="520"/>
      <c r="G41" s="520"/>
      <c r="H41" s="520"/>
      <c r="I41" s="520"/>
      <c r="J41" s="520"/>
      <c r="K41" s="520"/>
      <c r="L41" s="520"/>
      <c r="M41" s="520"/>
      <c r="N41" s="520"/>
      <c r="O41" s="520"/>
      <c r="P41" s="520"/>
      <c r="Q41" s="520"/>
      <c r="R41" s="520"/>
      <c r="S41" s="520"/>
      <c r="T41" s="520"/>
      <c r="U41" s="258"/>
    </row>
    <row r="42" spans="1:21" s="34" customFormat="1" ht="15" customHeight="1">
      <c r="A42" s="782"/>
      <c r="B42" s="784"/>
      <c r="C42" s="784"/>
      <c r="D42" s="784"/>
      <c r="E42" s="784"/>
      <c r="F42" s="784"/>
      <c r="G42" s="784"/>
      <c r="H42" s="784"/>
      <c r="I42" s="784"/>
      <c r="J42" s="784"/>
      <c r="K42" s="784"/>
      <c r="L42" s="784"/>
      <c r="M42" s="784"/>
      <c r="N42" s="784"/>
      <c r="O42" s="784"/>
      <c r="P42" s="784"/>
      <c r="Q42" s="784"/>
      <c r="R42" s="784"/>
      <c r="S42" s="784"/>
      <c r="T42" s="784"/>
      <c r="U42" s="258"/>
    </row>
    <row r="43" spans="1:21" s="34" customFormat="1" ht="18">
      <c r="A43" s="522"/>
      <c r="B43" s="522"/>
      <c r="C43" s="522"/>
      <c r="D43" s="522"/>
      <c r="E43" s="522"/>
      <c r="F43" s="522"/>
      <c r="G43" s="522"/>
      <c r="H43" s="522"/>
      <c r="I43" s="522"/>
      <c r="J43" s="522"/>
      <c r="K43" s="522"/>
      <c r="L43" s="522"/>
      <c r="M43" s="522"/>
      <c r="N43" s="522"/>
      <c r="O43" s="522"/>
      <c r="P43" s="522"/>
      <c r="Q43" s="522"/>
      <c r="R43" s="522"/>
      <c r="S43" s="522"/>
      <c r="T43" s="523"/>
      <c r="U43" s="258"/>
    </row>
    <row r="44" spans="1:21" s="34" customFormat="1" ht="18">
      <c r="A44" s="522"/>
      <c r="U44" s="258"/>
    </row>
  </sheetData>
  <mergeCells count="28">
    <mergeCell ref="I9:K10"/>
    <mergeCell ref="L9:N10"/>
    <mergeCell ref="O9:Q10"/>
    <mergeCell ref="R9:T10"/>
    <mergeCell ref="A13:B13"/>
    <mergeCell ref="A14:B14"/>
    <mergeCell ref="C11:E11"/>
    <mergeCell ref="A1:D1"/>
    <mergeCell ref="A3:T3"/>
    <mergeCell ref="A4:T4"/>
    <mergeCell ref="A5:T5"/>
    <mergeCell ref="A6:T6"/>
    <mergeCell ref="C9:E10"/>
    <mergeCell ref="F9:H10"/>
    <mergeCell ref="A16:B16"/>
    <mergeCell ref="A17:B17"/>
    <mergeCell ref="A18:B18"/>
    <mergeCell ref="A19:B19"/>
    <mergeCell ref="A20:B20"/>
    <mergeCell ref="A21:B21"/>
    <mergeCell ref="A22:B22"/>
    <mergeCell ref="A27:T27"/>
    <mergeCell ref="A36:T36"/>
    <mergeCell ref="A38:T38"/>
    <mergeCell ref="A42:T42"/>
    <mergeCell ref="A31:T31"/>
    <mergeCell ref="A33:T33"/>
    <mergeCell ref="A34:T34"/>
  </mergeCells>
  <printOptions horizontalCentered="1"/>
  <pageMargins left="0.75" right="0.75" top="1" bottom="1" header="0.5" footer="0.5"/>
  <pageSetup fitToHeight="1" fitToWidth="1" horizontalDpi="600" verticalDpi="600" orientation="landscape" scale="49"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30"/>
  <sheetViews>
    <sheetView showGridLines="0" showOutlineSymbols="0" view="pageBreakPreview" zoomScale="60" zoomScaleNormal="75" workbookViewId="0" topLeftCell="A1">
      <selection activeCell="Q6" sqref="Q6"/>
    </sheetView>
  </sheetViews>
  <sheetFormatPr defaultColWidth="8.88671875" defaultRowHeight="15"/>
  <cols>
    <col min="1" max="1" width="4.4453125" style="34" customWidth="1"/>
    <col min="2" max="2" width="29.21484375" style="34" customWidth="1"/>
    <col min="3" max="3" width="24.21484375" style="34" customWidth="1"/>
    <col min="4" max="5" width="5.6640625" style="34" customWidth="1"/>
    <col min="6" max="6" width="8.77734375" style="34" customWidth="1"/>
    <col min="7" max="8" width="5.6640625" style="34" customWidth="1"/>
    <col min="9" max="9" width="8.77734375" style="34" customWidth="1"/>
    <col min="10" max="11" width="5.6640625" style="34" customWidth="1"/>
    <col min="12" max="12" width="7.6640625" style="34" customWidth="1"/>
    <col min="13" max="14" width="5.6640625" style="34" customWidth="1"/>
    <col min="15" max="15" width="8.77734375" style="34" customWidth="1"/>
    <col min="16" max="16" width="1.2265625" style="249" customWidth="1"/>
    <col min="17" max="17" width="27.5546875" style="34" customWidth="1"/>
    <col min="18" max="21" width="7.6640625" style="34" customWidth="1"/>
    <col min="22" max="22" width="3.6640625" style="34" customWidth="1"/>
    <col min="23" max="25" width="7.6640625" style="34" customWidth="1"/>
    <col min="26" max="26" width="3.6640625" style="34" customWidth="1"/>
    <col min="27" max="29" width="7.6640625" style="34" customWidth="1"/>
    <col min="30" max="30" width="3.6640625" style="34" customWidth="1"/>
    <col min="31" max="33" width="7.6640625" style="34" customWidth="1"/>
    <col min="34" max="16384" width="9.6640625" style="34" customWidth="1"/>
  </cols>
  <sheetData>
    <row r="1" spans="1:22" ht="23.25">
      <c r="A1" s="806" t="s">
        <v>243</v>
      </c>
      <c r="B1" s="807"/>
      <c r="C1" s="807"/>
      <c r="D1" s="807"/>
      <c r="E1" s="807"/>
      <c r="F1" s="807"/>
      <c r="G1" s="807"/>
      <c r="H1" s="807"/>
      <c r="I1" s="807"/>
      <c r="J1" s="807"/>
      <c r="K1" s="807"/>
      <c r="L1" s="807"/>
      <c r="M1" s="807"/>
      <c r="N1" s="807"/>
      <c r="O1" s="807"/>
      <c r="P1" s="248" t="s">
        <v>187</v>
      </c>
      <c r="Q1" s="1"/>
      <c r="R1" s="1"/>
      <c r="S1" s="1"/>
      <c r="T1" s="1"/>
      <c r="U1" s="1"/>
      <c r="V1" s="1"/>
    </row>
    <row r="2" spans="1:22" ht="13.5" customHeight="1">
      <c r="A2" s="33"/>
      <c r="B2" s="1"/>
      <c r="C2" s="1"/>
      <c r="D2" s="1"/>
      <c r="E2" s="1"/>
      <c r="F2" s="1"/>
      <c r="G2" s="1"/>
      <c r="H2" s="1"/>
      <c r="I2" s="1"/>
      <c r="J2" s="1"/>
      <c r="K2" s="1"/>
      <c r="L2" s="1"/>
      <c r="M2" s="1"/>
      <c r="N2" s="1"/>
      <c r="O2" s="1"/>
      <c r="P2" s="248" t="s">
        <v>187</v>
      </c>
      <c r="Q2" s="1"/>
      <c r="R2" s="1"/>
      <c r="S2" s="1"/>
      <c r="T2" s="1"/>
      <c r="U2" s="1"/>
      <c r="V2" s="1"/>
    </row>
    <row r="3" spans="1:22" ht="20.25">
      <c r="A3" s="808" t="s">
        <v>119</v>
      </c>
      <c r="B3" s="670"/>
      <c r="C3" s="670"/>
      <c r="D3" s="670"/>
      <c r="E3" s="670"/>
      <c r="F3" s="670"/>
      <c r="G3" s="670"/>
      <c r="H3" s="670"/>
      <c r="I3" s="670"/>
      <c r="J3" s="670"/>
      <c r="K3" s="670"/>
      <c r="L3" s="670"/>
      <c r="M3" s="670"/>
      <c r="N3" s="670"/>
      <c r="O3" s="670"/>
      <c r="P3" s="248" t="s">
        <v>187</v>
      </c>
      <c r="Q3" s="1"/>
      <c r="R3" s="1"/>
      <c r="S3" s="1"/>
      <c r="T3" s="1"/>
      <c r="U3" s="1"/>
      <c r="V3" s="1"/>
    </row>
    <row r="4" spans="1:22" ht="15.75">
      <c r="A4" s="809" t="str">
        <f>+'B. Summary of Requirements '!A5</f>
        <v>Administrative Review and Appeals</v>
      </c>
      <c r="B4" s="810"/>
      <c r="C4" s="810"/>
      <c r="D4" s="810"/>
      <c r="E4" s="810"/>
      <c r="F4" s="810"/>
      <c r="G4" s="810"/>
      <c r="H4" s="810"/>
      <c r="I4" s="810"/>
      <c r="J4" s="810"/>
      <c r="K4" s="810"/>
      <c r="L4" s="810"/>
      <c r="M4" s="810"/>
      <c r="N4" s="810"/>
      <c r="O4" s="810"/>
      <c r="P4" s="248" t="s">
        <v>187</v>
      </c>
      <c r="Q4" s="1"/>
      <c r="R4" s="1"/>
      <c r="S4" s="1"/>
      <c r="T4" s="1"/>
      <c r="U4" s="1"/>
      <c r="V4" s="1"/>
    </row>
    <row r="5" spans="1:22" ht="15.75">
      <c r="A5" s="809" t="str">
        <f>+'B. Summary of Requirements '!A6</f>
        <v>Salaries and Expenses</v>
      </c>
      <c r="B5" s="811"/>
      <c r="C5" s="811"/>
      <c r="D5" s="811"/>
      <c r="E5" s="811"/>
      <c r="F5" s="811"/>
      <c r="G5" s="811"/>
      <c r="H5" s="811"/>
      <c r="I5" s="811"/>
      <c r="J5" s="811"/>
      <c r="K5" s="811"/>
      <c r="L5" s="811"/>
      <c r="M5" s="811"/>
      <c r="N5" s="811"/>
      <c r="O5" s="811"/>
      <c r="P5" s="248" t="s">
        <v>187</v>
      </c>
      <c r="Q5" s="1"/>
      <c r="R5" s="1"/>
      <c r="S5" s="1"/>
      <c r="T5" s="1"/>
      <c r="U5" s="1"/>
      <c r="V5" s="1"/>
    </row>
    <row r="6" spans="1:22" ht="15.75">
      <c r="A6" s="759" t="s">
        <v>155</v>
      </c>
      <c r="B6" s="626"/>
      <c r="C6" s="626"/>
      <c r="D6" s="626"/>
      <c r="E6" s="626"/>
      <c r="F6" s="626"/>
      <c r="G6" s="626"/>
      <c r="H6" s="626"/>
      <c r="I6" s="626"/>
      <c r="J6" s="626"/>
      <c r="K6" s="626"/>
      <c r="L6" s="626"/>
      <c r="M6" s="626"/>
      <c r="N6" s="626"/>
      <c r="O6" s="626"/>
      <c r="P6" s="248" t="s">
        <v>187</v>
      </c>
      <c r="Q6" s="1"/>
      <c r="R6" s="1"/>
      <c r="S6" s="1"/>
      <c r="T6" s="1"/>
      <c r="U6" s="1"/>
      <c r="V6" s="1"/>
    </row>
    <row r="7" spans="1:22" ht="15.75">
      <c r="A7" s="1"/>
      <c r="B7" s="1"/>
      <c r="C7" s="1"/>
      <c r="D7" s="1"/>
      <c r="E7" s="1"/>
      <c r="F7" s="1"/>
      <c r="G7" s="14"/>
      <c r="H7" s="14"/>
      <c r="I7" s="14"/>
      <c r="J7" s="1"/>
      <c r="K7" s="1"/>
      <c r="L7" s="1"/>
      <c r="M7" s="1"/>
      <c r="N7" s="1"/>
      <c r="O7" s="1"/>
      <c r="P7" s="248" t="s">
        <v>187</v>
      </c>
      <c r="Q7" s="1"/>
      <c r="R7" s="1"/>
      <c r="S7" s="1"/>
      <c r="T7" s="1"/>
      <c r="U7" s="1"/>
      <c r="V7" s="1"/>
    </row>
    <row r="8" spans="1:22" ht="15.75">
      <c r="A8" s="812" t="s">
        <v>171</v>
      </c>
      <c r="B8" s="553"/>
      <c r="C8" s="554"/>
      <c r="D8" s="798" t="s">
        <v>200</v>
      </c>
      <c r="E8" s="665"/>
      <c r="F8" s="666"/>
      <c r="G8" s="798" t="s">
        <v>73</v>
      </c>
      <c r="H8" s="665"/>
      <c r="I8" s="666"/>
      <c r="J8" s="798" t="s">
        <v>69</v>
      </c>
      <c r="K8" s="665"/>
      <c r="L8" s="666"/>
      <c r="M8" s="798" t="s">
        <v>44</v>
      </c>
      <c r="N8" s="665"/>
      <c r="O8" s="666"/>
      <c r="P8" s="248" t="s">
        <v>187</v>
      </c>
      <c r="Q8" s="1"/>
      <c r="R8" s="1"/>
      <c r="S8" s="1"/>
      <c r="T8" s="1"/>
      <c r="U8" s="1"/>
      <c r="V8" s="1"/>
    </row>
    <row r="9" spans="1:22" ht="16.5" thickBot="1">
      <c r="A9" s="540"/>
      <c r="B9" s="602"/>
      <c r="C9" s="603"/>
      <c r="D9" s="84" t="s">
        <v>174</v>
      </c>
      <c r="E9" s="84" t="s">
        <v>47</v>
      </c>
      <c r="F9" s="84" t="s">
        <v>176</v>
      </c>
      <c r="G9" s="100" t="s">
        <v>174</v>
      </c>
      <c r="H9" s="84" t="s">
        <v>47</v>
      </c>
      <c r="I9" s="84" t="s">
        <v>176</v>
      </c>
      <c r="J9" s="100" t="s">
        <v>174</v>
      </c>
      <c r="K9" s="84" t="s">
        <v>47</v>
      </c>
      <c r="L9" s="84" t="s">
        <v>176</v>
      </c>
      <c r="M9" s="100" t="s">
        <v>174</v>
      </c>
      <c r="N9" s="84" t="s">
        <v>47</v>
      </c>
      <c r="O9" s="101" t="s">
        <v>176</v>
      </c>
      <c r="P9" s="248" t="s">
        <v>187</v>
      </c>
      <c r="Q9" s="1"/>
      <c r="R9" s="1"/>
      <c r="S9" s="1"/>
      <c r="T9" s="1"/>
      <c r="U9" s="1"/>
      <c r="V9" s="1"/>
    </row>
    <row r="10" spans="1:22" ht="15.75">
      <c r="A10" s="473" t="s">
        <v>198</v>
      </c>
      <c r="B10" s="474"/>
      <c r="C10" s="475"/>
      <c r="D10" s="476">
        <v>0</v>
      </c>
      <c r="E10" s="476">
        <v>0</v>
      </c>
      <c r="F10" s="476">
        <v>17</v>
      </c>
      <c r="G10" s="477">
        <v>0</v>
      </c>
      <c r="H10" s="476">
        <v>0</v>
      </c>
      <c r="I10" s="476">
        <v>15</v>
      </c>
      <c r="J10" s="477">
        <v>0</v>
      </c>
      <c r="K10" s="476">
        <v>0</v>
      </c>
      <c r="L10" s="476">
        <v>15</v>
      </c>
      <c r="M10" s="477">
        <f aca="true" t="shared" si="0" ref="M10:O11">J10-G10</f>
        <v>0</v>
      </c>
      <c r="N10" s="476">
        <f t="shared" si="0"/>
        <v>0</v>
      </c>
      <c r="O10" s="478">
        <f t="shared" si="0"/>
        <v>0</v>
      </c>
      <c r="P10" s="248" t="s">
        <v>187</v>
      </c>
      <c r="Q10" s="1"/>
      <c r="R10" s="1"/>
      <c r="S10" s="1"/>
      <c r="T10" s="1"/>
      <c r="U10" s="1"/>
      <c r="V10" s="1"/>
    </row>
    <row r="11" spans="1:22" ht="16.5" thickBot="1">
      <c r="A11" s="498" t="s">
        <v>282</v>
      </c>
      <c r="B11" s="499"/>
      <c r="C11" s="500"/>
      <c r="D11" s="501">
        <v>0</v>
      </c>
      <c r="E11" s="501">
        <v>0</v>
      </c>
      <c r="F11" s="501">
        <v>0</v>
      </c>
      <c r="G11" s="502">
        <v>0</v>
      </c>
      <c r="H11" s="501">
        <v>0</v>
      </c>
      <c r="I11" s="501">
        <v>0</v>
      </c>
      <c r="J11" s="502">
        <v>0</v>
      </c>
      <c r="K11" s="501">
        <v>0</v>
      </c>
      <c r="L11" s="501">
        <v>0</v>
      </c>
      <c r="M11" s="502">
        <f t="shared" si="0"/>
        <v>0</v>
      </c>
      <c r="N11" s="501">
        <f t="shared" si="0"/>
        <v>0</v>
      </c>
      <c r="O11" s="503">
        <f t="shared" si="0"/>
        <v>0</v>
      </c>
      <c r="P11" s="248" t="s">
        <v>187</v>
      </c>
      <c r="Q11" s="1"/>
      <c r="R11" s="1"/>
      <c r="S11" s="1"/>
      <c r="T11" s="1"/>
      <c r="U11" s="1"/>
      <c r="V11" s="1"/>
    </row>
    <row r="12" spans="1:22" ht="15.75">
      <c r="A12" s="81"/>
      <c r="B12" s="1"/>
      <c r="C12" s="77"/>
      <c r="D12" s="15"/>
      <c r="E12" s="15"/>
      <c r="F12" s="15"/>
      <c r="G12" s="82"/>
      <c r="H12" s="15"/>
      <c r="I12" s="15"/>
      <c r="J12" s="82"/>
      <c r="K12" s="15"/>
      <c r="L12" s="15"/>
      <c r="M12" s="82"/>
      <c r="N12" s="15"/>
      <c r="O12" s="78"/>
      <c r="P12" s="248" t="s">
        <v>187</v>
      </c>
      <c r="Q12" s="1"/>
      <c r="R12" s="1"/>
      <c r="S12" s="1"/>
      <c r="T12" s="1"/>
      <c r="U12" s="1"/>
      <c r="V12" s="1"/>
    </row>
    <row r="13" spans="1:22" ht="15.75">
      <c r="A13" s="83"/>
      <c r="B13" s="79" t="s">
        <v>172</v>
      </c>
      <c r="C13" s="85"/>
      <c r="D13" s="316">
        <f>SUM(D11:D12)</f>
        <v>0</v>
      </c>
      <c r="E13" s="316">
        <f>SUM(E11:E12)</f>
        <v>0</v>
      </c>
      <c r="F13" s="80">
        <f>SUM(F10:F11)</f>
        <v>17</v>
      </c>
      <c r="G13" s="315">
        <f>SUM(G11:G12)</f>
        <v>0</v>
      </c>
      <c r="H13" s="316">
        <f>SUM(H11:H12)</f>
        <v>0</v>
      </c>
      <c r="I13" s="80">
        <f>SUM(I10:I11)</f>
        <v>15</v>
      </c>
      <c r="J13" s="315">
        <f>SUM(J11:J12)</f>
        <v>0</v>
      </c>
      <c r="K13" s="316">
        <f>SUM(K11:K12)</f>
        <v>0</v>
      </c>
      <c r="L13" s="80">
        <f>SUM(L10:L11)</f>
        <v>15</v>
      </c>
      <c r="M13" s="315">
        <f>SUM(M11:M12)</f>
        <v>0</v>
      </c>
      <c r="N13" s="316">
        <f>SUM(N11:N12)</f>
        <v>0</v>
      </c>
      <c r="O13" s="535">
        <f>SUM(O10:O11)</f>
        <v>0</v>
      </c>
      <c r="P13" s="248" t="s">
        <v>236</v>
      </c>
      <c r="Q13" s="1"/>
      <c r="R13" s="1"/>
      <c r="S13" s="1"/>
      <c r="T13" s="1"/>
      <c r="U13" s="1"/>
      <c r="V13" s="1"/>
    </row>
    <row r="14" spans="1:22" ht="15.75">
      <c r="A14" s="1"/>
      <c r="B14" s="1"/>
      <c r="C14" s="1"/>
      <c r="D14" s="1"/>
      <c r="E14" s="1"/>
      <c r="F14" s="1"/>
      <c r="G14" s="1"/>
      <c r="H14" s="1"/>
      <c r="I14" s="1"/>
      <c r="J14" s="1"/>
      <c r="K14" s="1"/>
      <c r="L14" s="1"/>
      <c r="M14" s="1"/>
      <c r="N14" s="1"/>
      <c r="O14" s="1"/>
      <c r="P14" s="248"/>
      <c r="Q14" s="1"/>
      <c r="R14" s="1"/>
      <c r="S14" s="1"/>
      <c r="T14" s="1"/>
      <c r="U14" s="1"/>
      <c r="V14" s="1"/>
    </row>
    <row r="15" spans="1:33" ht="15.75">
      <c r="A15" s="803"/>
      <c r="B15" s="804"/>
      <c r="C15" s="804"/>
      <c r="D15" s="804"/>
      <c r="E15" s="804"/>
      <c r="F15" s="804"/>
      <c r="G15" s="804"/>
      <c r="H15" s="804"/>
      <c r="I15" s="804"/>
      <c r="J15" s="804"/>
      <c r="K15" s="804"/>
      <c r="L15" s="804"/>
      <c r="M15" s="804"/>
      <c r="N15" s="804"/>
      <c r="O15" s="805"/>
      <c r="P15" s="248"/>
      <c r="Q15" s="35"/>
      <c r="R15" s="35"/>
      <c r="S15" s="35"/>
      <c r="T15" s="35"/>
      <c r="U15" s="35"/>
      <c r="V15" s="35"/>
      <c r="W15" s="35"/>
      <c r="X15" s="35"/>
      <c r="Y15" s="35"/>
      <c r="Z15" s="35"/>
      <c r="AA15" s="35"/>
      <c r="AB15" s="35"/>
      <c r="AC15" s="35"/>
      <c r="AD15" s="35"/>
      <c r="AE15" s="35"/>
      <c r="AF15" s="35"/>
      <c r="AG15" s="35"/>
    </row>
    <row r="16" spans="1:33" ht="15.75">
      <c r="A16" s="1"/>
      <c r="B16" s="1"/>
      <c r="C16" s="2"/>
      <c r="D16" s="2"/>
      <c r="E16" s="2"/>
      <c r="F16" s="2"/>
      <c r="G16" s="2"/>
      <c r="H16" s="2"/>
      <c r="I16" s="2"/>
      <c r="J16" s="2"/>
      <c r="K16" s="2"/>
      <c r="L16" s="2"/>
      <c r="M16" s="2"/>
      <c r="N16" s="2"/>
      <c r="O16" s="2"/>
      <c r="Q16" s="35"/>
      <c r="R16" s="35"/>
      <c r="S16" s="35"/>
      <c r="T16" s="35"/>
      <c r="U16" s="35"/>
      <c r="V16" s="35"/>
      <c r="W16" s="35"/>
      <c r="X16" s="35"/>
      <c r="Y16" s="35"/>
      <c r="Z16" s="35"/>
      <c r="AA16" s="35"/>
      <c r="AB16" s="35"/>
      <c r="AC16" s="35"/>
      <c r="AD16" s="35"/>
      <c r="AE16" s="35"/>
      <c r="AF16" s="35"/>
      <c r="AG16" s="35"/>
    </row>
    <row r="17" spans="1:33" ht="15.75">
      <c r="A17" s="67"/>
      <c r="B17" s="67"/>
      <c r="C17" s="67"/>
      <c r="D17" s="243"/>
      <c r="E17" s="243"/>
      <c r="F17" s="243"/>
      <c r="G17" s="243"/>
      <c r="H17" s="243"/>
      <c r="I17" s="243"/>
      <c r="J17" s="243"/>
      <c r="K17" s="243"/>
      <c r="L17" s="243"/>
      <c r="M17" s="243"/>
      <c r="N17" s="243"/>
      <c r="O17" s="243"/>
      <c r="Q17" s="35"/>
      <c r="R17" s="35"/>
      <c r="S17" s="35"/>
      <c r="T17" s="35"/>
      <c r="U17" s="35"/>
      <c r="V17" s="35"/>
      <c r="W17" s="35"/>
      <c r="X17" s="35"/>
      <c r="Y17" s="35"/>
      <c r="Z17" s="35"/>
      <c r="AA17" s="35"/>
      <c r="AB17" s="35"/>
      <c r="AC17" s="35"/>
      <c r="AD17" s="35"/>
      <c r="AE17" s="35"/>
      <c r="AF17" s="35"/>
      <c r="AG17" s="35"/>
    </row>
    <row r="18" spans="1:33" ht="15.75">
      <c r="A18" s="76"/>
      <c r="B18" s="76"/>
      <c r="C18" s="76"/>
      <c r="D18" s="76"/>
      <c r="E18" s="76"/>
      <c r="F18" s="76"/>
      <c r="G18" s="76"/>
      <c r="H18" s="76"/>
      <c r="I18" s="76"/>
      <c r="J18" s="76"/>
      <c r="K18" s="76"/>
      <c r="L18" s="76"/>
      <c r="M18" s="76"/>
      <c r="N18" s="76"/>
      <c r="O18" s="76"/>
      <c r="Q18" s="35"/>
      <c r="R18" s="35"/>
      <c r="S18" s="35"/>
      <c r="T18" s="35"/>
      <c r="U18" s="35"/>
      <c r="V18" s="35"/>
      <c r="W18" s="35"/>
      <c r="X18" s="35"/>
      <c r="Y18" s="35"/>
      <c r="Z18" s="35"/>
      <c r="AA18" s="35"/>
      <c r="AB18" s="35"/>
      <c r="AC18" s="35"/>
      <c r="AD18" s="35"/>
      <c r="AE18" s="35"/>
      <c r="AF18" s="35"/>
      <c r="AG18" s="35"/>
    </row>
    <row r="19" spans="1:33" ht="18">
      <c r="A19" s="176"/>
      <c r="B19" s="192"/>
      <c r="C19" s="192"/>
      <c r="D19" s="192"/>
      <c r="E19" s="192"/>
      <c r="F19" s="192"/>
      <c r="G19" s="192"/>
      <c r="H19" s="192"/>
      <c r="I19" s="192"/>
      <c r="J19" s="192"/>
      <c r="K19" s="192"/>
      <c r="L19" s="192"/>
      <c r="M19" s="192"/>
      <c r="N19" s="192"/>
      <c r="O19" s="192"/>
      <c r="Q19" s="36"/>
      <c r="R19" s="37"/>
      <c r="S19" s="37"/>
      <c r="T19" s="37"/>
      <c r="U19" s="37"/>
      <c r="V19" s="37"/>
      <c r="W19" s="37"/>
      <c r="X19" s="37"/>
      <c r="Y19" s="37"/>
      <c r="Z19" s="37"/>
      <c r="AA19" s="37"/>
      <c r="AB19" s="37"/>
      <c r="AC19" s="37"/>
      <c r="AD19" s="37"/>
      <c r="AE19" s="37"/>
      <c r="AF19" s="37"/>
      <c r="AG19" s="37"/>
    </row>
    <row r="20" spans="1:33" ht="18">
      <c r="A20" s="176"/>
      <c r="B20" s="192"/>
      <c r="C20" s="192"/>
      <c r="D20" s="192"/>
      <c r="E20" s="192"/>
      <c r="F20" s="192"/>
      <c r="G20" s="192"/>
      <c r="H20" s="192"/>
      <c r="I20" s="192"/>
      <c r="J20" s="192"/>
      <c r="K20" s="192"/>
      <c r="L20" s="192"/>
      <c r="M20" s="192"/>
      <c r="N20" s="192"/>
      <c r="O20" s="192"/>
      <c r="Q20" s="36"/>
      <c r="R20" s="37"/>
      <c r="S20" s="37"/>
      <c r="T20" s="37"/>
      <c r="U20" s="37"/>
      <c r="V20" s="37"/>
      <c r="W20" s="37"/>
      <c r="X20" s="37"/>
      <c r="Y20" s="37"/>
      <c r="Z20" s="37"/>
      <c r="AA20" s="37"/>
      <c r="AB20" s="37"/>
      <c r="AC20" s="37"/>
      <c r="AD20" s="37"/>
      <c r="AE20" s="37"/>
      <c r="AF20" s="37"/>
      <c r="AG20" s="37"/>
    </row>
    <row r="21" spans="1:33" ht="42.75" customHeight="1">
      <c r="A21" s="799"/>
      <c r="B21" s="799"/>
      <c r="C21" s="799"/>
      <c r="D21" s="799"/>
      <c r="E21" s="799"/>
      <c r="F21" s="799"/>
      <c r="G21" s="799"/>
      <c r="H21" s="799"/>
      <c r="I21" s="799"/>
      <c r="J21" s="799"/>
      <c r="K21" s="799"/>
      <c r="L21" s="799"/>
      <c r="M21" s="799"/>
      <c r="N21" s="799"/>
      <c r="O21" s="800"/>
      <c r="Q21" s="36"/>
      <c r="R21" s="37"/>
      <c r="S21" s="37"/>
      <c r="T21" s="37"/>
      <c r="U21" s="37"/>
      <c r="V21" s="37"/>
      <c r="W21" s="37"/>
      <c r="X21" s="37"/>
      <c r="Y21" s="37"/>
      <c r="Z21" s="37"/>
      <c r="AA21" s="37"/>
      <c r="AB21" s="37"/>
      <c r="AC21" s="37"/>
      <c r="AD21" s="37"/>
      <c r="AE21" s="37"/>
      <c r="AF21" s="37"/>
      <c r="AG21" s="37"/>
    </row>
    <row r="22" spans="1:33" ht="15.75">
      <c r="A22" s="170"/>
      <c r="B22" s="170"/>
      <c r="C22" s="170"/>
      <c r="D22" s="170"/>
      <c r="E22" s="170"/>
      <c r="F22" s="170"/>
      <c r="G22" s="170"/>
      <c r="H22" s="170"/>
      <c r="I22" s="170"/>
      <c r="J22" s="170"/>
      <c r="K22" s="170"/>
      <c r="L22" s="170"/>
      <c r="M22" s="170"/>
      <c r="N22" s="170"/>
      <c r="O22" s="170"/>
      <c r="Q22" s="35"/>
      <c r="R22" s="35"/>
      <c r="S22" s="35"/>
      <c r="T22" s="35"/>
      <c r="U22" s="35"/>
      <c r="V22" s="35"/>
      <c r="W22" s="35"/>
      <c r="X22" s="35"/>
      <c r="Y22" s="35"/>
      <c r="Z22" s="35"/>
      <c r="AA22" s="35"/>
      <c r="AB22" s="35"/>
      <c r="AC22" s="35"/>
      <c r="AD22" s="35"/>
      <c r="AE22" s="35"/>
      <c r="AF22" s="35"/>
      <c r="AG22" s="35"/>
    </row>
    <row r="23" spans="1:33" ht="84" customHeight="1">
      <c r="A23" s="801"/>
      <c r="B23" s="802"/>
      <c r="C23" s="802"/>
      <c r="D23" s="802"/>
      <c r="E23" s="802"/>
      <c r="F23" s="802"/>
      <c r="G23" s="802"/>
      <c r="H23" s="802"/>
      <c r="I23" s="802"/>
      <c r="J23" s="802"/>
      <c r="K23" s="802"/>
      <c r="L23" s="802"/>
      <c r="M23" s="802"/>
      <c r="N23" s="802"/>
      <c r="O23" s="802"/>
      <c r="Q23" s="35"/>
      <c r="R23" s="35"/>
      <c r="S23" s="35"/>
      <c r="T23" s="35"/>
      <c r="U23" s="35"/>
      <c r="V23" s="35"/>
      <c r="W23" s="35"/>
      <c r="X23" s="35"/>
      <c r="Y23" s="35"/>
      <c r="Z23" s="35"/>
      <c r="AA23" s="35"/>
      <c r="AB23" s="35"/>
      <c r="AC23" s="35"/>
      <c r="AD23" s="35"/>
      <c r="AE23" s="35"/>
      <c r="AF23" s="35"/>
      <c r="AG23" s="35"/>
    </row>
    <row r="24" spans="1:33" ht="14.25" customHeight="1">
      <c r="A24" s="170"/>
      <c r="B24" s="170"/>
      <c r="C24" s="170"/>
      <c r="D24" s="170"/>
      <c r="E24" s="170"/>
      <c r="F24" s="170"/>
      <c r="G24" s="170"/>
      <c r="H24" s="170"/>
      <c r="I24" s="170"/>
      <c r="J24" s="170"/>
      <c r="K24" s="170"/>
      <c r="L24" s="170"/>
      <c r="M24" s="170"/>
      <c r="N24" s="170"/>
      <c r="O24" s="170"/>
      <c r="Q24" s="35"/>
      <c r="R24" s="35"/>
      <c r="S24" s="35"/>
      <c r="T24" s="38"/>
      <c r="U24" s="38"/>
      <c r="V24" s="35"/>
      <c r="W24" s="35"/>
      <c r="X24" s="35"/>
      <c r="Y24" s="35"/>
      <c r="Z24" s="35"/>
      <c r="AA24" s="35"/>
      <c r="AB24" s="35"/>
      <c r="AC24" s="35"/>
      <c r="AD24" s="35"/>
      <c r="AE24" s="35"/>
      <c r="AF24" s="35"/>
      <c r="AG24" s="35"/>
    </row>
    <row r="25" spans="1:33" ht="15.75" customHeight="1">
      <c r="A25" s="783"/>
      <c r="B25" s="783"/>
      <c r="C25" s="783"/>
      <c r="D25" s="783"/>
      <c r="E25" s="783"/>
      <c r="F25" s="783"/>
      <c r="G25" s="783"/>
      <c r="H25" s="783"/>
      <c r="I25" s="783"/>
      <c r="J25" s="783"/>
      <c r="K25" s="783"/>
      <c r="L25" s="783"/>
      <c r="M25" s="783"/>
      <c r="N25" s="783"/>
      <c r="O25" s="783"/>
      <c r="Q25" s="35"/>
      <c r="R25" s="35"/>
      <c r="S25" s="35"/>
      <c r="T25" s="35"/>
      <c r="U25" s="35"/>
      <c r="V25" s="35"/>
      <c r="W25" s="35"/>
      <c r="X25" s="35"/>
      <c r="Y25" s="35"/>
      <c r="Z25" s="35"/>
      <c r="AA25" s="35"/>
      <c r="AB25" s="35"/>
      <c r="AC25" s="35"/>
      <c r="AD25" s="35"/>
      <c r="AE25" s="35"/>
      <c r="AF25" s="35"/>
      <c r="AG25" s="35"/>
    </row>
    <row r="26" spans="1:33" ht="24" customHeight="1">
      <c r="A26" s="783"/>
      <c r="B26" s="783"/>
      <c r="C26" s="783"/>
      <c r="D26" s="783"/>
      <c r="E26" s="783"/>
      <c r="F26" s="783"/>
      <c r="G26" s="783"/>
      <c r="H26" s="783"/>
      <c r="I26" s="783"/>
      <c r="J26" s="783"/>
      <c r="K26" s="783"/>
      <c r="L26" s="783"/>
      <c r="M26" s="783"/>
      <c r="N26" s="783"/>
      <c r="O26" s="783"/>
      <c r="Q26" s="35"/>
      <c r="R26" s="35"/>
      <c r="S26" s="35"/>
      <c r="T26" s="35"/>
      <c r="U26" s="35"/>
      <c r="V26" s="35"/>
      <c r="W26" s="35"/>
      <c r="X26" s="35"/>
      <c r="Y26" s="35"/>
      <c r="Z26" s="35"/>
      <c r="AA26" s="35"/>
      <c r="AB26" s="35"/>
      <c r="AC26" s="35"/>
      <c r="AD26" s="35"/>
      <c r="AE26" s="35"/>
      <c r="AF26" s="35"/>
      <c r="AG26" s="35"/>
    </row>
    <row r="27" spans="1:33" ht="15.75" customHeight="1">
      <c r="A27" s="170"/>
      <c r="B27" s="170"/>
      <c r="C27" s="170"/>
      <c r="D27" s="170"/>
      <c r="E27" s="170"/>
      <c r="F27" s="170"/>
      <c r="G27" s="170"/>
      <c r="H27" s="170"/>
      <c r="I27" s="170"/>
      <c r="J27" s="170"/>
      <c r="K27" s="170"/>
      <c r="L27" s="170"/>
      <c r="M27" s="170"/>
      <c r="N27" s="170"/>
      <c r="O27" s="170"/>
      <c r="Q27" s="35"/>
      <c r="R27" s="35"/>
      <c r="S27" s="35"/>
      <c r="T27" s="35"/>
      <c r="U27" s="35"/>
      <c r="V27" s="35"/>
      <c r="W27" s="35"/>
      <c r="X27" s="35"/>
      <c r="Y27" s="35"/>
      <c r="Z27" s="35"/>
      <c r="AA27" s="35"/>
      <c r="AB27" s="35"/>
      <c r="AC27" s="35"/>
      <c r="AD27" s="35"/>
      <c r="AE27" s="35"/>
      <c r="AF27" s="35"/>
      <c r="AG27" s="35"/>
    </row>
    <row r="28" spans="1:33" ht="18" customHeight="1">
      <c r="A28" s="799"/>
      <c r="B28" s="799"/>
      <c r="C28" s="799"/>
      <c r="D28" s="799"/>
      <c r="E28" s="799"/>
      <c r="F28" s="799"/>
      <c r="G28" s="799"/>
      <c r="H28" s="799"/>
      <c r="I28" s="799"/>
      <c r="J28" s="799"/>
      <c r="K28" s="799"/>
      <c r="L28" s="799"/>
      <c r="M28" s="799"/>
      <c r="N28" s="799"/>
      <c r="O28" s="800"/>
      <c r="Q28" s="35"/>
      <c r="R28" s="35"/>
      <c r="S28" s="35"/>
      <c r="T28" s="35"/>
      <c r="U28" s="35"/>
      <c r="V28" s="35"/>
      <c r="W28" s="35"/>
      <c r="X28" s="35"/>
      <c r="Y28" s="35"/>
      <c r="Z28" s="35"/>
      <c r="AA28" s="35"/>
      <c r="AB28" s="35"/>
      <c r="AC28" s="35"/>
      <c r="AD28" s="35"/>
      <c r="AE28" s="35"/>
      <c r="AF28" s="35"/>
      <c r="AG28" s="35"/>
    </row>
    <row r="29" spans="1:33" ht="15.75">
      <c r="A29" s="1"/>
      <c r="B29" s="1"/>
      <c r="C29" s="1"/>
      <c r="D29" s="1"/>
      <c r="E29" s="1"/>
      <c r="F29" s="1"/>
      <c r="G29" s="1"/>
      <c r="H29" s="1"/>
      <c r="I29" s="1"/>
      <c r="J29" s="1"/>
      <c r="K29" s="1"/>
      <c r="L29" s="1"/>
      <c r="M29" s="1"/>
      <c r="N29" s="1"/>
      <c r="O29" s="1"/>
      <c r="Q29" s="35"/>
      <c r="R29" s="35"/>
      <c r="S29" s="35"/>
      <c r="T29" s="35"/>
      <c r="U29" s="35"/>
      <c r="V29" s="35"/>
      <c r="W29" s="35"/>
      <c r="X29" s="35"/>
      <c r="Y29" s="35"/>
      <c r="Z29" s="35"/>
      <c r="AA29" s="35"/>
      <c r="AB29" s="35"/>
      <c r="AC29" s="35"/>
      <c r="AD29" s="35"/>
      <c r="AE29" s="35"/>
      <c r="AF29" s="35"/>
      <c r="AG29" s="35"/>
    </row>
    <row r="30" spans="1:33" ht="15.75">
      <c r="A30" s="1"/>
      <c r="B30" s="1"/>
      <c r="C30" s="1"/>
      <c r="D30" s="1"/>
      <c r="E30" s="1"/>
      <c r="F30" s="1"/>
      <c r="G30" s="1"/>
      <c r="H30" s="1"/>
      <c r="I30" s="1"/>
      <c r="J30" s="1"/>
      <c r="K30" s="1"/>
      <c r="L30" s="1"/>
      <c r="M30" s="1"/>
      <c r="N30" s="231"/>
      <c r="O30" s="232"/>
      <c r="Q30" s="35"/>
      <c r="R30" s="35"/>
      <c r="S30" s="35"/>
      <c r="T30" s="35"/>
      <c r="U30" s="35"/>
      <c r="V30" s="35"/>
      <c r="W30" s="35"/>
      <c r="X30" s="35"/>
      <c r="Y30" s="35">
        <f>11335-1508</f>
        <v>9827</v>
      </c>
      <c r="Z30" s="35"/>
      <c r="AA30" s="35"/>
      <c r="AB30" s="35"/>
      <c r="AC30" s="35"/>
      <c r="AD30" s="35"/>
      <c r="AE30" s="35"/>
      <c r="AF30" s="35"/>
      <c r="AG30" s="35"/>
    </row>
  </sheetData>
  <mergeCells count="15">
    <mergeCell ref="A6:O6"/>
    <mergeCell ref="A15:O15"/>
    <mergeCell ref="A1:O1"/>
    <mergeCell ref="A3:O3"/>
    <mergeCell ref="A4:O4"/>
    <mergeCell ref="A5:O5"/>
    <mergeCell ref="A8:C9"/>
    <mergeCell ref="M8:O8"/>
    <mergeCell ref="J8:L8"/>
    <mergeCell ref="G8:I8"/>
    <mergeCell ref="D8:F8"/>
    <mergeCell ref="A28:O28"/>
    <mergeCell ref="A25:O26"/>
    <mergeCell ref="A21:O21"/>
    <mergeCell ref="A23:O23"/>
  </mergeCells>
  <printOptions horizontalCentered="1"/>
  <pageMargins left="1" right="1" top="0.5" bottom="0.55" header="0" footer="0"/>
  <pageSetup fitToHeight="1" fitToWidth="1" horizontalDpi="300" verticalDpi="300" orientation="landscape" scale="70"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M51"/>
  <sheetViews>
    <sheetView view="pageBreakPreview" zoomScale="60"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P16" sqref="P16"/>
    </sheetView>
  </sheetViews>
  <sheetFormatPr defaultColWidth="8.88671875" defaultRowHeight="15"/>
  <cols>
    <col min="1" max="1" width="21.6640625" style="17" customWidth="1"/>
    <col min="2" max="2" width="15.77734375" style="17" customWidth="1"/>
    <col min="3" max="3" width="10.77734375" style="17" customWidth="1"/>
    <col min="4" max="4" width="12.6640625" style="17" customWidth="1"/>
    <col min="5" max="5" width="10.88671875" style="17" customWidth="1"/>
    <col min="6" max="6" width="12.5546875" style="17" customWidth="1"/>
    <col min="7" max="7" width="9.77734375" style="17" customWidth="1"/>
    <col min="8" max="8" width="11.99609375" style="17" customWidth="1"/>
    <col min="9" max="11" width="9.77734375" style="17" customWidth="1"/>
    <col min="12" max="12" width="10.3359375" style="17" customWidth="1"/>
    <col min="13" max="13" width="1.1171875" style="254" customWidth="1"/>
    <col min="14" max="16384" width="8.88671875" style="17" customWidth="1"/>
  </cols>
  <sheetData>
    <row r="1" spans="1:13" ht="20.25">
      <c r="A1" s="648" t="s">
        <v>242</v>
      </c>
      <c r="B1" s="538"/>
      <c r="C1" s="538"/>
      <c r="D1" s="538"/>
      <c r="E1" s="538"/>
      <c r="F1" s="538"/>
      <c r="G1" s="538"/>
      <c r="H1" s="538"/>
      <c r="I1" s="538"/>
      <c r="J1" s="538"/>
      <c r="K1" s="538"/>
      <c r="L1" s="538"/>
      <c r="M1" s="254" t="s">
        <v>187</v>
      </c>
    </row>
    <row r="2" spans="1:13" ht="20.25">
      <c r="A2" s="33"/>
      <c r="M2" s="254" t="s">
        <v>187</v>
      </c>
    </row>
    <row r="3" spans="1:13" ht="12" customHeight="1">
      <c r="A3" s="33"/>
      <c r="M3" s="254" t="s">
        <v>187</v>
      </c>
    </row>
    <row r="4" spans="1:13" ht="18.75">
      <c r="A4" s="849" t="s">
        <v>49</v>
      </c>
      <c r="B4" s="626"/>
      <c r="C4" s="626"/>
      <c r="D4" s="626"/>
      <c r="E4" s="626"/>
      <c r="F4" s="626"/>
      <c r="G4" s="626"/>
      <c r="H4" s="626"/>
      <c r="I4" s="626"/>
      <c r="J4" s="626"/>
      <c r="K4" s="626"/>
      <c r="L4" s="626"/>
      <c r="M4" s="254" t="s">
        <v>187</v>
      </c>
    </row>
    <row r="5" spans="1:13" ht="16.5">
      <c r="A5" s="850" t="str">
        <f>+'B. Summary of Requirements '!A5</f>
        <v>Administrative Review and Appeals</v>
      </c>
      <c r="B5" s="626"/>
      <c r="C5" s="626"/>
      <c r="D5" s="626"/>
      <c r="E5" s="626"/>
      <c r="F5" s="626"/>
      <c r="G5" s="626"/>
      <c r="H5" s="626"/>
      <c r="I5" s="626"/>
      <c r="J5" s="626"/>
      <c r="K5" s="626"/>
      <c r="L5" s="626"/>
      <c r="M5" s="254" t="s">
        <v>187</v>
      </c>
    </row>
    <row r="6" spans="1:13" ht="16.5">
      <c r="A6" s="851" t="str">
        <f>+'B. Summary of Requirements '!A6</f>
        <v>Salaries and Expenses</v>
      </c>
      <c r="B6" s="852"/>
      <c r="C6" s="852"/>
      <c r="D6" s="852"/>
      <c r="E6" s="852"/>
      <c r="F6" s="852"/>
      <c r="G6" s="852"/>
      <c r="H6" s="852"/>
      <c r="I6" s="852"/>
      <c r="J6" s="852"/>
      <c r="K6" s="852"/>
      <c r="L6" s="852"/>
      <c r="M6" s="254" t="s">
        <v>187</v>
      </c>
    </row>
    <row r="7" ht="15">
      <c r="M7" s="254" t="s">
        <v>187</v>
      </c>
    </row>
    <row r="8" spans="1:13" ht="15">
      <c r="A8" s="18"/>
      <c r="B8" s="18"/>
      <c r="C8" s="18"/>
      <c r="D8" s="18"/>
      <c r="E8" s="18"/>
      <c r="F8" s="18"/>
      <c r="G8" s="18"/>
      <c r="H8" s="18"/>
      <c r="I8" s="18"/>
      <c r="J8" s="18"/>
      <c r="K8" s="18"/>
      <c r="L8" s="18"/>
      <c r="M8" s="254" t="s">
        <v>187</v>
      </c>
    </row>
    <row r="9" spans="1:13" ht="40.5" customHeight="1">
      <c r="A9" s="823" t="s">
        <v>50</v>
      </c>
      <c r="B9" s="824"/>
      <c r="C9" s="829" t="s">
        <v>74</v>
      </c>
      <c r="D9" s="830"/>
      <c r="E9" s="829" t="s">
        <v>3</v>
      </c>
      <c r="F9" s="830"/>
      <c r="G9" s="815" t="s">
        <v>69</v>
      </c>
      <c r="H9" s="816"/>
      <c r="I9" s="816"/>
      <c r="J9" s="816"/>
      <c r="K9" s="816"/>
      <c r="L9" s="816"/>
      <c r="M9" s="399" t="s">
        <v>187</v>
      </c>
    </row>
    <row r="10" spans="1:13" ht="15" customHeight="1">
      <c r="A10" s="825"/>
      <c r="B10" s="826"/>
      <c r="C10" s="847" t="s">
        <v>239</v>
      </c>
      <c r="D10" s="821" t="s">
        <v>240</v>
      </c>
      <c r="E10" s="847" t="s">
        <v>239</v>
      </c>
      <c r="F10" s="821" t="s">
        <v>240</v>
      </c>
      <c r="G10" s="401"/>
      <c r="H10" s="818" t="s">
        <v>146</v>
      </c>
      <c r="I10" s="61" t="s">
        <v>51</v>
      </c>
      <c r="J10" s="818" t="s">
        <v>237</v>
      </c>
      <c r="K10" s="818" t="s">
        <v>238</v>
      </c>
      <c r="L10" s="836" t="s">
        <v>239</v>
      </c>
      <c r="M10" s="254" t="s">
        <v>187</v>
      </c>
    </row>
    <row r="11" spans="1:13" ht="27" customHeight="1">
      <c r="A11" s="827"/>
      <c r="B11" s="828"/>
      <c r="C11" s="848"/>
      <c r="D11" s="822"/>
      <c r="E11" s="848"/>
      <c r="F11" s="822"/>
      <c r="G11" s="400" t="s">
        <v>226</v>
      </c>
      <c r="H11" s="819"/>
      <c r="I11" s="62" t="s">
        <v>183</v>
      </c>
      <c r="J11" s="819"/>
      <c r="K11" s="819"/>
      <c r="L11" s="837"/>
      <c r="M11" s="254" t="s">
        <v>187</v>
      </c>
    </row>
    <row r="12" spans="1:13" ht="15">
      <c r="A12" s="218" t="s">
        <v>248</v>
      </c>
      <c r="B12" s="220"/>
      <c r="C12" s="319"/>
      <c r="D12" s="319"/>
      <c r="E12" s="319"/>
      <c r="F12" s="319"/>
      <c r="G12" s="319"/>
      <c r="H12" s="319"/>
      <c r="I12" s="319"/>
      <c r="J12" s="319"/>
      <c r="K12" s="319">
        <f>H12+J12</f>
        <v>0</v>
      </c>
      <c r="L12" s="319">
        <f>E12+G12+K12</f>
        <v>0</v>
      </c>
      <c r="M12" s="254" t="s">
        <v>187</v>
      </c>
    </row>
    <row r="13" spans="1:13" ht="15">
      <c r="A13" s="219" t="s">
        <v>178</v>
      </c>
      <c r="B13" s="220"/>
      <c r="C13" s="319">
        <v>16</v>
      </c>
      <c r="D13" s="319"/>
      <c r="E13" s="319">
        <v>20</v>
      </c>
      <c r="F13" s="319"/>
      <c r="G13" s="319"/>
      <c r="H13" s="319">
        <v>0</v>
      </c>
      <c r="I13" s="319"/>
      <c r="J13" s="319"/>
      <c r="K13" s="319">
        <f aca="true" t="shared" si="0" ref="K13:K31">H13+J13</f>
        <v>0</v>
      </c>
      <c r="L13" s="319">
        <f aca="true" t="shared" si="1" ref="L13:L31">E13+G13+K13</f>
        <v>20</v>
      </c>
      <c r="M13" s="254" t="s">
        <v>187</v>
      </c>
    </row>
    <row r="14" spans="1:13" ht="15">
      <c r="A14" s="219" t="s">
        <v>179</v>
      </c>
      <c r="B14" s="220"/>
      <c r="C14" s="319">
        <v>323</v>
      </c>
      <c r="D14" s="319"/>
      <c r="E14" s="319">
        <v>347</v>
      </c>
      <c r="F14" s="319"/>
      <c r="G14" s="319"/>
      <c r="H14" s="319">
        <v>42</v>
      </c>
      <c r="I14" s="319"/>
      <c r="J14" s="319"/>
      <c r="K14" s="319">
        <f t="shared" si="0"/>
        <v>42</v>
      </c>
      <c r="L14" s="319">
        <f t="shared" si="1"/>
        <v>389</v>
      </c>
      <c r="M14" s="254" t="s">
        <v>187</v>
      </c>
    </row>
    <row r="15" spans="1:13" ht="15">
      <c r="A15" s="219" t="s">
        <v>307</v>
      </c>
      <c r="B15" s="220"/>
      <c r="C15" s="319">
        <v>6</v>
      </c>
      <c r="D15" s="319"/>
      <c r="E15" s="319">
        <v>6</v>
      </c>
      <c r="F15" s="319"/>
      <c r="G15" s="319"/>
      <c r="H15" s="319">
        <v>0</v>
      </c>
      <c r="I15" s="319"/>
      <c r="J15" s="319"/>
      <c r="K15" s="319">
        <f>H15+J15</f>
        <v>0</v>
      </c>
      <c r="L15" s="319">
        <v>4</v>
      </c>
      <c r="M15" s="254" t="s">
        <v>187</v>
      </c>
    </row>
    <row r="16" spans="1:13" ht="15">
      <c r="A16" s="219" t="s">
        <v>180</v>
      </c>
      <c r="B16" s="220"/>
      <c r="C16" s="319">
        <v>6</v>
      </c>
      <c r="D16" s="319"/>
      <c r="E16" s="319">
        <v>6</v>
      </c>
      <c r="F16" s="319"/>
      <c r="G16" s="319"/>
      <c r="H16" s="319">
        <v>0</v>
      </c>
      <c r="I16" s="319"/>
      <c r="J16" s="319"/>
      <c r="K16" s="319">
        <f t="shared" si="0"/>
        <v>0</v>
      </c>
      <c r="L16" s="319">
        <f t="shared" si="1"/>
        <v>6</v>
      </c>
      <c r="M16" s="254" t="s">
        <v>187</v>
      </c>
    </row>
    <row r="17" spans="1:13" ht="15">
      <c r="A17" s="219" t="s">
        <v>127</v>
      </c>
      <c r="B17" s="220"/>
      <c r="C17" s="319">
        <v>456</v>
      </c>
      <c r="D17" s="319"/>
      <c r="E17" s="319">
        <v>500</v>
      </c>
      <c r="F17" s="319"/>
      <c r="G17" s="319"/>
      <c r="H17" s="319">
        <v>31</v>
      </c>
      <c r="I17" s="319"/>
      <c r="J17" s="319"/>
      <c r="K17" s="319">
        <f t="shared" si="0"/>
        <v>31</v>
      </c>
      <c r="L17" s="319">
        <f t="shared" si="1"/>
        <v>531</v>
      </c>
      <c r="M17" s="254" t="s">
        <v>187</v>
      </c>
    </row>
    <row r="18" spans="1:13" ht="15">
      <c r="A18" s="219" t="s">
        <v>308</v>
      </c>
      <c r="B18" s="220"/>
      <c r="C18" s="319">
        <v>6</v>
      </c>
      <c r="D18" s="319"/>
      <c r="E18" s="319">
        <v>6</v>
      </c>
      <c r="F18" s="319"/>
      <c r="G18" s="319"/>
      <c r="H18" s="319">
        <v>0</v>
      </c>
      <c r="I18" s="319"/>
      <c r="J18" s="319"/>
      <c r="K18" s="319">
        <f>H18+J18</f>
        <v>0</v>
      </c>
      <c r="L18" s="319">
        <v>7</v>
      </c>
      <c r="M18" s="254" t="s">
        <v>187</v>
      </c>
    </row>
    <row r="19" spans="1:13" ht="15">
      <c r="A19" s="813" t="s">
        <v>128</v>
      </c>
      <c r="B19" s="814"/>
      <c r="C19" s="319">
        <v>422</v>
      </c>
      <c r="D19" s="319"/>
      <c r="E19" s="319">
        <v>494</v>
      </c>
      <c r="F19" s="319"/>
      <c r="G19" s="319"/>
      <c r="H19" s="319">
        <v>31</v>
      </c>
      <c r="I19" s="319"/>
      <c r="J19" s="319"/>
      <c r="K19" s="319">
        <f t="shared" si="0"/>
        <v>31</v>
      </c>
      <c r="L19" s="319">
        <f t="shared" si="1"/>
        <v>525</v>
      </c>
      <c r="M19" s="254" t="s">
        <v>187</v>
      </c>
    </row>
    <row r="20" spans="1:13" ht="15">
      <c r="A20" s="813" t="s">
        <v>305</v>
      </c>
      <c r="B20" s="814"/>
      <c r="C20" s="319">
        <v>3</v>
      </c>
      <c r="D20" s="319"/>
      <c r="E20" s="319">
        <v>3</v>
      </c>
      <c r="F20" s="319"/>
      <c r="G20" s="319"/>
      <c r="H20" s="319">
        <v>0</v>
      </c>
      <c r="I20" s="319"/>
      <c r="J20" s="319"/>
      <c r="K20" s="319">
        <f>H20+J20</f>
        <v>0</v>
      </c>
      <c r="L20" s="319">
        <v>4</v>
      </c>
      <c r="M20" s="254" t="s">
        <v>187</v>
      </c>
    </row>
    <row r="21" spans="1:13" ht="15">
      <c r="A21" s="820" t="s">
        <v>129</v>
      </c>
      <c r="B21" s="814"/>
      <c r="C21" s="319">
        <v>129</v>
      </c>
      <c r="D21" s="319"/>
      <c r="E21" s="319">
        <v>157</v>
      </c>
      <c r="F21" s="319"/>
      <c r="G21" s="319"/>
      <c r="H21" s="319">
        <v>21</v>
      </c>
      <c r="I21" s="319"/>
      <c r="J21" s="319"/>
      <c r="K21" s="319">
        <f t="shared" si="0"/>
        <v>21</v>
      </c>
      <c r="L21" s="319">
        <f t="shared" si="1"/>
        <v>178</v>
      </c>
      <c r="M21" s="254" t="s">
        <v>187</v>
      </c>
    </row>
    <row r="22" spans="1:13" ht="15">
      <c r="A22" s="820" t="s">
        <v>130</v>
      </c>
      <c r="B22" s="814"/>
      <c r="C22" s="319">
        <v>4</v>
      </c>
      <c r="D22" s="319"/>
      <c r="E22" s="319">
        <v>4</v>
      </c>
      <c r="F22" s="319"/>
      <c r="G22" s="319"/>
      <c r="H22" s="319">
        <v>0</v>
      </c>
      <c r="I22" s="319"/>
      <c r="J22" s="319"/>
      <c r="K22" s="319">
        <f t="shared" si="0"/>
        <v>0</v>
      </c>
      <c r="L22" s="319">
        <f t="shared" si="1"/>
        <v>4</v>
      </c>
      <c r="M22" s="254" t="s">
        <v>187</v>
      </c>
    </row>
    <row r="23" spans="1:13" ht="15">
      <c r="A23" s="820" t="s">
        <v>131</v>
      </c>
      <c r="B23" s="814"/>
      <c r="C23" s="319"/>
      <c r="D23" s="319"/>
      <c r="E23" s="319"/>
      <c r="F23" s="319"/>
      <c r="G23" s="319"/>
      <c r="H23" s="319"/>
      <c r="I23" s="319"/>
      <c r="J23" s="319"/>
      <c r="K23" s="319">
        <f t="shared" si="0"/>
        <v>0</v>
      </c>
      <c r="L23" s="319">
        <f t="shared" si="1"/>
        <v>0</v>
      </c>
      <c r="M23" s="254" t="s">
        <v>187</v>
      </c>
    </row>
    <row r="24" spans="1:13" ht="15">
      <c r="A24" s="842" t="s">
        <v>132</v>
      </c>
      <c r="B24" s="814"/>
      <c r="C24" s="319"/>
      <c r="D24" s="319"/>
      <c r="E24" s="319"/>
      <c r="F24" s="319"/>
      <c r="G24" s="319"/>
      <c r="H24" s="319"/>
      <c r="I24" s="319"/>
      <c r="J24" s="319"/>
      <c r="K24" s="319">
        <f t="shared" si="0"/>
        <v>0</v>
      </c>
      <c r="L24" s="319">
        <f t="shared" si="1"/>
        <v>0</v>
      </c>
      <c r="M24" s="254" t="s">
        <v>187</v>
      </c>
    </row>
    <row r="25" spans="1:13" ht="15">
      <c r="A25" s="817" t="s">
        <v>249</v>
      </c>
      <c r="B25" s="814"/>
      <c r="C25" s="319"/>
      <c r="D25" s="319"/>
      <c r="E25" s="319"/>
      <c r="F25" s="319"/>
      <c r="G25" s="319"/>
      <c r="H25" s="319"/>
      <c r="I25" s="319"/>
      <c r="J25" s="319"/>
      <c r="K25" s="319">
        <f t="shared" si="0"/>
        <v>0</v>
      </c>
      <c r="L25" s="319">
        <f t="shared" si="1"/>
        <v>0</v>
      </c>
      <c r="M25" s="254" t="s">
        <v>187</v>
      </c>
    </row>
    <row r="26" spans="1:13" ht="15">
      <c r="A26" s="820" t="s">
        <v>250</v>
      </c>
      <c r="B26" s="814"/>
      <c r="C26" s="319"/>
      <c r="D26" s="319"/>
      <c r="E26" s="319"/>
      <c r="F26" s="319"/>
      <c r="G26" s="319"/>
      <c r="H26" s="319"/>
      <c r="I26" s="319"/>
      <c r="J26" s="319"/>
      <c r="K26" s="319">
        <f t="shared" si="0"/>
        <v>0</v>
      </c>
      <c r="L26" s="319">
        <f t="shared" si="1"/>
        <v>0</v>
      </c>
      <c r="M26" s="254" t="s">
        <v>187</v>
      </c>
    </row>
    <row r="27" spans="1:13" ht="15">
      <c r="A27" s="820" t="s">
        <v>133</v>
      </c>
      <c r="B27" s="814"/>
      <c r="C27" s="319"/>
      <c r="D27" s="319"/>
      <c r="E27" s="319"/>
      <c r="F27" s="319"/>
      <c r="G27" s="319"/>
      <c r="H27" s="319"/>
      <c r="I27" s="319"/>
      <c r="J27" s="319"/>
      <c r="K27" s="319">
        <f t="shared" si="0"/>
        <v>0</v>
      </c>
      <c r="L27" s="319">
        <f t="shared" si="1"/>
        <v>0</v>
      </c>
      <c r="M27" s="254" t="s">
        <v>187</v>
      </c>
    </row>
    <row r="28" spans="1:13" ht="15">
      <c r="A28" s="820" t="s">
        <v>135</v>
      </c>
      <c r="B28" s="814"/>
      <c r="C28" s="319"/>
      <c r="D28" s="319"/>
      <c r="E28" s="319"/>
      <c r="F28" s="319"/>
      <c r="G28" s="319"/>
      <c r="H28" s="319"/>
      <c r="I28" s="319"/>
      <c r="J28" s="319"/>
      <c r="K28" s="319">
        <f t="shared" si="0"/>
        <v>0</v>
      </c>
      <c r="L28" s="319">
        <f t="shared" si="1"/>
        <v>0</v>
      </c>
      <c r="M28" s="254" t="s">
        <v>187</v>
      </c>
    </row>
    <row r="29" spans="1:13" ht="15">
      <c r="A29" s="820" t="s">
        <v>139</v>
      </c>
      <c r="B29" s="814"/>
      <c r="C29" s="319">
        <v>23</v>
      </c>
      <c r="D29" s="319"/>
      <c r="E29" s="319">
        <v>23</v>
      </c>
      <c r="F29" s="319"/>
      <c r="G29" s="319"/>
      <c r="H29" s="319"/>
      <c r="I29" s="319"/>
      <c r="J29" s="319"/>
      <c r="K29" s="319">
        <f t="shared" si="0"/>
        <v>0</v>
      </c>
      <c r="L29" s="319">
        <f t="shared" si="1"/>
        <v>23</v>
      </c>
      <c r="M29" s="254" t="s">
        <v>187</v>
      </c>
    </row>
    <row r="30" spans="1:13" ht="15">
      <c r="A30" s="820" t="s">
        <v>134</v>
      </c>
      <c r="B30" s="814"/>
      <c r="C30" s="319">
        <v>7</v>
      </c>
      <c r="D30" s="319"/>
      <c r="E30" s="319">
        <v>7</v>
      </c>
      <c r="F30" s="319"/>
      <c r="G30" s="319"/>
      <c r="H30" s="319"/>
      <c r="I30" s="319"/>
      <c r="J30" s="319"/>
      <c r="K30" s="319">
        <f t="shared" si="0"/>
        <v>0</v>
      </c>
      <c r="L30" s="319">
        <f t="shared" si="1"/>
        <v>7</v>
      </c>
      <c r="M30" s="254" t="s">
        <v>187</v>
      </c>
    </row>
    <row r="31" spans="1:13" ht="15">
      <c r="A31" s="833" t="s">
        <v>136</v>
      </c>
      <c r="B31" s="834"/>
      <c r="C31" s="320"/>
      <c r="D31" s="320"/>
      <c r="E31" s="320"/>
      <c r="F31" s="320"/>
      <c r="G31" s="320"/>
      <c r="H31" s="320"/>
      <c r="I31" s="320"/>
      <c r="J31" s="320"/>
      <c r="K31" s="320">
        <f t="shared" si="0"/>
        <v>0</v>
      </c>
      <c r="L31" s="320">
        <f t="shared" si="1"/>
        <v>0</v>
      </c>
      <c r="M31" s="254" t="s">
        <v>187</v>
      </c>
    </row>
    <row r="32" spans="1:13" ht="15.75" thickBot="1">
      <c r="A32" s="840" t="s">
        <v>46</v>
      </c>
      <c r="B32" s="841"/>
      <c r="C32" s="321">
        <f aca="true" t="shared" si="2" ref="C32:H32">SUM(C12:C31)</f>
        <v>1401</v>
      </c>
      <c r="D32" s="322">
        <f t="shared" si="2"/>
        <v>0</v>
      </c>
      <c r="E32" s="323">
        <f t="shared" si="2"/>
        <v>1573</v>
      </c>
      <c r="F32" s="322">
        <f t="shared" si="2"/>
        <v>0</v>
      </c>
      <c r="G32" s="323">
        <f t="shared" si="2"/>
        <v>0</v>
      </c>
      <c r="H32" s="322">
        <f t="shared" si="2"/>
        <v>125</v>
      </c>
      <c r="I32" s="322">
        <f>SUM(I29:I31)</f>
        <v>0</v>
      </c>
      <c r="J32" s="322">
        <f>SUM(J12:J31)</f>
        <v>0</v>
      </c>
      <c r="K32" s="322">
        <f>SUM(K12:K31)</f>
        <v>125</v>
      </c>
      <c r="L32" s="324">
        <f>SUM(L12:L31)</f>
        <v>1698</v>
      </c>
      <c r="M32" s="254" t="s">
        <v>187</v>
      </c>
    </row>
    <row r="33" spans="1:13" ht="15">
      <c r="A33" s="838" t="s">
        <v>164</v>
      </c>
      <c r="B33" s="839"/>
      <c r="C33" s="325">
        <v>485</v>
      </c>
      <c r="D33" s="325"/>
      <c r="E33" s="326">
        <v>517</v>
      </c>
      <c r="F33" s="325"/>
      <c r="G33" s="326"/>
      <c r="H33" s="325">
        <v>20</v>
      </c>
      <c r="I33" s="325"/>
      <c r="J33" s="327"/>
      <c r="K33" s="328">
        <f>H33+J33</f>
        <v>20</v>
      </c>
      <c r="L33" s="329">
        <f>E33+G33+K33</f>
        <v>537</v>
      </c>
      <c r="M33" s="254" t="s">
        <v>187</v>
      </c>
    </row>
    <row r="34" spans="1:13" ht="15">
      <c r="A34" s="831" t="s">
        <v>181</v>
      </c>
      <c r="B34" s="832"/>
      <c r="C34" s="327">
        <v>916</v>
      </c>
      <c r="D34" s="327"/>
      <c r="E34" s="331">
        <v>1056</v>
      </c>
      <c r="F34" s="327"/>
      <c r="G34" s="331"/>
      <c r="H34" s="327">
        <v>105</v>
      </c>
      <c r="I34" s="327"/>
      <c r="J34" s="327"/>
      <c r="K34" s="328">
        <f>H34+J34</f>
        <v>105</v>
      </c>
      <c r="L34" s="329">
        <f>E34+G34+K34</f>
        <v>1161</v>
      </c>
      <c r="M34" s="254" t="s">
        <v>187</v>
      </c>
    </row>
    <row r="35" spans="1:13" ht="15">
      <c r="A35" s="845" t="s">
        <v>182</v>
      </c>
      <c r="B35" s="846"/>
      <c r="C35" s="327"/>
      <c r="D35" s="327"/>
      <c r="E35" s="331"/>
      <c r="F35" s="327"/>
      <c r="G35" s="331"/>
      <c r="H35" s="327"/>
      <c r="I35" s="327"/>
      <c r="J35" s="327"/>
      <c r="K35" s="328">
        <f>H35+J35</f>
        <v>0</v>
      </c>
      <c r="L35" s="329">
        <f>E35+G35+K35</f>
        <v>0</v>
      </c>
      <c r="M35" s="254" t="s">
        <v>187</v>
      </c>
    </row>
    <row r="36" spans="1:13" s="19" customFormat="1" ht="15">
      <c r="A36" s="843" t="s">
        <v>46</v>
      </c>
      <c r="B36" s="844"/>
      <c r="C36" s="332">
        <f>SUM(C33:C35)</f>
        <v>1401</v>
      </c>
      <c r="D36" s="332">
        <f aca="true" t="shared" si="3" ref="D36:L36">SUM(D33:D35)</f>
        <v>0</v>
      </c>
      <c r="E36" s="332">
        <f t="shared" si="3"/>
        <v>1573</v>
      </c>
      <c r="F36" s="332">
        <f t="shared" si="3"/>
        <v>0</v>
      </c>
      <c r="G36" s="332">
        <f t="shared" si="3"/>
        <v>0</v>
      </c>
      <c r="H36" s="332">
        <f t="shared" si="3"/>
        <v>125</v>
      </c>
      <c r="I36" s="332">
        <f t="shared" si="3"/>
        <v>0</v>
      </c>
      <c r="J36" s="332"/>
      <c r="K36" s="332">
        <f>SUM(K33:K35)</f>
        <v>125</v>
      </c>
      <c r="L36" s="333">
        <f t="shared" si="3"/>
        <v>1698</v>
      </c>
      <c r="M36" s="254" t="s">
        <v>236</v>
      </c>
    </row>
    <row r="37" spans="1:13" s="20" customFormat="1" ht="15">
      <c r="A37" s="835"/>
      <c r="B37" s="835"/>
      <c r="C37" s="835"/>
      <c r="D37" s="835"/>
      <c r="E37" s="835"/>
      <c r="F37" s="835"/>
      <c r="G37" s="835"/>
      <c r="H37" s="835"/>
      <c r="I37" s="835"/>
      <c r="J37" s="835"/>
      <c r="K37" s="835"/>
      <c r="L37" s="835"/>
      <c r="M37" s="254"/>
    </row>
    <row r="38" s="20" customFormat="1" ht="15">
      <c r="M38" s="255"/>
    </row>
    <row r="39" spans="1:13" s="20" customFormat="1" ht="15">
      <c r="A39" s="70"/>
      <c r="B39" s="69"/>
      <c r="C39" s="334"/>
      <c r="D39" s="334"/>
      <c r="E39" s="334"/>
      <c r="F39" s="334"/>
      <c r="G39" s="334"/>
      <c r="H39" s="334"/>
      <c r="I39" s="334"/>
      <c r="J39" s="334"/>
      <c r="K39" s="334"/>
      <c r="L39" s="334"/>
      <c r="M39" s="255"/>
    </row>
    <row r="40" spans="1:13" s="20" customFormat="1" ht="15">
      <c r="A40" s="71"/>
      <c r="B40" s="69"/>
      <c r="C40" s="334"/>
      <c r="D40" s="334"/>
      <c r="E40" s="334"/>
      <c r="F40" s="334"/>
      <c r="G40" s="334"/>
      <c r="H40" s="334"/>
      <c r="I40" s="334"/>
      <c r="J40" s="334"/>
      <c r="K40" s="334"/>
      <c r="L40" s="334"/>
      <c r="M40" s="255"/>
    </row>
    <row r="41" spans="1:13" s="20" customFormat="1" ht="15">
      <c r="A41" s="71"/>
      <c r="B41" s="69"/>
      <c r="C41" s="334"/>
      <c r="D41" s="334"/>
      <c r="E41" s="334"/>
      <c r="F41" s="334"/>
      <c r="G41" s="334"/>
      <c r="H41" s="334"/>
      <c r="I41" s="334"/>
      <c r="J41" s="334"/>
      <c r="K41" s="334"/>
      <c r="L41" s="334"/>
      <c r="M41" s="255"/>
    </row>
    <row r="42" spans="1:13" s="20" customFormat="1" ht="15">
      <c r="A42" s="116"/>
      <c r="B42" s="117"/>
      <c r="C42" s="117"/>
      <c r="D42" s="117"/>
      <c r="E42" s="117"/>
      <c r="F42" s="117"/>
      <c r="G42" s="117"/>
      <c r="H42" s="117"/>
      <c r="I42" s="117"/>
      <c r="J42" s="117"/>
      <c r="K42" s="117"/>
      <c r="L42" s="117"/>
      <c r="M42" s="255"/>
    </row>
    <row r="43" spans="1:13" s="21" customFormat="1" ht="15.75">
      <c r="A43" s="193"/>
      <c r="B43" s="194"/>
      <c r="C43" s="194"/>
      <c r="D43" s="194"/>
      <c r="E43" s="194"/>
      <c r="F43" s="194"/>
      <c r="G43" s="194"/>
      <c r="H43" s="194"/>
      <c r="I43" s="194"/>
      <c r="J43" s="194"/>
      <c r="K43" s="194"/>
      <c r="L43" s="194"/>
      <c r="M43" s="256"/>
    </row>
    <row r="44" spans="1:12" ht="71.25" customHeight="1">
      <c r="A44" s="717"/>
      <c r="B44" s="718"/>
      <c r="C44" s="718"/>
      <c r="D44" s="718"/>
      <c r="E44" s="718"/>
      <c r="F44" s="718"/>
      <c r="G44" s="718"/>
      <c r="H44" s="718"/>
      <c r="I44" s="718"/>
      <c r="J44" s="718"/>
      <c r="K44" s="718"/>
      <c r="L44" s="718"/>
    </row>
    <row r="45" spans="1:12" ht="39.75" customHeight="1">
      <c r="A45" s="717"/>
      <c r="B45" s="718"/>
      <c r="C45" s="718"/>
      <c r="D45" s="718"/>
      <c r="E45" s="718"/>
      <c r="F45" s="718"/>
      <c r="G45" s="718"/>
      <c r="H45" s="718"/>
      <c r="I45" s="718"/>
      <c r="J45" s="718"/>
      <c r="K45" s="718"/>
      <c r="L45" s="718"/>
    </row>
    <row r="46" spans="1:12" ht="15" hidden="1">
      <c r="A46" s="158"/>
      <c r="B46" s="158"/>
      <c r="C46" s="158"/>
      <c r="D46" s="158"/>
      <c r="E46" s="158"/>
      <c r="F46" s="158"/>
      <c r="G46" s="158"/>
      <c r="H46" s="158"/>
      <c r="I46" s="158"/>
      <c r="J46" s="158"/>
      <c r="K46" s="158"/>
      <c r="L46" s="158"/>
    </row>
    <row r="47" spans="1:12" ht="58.5" customHeight="1">
      <c r="A47" s="717"/>
      <c r="B47" s="718"/>
      <c r="C47" s="718"/>
      <c r="D47" s="718"/>
      <c r="E47" s="718"/>
      <c r="F47" s="718"/>
      <c r="G47" s="718"/>
      <c r="H47" s="718"/>
      <c r="I47" s="718"/>
      <c r="J47" s="718"/>
      <c r="K47" s="718"/>
      <c r="L47" s="718"/>
    </row>
    <row r="48" spans="1:12" ht="15" hidden="1">
      <c r="A48" s="158"/>
      <c r="B48" s="158"/>
      <c r="C48" s="158"/>
      <c r="D48" s="158"/>
      <c r="E48" s="158"/>
      <c r="F48" s="158"/>
      <c r="G48" s="158"/>
      <c r="H48" s="158"/>
      <c r="I48" s="158"/>
      <c r="J48" s="158"/>
      <c r="K48" s="158"/>
      <c r="L48" s="158"/>
    </row>
    <row r="49" spans="1:12" ht="69" customHeight="1">
      <c r="A49" s="717"/>
      <c r="B49" s="718"/>
      <c r="C49" s="718"/>
      <c r="D49" s="718"/>
      <c r="E49" s="718"/>
      <c r="F49" s="718"/>
      <c r="G49" s="718"/>
      <c r="H49" s="718"/>
      <c r="I49" s="718"/>
      <c r="J49" s="718"/>
      <c r="K49" s="718"/>
      <c r="L49" s="718"/>
    </row>
    <row r="50" spans="1:12" ht="15" hidden="1">
      <c r="A50" s="158"/>
      <c r="B50" s="158"/>
      <c r="C50" s="158"/>
      <c r="D50" s="158"/>
      <c r="E50" s="158"/>
      <c r="F50" s="158"/>
      <c r="G50" s="158"/>
      <c r="H50" s="158"/>
      <c r="I50" s="158"/>
      <c r="J50" s="158"/>
      <c r="K50" s="158"/>
      <c r="L50" s="158"/>
    </row>
    <row r="51" spans="1:12" ht="15">
      <c r="A51" s="177"/>
      <c r="B51" s="158"/>
      <c r="C51" s="158"/>
      <c r="D51" s="158"/>
      <c r="E51" s="158"/>
      <c r="F51" s="158"/>
      <c r="G51" s="158"/>
      <c r="H51" s="158"/>
      <c r="I51" s="158"/>
      <c r="J51" s="158"/>
      <c r="K51" s="158"/>
      <c r="L51" s="158"/>
    </row>
  </sheetData>
  <mergeCells count="39">
    <mergeCell ref="D10:D11"/>
    <mergeCell ref="E10:E11"/>
    <mergeCell ref="A1:L1"/>
    <mergeCell ref="A4:L4"/>
    <mergeCell ref="A5:L5"/>
    <mergeCell ref="A6:L6"/>
    <mergeCell ref="J10:J11"/>
    <mergeCell ref="H10:H11"/>
    <mergeCell ref="C10:C11"/>
    <mergeCell ref="A49:L49"/>
    <mergeCell ref="A44:L44"/>
    <mergeCell ref="A45:L45"/>
    <mergeCell ref="A47:L47"/>
    <mergeCell ref="A37:L37"/>
    <mergeCell ref="L10:L11"/>
    <mergeCell ref="A22:B22"/>
    <mergeCell ref="A33:B33"/>
    <mergeCell ref="A32:B32"/>
    <mergeCell ref="A24:B24"/>
    <mergeCell ref="A23:B23"/>
    <mergeCell ref="A36:B36"/>
    <mergeCell ref="A28:B28"/>
    <mergeCell ref="A35:B35"/>
    <mergeCell ref="A34:B34"/>
    <mergeCell ref="A27:B27"/>
    <mergeCell ref="A26:B26"/>
    <mergeCell ref="A31:B31"/>
    <mergeCell ref="A30:B30"/>
    <mergeCell ref="A29:B29"/>
    <mergeCell ref="A20:B20"/>
    <mergeCell ref="G9:L9"/>
    <mergeCell ref="A25:B25"/>
    <mergeCell ref="K10:K11"/>
    <mergeCell ref="A21:B21"/>
    <mergeCell ref="A19:B19"/>
    <mergeCell ref="F10:F11"/>
    <mergeCell ref="A9:B11"/>
    <mergeCell ref="E9:F9"/>
    <mergeCell ref="C9:D9"/>
  </mergeCells>
  <printOptions horizontalCentered="1"/>
  <pageMargins left="0.75" right="0.75" top="1" bottom="1" header="0.5" footer="0.5"/>
  <pageSetup fitToHeight="1" fitToWidth="1" horizontalDpi="600" verticalDpi="600" orientation="landscape" scale="70"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X51"/>
  <sheetViews>
    <sheetView view="pageBreakPreview" zoomScale="50" zoomScaleNormal="75" zoomScaleSheetLayoutView="50" workbookViewId="0" topLeftCell="A1">
      <pane xSplit="1" ySplit="10" topLeftCell="B11" activePane="bottomRight" state="frozen"/>
      <selection pane="topLeft" activeCell="AC44" sqref="AC44"/>
      <selection pane="topRight" activeCell="AC44" sqref="AC44"/>
      <selection pane="bottomLeft" activeCell="AC44" sqref="AC44"/>
      <selection pane="bottomRight" activeCell="F13" sqref="F13"/>
    </sheetView>
  </sheetViews>
  <sheetFormatPr defaultColWidth="8.88671875" defaultRowHeight="15"/>
  <cols>
    <col min="1" max="1" width="60.88671875" style="0" customWidth="1"/>
    <col min="2" max="2" width="6.21484375" style="0" customWidth="1"/>
    <col min="3" max="3" width="10.3359375" style="0" customWidth="1"/>
    <col min="4" max="4" width="6.21484375" style="0" customWidth="1"/>
    <col min="5" max="5" width="10.3359375" style="0" customWidth="1"/>
    <col min="6" max="6" width="6.21484375" style="0" customWidth="1"/>
    <col min="8" max="8" width="9.77734375" style="0" customWidth="1"/>
    <col min="9" max="9" width="10.3359375" style="0" customWidth="1"/>
    <col min="10" max="10" width="1.99609375" style="253" customWidth="1"/>
  </cols>
  <sheetData>
    <row r="1" spans="1:10" ht="23.25">
      <c r="A1" s="504"/>
      <c r="B1" s="28"/>
      <c r="C1" s="28"/>
      <c r="D1" s="28"/>
      <c r="E1" s="28"/>
      <c r="F1" s="28"/>
      <c r="G1" s="28"/>
      <c r="H1" s="28"/>
      <c r="I1" s="31"/>
      <c r="J1" s="250" t="s">
        <v>187</v>
      </c>
    </row>
    <row r="2" spans="1:10" ht="12" customHeight="1">
      <c r="A2" s="28"/>
      <c r="B2" s="28"/>
      <c r="C2" s="28"/>
      <c r="D2" s="28"/>
      <c r="E2" s="28"/>
      <c r="F2" s="28"/>
      <c r="G2" s="28"/>
      <c r="H2" s="28"/>
      <c r="I2" s="31"/>
      <c r="J2" s="250" t="s">
        <v>187</v>
      </c>
    </row>
    <row r="3" spans="1:10" ht="18.75" customHeight="1">
      <c r="A3" s="505" t="s">
        <v>208</v>
      </c>
      <c r="B3" s="29"/>
      <c r="C3" s="29"/>
      <c r="D3" s="29"/>
      <c r="E3" s="29"/>
      <c r="F3" s="29"/>
      <c r="G3" s="29"/>
      <c r="H3" s="29"/>
      <c r="I3" s="148"/>
      <c r="J3" s="250" t="s">
        <v>187</v>
      </c>
    </row>
    <row r="4" spans="1:10" ht="15.75" customHeight="1">
      <c r="A4" s="14" t="str">
        <f>+'B. Summary of Requirements '!A5</f>
        <v>Administrative Review and Appeals</v>
      </c>
      <c r="B4" s="29"/>
      <c r="C4" s="29"/>
      <c r="D4" s="29"/>
      <c r="E4" s="29"/>
      <c r="F4" s="29"/>
      <c r="G4" s="29"/>
      <c r="H4" s="29"/>
      <c r="I4" s="148"/>
      <c r="J4" s="250" t="s">
        <v>187</v>
      </c>
    </row>
    <row r="5" spans="1:10" ht="15.75">
      <c r="A5" s="14" t="str">
        <f>+'B. Summary of Requirements '!A6</f>
        <v>Salaries and Expenses</v>
      </c>
      <c r="B5" s="29"/>
      <c r="C5" s="29"/>
      <c r="D5" s="29"/>
      <c r="E5" s="29"/>
      <c r="F5" s="29"/>
      <c r="G5" s="29"/>
      <c r="H5" s="29"/>
      <c r="I5" s="148"/>
      <c r="J5" s="250" t="s">
        <v>187</v>
      </c>
    </row>
    <row r="6" spans="1:10" ht="15">
      <c r="A6" s="60" t="s">
        <v>155</v>
      </c>
      <c r="B6" s="29"/>
      <c r="C6" s="29"/>
      <c r="D6" s="29"/>
      <c r="E6" s="29"/>
      <c r="F6" s="29"/>
      <c r="G6" s="29"/>
      <c r="H6" s="29"/>
      <c r="I6" s="148"/>
      <c r="J6" s="250" t="s">
        <v>187</v>
      </c>
    </row>
    <row r="7" spans="1:10" ht="15.75" customHeight="1">
      <c r="A7" s="29"/>
      <c r="B7" s="149"/>
      <c r="C7" s="148"/>
      <c r="D7" s="148"/>
      <c r="E7" s="148"/>
      <c r="F7" s="148"/>
      <c r="G7" s="148"/>
      <c r="H7" s="29"/>
      <c r="I7" s="150"/>
      <c r="J7" s="250" t="s">
        <v>187</v>
      </c>
    </row>
    <row r="8" spans="1:10" ht="15.75" customHeight="1">
      <c r="A8" s="858" t="s">
        <v>154</v>
      </c>
      <c r="B8" s="861" t="s">
        <v>120</v>
      </c>
      <c r="C8" s="862"/>
      <c r="D8" s="862"/>
      <c r="E8" s="862"/>
      <c r="F8" s="862"/>
      <c r="G8" s="863"/>
      <c r="H8" s="861" t="s">
        <v>124</v>
      </c>
      <c r="I8" s="866"/>
      <c r="J8" s="250" t="s">
        <v>187</v>
      </c>
    </row>
    <row r="9" spans="1:10" ht="15.75" customHeight="1">
      <c r="A9" s="859"/>
      <c r="B9" s="869" t="s">
        <v>209</v>
      </c>
      <c r="C9" s="870"/>
      <c r="D9" s="864" t="s">
        <v>210</v>
      </c>
      <c r="E9" s="864"/>
      <c r="F9" s="864" t="s">
        <v>211</v>
      </c>
      <c r="G9" s="865"/>
      <c r="H9" s="867"/>
      <c r="I9" s="868"/>
      <c r="J9" s="250" t="s">
        <v>187</v>
      </c>
    </row>
    <row r="10" spans="1:10" ht="16.5" thickBot="1">
      <c r="A10" s="860"/>
      <c r="B10" s="111" t="s">
        <v>174</v>
      </c>
      <c r="C10" s="112" t="s">
        <v>153</v>
      </c>
      <c r="D10" s="151" t="s">
        <v>174</v>
      </c>
      <c r="E10" s="112" t="s">
        <v>153</v>
      </c>
      <c r="F10" s="151" t="s">
        <v>174</v>
      </c>
      <c r="G10" s="112" t="s">
        <v>153</v>
      </c>
      <c r="H10" s="111" t="s">
        <v>174</v>
      </c>
      <c r="I10" s="457" t="s">
        <v>153</v>
      </c>
      <c r="J10" s="250" t="s">
        <v>187</v>
      </c>
    </row>
    <row r="11" spans="1:10" ht="15.75">
      <c r="A11" s="108" t="s">
        <v>41</v>
      </c>
      <c r="B11" s="335">
        <v>21</v>
      </c>
      <c r="C11" s="336">
        <v>3156</v>
      </c>
      <c r="D11" s="337"/>
      <c r="E11" s="338"/>
      <c r="F11" s="337"/>
      <c r="G11" s="337"/>
      <c r="H11" s="339">
        <f aca="true" t="shared" si="0" ref="H11:H21">SUM(,F11,D11,B11)</f>
        <v>21</v>
      </c>
      <c r="I11" s="454">
        <f aca="true" t="shared" si="1" ref="I11:I21">SUM(,G11,E11,C11)</f>
        <v>3156</v>
      </c>
      <c r="J11" s="250" t="s">
        <v>187</v>
      </c>
    </row>
    <row r="12" spans="1:10" ht="15.75">
      <c r="A12" s="108" t="s">
        <v>93</v>
      </c>
      <c r="B12" s="335"/>
      <c r="C12" s="336"/>
      <c r="D12" s="337"/>
      <c r="E12" s="338"/>
      <c r="F12" s="337"/>
      <c r="G12" s="337"/>
      <c r="H12" s="339">
        <f t="shared" si="0"/>
        <v>0</v>
      </c>
      <c r="I12" s="454">
        <f t="shared" si="1"/>
        <v>0</v>
      </c>
      <c r="J12" s="250" t="s">
        <v>187</v>
      </c>
    </row>
    <row r="13" spans="1:10" ht="15.75">
      <c r="A13" s="108" t="s">
        <v>94</v>
      </c>
      <c r="B13" s="335"/>
      <c r="C13" s="336"/>
      <c r="D13" s="337"/>
      <c r="E13" s="338"/>
      <c r="F13" s="337"/>
      <c r="G13" s="337"/>
      <c r="H13" s="339">
        <f t="shared" si="0"/>
        <v>0</v>
      </c>
      <c r="I13" s="455">
        <f t="shared" si="1"/>
        <v>0</v>
      </c>
      <c r="J13" s="250" t="s">
        <v>187</v>
      </c>
    </row>
    <row r="14" spans="1:10" ht="15.75">
      <c r="A14" s="108" t="s">
        <v>95</v>
      </c>
      <c r="B14" s="335">
        <v>10</v>
      </c>
      <c r="C14" s="336">
        <v>918</v>
      </c>
      <c r="D14" s="337"/>
      <c r="E14" s="338"/>
      <c r="F14" s="337"/>
      <c r="G14" s="337"/>
      <c r="H14" s="339">
        <f t="shared" si="0"/>
        <v>10</v>
      </c>
      <c r="I14" s="455">
        <f t="shared" si="1"/>
        <v>918</v>
      </c>
      <c r="J14" s="250" t="s">
        <v>187</v>
      </c>
    </row>
    <row r="15" spans="1:10" ht="15.75">
      <c r="A15" s="108" t="s">
        <v>96</v>
      </c>
      <c r="B15" s="335"/>
      <c r="C15" s="336"/>
      <c r="D15" s="337"/>
      <c r="E15" s="338"/>
      <c r="F15" s="337"/>
      <c r="G15" s="337"/>
      <c r="H15" s="339">
        <f t="shared" si="0"/>
        <v>0</v>
      </c>
      <c r="I15" s="455">
        <f t="shared" si="1"/>
        <v>0</v>
      </c>
      <c r="J15" s="250" t="s">
        <v>187</v>
      </c>
    </row>
    <row r="16" spans="1:10" ht="15.75">
      <c r="A16" s="108" t="s">
        <v>97</v>
      </c>
      <c r="B16" s="335">
        <v>21</v>
      </c>
      <c r="C16" s="336">
        <v>1352</v>
      </c>
      <c r="D16" s="337"/>
      <c r="E16" s="338"/>
      <c r="F16" s="337"/>
      <c r="G16" s="337"/>
      <c r="H16" s="339">
        <f t="shared" si="0"/>
        <v>21</v>
      </c>
      <c r="I16" s="455">
        <f t="shared" si="1"/>
        <v>1352</v>
      </c>
      <c r="J16" s="250" t="s">
        <v>187</v>
      </c>
    </row>
    <row r="17" spans="1:10" ht="15.75">
      <c r="A17" s="108" t="s">
        <v>98</v>
      </c>
      <c r="B17" s="335"/>
      <c r="C17" s="336"/>
      <c r="D17" s="337"/>
      <c r="E17" s="338"/>
      <c r="F17" s="337"/>
      <c r="G17" s="337"/>
      <c r="H17" s="339">
        <f t="shared" si="0"/>
        <v>0</v>
      </c>
      <c r="I17" s="455">
        <f t="shared" si="1"/>
        <v>0</v>
      </c>
      <c r="J17" s="250" t="s">
        <v>187</v>
      </c>
    </row>
    <row r="18" spans="1:10" ht="15.75">
      <c r="A18" s="108" t="s">
        <v>99</v>
      </c>
      <c r="B18" s="335">
        <v>31</v>
      </c>
      <c r="C18" s="336">
        <v>1650</v>
      </c>
      <c r="D18" s="337"/>
      <c r="E18" s="338"/>
      <c r="F18" s="337"/>
      <c r="G18" s="337"/>
      <c r="H18" s="339">
        <f t="shared" si="0"/>
        <v>31</v>
      </c>
      <c r="I18" s="455">
        <f t="shared" si="1"/>
        <v>1650</v>
      </c>
      <c r="J18" s="250" t="s">
        <v>187</v>
      </c>
    </row>
    <row r="19" spans="1:10" ht="15.75">
      <c r="A19" s="108" t="s">
        <v>100</v>
      </c>
      <c r="B19" s="335"/>
      <c r="C19" s="336"/>
      <c r="D19" s="337"/>
      <c r="E19" s="338"/>
      <c r="F19" s="337"/>
      <c r="G19" s="337"/>
      <c r="H19" s="339">
        <f t="shared" si="0"/>
        <v>0</v>
      </c>
      <c r="I19" s="455">
        <f t="shared" si="1"/>
        <v>0</v>
      </c>
      <c r="J19" s="250" t="s">
        <v>187</v>
      </c>
    </row>
    <row r="20" spans="1:10" ht="15.75">
      <c r="A20" s="108" t="s">
        <v>101</v>
      </c>
      <c r="B20" s="335">
        <v>42</v>
      </c>
      <c r="C20" s="336">
        <v>1827</v>
      </c>
      <c r="D20" s="337"/>
      <c r="E20" s="338"/>
      <c r="F20" s="337"/>
      <c r="G20" s="337"/>
      <c r="H20" s="339">
        <f t="shared" si="0"/>
        <v>42</v>
      </c>
      <c r="I20" s="455">
        <f t="shared" si="1"/>
        <v>1827</v>
      </c>
      <c r="J20" s="250" t="s">
        <v>187</v>
      </c>
    </row>
    <row r="21" spans="1:10" ht="15.75">
      <c r="A21" s="110" t="s">
        <v>102</v>
      </c>
      <c r="B21" s="340"/>
      <c r="C21" s="341"/>
      <c r="D21" s="337"/>
      <c r="E21" s="338"/>
      <c r="F21" s="337"/>
      <c r="G21" s="337"/>
      <c r="H21" s="339">
        <f t="shared" si="0"/>
        <v>0</v>
      </c>
      <c r="I21" s="455">
        <f t="shared" si="1"/>
        <v>0</v>
      </c>
      <c r="J21" s="250" t="s">
        <v>187</v>
      </c>
    </row>
    <row r="22" spans="1:10" ht="9.75" customHeight="1">
      <c r="A22" s="72"/>
      <c r="B22" s="342"/>
      <c r="C22" s="343"/>
      <c r="D22" s="344"/>
      <c r="E22" s="343"/>
      <c r="F22" s="344"/>
      <c r="G22" s="344"/>
      <c r="H22" s="449"/>
      <c r="I22" s="456"/>
      <c r="J22" s="250" t="s">
        <v>187</v>
      </c>
    </row>
    <row r="23" spans="1:10" ht="15.75">
      <c r="A23" s="108" t="s">
        <v>212</v>
      </c>
      <c r="B23" s="335">
        <f>SUM(B11:B21)</f>
        <v>125</v>
      </c>
      <c r="C23" s="336">
        <f aca="true" t="shared" si="2" ref="C23:I23">SUM(C11:C21)</f>
        <v>8903</v>
      </c>
      <c r="D23" s="335">
        <f t="shared" si="2"/>
        <v>0</v>
      </c>
      <c r="E23" s="336">
        <f t="shared" si="2"/>
        <v>0</v>
      </c>
      <c r="F23" s="335">
        <f t="shared" si="2"/>
        <v>0</v>
      </c>
      <c r="G23" s="336">
        <f t="shared" si="2"/>
        <v>0</v>
      </c>
      <c r="H23" s="450">
        <f t="shared" si="2"/>
        <v>125</v>
      </c>
      <c r="I23" s="338">
        <f t="shared" si="2"/>
        <v>8903</v>
      </c>
      <c r="J23" s="250" t="s">
        <v>187</v>
      </c>
    </row>
    <row r="24" spans="1:10" ht="15.75">
      <c r="A24" s="109" t="s">
        <v>213</v>
      </c>
      <c r="B24" s="335">
        <f aca="true" t="shared" si="3" ref="B24:G24">+B23/-2</f>
        <v>-62.5</v>
      </c>
      <c r="C24" s="336">
        <f t="shared" si="3"/>
        <v>-4451.5</v>
      </c>
      <c r="D24" s="335">
        <f t="shared" si="3"/>
        <v>0</v>
      </c>
      <c r="E24" s="336">
        <f t="shared" si="3"/>
        <v>0</v>
      </c>
      <c r="F24" s="335">
        <f t="shared" si="3"/>
        <v>0</v>
      </c>
      <c r="G24" s="336">
        <f t="shared" si="3"/>
        <v>0</v>
      </c>
      <c r="H24" s="339">
        <f>SUM(,F24,D24,B24)</f>
        <v>-62.5</v>
      </c>
      <c r="I24" s="455">
        <f>SUM(,G24,E24,C24)</f>
        <v>-4451.5</v>
      </c>
      <c r="J24" s="250" t="s">
        <v>187</v>
      </c>
    </row>
    <row r="25" spans="1:10" ht="15.75" customHeight="1">
      <c r="A25" s="110" t="s">
        <v>214</v>
      </c>
      <c r="B25" s="345"/>
      <c r="C25" s="341"/>
      <c r="D25" s="345"/>
      <c r="E25" s="341"/>
      <c r="F25" s="345"/>
      <c r="G25" s="341"/>
      <c r="H25" s="451">
        <f>SUM(,F25,D25,B25)</f>
        <v>0</v>
      </c>
      <c r="I25" s="455">
        <f>SUM(,G25,E25,C25)</f>
        <v>0</v>
      </c>
      <c r="J25" s="250" t="s">
        <v>187</v>
      </c>
    </row>
    <row r="26" spans="1:10" ht="15.75" customHeight="1">
      <c r="A26" s="152" t="s">
        <v>215</v>
      </c>
      <c r="B26" s="348">
        <f>SUM(B23:B25)</f>
        <v>62.5</v>
      </c>
      <c r="C26" s="349">
        <f aca="true" t="shared" si="4" ref="C26:I26">SUM(C23:C25)</f>
        <v>4451.5</v>
      </c>
      <c r="D26" s="348">
        <f t="shared" si="4"/>
        <v>0</v>
      </c>
      <c r="E26" s="349">
        <f t="shared" si="4"/>
        <v>0</v>
      </c>
      <c r="F26" s="348">
        <f t="shared" si="4"/>
        <v>0</v>
      </c>
      <c r="G26" s="349">
        <f t="shared" si="4"/>
        <v>0</v>
      </c>
      <c r="H26" s="453">
        <f t="shared" si="4"/>
        <v>62.5</v>
      </c>
      <c r="I26" s="358">
        <f t="shared" si="4"/>
        <v>4451.5</v>
      </c>
      <c r="J26" s="250" t="s">
        <v>187</v>
      </c>
    </row>
    <row r="27" spans="1:10" ht="9.75" customHeight="1">
      <c r="A27" s="72"/>
      <c r="B27" s="340"/>
      <c r="C27" s="350"/>
      <c r="D27" s="351"/>
      <c r="E27" s="347"/>
      <c r="F27" s="351"/>
      <c r="G27" s="351"/>
      <c r="H27" s="452"/>
      <c r="I27" s="437"/>
      <c r="J27" s="250" t="s">
        <v>187</v>
      </c>
    </row>
    <row r="28" spans="1:10" ht="15.75">
      <c r="A28" s="108" t="s">
        <v>103</v>
      </c>
      <c r="B28" s="335"/>
      <c r="C28" s="338">
        <v>1322</v>
      </c>
      <c r="D28" s="337"/>
      <c r="E28" s="338"/>
      <c r="F28" s="337"/>
      <c r="G28" s="337"/>
      <c r="H28" s="339">
        <f aca="true" t="shared" si="5" ref="H28:H41">SUM(,F28,D28,B28)</f>
        <v>0</v>
      </c>
      <c r="I28" s="455">
        <f aca="true" t="shared" si="6" ref="I28:I41">SUM(,G28,E28,C28)</f>
        <v>1322</v>
      </c>
      <c r="J28" s="250" t="s">
        <v>187</v>
      </c>
    </row>
    <row r="29" spans="1:10" ht="15.75">
      <c r="A29" s="108" t="s">
        <v>108</v>
      </c>
      <c r="B29" s="335"/>
      <c r="C29" s="336">
        <v>193</v>
      </c>
      <c r="D29" s="337"/>
      <c r="E29" s="338"/>
      <c r="F29" s="337"/>
      <c r="G29" s="337">
        <v>-173</v>
      </c>
      <c r="H29" s="339">
        <f t="shared" si="5"/>
        <v>0</v>
      </c>
      <c r="I29" s="455">
        <f t="shared" si="6"/>
        <v>20</v>
      </c>
      <c r="J29" s="250" t="s">
        <v>187</v>
      </c>
    </row>
    <row r="30" spans="1:10" ht="15.75">
      <c r="A30" s="108" t="s">
        <v>104</v>
      </c>
      <c r="B30" s="335"/>
      <c r="C30" s="336">
        <v>72</v>
      </c>
      <c r="D30" s="337"/>
      <c r="E30" s="338"/>
      <c r="F30" s="337"/>
      <c r="G30" s="337"/>
      <c r="H30" s="339">
        <f t="shared" si="5"/>
        <v>0</v>
      </c>
      <c r="I30" s="455">
        <f t="shared" si="6"/>
        <v>72</v>
      </c>
      <c r="J30" s="250" t="s">
        <v>187</v>
      </c>
    </row>
    <row r="31" spans="1:10" ht="15.75">
      <c r="A31" s="108" t="s">
        <v>109</v>
      </c>
      <c r="B31" s="335"/>
      <c r="C31" s="336">
        <v>0</v>
      </c>
      <c r="D31" s="337"/>
      <c r="E31" s="338"/>
      <c r="F31" s="337"/>
      <c r="G31" s="337"/>
      <c r="H31" s="339">
        <f t="shared" si="5"/>
        <v>0</v>
      </c>
      <c r="I31" s="455">
        <f t="shared" si="6"/>
        <v>0</v>
      </c>
      <c r="J31" s="250" t="s">
        <v>187</v>
      </c>
    </row>
    <row r="32" spans="1:10" ht="15.75">
      <c r="A32" s="108" t="s">
        <v>110</v>
      </c>
      <c r="B32" s="335"/>
      <c r="C32" s="336">
        <v>318</v>
      </c>
      <c r="D32" s="337"/>
      <c r="E32" s="338"/>
      <c r="F32" s="337"/>
      <c r="G32" s="337"/>
      <c r="H32" s="339">
        <f t="shared" si="5"/>
        <v>0</v>
      </c>
      <c r="I32" s="455">
        <f t="shared" si="6"/>
        <v>318</v>
      </c>
      <c r="J32" s="250" t="s">
        <v>187</v>
      </c>
    </row>
    <row r="33" spans="1:10" ht="15.75">
      <c r="A33" s="108" t="s">
        <v>105</v>
      </c>
      <c r="B33" s="335"/>
      <c r="C33" s="336">
        <v>9</v>
      </c>
      <c r="D33" s="337"/>
      <c r="E33" s="338"/>
      <c r="F33" s="337"/>
      <c r="G33" s="337"/>
      <c r="H33" s="339">
        <f t="shared" si="5"/>
        <v>0</v>
      </c>
      <c r="I33" s="455">
        <f t="shared" si="6"/>
        <v>9</v>
      </c>
      <c r="J33" s="250" t="s">
        <v>187</v>
      </c>
    </row>
    <row r="34" spans="1:10" ht="15.75">
      <c r="A34" s="108" t="s">
        <v>111</v>
      </c>
      <c r="B34" s="335"/>
      <c r="C34" s="336">
        <v>0</v>
      </c>
      <c r="D34" s="337"/>
      <c r="E34" s="338"/>
      <c r="F34" s="337"/>
      <c r="G34" s="337"/>
      <c r="H34" s="339">
        <f t="shared" si="5"/>
        <v>0</v>
      </c>
      <c r="I34" s="455">
        <f t="shared" si="6"/>
        <v>0</v>
      </c>
      <c r="J34" s="250" t="s">
        <v>187</v>
      </c>
    </row>
    <row r="35" spans="1:10" ht="15.75">
      <c r="A35" s="108" t="s">
        <v>112</v>
      </c>
      <c r="B35" s="335"/>
      <c r="C35" s="336">
        <v>949</v>
      </c>
      <c r="D35" s="337"/>
      <c r="E35" s="338"/>
      <c r="F35" s="337"/>
      <c r="G35" s="337"/>
      <c r="H35" s="339">
        <f t="shared" si="5"/>
        <v>0</v>
      </c>
      <c r="I35" s="455">
        <f t="shared" si="6"/>
        <v>949</v>
      </c>
      <c r="J35" s="250" t="s">
        <v>187</v>
      </c>
    </row>
    <row r="36" spans="1:10" ht="15.75">
      <c r="A36" s="108" t="s">
        <v>107</v>
      </c>
      <c r="B36" s="335"/>
      <c r="C36" s="336">
        <v>709</v>
      </c>
      <c r="D36" s="337"/>
      <c r="E36" s="338"/>
      <c r="F36" s="337"/>
      <c r="G36" s="337"/>
      <c r="H36" s="339">
        <f t="shared" si="5"/>
        <v>0</v>
      </c>
      <c r="I36" s="455">
        <f t="shared" si="6"/>
        <v>709</v>
      </c>
      <c r="J36" s="250" t="s">
        <v>187</v>
      </c>
    </row>
    <row r="37" spans="1:10" ht="15.75">
      <c r="A37" s="108" t="s">
        <v>228</v>
      </c>
      <c r="B37" s="335"/>
      <c r="C37" s="336">
        <v>10</v>
      </c>
      <c r="D37" s="337"/>
      <c r="E37" s="338"/>
      <c r="F37" s="337"/>
      <c r="G37" s="337"/>
      <c r="H37" s="339">
        <f t="shared" si="5"/>
        <v>0</v>
      </c>
      <c r="I37" s="455">
        <f t="shared" si="6"/>
        <v>10</v>
      </c>
      <c r="J37" s="250" t="s">
        <v>187</v>
      </c>
    </row>
    <row r="38" spans="1:10" ht="15.75">
      <c r="A38" s="108" t="s">
        <v>114</v>
      </c>
      <c r="B38" s="335"/>
      <c r="C38" s="336">
        <v>737</v>
      </c>
      <c r="D38" s="337"/>
      <c r="E38" s="338"/>
      <c r="F38" s="337"/>
      <c r="G38" s="337"/>
      <c r="H38" s="339">
        <f t="shared" si="5"/>
        <v>0</v>
      </c>
      <c r="I38" s="455">
        <f t="shared" si="6"/>
        <v>737</v>
      </c>
      <c r="J38" s="250" t="s">
        <v>187</v>
      </c>
    </row>
    <row r="39" spans="1:10" ht="15.75">
      <c r="A39" s="108" t="s">
        <v>113</v>
      </c>
      <c r="B39" s="335"/>
      <c r="C39" s="336">
        <v>120</v>
      </c>
      <c r="D39" s="337"/>
      <c r="E39" s="338"/>
      <c r="F39" s="337"/>
      <c r="G39" s="337"/>
      <c r="H39" s="339">
        <f t="shared" si="5"/>
        <v>0</v>
      </c>
      <c r="I39" s="455">
        <f t="shared" si="6"/>
        <v>120</v>
      </c>
      <c r="J39" s="250" t="s">
        <v>187</v>
      </c>
    </row>
    <row r="40" spans="1:10" ht="15.75">
      <c r="A40" s="108" t="s">
        <v>106</v>
      </c>
      <c r="B40" s="335"/>
      <c r="C40" s="336">
        <v>1475</v>
      </c>
      <c r="D40" s="337"/>
      <c r="E40" s="338"/>
      <c r="F40" s="337"/>
      <c r="G40" s="337"/>
      <c r="H40" s="339">
        <f t="shared" si="5"/>
        <v>0</v>
      </c>
      <c r="I40" s="455">
        <f t="shared" si="6"/>
        <v>1475</v>
      </c>
      <c r="J40" s="250" t="s">
        <v>187</v>
      </c>
    </row>
    <row r="41" spans="1:10" ht="15.75">
      <c r="A41" s="110" t="s">
        <v>229</v>
      </c>
      <c r="B41" s="352"/>
      <c r="C41" s="347">
        <v>673</v>
      </c>
      <c r="D41" s="346"/>
      <c r="E41" s="437"/>
      <c r="F41" s="346"/>
      <c r="G41" s="346"/>
      <c r="H41" s="339">
        <f t="shared" si="5"/>
        <v>0</v>
      </c>
      <c r="I41" s="455">
        <f t="shared" si="6"/>
        <v>673</v>
      </c>
      <c r="J41" s="250" t="s">
        <v>187</v>
      </c>
    </row>
    <row r="42" spans="1:10" ht="15.75">
      <c r="A42" s="458" t="s">
        <v>289</v>
      </c>
      <c r="B42" s="459">
        <f aca="true" t="shared" si="7" ref="B42:G42">SUM(B26:B41)</f>
        <v>62.5</v>
      </c>
      <c r="C42" s="460">
        <f t="shared" si="7"/>
        <v>11038.5</v>
      </c>
      <c r="D42" s="461">
        <f t="shared" si="7"/>
        <v>0</v>
      </c>
      <c r="E42" s="460">
        <f t="shared" si="7"/>
        <v>0</v>
      </c>
      <c r="F42" s="461">
        <f t="shared" si="7"/>
        <v>0</v>
      </c>
      <c r="G42" s="462">
        <f t="shared" si="7"/>
        <v>-173</v>
      </c>
      <c r="H42" s="463">
        <f>SUM(H26:H41)</f>
        <v>62.5</v>
      </c>
      <c r="I42" s="464">
        <f>SUM(I26:I41)</f>
        <v>10865.5</v>
      </c>
      <c r="J42" s="250" t="s">
        <v>236</v>
      </c>
    </row>
    <row r="43" spans="1:24" ht="15">
      <c r="A43" s="853"/>
      <c r="B43" s="804"/>
      <c r="C43" s="804"/>
      <c r="D43" s="804"/>
      <c r="E43" s="804"/>
      <c r="F43" s="804"/>
      <c r="G43" s="804"/>
      <c r="H43" s="804"/>
      <c r="I43" s="854"/>
      <c r="J43" s="251"/>
      <c r="K43" s="30"/>
      <c r="L43" s="30"/>
      <c r="M43" s="30"/>
      <c r="N43" s="30"/>
      <c r="O43" s="30"/>
      <c r="P43" s="30"/>
      <c r="Q43" s="30"/>
      <c r="R43" s="30"/>
      <c r="S43" s="30"/>
      <c r="T43" s="30"/>
      <c r="U43" s="30"/>
      <c r="V43" s="30"/>
      <c r="W43" s="30"/>
      <c r="X43" s="30"/>
    </row>
    <row r="44" spans="1:24" ht="15">
      <c r="A44" s="31"/>
      <c r="B44" s="31"/>
      <c r="C44" s="31"/>
      <c r="D44" s="31"/>
      <c r="E44" s="31"/>
      <c r="F44" s="31"/>
      <c r="G44" s="31"/>
      <c r="H44" s="31"/>
      <c r="I44" s="31"/>
      <c r="J44" s="252"/>
      <c r="K44" s="32"/>
      <c r="L44" s="32"/>
      <c r="M44" s="32"/>
      <c r="N44" s="32"/>
      <c r="O44" s="32"/>
      <c r="P44" s="32"/>
      <c r="Q44" s="32"/>
      <c r="R44" s="32"/>
      <c r="S44" s="32"/>
      <c r="T44" s="32"/>
      <c r="U44" s="32"/>
      <c r="V44" s="32"/>
      <c r="W44" s="32"/>
      <c r="X44" s="32"/>
    </row>
    <row r="46" spans="1:9" ht="18.75">
      <c r="A46" s="855"/>
      <c r="B46" s="856"/>
      <c r="C46" s="856"/>
      <c r="D46" s="856"/>
      <c r="E46" s="856"/>
      <c r="F46" s="856"/>
      <c r="G46" s="856"/>
      <c r="H46" s="173"/>
      <c r="I46" s="173"/>
    </row>
    <row r="47" spans="1:9" ht="18.75">
      <c r="A47" s="171"/>
      <c r="B47" s="172"/>
      <c r="C47" s="172"/>
      <c r="D47" s="172"/>
      <c r="E47" s="172"/>
      <c r="F47" s="172"/>
      <c r="G47" s="172"/>
      <c r="H47" s="173"/>
      <c r="I47" s="173"/>
    </row>
    <row r="48" spans="1:9" ht="141.75" customHeight="1">
      <c r="A48" s="857"/>
      <c r="B48" s="703"/>
      <c r="C48" s="703"/>
      <c r="D48" s="703"/>
      <c r="E48" s="703"/>
      <c r="F48" s="703"/>
      <c r="G48" s="703"/>
      <c r="H48" s="174"/>
      <c r="I48" s="175"/>
    </row>
    <row r="51" ht="15">
      <c r="I51" s="233"/>
    </row>
  </sheetData>
  <mergeCells count="9">
    <mergeCell ref="A43:I43"/>
    <mergeCell ref="A46:G46"/>
    <mergeCell ref="A48:G48"/>
    <mergeCell ref="A8:A10"/>
    <mergeCell ref="B8:G8"/>
    <mergeCell ref="F9:G9"/>
    <mergeCell ref="H8:I9"/>
    <mergeCell ref="B9:C9"/>
    <mergeCell ref="D9:E9"/>
  </mergeCells>
  <printOptions horizontalCentered="1"/>
  <pageMargins left="0.75" right="0.75" top="0.5" bottom="0.5" header="0.5" footer="0.5"/>
  <pageSetup fitToHeight="0" fitToWidth="1" horizontalDpi="600" verticalDpi="600" orientation="landscape" scale="79" r:id="rId1"/>
  <headerFooter alignWithMargins="0">
    <oddFooter>&amp;C&amp;"Times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