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75" windowWidth="14310" windowHeight="6450" tabRatio="889" activeTab="0"/>
  </bookViews>
  <sheets>
    <sheet name="A. Organization Chart" sheetId="1" r:id="rId1"/>
    <sheet name="B. Summary of Requirements " sheetId="2" r:id="rId2"/>
    <sheet name="C. Increases Offsets" sheetId="3" r:id="rId3"/>
    <sheet name="D. Strategic Goals &amp; Objectives" sheetId="4" r:id="rId4"/>
    <sheet name="E.  ATB Justification" sheetId="5" r:id="rId5"/>
    <sheet name="F. 2009 Crosswalk" sheetId="6" r:id="rId6"/>
    <sheet name="G. 2010 Crosswalk" sheetId="7" r:id="rId7"/>
    <sheet name="H. Reimbursable Resources" sheetId="8" r:id="rId8"/>
    <sheet name="I. Permanent Positions" sheetId="9" r:id="rId9"/>
    <sheet name="J. Financial Analysis" sheetId="10" r:id="rId10"/>
    <sheet name="K. Summary by Grade" sheetId="11" r:id="rId11"/>
    <sheet name="L. Summary by Object Class" sheetId="12" r:id="rId12"/>
  </sheets>
  <externalReferences>
    <externalReference r:id="rId15"/>
    <externalReference r:id="rId16"/>
  </externalReferences>
  <definedNames>
    <definedName name="ATTORNEYSUPP" localSheetId="1">#REF!</definedName>
    <definedName name="ATTORNEYSUPP">#REF!</definedName>
    <definedName name="DL" localSheetId="1">'B. Summary of Requirements '!$A$3:$AC$56</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7">'[2]SumReq'!#REF!</definedName>
    <definedName name="GAROLLUP">#REF!</definedName>
    <definedName name="INTEL" localSheetId="1">'B. Summary of Requirements '!#REF!</definedName>
    <definedName name="INTEL">#REF!</definedName>
    <definedName name="JMD" localSheetId="1">'B. Summary of Requirements '!#REF!</definedName>
    <definedName name="JMD">#REF!</definedName>
    <definedName name="PART">#REF!</definedName>
    <definedName name="POSBYCAT" localSheetId="1">#REF!</definedName>
    <definedName name="POSBYCAT">#REF!</definedName>
    <definedName name="_xlnm.Print_Area" localSheetId="0">'A. Organization Chart'!$A$1:$N$29</definedName>
    <definedName name="_xlnm.Print_Area" localSheetId="1">'B. Summary of Requirements '!$A$1:$AD$65</definedName>
    <definedName name="_xlnm.Print_Area" localSheetId="2">'C. Increases Offsets'!$A$1:$H$18</definedName>
    <definedName name="_xlnm.Print_Area" localSheetId="3">'D. Strategic Goals &amp; Objectives'!$A$1:$Q$41</definedName>
    <definedName name="_xlnm.Print_Area" localSheetId="4">'E.  ATB Justification'!$A$1:$N$39</definedName>
    <definedName name="_xlnm.Print_Area" localSheetId="5">'F. 2009 Crosswalk'!$A$1:$O$25</definedName>
    <definedName name="_xlnm.Print_Area" localSheetId="6">'G. 2010 Crosswalk'!$A$1:$O$27</definedName>
    <definedName name="_xlnm.Print_Area" localSheetId="7">'H. Reimbursable Resources'!$A$1:$M$14</definedName>
    <definedName name="_xlnm.Print_Area" localSheetId="8">'I. Permanent Positions'!$A$1:$N$35</definedName>
    <definedName name="_xlnm.Print_Area" localSheetId="9">'J. Financial Analysis'!$A$1:$E$45</definedName>
    <definedName name="_xlnm.Print_Area" localSheetId="10">'K. Summary by Grade'!$A$1:$J$35</definedName>
    <definedName name="_xlnm.Print_Area" localSheetId="11">'L. Summary by Object Class'!$A$1:$M$42</definedName>
    <definedName name="REIMPRO" localSheetId="7">'H. Reimbursable Resources'!$A$1:$L$14</definedName>
    <definedName name="REIMPRO">#REF!</definedName>
    <definedName name="REIMSOR" localSheetId="7">'H. Reimbursable Resources'!#REF!</definedName>
    <definedName name="REIMSOR">#REF!</definedName>
  </definedNames>
  <calcPr fullCalcOnLoad="1"/>
</workbook>
</file>

<file path=xl/sharedStrings.xml><?xml version="1.0" encoding="utf-8"?>
<sst xmlns="http://schemas.openxmlformats.org/spreadsheetml/2006/main" count="812" uniqueCount="278">
  <si>
    <t>Justification for Base Adjustments</t>
  </si>
  <si>
    <t>(Dollars in Thousands)</t>
  </si>
  <si>
    <t>Salaries and Expenses</t>
  </si>
  <si>
    <t>A: Organizational Chart</t>
  </si>
  <si>
    <t>Total Offsets</t>
  </si>
  <si>
    <t xml:space="preserve">     Reimbursable FTE</t>
  </si>
  <si>
    <t>Other FTE:</t>
  </si>
  <si>
    <t>Total Comp. FTE</t>
  </si>
  <si>
    <t>Total FTE</t>
  </si>
  <si>
    <t>Reimbursable FTE</t>
  </si>
  <si>
    <t>Other FTE</t>
  </si>
  <si>
    <t>Total Compensable FTE</t>
  </si>
  <si>
    <t>Summary of Requirements</t>
  </si>
  <si>
    <t>Reimbursable FTE:</t>
  </si>
  <si>
    <t>Total Program Increases</t>
  </si>
  <si>
    <t xml:space="preserve">     Subtotal Increases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</si>
  <si>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</si>
  <si>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</si>
  <si>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</si>
  <si>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</si>
  <si>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</si>
  <si>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</si>
  <si>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</si>
  <si>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</si>
  <si>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</si>
  <si>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</si>
  <si>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Offsets</t>
  </si>
  <si>
    <t>TOTAL</t>
  </si>
  <si>
    <t>Summary of Requirements by Grade</t>
  </si>
  <si>
    <t>25.3 Purchases of goods &amp; services from Government accounts (Antennas, DHS Sec. Etc..)</t>
  </si>
  <si>
    <t>end of line</t>
  </si>
  <si>
    <t xml:space="preserve">          Total DIRECT requirements</t>
  </si>
  <si>
    <t>23.1  GSA rent (Reimbursable)</t>
  </si>
  <si>
    <t>25.3 DHS Security (Reimbursable)</t>
  </si>
  <si>
    <t>2009 Supplementals</t>
  </si>
  <si>
    <t>Crosswalk of 2009 Availability</t>
  </si>
  <si>
    <t>2009 Availability</t>
  </si>
  <si>
    <t>2010 pay raise annualization (2.0%)</t>
  </si>
  <si>
    <t>2010 - 2011 Total Change</t>
  </si>
  <si>
    <t>F: Crosswalk of 2009 Availability</t>
  </si>
  <si>
    <t>end of page</t>
  </si>
  <si>
    <t>Agt./Atty.</t>
  </si>
  <si>
    <t>Resources by Department of Justice Strategic Goal/Objective</t>
  </si>
  <si>
    <t>Program Offsets</t>
  </si>
  <si>
    <t>Adjustments to Base</t>
  </si>
  <si>
    <t>Goal 1: Prevent Terrorism and Promote the Nation's Security</t>
  </si>
  <si>
    <t>Subtotal, Goal 1</t>
  </si>
  <si>
    <t>Subtotal, Goal 2</t>
  </si>
  <si>
    <t>Subtotal, Goal 3</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</si>
  <si>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</si>
  <si>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</si>
  <si>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</si>
  <si>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</si>
  <si>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</si>
  <si>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</si>
  <si>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</si>
  <si>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</si>
  <si>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</si>
  <si>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Location of Description by Decision Unit</t>
  </si>
  <si>
    <t>Reprogrammings / Transfers</t>
  </si>
  <si>
    <t>Carryover/ Recoveries</t>
  </si>
  <si>
    <t>end of sheet</t>
  </si>
  <si>
    <t>Program Decreases</t>
  </si>
  <si>
    <t>Total Pr. Changes</t>
  </si>
  <si>
    <t>Total Authorized</t>
  </si>
  <si>
    <t>Total Reimbursable</t>
  </si>
  <si>
    <t>Total Increases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</si>
  <si>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</si>
  <si>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</si>
  <si>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</si>
  <si>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</si>
  <si>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</si>
  <si>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</si>
  <si>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</si>
  <si>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Criminal Investigative Series (1811)</t>
  </si>
  <si>
    <t>2010 Availability</t>
  </si>
  <si>
    <t>FY 2010 Enacted</t>
  </si>
  <si>
    <t>2009 Enacted w/Rescissions and Supplementals</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</si>
  <si>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</si>
  <si>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</si>
  <si>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</si>
  <si>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</si>
  <si>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</si>
  <si>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</si>
  <si>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</si>
  <si>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</si>
  <si>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</si>
  <si>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</si>
  <si>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</si>
  <si>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</si>
  <si>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</si>
  <si>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</si>
  <si>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</si>
  <si>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</si>
  <si>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</si>
  <si>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</si>
  <si>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</si>
  <si>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Total Adjustments to Base and Technical Adjustments</t>
  </si>
  <si>
    <t xml:space="preserve">Total Adjustments to Base </t>
  </si>
  <si>
    <t>Increases:</t>
  </si>
  <si>
    <t>Increase/Decrease</t>
  </si>
  <si>
    <t>Decision Unit</t>
  </si>
  <si>
    <t xml:space="preserve">     Total</t>
  </si>
  <si>
    <t>FTE</t>
  </si>
  <si>
    <t>Total</t>
  </si>
  <si>
    <t>Detail of Permanent Positions by Category</t>
  </si>
  <si>
    <t>Category</t>
  </si>
  <si>
    <t>Program</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</si>
  <si>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</si>
  <si>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</si>
  <si>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</si>
  <si>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</si>
  <si>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</si>
  <si>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</si>
  <si>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</si>
  <si>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</si>
  <si>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</si>
  <si>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</si>
  <si>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</si>
  <si>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</si>
  <si>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</si>
  <si>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</si>
  <si>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</si>
  <si>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</si>
  <si>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</si>
  <si>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</si>
  <si>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</si>
  <si>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</si>
  <si>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</si>
  <si>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</si>
  <si>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Average GS Salary</t>
  </si>
  <si>
    <t>Average GS Grade</t>
  </si>
  <si>
    <t>Object Classes</t>
  </si>
  <si>
    <t>Other Object Classes:</t>
  </si>
  <si>
    <t>Summary of Reimbursable Resources</t>
  </si>
  <si>
    <t>Summary of Requirements by Object Class</t>
  </si>
  <si>
    <t>Overtime</t>
  </si>
  <si>
    <t>Program Changes</t>
  </si>
  <si>
    <t>Total Program Changes</t>
  </si>
  <si>
    <t>Subtotal Offsets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</si>
  <si>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</si>
  <si>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</si>
  <si>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</si>
  <si>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</si>
  <si>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</si>
  <si>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</si>
  <si>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</si>
  <si>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</si>
  <si>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</si>
  <si>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</si>
  <si>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FY 2011 Request</t>
  </si>
  <si>
    <t>2010 Enacted (with Rescissions, direct only)</t>
  </si>
  <si>
    <t>Total 2010 Enacted (with Rescissions and Supplementals)</t>
  </si>
  <si>
    <t>2011 Current Services</t>
  </si>
  <si>
    <t>2011 Total Request</t>
  </si>
  <si>
    <t>2010 Enacted</t>
  </si>
  <si>
    <t>2011 Adjustments to Base and Technical Adjustments</t>
  </si>
  <si>
    <t>2011 Increases</t>
  </si>
  <si>
    <t>2011 Offsets</t>
  </si>
  <si>
    <t>2011 Request</t>
  </si>
  <si>
    <t>FY 2011 Program Increases/Offsets By Decision Unit</t>
  </si>
  <si>
    <t>FY 2009 Enacted Without Rescissions</t>
  </si>
  <si>
    <t>Crosswalk of 2010 Availability</t>
  </si>
  <si>
    <t>G: Crosswalk of 2010 Availability</t>
  </si>
  <si>
    <t xml:space="preserve">2009 Enacted w/Rescissions and Supplementals </t>
  </si>
  <si>
    <t>2009 Actuals</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</si>
  <si>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</si>
  <si>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</si>
  <si>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</si>
  <si>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23.1  GSA rent</t>
  </si>
  <si>
    <t>25.4  Operation and maintenance of facilities</t>
  </si>
  <si>
    <t>Strategic Goal and Strategic Objective</t>
  </si>
  <si>
    <t>L: Summary of Requirements by Object Class</t>
  </si>
  <si>
    <t>K: Summary of Requirements by Grade</t>
  </si>
  <si>
    <t>Program Increases</t>
  </si>
  <si>
    <t>25.5 Research and development contracts</t>
  </si>
  <si>
    <t>25.7 Operation and maintenance of equipment</t>
  </si>
  <si>
    <t>National Drug Intelligence Center</t>
  </si>
  <si>
    <t>DIRECTOR</t>
  </si>
  <si>
    <t>DIRECTOR'S OFFICE</t>
  </si>
  <si>
    <t>CHIEF OF STAFF</t>
  </si>
  <si>
    <t>OFFICE OF SECURITY AND CLASSIFIED PROGRAMS</t>
  </si>
  <si>
    <t>DEPUTY DIRECTOR</t>
  </si>
  <si>
    <t>DEPUTY DIRECTOR'S OFFICE</t>
  </si>
  <si>
    <t>PLANS AND ANALYSIS UNIT</t>
  </si>
  <si>
    <t>INTELLIGENCE DIVISION</t>
  </si>
  <si>
    <t>INTELLIGENCE SUPPORT DIVISION</t>
  </si>
  <si>
    <t xml:space="preserve">1.3% Increase in FERS Contributions                                                                                                                                                                     </t>
  </si>
  <si>
    <t>Retirement</t>
  </si>
  <si>
    <t>Health Insurance premiums</t>
  </si>
  <si>
    <t>Employees compensation Fund</t>
  </si>
  <si>
    <t>Rental Payments to GSA</t>
  </si>
  <si>
    <t>DHS Security</t>
  </si>
  <si>
    <t>NDIC</t>
  </si>
  <si>
    <r>
      <t>Annualization of 2010 pay raise</t>
    </r>
    <r>
      <rPr>
        <sz val="9"/>
        <rFont val="Times New Roman"/>
        <family val="1"/>
      </rPr>
      <t>.  This pay annualization represents first quarter amounts (October through December) of the 2010 pay increase of 2.0 percent included in the 2010 President's Budget.  The amount requested $142,000, represents the pay amounts for 1/4 of the fiscal year plus appropriate benefits.</t>
    </r>
  </si>
  <si>
    <r>
      <t>Annualization of additional positions approved in 2009 and 2010</t>
    </r>
    <r>
      <rPr>
        <sz val="9"/>
        <rFont val="Times New Roman"/>
        <family val="1"/>
      </rPr>
      <t>.  NDIC did not have any additional positions.</t>
    </r>
  </si>
  <si>
    <r>
      <t>Changes in Compensable Days</t>
    </r>
    <r>
      <rPr>
        <sz val="9"/>
        <rFont val="Times New Roman"/>
        <family val="1"/>
      </rPr>
      <t>:  Since FY 2010 and 2011 have the same number of compensable days, there will be no ATB for FY 2011.</t>
    </r>
  </si>
  <si>
    <r>
      <t>Retirement</t>
    </r>
    <r>
      <rPr>
        <sz val="9"/>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1.3 percent per year.  The requested increase of  $94,000 and $26,000 is necessary to meet our increased retirement obligations as a result of this conversion.  </t>
    </r>
  </si>
  <si>
    <r>
      <t>Employees Compensation Fund</t>
    </r>
    <r>
      <rPr>
        <sz val="9"/>
        <rFont val="Times New Roman"/>
        <family val="1"/>
      </rPr>
      <t>:  The $24,000 increase reflects payments to the Department of Labor for injury benefits paid in the past year under the Federal Employee Compensation Act.  This estimate is based on the first quarter of prior year billing and current year estimates.</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</si>
  <si>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$10,000 is required to meet our commitment to GSA.  The costs associated with GSA rent were derived through the use of an automated system, which uses the latest inventory data, including rate increases to be effective in FY 2011 for each building currently occupied by Department of Justice components, as well as the costs of new space to be occupied.  GSA provided data on the rate increases.</t>
    </r>
  </si>
  <si>
    <t xml:space="preserve">NDIC </t>
  </si>
  <si>
    <t>Asset Forfeiture Fund</t>
  </si>
  <si>
    <t>OCDETF</t>
  </si>
  <si>
    <t>Other</t>
  </si>
  <si>
    <t>Physical Sciences (1300-1399)</t>
  </si>
  <si>
    <t>Education (1700-1799)</t>
  </si>
  <si>
    <t>Transportation</t>
  </si>
  <si>
    <t>Mathematics and Statistics (1500-1599)</t>
  </si>
  <si>
    <t>Headquarters  Johnstown</t>
  </si>
  <si>
    <t>Air Force Personnel at Johnstown</t>
  </si>
  <si>
    <t>OFFICE OF POLICY &amp; INTERAGENCY AFFAIRS</t>
  </si>
  <si>
    <r>
      <t>Health Insurance</t>
    </r>
    <r>
      <rPr>
        <sz val="9"/>
        <rFont val="Times New Roman"/>
        <family val="1"/>
      </rPr>
      <t>:  Effect January 2011, this component's contribution to Federal employees' health insurance premiums will increase by 27.9 percent.  Applied against the 2010 estimate of $1,039,000, the additional amount required is $41,000.</t>
    </r>
  </si>
  <si>
    <r>
      <t>2011 pay raise</t>
    </r>
    <r>
      <rPr>
        <sz val="9"/>
        <rFont val="Times New Roman"/>
        <family val="1"/>
      </rPr>
      <t>.  This request provides for a proposed 1.4 percent pay raise to be effective in January 2011  (This percentage is likely to change as the budget formulation process progresses.)  This increase includes locality pay adjustments as well as the general pay raise.  The amount requested, $256,000, represents the pay amounts for 3/4 of the fiscal year plus appropriate benefits.</t>
    </r>
  </si>
  <si>
    <r>
      <t>DHS Security Charges.</t>
    </r>
    <r>
      <rPr>
        <sz val="9"/>
        <rFont val="Times New Roman"/>
        <family val="1"/>
      </rPr>
      <t xml:space="preserve">  The Department of Homeland Security (DHS) will continue to charge Basic Security and Building Specific Security.  The requested increase of $7,000 is required to meet our commitment to DHS, and cost estimates developed by DHS.</t>
    </r>
  </si>
  <si>
    <t>2009 Appropriation Enacted w/Rescissions and Supplementals</t>
  </si>
  <si>
    <t>2010 Planned</t>
  </si>
  <si>
    <t xml:space="preserve">2011 pay raise (1.4%)     </t>
  </si>
  <si>
    <t>GS-15, $123,758 -155,500</t>
  </si>
  <si>
    <t>GS-14, $105,211 - 136,771</t>
  </si>
  <si>
    <t>GS-13, $89,033 -115,742</t>
  </si>
  <si>
    <t>GS-12, $74,872 - 97,333</t>
  </si>
  <si>
    <t>GS-11, $62,467 -81,204</t>
  </si>
  <si>
    <t>GS-10, $56,857 -73,917</t>
  </si>
  <si>
    <t>GS-9, $51,630 - 67,114</t>
  </si>
  <si>
    <t>GS-8, $46,745 - 60,765</t>
  </si>
  <si>
    <t>GS-7, $42,209 - 54,875</t>
  </si>
  <si>
    <t>GS-6, $37,983 - 49,375</t>
  </si>
  <si>
    <t>GS-5, $34,075 - 44,293</t>
  </si>
  <si>
    <t>GS-4, $30,456 - 39,590</t>
  </si>
  <si>
    <t>GS-3, $27,130 - 35,269</t>
  </si>
  <si>
    <t>GS-2, $24,865 - 31,292</t>
  </si>
  <si>
    <t>GS-1, $22,115 - 27,663</t>
  </si>
  <si>
    <t>SES, $119,554 - 179,700</t>
  </si>
  <si>
    <t>Unobligated Balances.  Funds were carried over from FY 2008 from the 15 8/9 0129 account.  The National Drug Intelligence Center  brought forward $746,361.</t>
  </si>
  <si>
    <t>Unobligated Balances.  Funds were carried over from FY 2008 from the 15 7/9 0129 account.  The National Drug Intelligence Center  brought forward $528,728.</t>
  </si>
  <si>
    <t>Financial Analysis of Program Changes</t>
  </si>
  <si>
    <t>Grades:</t>
  </si>
  <si>
    <t xml:space="preserve">Amount  </t>
  </si>
  <si>
    <t>SES</t>
  </si>
  <si>
    <t>GS-15</t>
  </si>
  <si>
    <t>GS-14</t>
  </si>
  <si>
    <t>GS-13</t>
  </si>
  <si>
    <t>GS-12</t>
  </si>
  <si>
    <t>GS-11</t>
  </si>
  <si>
    <t>GS-10</t>
  </si>
  <si>
    <t>GS-9</t>
  </si>
  <si>
    <t>GS-8</t>
  </si>
  <si>
    <t>GS-7</t>
  </si>
  <si>
    <t xml:space="preserve">GS-5 </t>
  </si>
  <si>
    <t>Total positions &amp; annual amount</t>
  </si>
  <si>
    <t xml:space="preserve">      Lapse (-)</t>
  </si>
  <si>
    <t xml:space="preserve">     Other personnel compensation</t>
  </si>
  <si>
    <t>Total FTE &amp; personnel compensation</t>
  </si>
  <si>
    <t>Personnel benefits</t>
  </si>
  <si>
    <t>Travel and transportation of persons</t>
  </si>
  <si>
    <t>Transportation of things</t>
  </si>
  <si>
    <t>GSA rent</t>
  </si>
  <si>
    <t>Communication, rents, and utilities</t>
  </si>
  <si>
    <t>Printing</t>
  </si>
  <si>
    <t>Advisory and assistance services</t>
  </si>
  <si>
    <t>Other services</t>
  </si>
  <si>
    <t>Purchases of goods &amp; services from Government accounts</t>
  </si>
  <si>
    <t>Research and development contracts</t>
  </si>
  <si>
    <t>Operation and maintenance of equipment</t>
  </si>
  <si>
    <t>Supplies and materials</t>
  </si>
  <si>
    <t>Equipment</t>
  </si>
  <si>
    <t xml:space="preserve">  Total, 2010 program changes requested</t>
  </si>
  <si>
    <t>J: Financial Analysis of Program Changes</t>
  </si>
  <si>
    <t xml:space="preserve">Unobligated Balances.  Funds were carried over from FY 2008 from the 15 8/10 0129 account.  The National Drug Intelligence Center  brought forward $1,500,000. </t>
  </si>
  <si>
    <t xml:space="preserve">Unobligated Balances.  Funds were carried over from FY 2009 from the 15 8/10 0129  account.  The National Drug Intelligence Center  brought forward $850,152. </t>
  </si>
  <si>
    <t>Executive Level IV, $125,700</t>
  </si>
  <si>
    <t>Executive Level III, $133,700</t>
  </si>
  <si>
    <t>Executive Level II, $145,100</t>
  </si>
  <si>
    <t>Executive Level I, $161,200</t>
  </si>
  <si>
    <t>Travel and Management Efficiencies</t>
  </si>
  <si>
    <t>2010 Supplementals</t>
  </si>
  <si>
    <t>2009 Enacted (with Rescissions, direct only)</t>
  </si>
  <si>
    <t>Total 2009 Enacted (with Rescissions and Supplementals)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</si>
</sst>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76">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u val="single"/>
      <sz val="12"/>
      <name val="Times New Roman"/>
      <family val="1"/>
    </font>
    <font>
      <b/>
      <sz val="12"/>
      <name val="Arial"/>
      <family val="2"/>
    </font>
    <font>
      <sz val="10"/>
      <name val="Arial"/>
      <family val="2"/>
    </font>
    <font>
      <b/>
      <sz val="12"/>
      <name val="Times New Roman"/>
      <family val="1"/>
    </font>
    <font>
      <b/>
      <sz val="16"/>
      <name val="Times New Roman"/>
      <family val="1"/>
    </font>
    <font>
      <sz val="10"/>
      <name val="TimesNewRomanPS"/>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u val="single"/>
      <sz val="9"/>
      <color indexed="8"/>
      <name val="Times New Roman"/>
      <family val="1"/>
    </font>
    <font>
      <sz val="12"/>
      <color indexed="9"/>
      <name val="Arial"/>
      <family val="0"/>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sz val="16"/>
      <name val="Arial"/>
      <family val="0"/>
    </font>
    <font>
      <sz val="16"/>
      <name val="Times New Roman"/>
      <family val="1"/>
    </font>
    <font>
      <b/>
      <sz val="9"/>
      <name val="Arial"/>
      <family val="2"/>
    </font>
    <font>
      <sz val="14"/>
      <name val="Times New Roman"/>
      <family val="1"/>
    </font>
    <font>
      <b/>
      <sz val="24"/>
      <name val="Times New Roman"/>
      <family val="1"/>
    </font>
    <font>
      <b/>
      <u val="single"/>
      <sz val="14"/>
      <name val="Times New Roman"/>
      <family val="1"/>
    </font>
    <font>
      <sz val="10"/>
      <color indexed="9"/>
      <name val="TMS"/>
      <family val="0"/>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color indexed="8"/>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color indexed="63"/>
      </top>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hair"/>
    </border>
    <border>
      <left style="thin"/>
      <right style="thin"/>
      <top style="hair"/>
      <bottom style="hair"/>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medium"/>
      <bottom style="medium"/>
    </border>
    <border>
      <left style="thin"/>
      <right style="thin"/>
      <top>
        <color indexed="63"/>
      </top>
      <bottom style="thin">
        <color indexed="23"/>
      </bottom>
    </border>
    <border>
      <left style="thin"/>
      <right style="thin"/>
      <top>
        <color indexed="63"/>
      </top>
      <bottom style="thin">
        <color indexed="8"/>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style="thin"/>
      <top style="hair"/>
      <bottom style="thin"/>
    </border>
    <border>
      <left style="thin"/>
      <right>
        <color indexed="63"/>
      </right>
      <top>
        <color indexed="63"/>
      </top>
      <bottom style="thin">
        <color indexed="23"/>
      </botto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color indexed="8"/>
      </left>
      <right>
        <color indexed="63"/>
      </right>
      <top style="thin">
        <color indexed="23"/>
      </top>
      <bottom style="thin">
        <color indexed="23"/>
      </bottom>
    </border>
    <border>
      <left/>
      <right style="thick"/>
      <top style="medium"/>
      <bottom/>
    </border>
    <border>
      <left/>
      <right style="thick"/>
      <top/>
      <bottom/>
    </border>
    <border>
      <left style="medium"/>
      <right style="thick"/>
      <top/>
      <bottom style="medium"/>
    </border>
    <border>
      <left>
        <color indexed="63"/>
      </left>
      <right>
        <color indexed="63"/>
      </right>
      <top style="hair"/>
      <bottom style="hair"/>
    </border>
    <border>
      <left style="thin"/>
      <right>
        <color indexed="63"/>
      </right>
      <top style="thin"/>
      <bottom style="hair"/>
    </border>
    <border>
      <left>
        <color indexed="63"/>
      </left>
      <right style="thin"/>
      <top style="thin">
        <color indexed="23"/>
      </top>
      <bottom style="thin"/>
    </border>
    <border>
      <left>
        <color indexed="63"/>
      </left>
      <right style="thin"/>
      <top style="hair"/>
      <bottom style="hair"/>
    </border>
    <border>
      <left style="hair"/>
      <right>
        <color indexed="63"/>
      </right>
      <top style="hair"/>
      <bottom style="hair"/>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medium">
        <color indexed="8"/>
      </right>
      <top style="thin">
        <color indexed="8"/>
      </top>
      <bottom style="mediu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medium"/>
      <top>
        <color indexed="63"/>
      </top>
      <bottom style="thin"/>
    </border>
    <border>
      <left>
        <color indexed="63"/>
      </left>
      <right style="medium">
        <color indexed="8"/>
      </right>
      <top>
        <color indexed="63"/>
      </top>
      <bottom>
        <color indexed="63"/>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top style="thin">
        <color indexed="23"/>
      </top>
      <bottom style="hair"/>
    </border>
    <border>
      <left style="thin"/>
      <right style="thin"/>
      <top style="thin">
        <color indexed="23"/>
      </top>
      <bottom style="thin">
        <color indexed="8"/>
      </bottom>
    </border>
    <border>
      <left>
        <color indexed="63"/>
      </left>
      <right style="thin"/>
      <top style="thin"/>
      <bottom>
        <color indexed="63"/>
      </bottom>
    </border>
    <border>
      <left>
        <color indexed="63"/>
      </left>
      <right style="thin"/>
      <top style="hair"/>
      <bottom>
        <color indexed="63"/>
      </bottom>
    </border>
    <border>
      <left>
        <color indexed="63"/>
      </left>
      <right style="thin"/>
      <top style="thin"/>
      <bottom style="hair"/>
    </border>
    <border>
      <left>
        <color indexed="63"/>
      </left>
      <right>
        <color indexed="63"/>
      </right>
      <top style="thin"/>
      <bottom style="hair"/>
    </border>
    <border>
      <left style="medium"/>
      <right/>
      <top style="medium"/>
      <bottom/>
    </border>
    <border>
      <left/>
      <right style="medium"/>
      <top style="medium"/>
      <bottom/>
    </border>
    <border>
      <left style="medium"/>
      <right/>
      <top/>
      <bottom style="medium"/>
    </border>
    <border>
      <left/>
      <right style="medium"/>
      <top/>
      <bottom style="medium"/>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color indexed="23"/>
      </bottom>
    </border>
    <border>
      <left>
        <color indexed="63"/>
      </left>
      <right>
        <color indexed="63"/>
      </right>
      <top style="medium"/>
      <bottom style="thin">
        <color indexed="23"/>
      </bottom>
    </border>
    <border>
      <left style="thin"/>
      <right>
        <color indexed="63"/>
      </right>
      <top style="thin">
        <color indexed="23"/>
      </top>
      <bottom style="hair"/>
    </border>
    <border>
      <left>
        <color indexed="63"/>
      </left>
      <right>
        <color indexed="63"/>
      </right>
      <top style="thin">
        <color indexed="23"/>
      </top>
      <bottom style="hair"/>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style="thin"/>
      <top style="medium"/>
      <bottom style="hair"/>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hair"/>
      <bottom style="mediu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color indexed="63"/>
      </right>
      <top style="medium">
        <color indexed="8"/>
      </top>
      <bottom>
        <color indexed="63"/>
      </bottom>
    </border>
    <border>
      <left>
        <color indexed="63"/>
      </left>
      <right>
        <color indexed="63"/>
      </right>
      <top style="medium"/>
      <bottom style="hair"/>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4"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23" borderId="7" applyNumberFormat="0" applyFont="0" applyAlignment="0" applyProtection="0"/>
    <xf numFmtId="0" fontId="72" fillId="20" borderId="8" applyNumberFormat="0" applyAlignment="0" applyProtection="0"/>
    <xf numFmtId="9" fontId="21"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01">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4" borderId="0" xfId="0" applyNumberFormat="1" applyFont="1" applyFill="1" applyAlignment="1">
      <alignment/>
    </xf>
    <xf numFmtId="177" fontId="0" fillId="0" borderId="0" xfId="0" applyNumberFormat="1" applyBorder="1" applyAlignment="1">
      <alignment/>
    </xf>
    <xf numFmtId="177" fontId="13" fillId="24" borderId="0" xfId="0" applyNumberFormat="1" applyFont="1" applyFill="1" applyAlignment="1">
      <alignment/>
    </xf>
    <xf numFmtId="177" fontId="13" fillId="24" borderId="0" xfId="0" applyNumberFormat="1" applyFont="1" applyFill="1" applyAlignment="1">
      <alignment horizontal="centerContinuous"/>
    </xf>
    <xf numFmtId="3" fontId="23" fillId="0" borderId="0" xfId="0" applyNumberFormat="1" applyFont="1" applyAlignment="1">
      <alignment/>
    </xf>
    <xf numFmtId="177" fontId="6" fillId="0" borderId="0" xfId="0" applyNumberFormat="1" applyFont="1" applyAlignment="1">
      <alignment/>
    </xf>
    <xf numFmtId="0" fontId="21" fillId="0" borderId="0" xfId="90">
      <alignment/>
      <protection/>
    </xf>
    <xf numFmtId="0" fontId="21" fillId="0" borderId="0" xfId="91">
      <alignment/>
      <protection/>
    </xf>
    <xf numFmtId="0" fontId="1" fillId="0" borderId="0" xfId="91" applyFont="1">
      <alignment/>
      <protection/>
    </xf>
    <xf numFmtId="0" fontId="1" fillId="0" borderId="0" xfId="91" applyFont="1" applyAlignment="1">
      <alignment horizontal="left"/>
      <protection/>
    </xf>
    <xf numFmtId="0" fontId="21" fillId="0" borderId="0" xfId="90" applyAlignment="1">
      <alignment horizontal="centerContinuous"/>
      <protection/>
    </xf>
    <xf numFmtId="0" fontId="22" fillId="0" borderId="0" xfId="91" applyFont="1">
      <alignment/>
      <protection/>
    </xf>
    <xf numFmtId="0" fontId="25" fillId="0" borderId="10" xfId="90" applyFont="1" applyBorder="1" applyAlignment="1">
      <alignment horizontal="center"/>
      <protection/>
    </xf>
    <xf numFmtId="0" fontId="25" fillId="0" borderId="11" xfId="90" applyFont="1" applyBorder="1" applyAlignment="1">
      <alignment horizontal="center"/>
      <protection/>
    </xf>
    <xf numFmtId="0" fontId="25" fillId="0" borderId="12" xfId="90" applyFont="1" applyBorder="1" applyAlignment="1">
      <alignment horizontal="center"/>
      <protection/>
    </xf>
    <xf numFmtId="0" fontId="15" fillId="0" borderId="13" xfId="90" applyFont="1" applyBorder="1">
      <alignment/>
      <protection/>
    </xf>
    <xf numFmtId="0" fontId="15" fillId="0" borderId="11" xfId="90" applyFont="1" applyBorder="1">
      <alignment/>
      <protection/>
    </xf>
    <xf numFmtId="5" fontId="25" fillId="0" borderId="0" xfId="90" applyNumberFormat="1" applyFont="1" applyBorder="1">
      <alignment/>
      <protection/>
    </xf>
    <xf numFmtId="5" fontId="25" fillId="0" borderId="14" xfId="90" applyNumberFormat="1" applyFont="1" applyBorder="1">
      <alignment/>
      <protection/>
    </xf>
    <xf numFmtId="0" fontId="15" fillId="0" borderId="15" xfId="90" applyFont="1" applyBorder="1">
      <alignment/>
      <protection/>
    </xf>
    <xf numFmtId="0" fontId="15" fillId="0" borderId="12" xfId="90" applyFont="1" applyBorder="1">
      <alignment/>
      <protection/>
    </xf>
    <xf numFmtId="0" fontId="25" fillId="0" borderId="16" xfId="90" applyFont="1" applyBorder="1" applyAlignment="1">
      <alignment horizontal="left"/>
      <protection/>
    </xf>
    <xf numFmtId="0" fontId="15" fillId="0" borderId="0" xfId="91" applyFont="1">
      <alignment/>
      <protection/>
    </xf>
    <xf numFmtId="0" fontId="15" fillId="0" borderId="14" xfId="91" applyFont="1" applyBorder="1">
      <alignment/>
      <protection/>
    </xf>
    <xf numFmtId="0" fontId="25" fillId="0" borderId="14" xfId="91" applyFont="1" applyBorder="1">
      <alignment/>
      <protection/>
    </xf>
    <xf numFmtId="0" fontId="25" fillId="0" borderId="14" xfId="91" applyFont="1" applyBorder="1" applyAlignment="1">
      <alignment wrapText="1"/>
      <protection/>
    </xf>
    <xf numFmtId="0" fontId="25" fillId="0" borderId="13" xfId="91" applyFont="1" applyBorder="1">
      <alignment/>
      <protection/>
    </xf>
    <xf numFmtId="183" fontId="25" fillId="0" borderId="0" xfId="91" applyNumberFormat="1" applyFont="1" applyBorder="1" applyAlignment="1">
      <alignment horizontal="left"/>
      <protection/>
    </xf>
    <xf numFmtId="185" fontId="25" fillId="0" borderId="0" xfId="55" applyNumberFormat="1" applyFont="1" applyBorder="1" applyAlignment="1">
      <alignment horizontal="left"/>
    </xf>
    <xf numFmtId="177" fontId="30" fillId="24" borderId="17" xfId="0" applyNumberFormat="1" applyFont="1" applyFill="1" applyBorder="1" applyAlignment="1">
      <alignment horizontal="center"/>
    </xf>
    <xf numFmtId="177" fontId="30" fillId="24" borderId="14" xfId="0" applyNumberFormat="1" applyFont="1" applyFill="1" applyBorder="1" applyAlignment="1">
      <alignment horizontal="center"/>
    </xf>
    <xf numFmtId="0" fontId="0" fillId="0" borderId="0" xfId="0" applyBorder="1" applyAlignment="1">
      <alignment vertical="top" wrapText="1"/>
    </xf>
    <xf numFmtId="177" fontId="27" fillId="24" borderId="18" xfId="0" applyNumberFormat="1" applyFont="1" applyFill="1" applyBorder="1" applyAlignment="1">
      <alignment/>
    </xf>
    <xf numFmtId="3" fontId="15" fillId="0" borderId="0" xfId="0" applyNumberFormat="1" applyFont="1" applyAlignment="1">
      <alignment horizontal="centerContinuous"/>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18" xfId="0" applyNumberFormat="1" applyFont="1" applyBorder="1" applyAlignment="1">
      <alignment/>
    </xf>
    <xf numFmtId="177" fontId="4" fillId="0" borderId="18" xfId="0" applyNumberFormat="1" applyFont="1" applyBorder="1" applyAlignment="1">
      <alignment/>
    </xf>
    <xf numFmtId="177" fontId="29" fillId="0" borderId="11" xfId="0" applyNumberFormat="1" applyFont="1" applyBorder="1" applyAlignment="1">
      <alignment horizontal="left"/>
    </xf>
    <xf numFmtId="5" fontId="29" fillId="0" borderId="11" xfId="0" applyNumberFormat="1" applyFont="1" applyBorder="1" applyAlignment="1">
      <alignment/>
    </xf>
    <xf numFmtId="5" fontId="29" fillId="0" borderId="12" xfId="0" applyNumberFormat="1" applyFont="1" applyBorder="1" applyAlignment="1">
      <alignment/>
    </xf>
    <xf numFmtId="177" fontId="5" fillId="0" borderId="16" xfId="0" applyNumberFormat="1" applyFont="1" applyBorder="1" applyAlignment="1">
      <alignment/>
    </xf>
    <xf numFmtId="177" fontId="4" fillId="0" borderId="16" xfId="0" applyNumberFormat="1" applyFont="1" applyBorder="1" applyAlignment="1">
      <alignment/>
    </xf>
    <xf numFmtId="177" fontId="6" fillId="0" borderId="15"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29" fillId="0" borderId="21" xfId="0" applyNumberFormat="1" applyFont="1" applyBorder="1" applyAlignment="1">
      <alignment horizontal="right"/>
    </xf>
    <xf numFmtId="177" fontId="29" fillId="0" borderId="22" xfId="0" applyNumberFormat="1" applyFont="1" applyBorder="1" applyAlignment="1">
      <alignment/>
    </xf>
    <xf numFmtId="177" fontId="29" fillId="0" borderId="12" xfId="0" applyNumberFormat="1" applyFont="1" applyBorder="1" applyAlignment="1">
      <alignment/>
    </xf>
    <xf numFmtId="177" fontId="5" fillId="0" borderId="23" xfId="0" applyNumberFormat="1" applyFont="1" applyBorder="1" applyAlignment="1">
      <alignment/>
    </xf>
    <xf numFmtId="177" fontId="5" fillId="0" borderId="24" xfId="0" applyNumberFormat="1" applyFont="1" applyBorder="1" applyAlignment="1">
      <alignment/>
    </xf>
    <xf numFmtId="177" fontId="5" fillId="0" borderId="25" xfId="0" applyNumberFormat="1" applyFont="1" applyBorder="1" applyAlignment="1">
      <alignment/>
    </xf>
    <xf numFmtId="0" fontId="15" fillId="0" borderId="26" xfId="90" applyFont="1" applyBorder="1">
      <alignment/>
      <protection/>
    </xf>
    <xf numFmtId="0" fontId="15" fillId="0" borderId="26" xfId="90" applyFont="1" applyBorder="1" applyAlignment="1">
      <alignment horizontal="center"/>
      <protection/>
    </xf>
    <xf numFmtId="0" fontId="15" fillId="0" borderId="13" xfId="90" applyFont="1" applyBorder="1" applyAlignment="1">
      <alignment horizontal="center"/>
      <protection/>
    </xf>
    <xf numFmtId="177" fontId="6" fillId="0" borderId="18" xfId="0" applyNumberFormat="1" applyFont="1" applyBorder="1" applyAlignment="1">
      <alignment/>
    </xf>
    <xf numFmtId="177" fontId="6" fillId="0" borderId="11" xfId="0" applyNumberFormat="1" applyFont="1" applyBorder="1" applyAlignment="1">
      <alignment horizontal="fill"/>
    </xf>
    <xf numFmtId="3" fontId="6" fillId="0" borderId="16" xfId="0" applyNumberFormat="1" applyFont="1" applyBorder="1" applyAlignment="1">
      <alignment/>
    </xf>
    <xf numFmtId="3" fontId="6" fillId="0" borderId="23" xfId="0" applyNumberFormat="1" applyFont="1" applyBorder="1" applyAlignment="1">
      <alignment/>
    </xf>
    <xf numFmtId="3" fontId="6" fillId="0" borderId="24" xfId="0" applyNumberFormat="1" applyFont="1" applyBorder="1" applyAlignment="1">
      <alignment/>
    </xf>
    <xf numFmtId="177" fontId="6" fillId="0" borderId="24" xfId="0" applyNumberFormat="1" applyFont="1" applyBorder="1" applyAlignment="1">
      <alignment horizontal="fill"/>
    </xf>
    <xf numFmtId="3" fontId="6" fillId="0" borderId="21" xfId="0" applyNumberFormat="1" applyFont="1" applyBorder="1" applyAlignment="1">
      <alignment/>
    </xf>
    <xf numFmtId="177" fontId="6" fillId="0" borderId="21" xfId="0" applyNumberFormat="1" applyFont="1" applyBorder="1" applyAlignment="1">
      <alignment/>
    </xf>
    <xf numFmtId="177" fontId="22" fillId="0" borderId="27" xfId="0" applyNumberFormat="1" applyFont="1" applyBorder="1" applyAlignment="1">
      <alignment horizontal="right"/>
    </xf>
    <xf numFmtId="3" fontId="36" fillId="0" borderId="0" xfId="0" applyNumberFormat="1" applyFont="1" applyAlignment="1">
      <alignment horizontal="centerContinuous"/>
    </xf>
    <xf numFmtId="177" fontId="22" fillId="0" borderId="11" xfId="0" applyNumberFormat="1" applyFont="1" applyBorder="1" applyAlignment="1">
      <alignment horizontal="fill"/>
    </xf>
    <xf numFmtId="165" fontId="22" fillId="0" borderId="12" xfId="0" applyNumberFormat="1" applyFont="1" applyBorder="1" applyAlignment="1">
      <alignment/>
    </xf>
    <xf numFmtId="177" fontId="30" fillId="24" borderId="22" xfId="0" applyNumberFormat="1" applyFont="1" applyFill="1" applyBorder="1" applyAlignment="1">
      <alignment horizontal="right"/>
    </xf>
    <xf numFmtId="177" fontId="30" fillId="24" borderId="21" xfId="0" applyNumberFormat="1" applyFont="1" applyFill="1" applyBorder="1" applyAlignment="1">
      <alignment horizontal="right"/>
    </xf>
    <xf numFmtId="177" fontId="30" fillId="24" borderId="27" xfId="0" applyNumberFormat="1" applyFont="1" applyFill="1" applyBorder="1" applyAlignment="1">
      <alignment horizontal="right"/>
    </xf>
    <xf numFmtId="177" fontId="29" fillId="0" borderId="22" xfId="0" applyNumberFormat="1" applyFont="1" applyBorder="1" applyAlignment="1">
      <alignment horizontal="right"/>
    </xf>
    <xf numFmtId="177" fontId="29" fillId="0" borderId="27" xfId="0" applyNumberFormat="1" applyFont="1" applyBorder="1" applyAlignment="1">
      <alignment horizontal="right"/>
    </xf>
    <xf numFmtId="177" fontId="27" fillId="24" borderId="16" xfId="0" applyNumberFormat="1" applyFont="1" applyFill="1" applyBorder="1" applyAlignment="1">
      <alignment/>
    </xf>
    <xf numFmtId="177" fontId="27" fillId="24" borderId="16" xfId="0" applyNumberFormat="1" applyFont="1" applyFill="1" applyBorder="1" applyAlignment="1">
      <alignment horizontal="left"/>
    </xf>
    <xf numFmtId="177" fontId="37" fillId="24" borderId="0" xfId="0" applyNumberFormat="1" applyFont="1" applyFill="1" applyAlignment="1">
      <alignment/>
    </xf>
    <xf numFmtId="177" fontId="27" fillId="24" borderId="23" xfId="0" applyNumberFormat="1" applyFont="1" applyFill="1" applyBorder="1" applyAlignment="1">
      <alignment horizontal="left"/>
    </xf>
    <xf numFmtId="0" fontId="25" fillId="0" borderId="28" xfId="91" applyFont="1" applyBorder="1" applyAlignment="1">
      <alignment horizontal="left"/>
      <protection/>
    </xf>
    <xf numFmtId="0" fontId="25" fillId="0" borderId="29" xfId="91" applyFont="1" applyBorder="1" applyAlignment="1">
      <alignment horizontal="left"/>
      <protection/>
    </xf>
    <xf numFmtId="0" fontId="21" fillId="0" borderId="0" xfId="90" applyBorder="1">
      <alignment/>
      <protection/>
    </xf>
    <xf numFmtId="177" fontId="4" fillId="0" borderId="21" xfId="0" applyNumberFormat="1" applyFont="1" applyBorder="1" applyAlignment="1">
      <alignment/>
    </xf>
    <xf numFmtId="5" fontId="30" fillId="24" borderId="25" xfId="0" applyNumberFormat="1" applyFont="1" applyFill="1" applyBorder="1" applyAlignment="1">
      <alignment/>
    </xf>
    <xf numFmtId="5" fontId="30" fillId="24" borderId="24" xfId="0" applyNumberFormat="1" applyFont="1" applyFill="1" applyBorder="1" applyAlignment="1">
      <alignment/>
    </xf>
    <xf numFmtId="177" fontId="28" fillId="24" borderId="30" xfId="0" applyNumberFormat="1" applyFont="1" applyFill="1" applyBorder="1" applyAlignment="1">
      <alignment horizontal="left"/>
    </xf>
    <xf numFmtId="177" fontId="28" fillId="24" borderId="23" xfId="0" applyNumberFormat="1" applyFont="1" applyFill="1" applyBorder="1" applyAlignment="1">
      <alignment horizontal="left"/>
    </xf>
    <xf numFmtId="0" fontId="15" fillId="0" borderId="0" xfId="91" applyFont="1" applyFill="1">
      <alignment/>
      <protection/>
    </xf>
    <xf numFmtId="0" fontId="15" fillId="0" borderId="16" xfId="91" applyFont="1" applyFill="1" applyBorder="1" applyAlignment="1">
      <alignment horizontal="center"/>
      <protection/>
    </xf>
    <xf numFmtId="0" fontId="15" fillId="0" borderId="18" xfId="91" applyFont="1" applyFill="1" applyBorder="1" applyAlignment="1">
      <alignment horizontal="center"/>
      <protection/>
    </xf>
    <xf numFmtId="3" fontId="34" fillId="0" borderId="0" xfId="0" applyNumberFormat="1" applyFont="1" applyAlignment="1">
      <alignment/>
    </xf>
    <xf numFmtId="177" fontId="34" fillId="0" borderId="22" xfId="0" applyNumberFormat="1" applyFont="1" applyBorder="1" applyAlignment="1">
      <alignment horizontal="right"/>
    </xf>
    <xf numFmtId="177" fontId="34" fillId="0" borderId="21" xfId="0" applyNumberFormat="1" applyFont="1" applyBorder="1" applyAlignment="1">
      <alignment horizontal="center"/>
    </xf>
    <xf numFmtId="177" fontId="34" fillId="0" borderId="21" xfId="0" applyNumberFormat="1" applyFont="1" applyBorder="1" applyAlignment="1">
      <alignment horizontal="right"/>
    </xf>
    <xf numFmtId="177" fontId="34" fillId="0" borderId="21" xfId="0" applyNumberFormat="1" applyFont="1" applyBorder="1" applyAlignment="1">
      <alignment/>
    </xf>
    <xf numFmtId="177" fontId="34" fillId="0" borderId="27" xfId="0" applyNumberFormat="1" applyFont="1" applyBorder="1" applyAlignment="1">
      <alignment horizontal="right"/>
    </xf>
    <xf numFmtId="3" fontId="34" fillId="0" borderId="23" xfId="0" applyNumberFormat="1" applyFont="1" applyBorder="1" applyAlignment="1">
      <alignment/>
    </xf>
    <xf numFmtId="3" fontId="34" fillId="0" borderId="11" xfId="0" applyNumberFormat="1" applyFont="1" applyBorder="1" applyAlignment="1">
      <alignment/>
    </xf>
    <xf numFmtId="3" fontId="34" fillId="0" borderId="15" xfId="0" applyNumberFormat="1" applyFont="1" applyBorder="1" applyAlignment="1">
      <alignment/>
    </xf>
    <xf numFmtId="3" fontId="41" fillId="0" borderId="11" xfId="0" applyNumberFormat="1" applyFont="1" applyBorder="1" applyAlignment="1">
      <alignment/>
    </xf>
    <xf numFmtId="0" fontId="21" fillId="0" borderId="0" xfId="90" applyFont="1" applyAlignment="1">
      <alignment horizontal="left"/>
      <protection/>
    </xf>
    <xf numFmtId="0" fontId="21" fillId="0" borderId="0" xfId="90" applyFont="1" applyBorder="1">
      <alignment/>
      <protection/>
    </xf>
    <xf numFmtId="0" fontId="0" fillId="0" borderId="0" xfId="0" applyBorder="1" applyAlignment="1">
      <alignment horizontal="center"/>
    </xf>
    <xf numFmtId="0" fontId="0" fillId="0" borderId="0" xfId="0" applyAlignment="1">
      <alignment horizontal="center"/>
    </xf>
    <xf numFmtId="177" fontId="27" fillId="0" borderId="23" xfId="0" applyNumberFormat="1" applyFont="1" applyFill="1" applyBorder="1" applyAlignment="1">
      <alignment horizontal="left"/>
    </xf>
    <xf numFmtId="0" fontId="15" fillId="0" borderId="31" xfId="90" applyFont="1" applyBorder="1">
      <alignment/>
      <protection/>
    </xf>
    <xf numFmtId="0" fontId="21" fillId="0" borderId="32" xfId="90" applyBorder="1">
      <alignment/>
      <protection/>
    </xf>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5" fillId="0" borderId="0" xfId="91" applyFont="1">
      <alignment/>
      <protection/>
    </xf>
    <xf numFmtId="177" fontId="13" fillId="0" borderId="0" xfId="0" applyNumberFormat="1" applyFont="1" applyFill="1" applyBorder="1" applyAlignment="1">
      <alignment/>
    </xf>
    <xf numFmtId="0" fontId="3" fillId="0" borderId="0" xfId="90" applyFont="1" applyFill="1" applyAlignment="1">
      <alignment/>
      <protection/>
    </xf>
    <xf numFmtId="0" fontId="15" fillId="0" borderId="0" xfId="91" applyFont="1" applyFill="1" applyBorder="1" applyAlignment="1">
      <alignment horizontal="center"/>
      <protection/>
    </xf>
    <xf numFmtId="0" fontId="15" fillId="0" borderId="0" xfId="91" applyFont="1" applyBorder="1">
      <alignment/>
      <protection/>
    </xf>
    <xf numFmtId="183" fontId="15" fillId="0" borderId="0" xfId="42" applyNumberFormat="1" applyFont="1" applyBorder="1" applyAlignment="1">
      <alignment/>
    </xf>
    <xf numFmtId="177" fontId="6" fillId="0" borderId="0" xfId="0" applyNumberFormat="1" applyFont="1" applyBorder="1" applyAlignment="1">
      <alignment horizontal="fill"/>
    </xf>
    <xf numFmtId="177" fontId="22" fillId="0" borderId="33" xfId="0" applyNumberFormat="1" applyFont="1" applyBorder="1" applyAlignment="1">
      <alignment horizontal="fill"/>
    </xf>
    <xf numFmtId="177" fontId="6" fillId="0" borderId="34" xfId="0" applyNumberFormat="1" applyFont="1" applyBorder="1" applyAlignment="1">
      <alignment horizontal="fill"/>
    </xf>
    <xf numFmtId="177" fontId="22" fillId="0" borderId="35" xfId="0" applyNumberFormat="1" applyFont="1" applyBorder="1" applyAlignment="1">
      <alignment horizontal="fill"/>
    </xf>
    <xf numFmtId="177" fontId="22" fillId="0" borderId="18" xfId="0" applyNumberFormat="1" applyFont="1" applyBorder="1" applyAlignment="1">
      <alignment/>
    </xf>
    <xf numFmtId="177" fontId="6" fillId="0" borderId="0" xfId="0" applyNumberFormat="1" applyFont="1" applyBorder="1" applyAlignment="1">
      <alignment/>
    </xf>
    <xf numFmtId="0" fontId="25" fillId="0" borderId="0" xfId="91" applyFont="1" applyFill="1" applyBorder="1" applyAlignment="1">
      <alignment horizontal="centerContinuous"/>
      <protection/>
    </xf>
    <xf numFmtId="0" fontId="26" fillId="0" borderId="0" xfId="91" applyFont="1" applyFill="1" applyBorder="1" applyAlignment="1">
      <alignment horizontal="center"/>
      <protection/>
    </xf>
    <xf numFmtId="185" fontId="25" fillId="0" borderId="0" xfId="55" applyNumberFormat="1" applyFont="1" applyBorder="1" applyAlignment="1">
      <alignment/>
    </xf>
    <xf numFmtId="183" fontId="25" fillId="0" borderId="0" xfId="42" applyNumberFormat="1" applyFont="1" applyBorder="1" applyAlignment="1">
      <alignment/>
    </xf>
    <xf numFmtId="0" fontId="1" fillId="0" borderId="0" xfId="91" applyFont="1" applyBorder="1" applyAlignment="1">
      <alignment horizontal="left"/>
      <protection/>
    </xf>
    <xf numFmtId="0" fontId="6" fillId="0" borderId="0" xfId="0" applyFont="1" applyAlignment="1">
      <alignment/>
    </xf>
    <xf numFmtId="3" fontId="19" fillId="0" borderId="21" xfId="0" applyNumberFormat="1" applyFont="1" applyBorder="1" applyAlignment="1">
      <alignment/>
    </xf>
    <xf numFmtId="0" fontId="15" fillId="0" borderId="15" xfId="91" applyFont="1" applyFill="1" applyBorder="1" applyAlignment="1">
      <alignment horizontal="center" wrapText="1"/>
      <protection/>
    </xf>
    <xf numFmtId="0" fontId="15" fillId="0" borderId="12" xfId="91" applyFont="1" applyFill="1" applyBorder="1" applyAlignment="1">
      <alignment horizontal="center" wrapText="1"/>
      <protection/>
    </xf>
    <xf numFmtId="177" fontId="13" fillId="24" borderId="36" xfId="0" applyNumberFormat="1" applyFont="1" applyFill="1" applyBorder="1" applyAlignment="1">
      <alignment/>
    </xf>
    <xf numFmtId="177" fontId="13" fillId="24" borderId="37" xfId="0" applyNumberFormat="1" applyFont="1" applyFill="1" applyBorder="1" applyAlignment="1">
      <alignment horizontal="left"/>
    </xf>
    <xf numFmtId="0" fontId="15" fillId="0" borderId="10" xfId="91" applyFont="1" applyBorder="1">
      <alignment/>
      <protection/>
    </xf>
    <xf numFmtId="0" fontId="15" fillId="0" borderId="14" xfId="0" applyFont="1" applyBorder="1" applyAlignment="1">
      <alignment/>
    </xf>
    <xf numFmtId="0" fontId="15" fillId="0" borderId="14" xfId="0" applyFont="1" applyBorder="1" applyAlignment="1">
      <alignment wrapText="1"/>
    </xf>
    <xf numFmtId="0" fontId="33"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28" fillId="24" borderId="24" xfId="0" applyNumberFormat="1" applyFont="1" applyFill="1" applyBorder="1" applyAlignment="1">
      <alignment/>
    </xf>
    <xf numFmtId="3" fontId="22" fillId="0" borderId="38" xfId="0" applyNumberFormat="1" applyFont="1" applyBorder="1" applyAlignment="1">
      <alignment/>
    </xf>
    <xf numFmtId="0" fontId="0" fillId="0" borderId="39" xfId="0" applyBorder="1" applyAlignment="1">
      <alignment/>
    </xf>
    <xf numFmtId="177" fontId="34" fillId="0" borderId="20" xfId="0" applyNumberFormat="1" applyFont="1" applyBorder="1" applyAlignment="1">
      <alignment vertical="center"/>
    </xf>
    <xf numFmtId="177" fontId="34" fillId="0" borderId="11" xfId="0" applyNumberFormat="1" applyFont="1" applyBorder="1" applyAlignment="1">
      <alignment vertical="center"/>
    </xf>
    <xf numFmtId="177" fontId="45" fillId="0" borderId="0" xfId="0" applyNumberFormat="1" applyFont="1" applyAlignment="1">
      <alignment/>
    </xf>
    <xf numFmtId="0" fontId="47" fillId="0" borderId="0" xfId="91" applyFont="1">
      <alignment/>
      <protection/>
    </xf>
    <xf numFmtId="0" fontId="15" fillId="0" borderId="0" xfId="91" applyFont="1" applyFill="1" applyAlignment="1">
      <alignment vertical="center"/>
      <protection/>
    </xf>
    <xf numFmtId="0" fontId="0" fillId="0" borderId="0" xfId="0" applyAlignment="1">
      <alignment/>
    </xf>
    <xf numFmtId="206" fontId="15" fillId="0" borderId="0" xfId="91" applyNumberFormat="1" applyFont="1">
      <alignment/>
      <protection/>
    </xf>
    <xf numFmtId="5" fontId="25" fillId="0" borderId="40" xfId="55" applyNumberFormat="1" applyFont="1" applyBorder="1" applyAlignment="1">
      <alignment horizontal="left"/>
    </xf>
    <xf numFmtId="206" fontId="30" fillId="24" borderId="23" xfId="0" applyNumberFormat="1" applyFont="1" applyFill="1" applyBorder="1" applyAlignment="1">
      <alignment/>
    </xf>
    <xf numFmtId="0" fontId="46" fillId="0" borderId="0" xfId="91" applyFont="1" applyAlignment="1">
      <alignment horizontal="left"/>
      <protection/>
    </xf>
    <xf numFmtId="0" fontId="48" fillId="0" borderId="0" xfId="0" applyFont="1" applyAlignment="1">
      <alignment/>
    </xf>
    <xf numFmtId="177" fontId="48" fillId="0" borderId="0" xfId="0" applyNumberFormat="1" applyFont="1" applyAlignment="1">
      <alignment/>
    </xf>
    <xf numFmtId="177" fontId="33" fillId="0" borderId="0" xfId="0" applyNumberFormat="1" applyFont="1" applyAlignment="1">
      <alignment/>
    </xf>
    <xf numFmtId="177" fontId="48" fillId="0" borderId="0" xfId="0" applyNumberFormat="1" applyFont="1" applyAlignment="1">
      <alignment/>
    </xf>
    <xf numFmtId="177" fontId="33" fillId="0" borderId="0" xfId="0" applyNumberFormat="1" applyFont="1" applyAlignment="1">
      <alignment/>
    </xf>
    <xf numFmtId="177" fontId="48" fillId="0" borderId="0" xfId="0" applyNumberFormat="1" applyFont="1" applyAlignment="1">
      <alignment/>
    </xf>
    <xf numFmtId="177" fontId="50" fillId="0" borderId="0" xfId="0" applyNumberFormat="1" applyFont="1" applyAlignment="1">
      <alignment/>
    </xf>
    <xf numFmtId="177" fontId="49" fillId="0" borderId="0" xfId="0" applyNumberFormat="1" applyFont="1" applyAlignment="1">
      <alignment/>
    </xf>
    <xf numFmtId="0" fontId="50" fillId="0" borderId="0" xfId="0" applyFont="1" applyAlignment="1">
      <alignment/>
    </xf>
    <xf numFmtId="3" fontId="50" fillId="0" borderId="0" xfId="0" applyNumberFormat="1" applyFont="1" applyAlignment="1">
      <alignment/>
    </xf>
    <xf numFmtId="3" fontId="50" fillId="0" borderId="0" xfId="0" applyNumberFormat="1" applyFont="1" applyBorder="1" applyAlignment="1">
      <alignment/>
    </xf>
    <xf numFmtId="3" fontId="49" fillId="0" borderId="0" xfId="0" applyNumberFormat="1" applyFont="1" applyAlignment="1">
      <alignment/>
    </xf>
    <xf numFmtId="0" fontId="48" fillId="0" borderId="0" xfId="90" applyFont="1">
      <alignment/>
      <protection/>
    </xf>
    <xf numFmtId="0" fontId="33" fillId="0" borderId="0" xfId="90" applyFont="1">
      <alignment/>
      <protection/>
    </xf>
    <xf numFmtId="177" fontId="22" fillId="0" borderId="0" xfId="0" applyNumberFormat="1" applyFont="1" applyAlignment="1">
      <alignment/>
    </xf>
    <xf numFmtId="37" fontId="0" fillId="0" borderId="41" xfId="0" applyNumberFormat="1" applyBorder="1" applyAlignment="1">
      <alignment/>
    </xf>
    <xf numFmtId="37" fontId="6" fillId="0" borderId="26" xfId="0" applyNumberFormat="1" applyFont="1" applyBorder="1" applyAlignment="1">
      <alignment/>
    </xf>
    <xf numFmtId="37" fontId="6" fillId="0" borderId="25" xfId="0" applyNumberFormat="1" applyFont="1" applyBorder="1" applyAlignment="1">
      <alignment/>
    </xf>
    <xf numFmtId="37" fontId="6" fillId="0" borderId="42" xfId="0" applyNumberFormat="1" applyFont="1" applyBorder="1" applyAlignment="1">
      <alignment/>
    </xf>
    <xf numFmtId="37" fontId="6" fillId="0" borderId="41" xfId="0" applyNumberFormat="1" applyFont="1" applyBorder="1" applyAlignment="1">
      <alignment/>
    </xf>
    <xf numFmtId="37" fontId="22" fillId="0" borderId="43" xfId="0" applyNumberFormat="1" applyFont="1" applyBorder="1" applyAlignment="1">
      <alignment/>
    </xf>
    <xf numFmtId="37" fontId="22" fillId="0" borderId="44" xfId="0" applyNumberFormat="1" applyFont="1" applyBorder="1" applyAlignment="1">
      <alignment/>
    </xf>
    <xf numFmtId="37" fontId="22" fillId="0" borderId="45" xfId="0" applyNumberFormat="1" applyFont="1" applyBorder="1" applyAlignment="1">
      <alignment/>
    </xf>
    <xf numFmtId="37" fontId="6" fillId="0" borderId="13" xfId="0" applyNumberFormat="1" applyFont="1" applyBorder="1" applyAlignment="1">
      <alignment/>
    </xf>
    <xf numFmtId="37" fontId="6" fillId="0" borderId="12" xfId="0" applyNumberFormat="1" applyFont="1" applyBorder="1" applyAlignment="1">
      <alignment/>
    </xf>
    <xf numFmtId="37" fontId="6" fillId="0" borderId="46" xfId="0" applyNumberFormat="1" applyFont="1" applyBorder="1" applyAlignment="1">
      <alignment/>
    </xf>
    <xf numFmtId="37" fontId="22" fillId="0" borderId="13" xfId="0" applyNumberFormat="1" applyFont="1" applyBorder="1" applyAlignment="1">
      <alignment/>
    </xf>
    <xf numFmtId="5" fontId="22" fillId="0" borderId="13" xfId="0" applyNumberFormat="1" applyFont="1" applyBorder="1" applyAlignment="1">
      <alignment/>
    </xf>
    <xf numFmtId="3" fontId="41" fillId="0" borderId="15" xfId="0" applyNumberFormat="1" applyFont="1" applyBorder="1" applyAlignment="1">
      <alignment/>
    </xf>
    <xf numFmtId="37" fontId="6" fillId="0" borderId="47" xfId="0" applyNumberFormat="1" applyFont="1" applyBorder="1" applyAlignment="1">
      <alignment/>
    </xf>
    <xf numFmtId="37" fontId="6" fillId="0" borderId="24" xfId="0" applyNumberFormat="1" applyFont="1" applyBorder="1" applyAlignment="1">
      <alignment/>
    </xf>
    <xf numFmtId="37" fontId="6" fillId="0" borderId="25" xfId="0" applyNumberFormat="1" applyFont="1" applyBorder="1" applyAlignment="1">
      <alignment/>
    </xf>
    <xf numFmtId="37" fontId="6" fillId="0" borderId="15" xfId="0" applyNumberFormat="1" applyFont="1" applyBorder="1" applyAlignment="1">
      <alignment/>
    </xf>
    <xf numFmtId="37" fontId="6" fillId="0" borderId="11" xfId="0" applyNumberFormat="1" applyFont="1" applyBorder="1" applyAlignment="1">
      <alignment/>
    </xf>
    <xf numFmtId="37" fontId="6" fillId="0" borderId="12" xfId="0" applyNumberFormat="1" applyFont="1" applyBorder="1" applyAlignment="1">
      <alignment/>
    </xf>
    <xf numFmtId="37" fontId="6" fillId="0" borderId="46" xfId="0" applyNumberFormat="1" applyFont="1" applyBorder="1" applyAlignment="1">
      <alignment/>
    </xf>
    <xf numFmtId="37" fontId="25" fillId="0" borderId="16" xfId="90" applyNumberFormat="1" applyFont="1" applyBorder="1">
      <alignment/>
      <protection/>
    </xf>
    <xf numFmtId="37" fontId="25" fillId="0" borderId="0" xfId="90" applyNumberFormat="1" applyFont="1" applyBorder="1">
      <alignment/>
      <protection/>
    </xf>
    <xf numFmtId="3" fontId="15" fillId="0" borderId="0" xfId="91" applyNumberFormat="1" applyFont="1">
      <alignment/>
      <protection/>
    </xf>
    <xf numFmtId="3" fontId="15" fillId="0" borderId="16" xfId="42" applyNumberFormat="1" applyFont="1" applyBorder="1" applyAlignment="1">
      <alignment/>
    </xf>
    <xf numFmtId="3" fontId="15" fillId="0" borderId="14" xfId="42" applyNumberFormat="1" applyFont="1" applyBorder="1" applyAlignment="1">
      <alignment/>
    </xf>
    <xf numFmtId="3" fontId="25" fillId="0" borderId="16" xfId="42" applyNumberFormat="1" applyFont="1" applyBorder="1" applyAlignment="1">
      <alignment/>
    </xf>
    <xf numFmtId="3" fontId="25" fillId="0" borderId="14" xfId="42" applyNumberFormat="1" applyFont="1" applyBorder="1" applyAlignment="1">
      <alignment/>
    </xf>
    <xf numFmtId="37" fontId="15" fillId="0" borderId="16" xfId="91" applyNumberFormat="1" applyFont="1" applyBorder="1">
      <alignment/>
      <protection/>
    </xf>
    <xf numFmtId="37" fontId="15" fillId="0" borderId="18" xfId="91" applyNumberFormat="1" applyFont="1" applyBorder="1">
      <alignment/>
      <protection/>
    </xf>
    <xf numFmtId="37" fontId="15" fillId="0" borderId="0" xfId="91" applyNumberFormat="1" applyFont="1">
      <alignment/>
      <protection/>
    </xf>
    <xf numFmtId="37" fontId="15" fillId="0" borderId="0" xfId="91" applyNumberFormat="1" applyFont="1" applyBorder="1">
      <alignment/>
      <protection/>
    </xf>
    <xf numFmtId="37" fontId="15" fillId="0" borderId="16" xfId="91" applyNumberFormat="1" applyFont="1" applyBorder="1" applyAlignment="1">
      <alignment/>
      <protection/>
    </xf>
    <xf numFmtId="37" fontId="15" fillId="0" borderId="18" xfId="91" applyNumberFormat="1" applyFont="1" applyBorder="1" applyAlignment="1">
      <alignment/>
      <protection/>
    </xf>
    <xf numFmtId="37" fontId="15" fillId="0" borderId="15" xfId="42" applyNumberFormat="1" applyFont="1" applyBorder="1" applyAlignment="1">
      <alignment/>
    </xf>
    <xf numFmtId="37" fontId="15" fillId="0" borderId="12" xfId="42" applyNumberFormat="1" applyFont="1" applyBorder="1" applyAlignment="1">
      <alignment/>
    </xf>
    <xf numFmtId="37" fontId="15" fillId="0" borderId="16" xfId="42" applyNumberFormat="1" applyFont="1" applyBorder="1" applyAlignment="1">
      <alignment/>
    </xf>
    <xf numFmtId="37" fontId="15" fillId="0" borderId="14" xfId="42" applyNumberFormat="1" applyFont="1" applyBorder="1" applyAlignment="1">
      <alignment/>
    </xf>
    <xf numFmtId="37" fontId="15" fillId="0" borderId="11" xfId="42" applyNumberFormat="1" applyFont="1" applyBorder="1" applyAlignment="1">
      <alignment/>
    </xf>
    <xf numFmtId="37" fontId="15" fillId="0" borderId="12" xfId="91" applyNumberFormat="1" applyFont="1" applyBorder="1">
      <alignment/>
      <protection/>
    </xf>
    <xf numFmtId="37" fontId="25" fillId="0" borderId="15" xfId="42" applyNumberFormat="1" applyFont="1" applyBorder="1" applyAlignment="1">
      <alignment/>
    </xf>
    <xf numFmtId="37" fontId="25" fillId="0" borderId="12" xfId="42" applyNumberFormat="1" applyFont="1" applyBorder="1" applyAlignment="1">
      <alignment/>
    </xf>
    <xf numFmtId="37" fontId="25" fillId="0" borderId="16" xfId="42" applyNumberFormat="1" applyFont="1" applyBorder="1" applyAlignment="1">
      <alignment/>
    </xf>
    <xf numFmtId="37" fontId="25" fillId="0" borderId="14" xfId="42" applyNumberFormat="1" applyFont="1" applyBorder="1" applyAlignment="1">
      <alignment/>
    </xf>
    <xf numFmtId="37" fontId="25" fillId="0" borderId="30" xfId="42" applyNumberFormat="1" applyFont="1" applyBorder="1" applyAlignment="1">
      <alignment/>
    </xf>
    <xf numFmtId="37" fontId="25" fillId="0" borderId="11" xfId="42" applyNumberFormat="1" applyFont="1" applyBorder="1" applyAlignment="1">
      <alignment/>
    </xf>
    <xf numFmtId="37" fontId="25" fillId="0" borderId="48" xfId="91" applyNumberFormat="1" applyFont="1" applyBorder="1" applyAlignment="1">
      <alignment horizontal="left"/>
      <protection/>
    </xf>
    <xf numFmtId="37" fontId="5" fillId="0" borderId="23" xfId="0" applyNumberFormat="1" applyFont="1" applyBorder="1" applyAlignment="1">
      <alignment/>
    </xf>
    <xf numFmtId="37" fontId="5" fillId="0" borderId="24" xfId="0" applyNumberFormat="1" applyFont="1" applyBorder="1" applyAlignment="1">
      <alignment/>
    </xf>
    <xf numFmtId="37" fontId="5" fillId="0" borderId="25" xfId="0" applyNumberFormat="1" applyFont="1" applyBorder="1" applyAlignment="1">
      <alignment/>
    </xf>
    <xf numFmtId="37" fontId="29" fillId="0" borderId="15" xfId="0" applyNumberFormat="1" applyFont="1" applyBorder="1" applyAlignment="1">
      <alignment/>
    </xf>
    <xf numFmtId="37" fontId="29" fillId="0" borderId="11" xfId="0" applyNumberFormat="1" applyFont="1" applyBorder="1" applyAlignment="1">
      <alignment/>
    </xf>
    <xf numFmtId="37" fontId="5" fillId="0" borderId="15" xfId="0" applyNumberFormat="1" applyFont="1" applyBorder="1" applyAlignment="1">
      <alignment/>
    </xf>
    <xf numFmtId="37" fontId="5" fillId="0" borderId="11" xfId="0" applyNumberFormat="1" applyFont="1" applyBorder="1" applyAlignment="1">
      <alignment/>
    </xf>
    <xf numFmtId="37" fontId="5" fillId="0" borderId="12" xfId="0" applyNumberFormat="1" applyFont="1" applyBorder="1" applyAlignment="1">
      <alignment/>
    </xf>
    <xf numFmtId="37" fontId="5" fillId="0" borderId="30" xfId="0" applyNumberFormat="1" applyFont="1" applyBorder="1" applyAlignment="1">
      <alignment/>
    </xf>
    <xf numFmtId="37" fontId="5" fillId="0" borderId="49" xfId="0" applyNumberFormat="1" applyFont="1" applyBorder="1" applyAlignment="1">
      <alignment/>
    </xf>
    <xf numFmtId="37" fontId="5" fillId="0" borderId="50" xfId="0" applyNumberFormat="1" applyFont="1" applyBorder="1" applyAlignment="1">
      <alignment/>
    </xf>
    <xf numFmtId="5" fontId="5" fillId="0" borderId="11" xfId="0" applyNumberFormat="1" applyFont="1" applyBorder="1" applyAlignment="1">
      <alignment/>
    </xf>
    <xf numFmtId="5" fontId="5" fillId="0" borderId="12" xfId="0" applyNumberFormat="1" applyFont="1" applyBorder="1" applyAlignment="1">
      <alignment/>
    </xf>
    <xf numFmtId="37" fontId="31" fillId="24" borderId="51" xfId="0" applyNumberFormat="1" applyFont="1" applyFill="1" applyBorder="1" applyAlignment="1">
      <alignment/>
    </xf>
    <xf numFmtId="37" fontId="31" fillId="24" borderId="52" xfId="0" applyNumberFormat="1" applyFont="1" applyFill="1" applyBorder="1" applyAlignment="1">
      <alignment/>
    </xf>
    <xf numFmtId="37" fontId="31" fillId="24" borderId="53" xfId="0" applyNumberFormat="1" applyFont="1" applyFill="1" applyBorder="1" applyAlignment="1">
      <alignment/>
    </xf>
    <xf numFmtId="37" fontId="31" fillId="24" borderId="54" xfId="0" applyNumberFormat="1" applyFont="1" applyFill="1" applyBorder="1" applyAlignment="1">
      <alignment/>
    </xf>
    <xf numFmtId="37" fontId="15" fillId="0" borderId="26" xfId="0" applyNumberFormat="1" applyFont="1" applyBorder="1" applyAlignment="1">
      <alignment/>
    </xf>
    <xf numFmtId="37" fontId="15" fillId="0" borderId="25" xfId="0" applyNumberFormat="1" applyFont="1" applyBorder="1" applyAlignment="1">
      <alignment/>
    </xf>
    <xf numFmtId="37" fontId="13" fillId="24" borderId="26" xfId="0" applyNumberFormat="1" applyFont="1" applyFill="1" applyBorder="1" applyAlignment="1">
      <alignment/>
    </xf>
    <xf numFmtId="37" fontId="13" fillId="24" borderId="55" xfId="0" applyNumberFormat="1" applyFont="1" applyFill="1" applyBorder="1" applyAlignment="1">
      <alignment/>
    </xf>
    <xf numFmtId="37" fontId="13" fillId="24" borderId="25" xfId="0" applyNumberFormat="1" applyFont="1" applyFill="1" applyBorder="1" applyAlignment="1">
      <alignment/>
    </xf>
    <xf numFmtId="37" fontId="32" fillId="0" borderId="56" xfId="0" applyNumberFormat="1" applyFont="1" applyBorder="1" applyAlignment="1">
      <alignment/>
    </xf>
    <xf numFmtId="37" fontId="32" fillId="0" borderId="57" xfId="0" applyNumberFormat="1" applyFont="1" applyBorder="1" applyAlignment="1">
      <alignment/>
    </xf>
    <xf numFmtId="37" fontId="32" fillId="0" borderId="50" xfId="0" applyNumberFormat="1" applyFont="1" applyBorder="1" applyAlignment="1">
      <alignment/>
    </xf>
    <xf numFmtId="37" fontId="27" fillId="24" borderId="23" xfId="0" applyNumberFormat="1" applyFont="1" applyFill="1" applyBorder="1" applyAlignment="1">
      <alignment/>
    </xf>
    <xf numFmtId="37" fontId="27" fillId="24" borderId="24" xfId="0" applyNumberFormat="1" applyFont="1" applyFill="1" applyBorder="1" applyAlignment="1">
      <alignment/>
    </xf>
    <xf numFmtId="37" fontId="27" fillId="24" borderId="25" xfId="0" applyNumberFormat="1" applyFont="1" applyFill="1" applyBorder="1" applyAlignment="1">
      <alignment/>
    </xf>
    <xf numFmtId="37" fontId="27" fillId="24" borderId="15" xfId="0" applyNumberFormat="1" applyFont="1" applyFill="1" applyBorder="1" applyAlignment="1">
      <alignment/>
    </xf>
    <xf numFmtId="37" fontId="27" fillId="24" borderId="11" xfId="0" applyNumberFormat="1" applyFont="1" applyFill="1" applyBorder="1" applyAlignment="1">
      <alignment/>
    </xf>
    <xf numFmtId="37" fontId="27" fillId="24" borderId="12" xfId="0" applyNumberFormat="1" applyFont="1" applyFill="1" applyBorder="1" applyAlignment="1">
      <alignment/>
    </xf>
    <xf numFmtId="37" fontId="28" fillId="24" borderId="30" xfId="0" applyNumberFormat="1" applyFont="1" applyFill="1" applyBorder="1" applyAlignment="1">
      <alignment/>
    </xf>
    <xf numFmtId="4" fontId="27" fillId="24" borderId="23" xfId="0" applyNumberFormat="1" applyFont="1" applyFill="1" applyBorder="1" applyAlignment="1">
      <alignment/>
    </xf>
    <xf numFmtId="4" fontId="27" fillId="24" borderId="23" xfId="0" applyNumberFormat="1" applyFont="1" applyFill="1" applyBorder="1" applyAlignment="1">
      <alignment horizontal="right"/>
    </xf>
    <xf numFmtId="4" fontId="6" fillId="0" borderId="23" xfId="0" applyNumberFormat="1" applyFont="1" applyBorder="1" applyAlignment="1">
      <alignment/>
    </xf>
    <xf numFmtId="4" fontId="27" fillId="24" borderId="25" xfId="0" applyNumberFormat="1" applyFont="1" applyFill="1" applyBorder="1" applyAlignment="1">
      <alignment/>
    </xf>
    <xf numFmtId="37" fontId="13" fillId="24" borderId="23" xfId="0" applyNumberFormat="1" applyFont="1" applyFill="1" applyBorder="1" applyAlignment="1">
      <alignment/>
    </xf>
    <xf numFmtId="37" fontId="13" fillId="24" borderId="24" xfId="0" applyNumberFormat="1" applyFont="1" applyFill="1" applyBorder="1" applyAlignment="1">
      <alignment/>
    </xf>
    <xf numFmtId="37" fontId="13" fillId="24" borderId="23" xfId="0" applyNumberFormat="1" applyFont="1" applyFill="1" applyBorder="1" applyAlignment="1">
      <alignment horizontal="right"/>
    </xf>
    <xf numFmtId="37" fontId="13" fillId="0" borderId="23" xfId="0" applyNumberFormat="1" applyFont="1" applyFill="1" applyBorder="1" applyAlignment="1">
      <alignment/>
    </xf>
    <xf numFmtId="37" fontId="13" fillId="0" borderId="24" xfId="0" applyNumberFormat="1" applyFont="1" applyFill="1" applyBorder="1" applyAlignment="1">
      <alignment/>
    </xf>
    <xf numFmtId="37" fontId="13" fillId="0" borderId="25" xfId="0" applyNumberFormat="1" applyFont="1" applyFill="1" applyBorder="1" applyAlignment="1">
      <alignment/>
    </xf>
    <xf numFmtId="37" fontId="14" fillId="24" borderId="23" xfId="0" applyNumberFormat="1" applyFont="1" applyFill="1" applyBorder="1" applyAlignment="1">
      <alignment/>
    </xf>
    <xf numFmtId="37" fontId="14" fillId="24" borderId="24" xfId="0" applyNumberFormat="1" applyFont="1" applyFill="1" applyBorder="1" applyAlignment="1">
      <alignment/>
    </xf>
    <xf numFmtId="37" fontId="14" fillId="24" borderId="25" xfId="0" applyNumberFormat="1" applyFont="1" applyFill="1" applyBorder="1" applyAlignment="1">
      <alignment/>
    </xf>
    <xf numFmtId="37" fontId="13" fillId="24" borderId="16" xfId="0" applyNumberFormat="1" applyFont="1" applyFill="1" applyBorder="1" applyAlignment="1">
      <alignment/>
    </xf>
    <xf numFmtId="37" fontId="13" fillId="24" borderId="0" xfId="0" applyNumberFormat="1" applyFont="1" applyFill="1" applyBorder="1" applyAlignment="1">
      <alignment/>
    </xf>
    <xf numFmtId="37" fontId="13" fillId="24" borderId="18" xfId="0" applyNumberFormat="1" applyFont="1" applyFill="1" applyBorder="1" applyAlignment="1">
      <alignment/>
    </xf>
    <xf numFmtId="37" fontId="13" fillId="24" borderId="30" xfId="0" applyNumberFormat="1" applyFont="1" applyFill="1" applyBorder="1" applyAlignment="1">
      <alignment/>
    </xf>
    <xf numFmtId="37" fontId="13" fillId="24" borderId="49" xfId="0" applyNumberFormat="1" applyFont="1" applyFill="1" applyBorder="1" applyAlignment="1">
      <alignment/>
    </xf>
    <xf numFmtId="37" fontId="13" fillId="24" borderId="50" xfId="0" applyNumberFormat="1" applyFont="1" applyFill="1" applyBorder="1" applyAlignment="1">
      <alignment/>
    </xf>
    <xf numFmtId="37" fontId="30" fillId="0" borderId="58" xfId="0" applyNumberFormat="1" applyFont="1" applyFill="1" applyBorder="1" applyAlignment="1">
      <alignment/>
    </xf>
    <xf numFmtId="37" fontId="30" fillId="0" borderId="59" xfId="0" applyNumberFormat="1" applyFont="1" applyFill="1" applyBorder="1" applyAlignment="1">
      <alignment/>
    </xf>
    <xf numFmtId="37" fontId="30" fillId="0" borderId="60" xfId="0" applyNumberFormat="1" applyFont="1" applyFill="1" applyBorder="1" applyAlignment="1">
      <alignment/>
    </xf>
    <xf numFmtId="5" fontId="41" fillId="0" borderId="11" xfId="0" applyNumberFormat="1" applyFont="1" applyBorder="1" applyAlignment="1">
      <alignment/>
    </xf>
    <xf numFmtId="37" fontId="34" fillId="0" borderId="23" xfId="0" applyNumberFormat="1" applyFont="1" applyBorder="1" applyAlignment="1">
      <alignment/>
    </xf>
    <xf numFmtId="37" fontId="34" fillId="0" borderId="24" xfId="0" applyNumberFormat="1" applyFont="1" applyBorder="1" applyAlignment="1">
      <alignment/>
    </xf>
    <xf numFmtId="37" fontId="34" fillId="0" borderId="25" xfId="0" applyNumberFormat="1" applyFont="1" applyBorder="1" applyAlignment="1">
      <alignment/>
    </xf>
    <xf numFmtId="37" fontId="34" fillId="0" borderId="15" xfId="0" applyNumberFormat="1" applyFont="1" applyBorder="1" applyAlignment="1">
      <alignment/>
    </xf>
    <xf numFmtId="37" fontId="34" fillId="0" borderId="11" xfId="0" applyNumberFormat="1" applyFont="1" applyBorder="1" applyAlignment="1">
      <alignment/>
    </xf>
    <xf numFmtId="37" fontId="34" fillId="0" borderId="12" xfId="0" applyNumberFormat="1" applyFont="1" applyBorder="1" applyAlignment="1">
      <alignment/>
    </xf>
    <xf numFmtId="37" fontId="41" fillId="0" borderId="15" xfId="0" applyNumberFormat="1" applyFont="1" applyBorder="1" applyAlignment="1">
      <alignment/>
    </xf>
    <xf numFmtId="37" fontId="34" fillId="0" borderId="0" xfId="0" applyNumberFormat="1" applyFont="1" applyAlignment="1">
      <alignment/>
    </xf>
    <xf numFmtId="5" fontId="41" fillId="0" borderId="12" xfId="0" applyNumberFormat="1" applyFont="1" applyBorder="1" applyAlignment="1">
      <alignment/>
    </xf>
    <xf numFmtId="37" fontId="15" fillId="0" borderId="18" xfId="55" applyNumberFormat="1" applyFont="1" applyBorder="1" applyAlignment="1">
      <alignment/>
    </xf>
    <xf numFmtId="37" fontId="15" fillId="0" borderId="19" xfId="91" applyNumberFormat="1" applyFont="1" applyBorder="1">
      <alignment/>
      <protection/>
    </xf>
    <xf numFmtId="0" fontId="15" fillId="0" borderId="0" xfId="91" applyNumberFormat="1" applyFont="1">
      <alignment/>
      <protection/>
    </xf>
    <xf numFmtId="37" fontId="15" fillId="0" borderId="61" xfId="91" applyNumberFormat="1" applyFont="1" applyBorder="1">
      <alignment/>
      <protection/>
    </xf>
    <xf numFmtId="3" fontId="6" fillId="0" borderId="30" xfId="0" applyNumberFormat="1" applyFont="1" applyBorder="1" applyAlignment="1">
      <alignment/>
    </xf>
    <xf numFmtId="37" fontId="27" fillId="24" borderId="31" xfId="0" applyNumberFormat="1" applyFont="1" applyFill="1" applyBorder="1" applyAlignment="1">
      <alignment/>
    </xf>
    <xf numFmtId="0" fontId="25" fillId="0" borderId="56" xfId="90" applyFont="1" applyBorder="1">
      <alignment/>
      <protection/>
    </xf>
    <xf numFmtId="0" fontId="21" fillId="0" borderId="49" xfId="90" applyBorder="1">
      <alignment/>
      <protection/>
    </xf>
    <xf numFmtId="37" fontId="25" fillId="0" borderId="30" xfId="90" applyNumberFormat="1" applyFont="1" applyBorder="1">
      <alignment/>
      <protection/>
    </xf>
    <xf numFmtId="37" fontId="25" fillId="0" borderId="49" xfId="90" applyNumberFormat="1" applyFont="1" applyBorder="1">
      <alignment/>
      <protection/>
    </xf>
    <xf numFmtId="5" fontId="25" fillId="0" borderId="49" xfId="90" applyNumberFormat="1" applyFont="1" applyBorder="1">
      <alignment/>
      <protection/>
    </xf>
    <xf numFmtId="5" fontId="25" fillId="0" borderId="56" xfId="90" applyNumberFormat="1" applyFont="1" applyBorder="1">
      <alignment/>
      <protection/>
    </xf>
    <xf numFmtId="177" fontId="30" fillId="24" borderId="62" xfId="0" applyNumberFormat="1" applyFont="1" applyFill="1" applyBorder="1" applyAlignment="1">
      <alignment horizontal="center" wrapText="1"/>
    </xf>
    <xf numFmtId="0" fontId="0" fillId="0" borderId="63" xfId="0" applyBorder="1" applyAlignment="1">
      <alignment wrapText="1"/>
    </xf>
    <xf numFmtId="0" fontId="45" fillId="0" borderId="0" xfId="0" applyFont="1" applyAlignment="1">
      <alignment/>
    </xf>
    <xf numFmtId="177" fontId="22" fillId="0" borderId="19" xfId="0" applyNumberFormat="1" applyFont="1" applyBorder="1" applyAlignment="1">
      <alignment/>
    </xf>
    <xf numFmtId="177" fontId="22" fillId="0" borderId="20" xfId="0" applyNumberFormat="1" applyFont="1" applyBorder="1" applyAlignment="1">
      <alignment/>
    </xf>
    <xf numFmtId="177" fontId="22" fillId="0" borderId="16" xfId="0" applyNumberFormat="1" applyFont="1" applyBorder="1" applyAlignment="1">
      <alignment/>
    </xf>
    <xf numFmtId="177" fontId="22" fillId="0" borderId="0" xfId="0" applyNumberFormat="1" applyFont="1" applyBorder="1" applyAlignment="1">
      <alignment/>
    </xf>
    <xf numFmtId="177" fontId="22" fillId="0" borderId="22" xfId="0" applyNumberFormat="1" applyFont="1" applyBorder="1" applyAlignment="1">
      <alignment/>
    </xf>
    <xf numFmtId="177" fontId="22" fillId="0" borderId="21" xfId="0" applyNumberFormat="1" applyFont="1" applyBorder="1" applyAlignment="1">
      <alignment/>
    </xf>
    <xf numFmtId="177" fontId="22" fillId="0" borderId="22" xfId="0" applyNumberFormat="1" applyFont="1" applyBorder="1" applyAlignment="1">
      <alignment horizontal="right"/>
    </xf>
    <xf numFmtId="177" fontId="22" fillId="0" borderId="21" xfId="0" applyNumberFormat="1" applyFont="1" applyBorder="1" applyAlignment="1">
      <alignment horizontal="right"/>
    </xf>
    <xf numFmtId="3" fontId="6" fillId="0" borderId="25" xfId="0" applyNumberFormat="1" applyFont="1" applyBorder="1" applyAlignment="1">
      <alignment/>
    </xf>
    <xf numFmtId="177" fontId="6" fillId="0" borderId="16" xfId="0" applyNumberFormat="1" applyFont="1" applyBorder="1" applyAlignment="1">
      <alignment/>
    </xf>
    <xf numFmtId="3" fontId="6" fillId="0" borderId="18" xfId="0" applyNumberFormat="1" applyFont="1" applyBorder="1" applyAlignment="1">
      <alignment/>
    </xf>
    <xf numFmtId="3" fontId="22" fillId="0" borderId="15" xfId="0" applyNumberFormat="1" applyFont="1" applyBorder="1" applyAlignment="1">
      <alignment/>
    </xf>
    <xf numFmtId="3" fontId="22" fillId="0" borderId="11" xfId="0" applyNumberFormat="1" applyFont="1" applyBorder="1" applyAlignment="1">
      <alignment/>
    </xf>
    <xf numFmtId="3" fontId="6" fillId="0" borderId="15" xfId="0" applyNumberFormat="1" applyFont="1" applyBorder="1" applyAlignment="1">
      <alignment/>
    </xf>
    <xf numFmtId="3" fontId="6" fillId="0" borderId="11" xfId="0" applyNumberFormat="1" applyFont="1" applyBorder="1" applyAlignment="1">
      <alignment/>
    </xf>
    <xf numFmtId="3" fontId="6" fillId="0" borderId="12" xfId="0" applyNumberFormat="1" applyFont="1" applyBorder="1" applyAlignment="1">
      <alignment/>
    </xf>
    <xf numFmtId="3" fontId="6" fillId="0" borderId="49" xfId="0" applyNumberFormat="1" applyFont="1" applyBorder="1" applyAlignment="1">
      <alignment/>
    </xf>
    <xf numFmtId="3" fontId="6" fillId="0" borderId="50" xfId="0" applyNumberFormat="1" applyFont="1" applyBorder="1" applyAlignment="1">
      <alignment/>
    </xf>
    <xf numFmtId="37" fontId="13" fillId="24" borderId="64" xfId="0" applyNumberFormat="1" applyFont="1" applyFill="1" applyBorder="1" applyAlignment="1">
      <alignment/>
    </xf>
    <xf numFmtId="37" fontId="13" fillId="24" borderId="65" xfId="0" applyNumberFormat="1" applyFont="1" applyFill="1" applyBorder="1" applyAlignment="1">
      <alignment/>
    </xf>
    <xf numFmtId="37" fontId="13" fillId="0" borderId="64" xfId="0" applyNumberFormat="1" applyFont="1" applyFill="1" applyBorder="1" applyAlignment="1">
      <alignment/>
    </xf>
    <xf numFmtId="37" fontId="13" fillId="24" borderId="66" xfId="0" applyNumberFormat="1" applyFont="1" applyFill="1" applyBorder="1" applyAlignment="1">
      <alignment/>
    </xf>
    <xf numFmtId="37" fontId="22" fillId="0" borderId="32" xfId="0" applyNumberFormat="1" applyFont="1" applyBorder="1" applyAlignment="1">
      <alignment/>
    </xf>
    <xf numFmtId="37" fontId="22" fillId="0" borderId="32" xfId="0" applyNumberFormat="1" applyFont="1" applyBorder="1" applyAlignment="1">
      <alignment horizontal="right"/>
    </xf>
    <xf numFmtId="37" fontId="34" fillId="0" borderId="24" xfId="0" applyNumberFormat="1" applyFont="1" applyBorder="1" applyAlignment="1">
      <alignment horizontal="center"/>
    </xf>
    <xf numFmtId="37" fontId="34" fillId="0" borderId="11" xfId="0" applyNumberFormat="1" applyFont="1" applyBorder="1" applyAlignment="1">
      <alignment horizontal="center"/>
    </xf>
    <xf numFmtId="37" fontId="41" fillId="0" borderId="11" xfId="0" applyNumberFormat="1" applyFont="1" applyBorder="1" applyAlignment="1">
      <alignment horizontal="center"/>
    </xf>
    <xf numFmtId="3" fontId="41" fillId="0" borderId="11" xfId="0" applyNumberFormat="1" applyFont="1" applyBorder="1" applyAlignment="1">
      <alignment horizontal="center"/>
    </xf>
    <xf numFmtId="37" fontId="28" fillId="24" borderId="49" xfId="0" applyNumberFormat="1" applyFont="1" applyFill="1" applyBorder="1" applyAlignment="1">
      <alignment/>
    </xf>
    <xf numFmtId="37" fontId="28" fillId="24" borderId="50" xfId="0" applyNumberFormat="1" applyFont="1" applyFill="1" applyBorder="1" applyAlignment="1">
      <alignment/>
    </xf>
    <xf numFmtId="177" fontId="13" fillId="24" borderId="67" xfId="0" applyNumberFormat="1" applyFont="1" applyFill="1" applyBorder="1" applyAlignment="1">
      <alignment horizontal="left"/>
    </xf>
    <xf numFmtId="0" fontId="0" fillId="0" borderId="0" xfId="82">
      <alignment/>
      <protection/>
    </xf>
    <xf numFmtId="0" fontId="0" fillId="0" borderId="0" xfId="82" applyBorder="1">
      <alignment/>
      <protection/>
    </xf>
    <xf numFmtId="0" fontId="16" fillId="0" borderId="0" xfId="82" applyFont="1">
      <alignment/>
      <protection/>
    </xf>
    <xf numFmtId="0" fontId="0" fillId="0" borderId="68" xfId="82" applyBorder="1">
      <alignment/>
      <protection/>
    </xf>
    <xf numFmtId="0" fontId="0" fillId="0" borderId="69" xfId="82" applyBorder="1">
      <alignment/>
      <protection/>
    </xf>
    <xf numFmtId="0" fontId="20" fillId="0" borderId="0" xfId="82" applyFont="1" applyFill="1" applyBorder="1" applyAlignment="1">
      <alignment horizontal="center" vertical="center"/>
      <protection/>
    </xf>
    <xf numFmtId="0" fontId="0" fillId="0" borderId="70" xfId="82" applyBorder="1">
      <alignment/>
      <protection/>
    </xf>
    <xf numFmtId="0" fontId="0" fillId="0" borderId="21" xfId="82" applyBorder="1">
      <alignment/>
      <protection/>
    </xf>
    <xf numFmtId="3" fontId="6" fillId="0" borderId="71" xfId="85" applyNumberFormat="1" applyFont="1" applyBorder="1" applyAlignment="1">
      <alignment/>
      <protection/>
    </xf>
    <xf numFmtId="0" fontId="0" fillId="0" borderId="0" xfId="79">
      <alignment/>
      <protection/>
    </xf>
    <xf numFmtId="0" fontId="22" fillId="0" borderId="0" xfId="92" applyFont="1">
      <alignment/>
      <protection/>
    </xf>
    <xf numFmtId="0" fontId="34" fillId="0" borderId="0" xfId="79" applyFont="1">
      <alignment/>
      <protection/>
    </xf>
    <xf numFmtId="0" fontId="0" fillId="0" borderId="0" xfId="79" applyBorder="1" applyAlignment="1">
      <alignment horizontal="center"/>
      <protection/>
    </xf>
    <xf numFmtId="0" fontId="34" fillId="0" borderId="0" xfId="92" applyFont="1" applyBorder="1" applyAlignment="1">
      <alignment horizontal="center"/>
      <protection/>
    </xf>
    <xf numFmtId="0" fontId="34" fillId="0" borderId="0" xfId="79" applyFont="1" applyBorder="1" applyAlignment="1">
      <alignment horizontal="center"/>
      <protection/>
    </xf>
    <xf numFmtId="0" fontId="34" fillId="0" borderId="0" xfId="79" applyFont="1" applyBorder="1" applyAlignment="1">
      <alignment wrapText="1"/>
      <protection/>
    </xf>
    <xf numFmtId="0" fontId="0" fillId="0" borderId="0" xfId="79" applyBorder="1" applyAlignment="1">
      <alignment wrapText="1"/>
      <protection/>
    </xf>
    <xf numFmtId="0" fontId="0" fillId="0" borderId="0" xfId="79" applyAlignment="1">
      <alignment horizontal="center"/>
      <protection/>
    </xf>
    <xf numFmtId="0" fontId="40" fillId="0" borderId="0" xfId="79" applyFont="1" applyBorder="1" applyAlignment="1">
      <alignment wrapText="1"/>
      <protection/>
    </xf>
    <xf numFmtId="0" fontId="6" fillId="0" borderId="0" xfId="92" applyFont="1">
      <alignment/>
      <protection/>
    </xf>
    <xf numFmtId="177" fontId="13" fillId="24" borderId="35" xfId="0" applyNumberFormat="1" applyFont="1" applyFill="1" applyBorder="1" applyAlignment="1">
      <alignment horizontal="left"/>
    </xf>
    <xf numFmtId="3" fontId="28" fillId="24" borderId="24" xfId="0" applyNumberFormat="1" applyFont="1" applyFill="1" applyBorder="1" applyAlignment="1">
      <alignment/>
    </xf>
    <xf numFmtId="177" fontId="18" fillId="0" borderId="0" xfId="0" applyNumberFormat="1" applyFont="1" applyAlignment="1">
      <alignment horizontal="center"/>
    </xf>
    <xf numFmtId="177" fontId="6" fillId="0" borderId="0" xfId="0" applyNumberFormat="1" applyFont="1" applyBorder="1" applyAlignment="1">
      <alignment horizontal="center"/>
    </xf>
    <xf numFmtId="37" fontId="6" fillId="0" borderId="72" xfId="0" applyNumberFormat="1" applyFont="1" applyBorder="1" applyAlignment="1">
      <alignment/>
    </xf>
    <xf numFmtId="0" fontId="53" fillId="0" borderId="0" xfId="82" applyFont="1" applyFill="1" applyBorder="1" applyAlignment="1">
      <alignment vertical="center" wrapText="1"/>
      <protection/>
    </xf>
    <xf numFmtId="177" fontId="22" fillId="0" borderId="73" xfId="0" applyNumberFormat="1" applyFont="1" applyBorder="1" applyAlignment="1">
      <alignment horizontal="fill"/>
    </xf>
    <xf numFmtId="177" fontId="6" fillId="0" borderId="66" xfId="0" applyNumberFormat="1" applyFont="1" applyBorder="1" applyAlignment="1">
      <alignment horizontal="fill"/>
    </xf>
    <xf numFmtId="177" fontId="6" fillId="0" borderId="74" xfId="0" applyNumberFormat="1" applyFont="1" applyBorder="1" applyAlignment="1">
      <alignment horizontal="fill"/>
    </xf>
    <xf numFmtId="37" fontId="6" fillId="0" borderId="32" xfId="0" applyNumberFormat="1" applyFont="1" applyBorder="1" applyAlignment="1">
      <alignment/>
    </xf>
    <xf numFmtId="177" fontId="12" fillId="0" borderId="0" xfId="0" applyNumberFormat="1" applyFont="1" applyAlignment="1">
      <alignment/>
    </xf>
    <xf numFmtId="3" fontId="6" fillId="0" borderId="31" xfId="0" applyNumberFormat="1" applyFont="1" applyBorder="1" applyAlignment="1">
      <alignment/>
    </xf>
    <xf numFmtId="177" fontId="6" fillId="0" borderId="24" xfId="0" applyNumberFormat="1" applyFont="1" applyFill="1" applyBorder="1" applyAlignment="1">
      <alignment horizontal="fill"/>
    </xf>
    <xf numFmtId="37" fontId="6" fillId="0" borderId="26" xfId="0" applyNumberFormat="1" applyFont="1" applyFill="1" applyBorder="1" applyAlignment="1">
      <alignment/>
    </xf>
    <xf numFmtId="37" fontId="6" fillId="0" borderId="25" xfId="0" applyNumberFormat="1" applyFont="1" applyFill="1" applyBorder="1" applyAlignment="1">
      <alignment/>
    </xf>
    <xf numFmtId="3" fontId="50" fillId="0" borderId="0" xfId="0" applyNumberFormat="1" applyFont="1" applyFill="1" applyAlignment="1">
      <alignment/>
    </xf>
    <xf numFmtId="3" fontId="6" fillId="0" borderId="0" xfId="0" applyNumberFormat="1" applyFont="1" applyFill="1" applyAlignment="1">
      <alignment/>
    </xf>
    <xf numFmtId="3" fontId="6" fillId="0" borderId="71" xfId="0" applyNumberFormat="1" applyFont="1" applyBorder="1" applyAlignment="1">
      <alignment horizontal="fill"/>
    </xf>
    <xf numFmtId="3" fontId="6" fillId="0" borderId="24" xfId="84" applyNumberFormat="1" applyFont="1" applyBorder="1" applyAlignment="1">
      <alignment/>
      <protection/>
    </xf>
    <xf numFmtId="3" fontId="6" fillId="0" borderId="75" xfId="0" applyNumberFormat="1" applyFont="1" applyBorder="1" applyAlignment="1">
      <alignment/>
    </xf>
    <xf numFmtId="3" fontId="6" fillId="0" borderId="71" xfId="0" applyNumberFormat="1" applyFont="1" applyBorder="1" applyAlignment="1">
      <alignment/>
    </xf>
    <xf numFmtId="49" fontId="6" fillId="0" borderId="71" xfId="83" applyNumberFormat="1" applyFont="1" applyBorder="1" applyAlignment="1">
      <alignment horizontal="fill"/>
      <protection/>
    </xf>
    <xf numFmtId="177" fontId="6" fillId="0" borderId="71" xfId="0" applyNumberFormat="1" applyFont="1" applyBorder="1" applyAlignment="1">
      <alignment horizontal="fill"/>
    </xf>
    <xf numFmtId="3" fontId="6" fillId="0" borderId="24" xfId="85" applyNumberFormat="1" applyFont="1" applyBorder="1" applyAlignment="1">
      <alignment/>
      <protection/>
    </xf>
    <xf numFmtId="3" fontId="6" fillId="0" borderId="24" xfId="0" applyNumberFormat="1" applyFont="1" applyBorder="1" applyAlignment="1">
      <alignment horizontal="fill"/>
    </xf>
    <xf numFmtId="37" fontId="6" fillId="0" borderId="26" xfId="0" applyNumberFormat="1" applyFont="1" applyBorder="1" applyAlignment="1">
      <alignment horizontal="right"/>
    </xf>
    <xf numFmtId="37" fontId="6" fillId="0" borderId="74" xfId="0" applyNumberFormat="1" applyFont="1" applyBorder="1" applyAlignment="1">
      <alignment/>
    </xf>
    <xf numFmtId="37" fontId="6" fillId="0" borderId="32" xfId="0" applyNumberFormat="1" applyFont="1" applyFill="1" applyBorder="1" applyAlignment="1">
      <alignment/>
    </xf>
    <xf numFmtId="177" fontId="48" fillId="0" borderId="0" xfId="0" applyNumberFormat="1" applyFont="1" applyAlignment="1">
      <alignment/>
    </xf>
    <xf numFmtId="177" fontId="48" fillId="0" borderId="0" xfId="0" applyNumberFormat="1" applyFont="1" applyAlignment="1">
      <alignment horizontal="left"/>
    </xf>
    <xf numFmtId="0" fontId="48" fillId="0" borderId="0" xfId="0" applyFont="1" applyAlignment="1">
      <alignment/>
    </xf>
    <xf numFmtId="0" fontId="0" fillId="0" borderId="0" xfId="81">
      <alignment/>
      <protection/>
    </xf>
    <xf numFmtId="3" fontId="8" fillId="24" borderId="0" xfId="81" applyNumberFormat="1" applyFont="1" applyFill="1" applyAlignment="1">
      <alignment horizontal="centerContinuous"/>
      <protection/>
    </xf>
    <xf numFmtId="0" fontId="0" fillId="0" borderId="0" xfId="81" applyBorder="1">
      <alignment/>
      <protection/>
    </xf>
    <xf numFmtId="3" fontId="27" fillId="24" borderId="62" xfId="81" applyNumberFormat="1" applyFont="1" applyFill="1" applyBorder="1" applyAlignment="1">
      <alignment horizontal="left"/>
      <protection/>
    </xf>
    <xf numFmtId="3" fontId="27" fillId="24" borderId="76" xfId="81" applyNumberFormat="1" applyFont="1" applyFill="1" applyBorder="1" applyAlignment="1">
      <alignment horizontal="left"/>
      <protection/>
    </xf>
    <xf numFmtId="3" fontId="27" fillId="24" borderId="77" xfId="81" applyNumberFormat="1" applyFont="1" applyFill="1" applyBorder="1" applyAlignment="1">
      <alignment horizontal="left"/>
      <protection/>
    </xf>
    <xf numFmtId="3" fontId="27" fillId="24" borderId="78" xfId="81" applyNumberFormat="1" applyFont="1" applyFill="1" applyBorder="1" applyAlignment="1">
      <alignment horizontal="left"/>
      <protection/>
    </xf>
    <xf numFmtId="3" fontId="28" fillId="24" borderId="79" xfId="81" applyNumberFormat="1" applyFont="1" applyFill="1" applyBorder="1" applyAlignment="1">
      <alignment horizontal="right"/>
      <protection/>
    </xf>
    <xf numFmtId="3" fontId="8" fillId="24" borderId="34" xfId="81" applyNumberFormat="1" applyFont="1" applyFill="1" applyBorder="1" applyAlignment="1">
      <alignment horizontal="centerContinuous"/>
      <protection/>
    </xf>
    <xf numFmtId="3" fontId="27" fillId="24" borderId="80" xfId="81" applyNumberFormat="1" applyFont="1" applyFill="1" applyBorder="1" applyAlignment="1">
      <alignment horizontal="left"/>
      <protection/>
    </xf>
    <xf numFmtId="3" fontId="28" fillId="24" borderId="81" xfId="81" applyNumberFormat="1" applyFont="1" applyFill="1" applyBorder="1" applyAlignment="1">
      <alignment horizontal="left"/>
      <protection/>
    </xf>
    <xf numFmtId="3" fontId="28" fillId="24" borderId="82" xfId="81" applyNumberFormat="1" applyFont="1" applyFill="1" applyBorder="1" applyAlignment="1">
      <alignment horizontal="right"/>
      <protection/>
    </xf>
    <xf numFmtId="0" fontId="0" fillId="0" borderId="0" xfId="81" applyFill="1" applyBorder="1" applyAlignment="1">
      <alignment vertical="top" wrapText="1"/>
      <protection/>
    </xf>
    <xf numFmtId="0" fontId="54" fillId="0" borderId="0" xfId="81" applyFont="1" applyFill="1" applyAlignment="1">
      <alignment horizontal="centerContinuous"/>
      <protection/>
    </xf>
    <xf numFmtId="0" fontId="0" fillId="0" borderId="16" xfId="81" applyBorder="1">
      <alignment/>
      <protection/>
    </xf>
    <xf numFmtId="0" fontId="43" fillId="0" borderId="0" xfId="81" applyFont="1">
      <alignment/>
      <protection/>
    </xf>
    <xf numFmtId="3" fontId="48" fillId="24" borderId="0" xfId="81" applyNumberFormat="1" applyFont="1" applyFill="1" applyAlignment="1">
      <alignment/>
      <protection/>
    </xf>
    <xf numFmtId="3" fontId="58" fillId="24" borderId="0" xfId="81" applyNumberFormat="1" applyFont="1" applyFill="1" applyAlignment="1">
      <alignment/>
      <protection/>
    </xf>
    <xf numFmtId="37" fontId="27" fillId="24" borderId="76" xfId="81" applyNumberFormat="1" applyFont="1" applyFill="1" applyBorder="1" applyAlignment="1">
      <alignment/>
      <protection/>
    </xf>
    <xf numFmtId="37" fontId="27" fillId="24" borderId="83" xfId="81" applyNumberFormat="1" applyFont="1" applyFill="1" applyBorder="1" applyAlignment="1">
      <alignment/>
      <protection/>
    </xf>
    <xf numFmtId="37" fontId="27" fillId="24" borderId="84" xfId="81" applyNumberFormat="1" applyFont="1" applyFill="1" applyBorder="1" applyAlignment="1">
      <alignment/>
      <protection/>
    </xf>
    <xf numFmtId="37" fontId="27" fillId="24" borderId="85" xfId="81" applyNumberFormat="1" applyFont="1" applyFill="1" applyBorder="1" applyAlignment="1">
      <alignment/>
      <protection/>
    </xf>
    <xf numFmtId="37" fontId="27" fillId="24" borderId="86" xfId="81" applyNumberFormat="1" applyFont="1" applyFill="1" applyBorder="1" applyAlignment="1">
      <alignment/>
      <protection/>
    </xf>
    <xf numFmtId="37" fontId="27" fillId="24" borderId="87" xfId="81" applyNumberFormat="1" applyFont="1" applyFill="1" applyBorder="1" applyAlignment="1">
      <alignment/>
      <protection/>
    </xf>
    <xf numFmtId="37" fontId="27" fillId="24" borderId="62" xfId="81" applyNumberFormat="1" applyFont="1" applyFill="1" applyBorder="1" applyAlignment="1">
      <alignment/>
      <protection/>
    </xf>
    <xf numFmtId="37" fontId="27" fillId="24" borderId="88" xfId="81" applyNumberFormat="1" applyFont="1" applyFill="1" applyBorder="1" applyAlignment="1">
      <alignment/>
      <protection/>
    </xf>
    <xf numFmtId="37" fontId="27" fillId="24" borderId="89" xfId="81" applyNumberFormat="1" applyFont="1" applyFill="1" applyBorder="1" applyAlignment="1">
      <alignment/>
      <protection/>
    </xf>
    <xf numFmtId="37" fontId="27" fillId="24" borderId="90" xfId="81" applyNumberFormat="1" applyFont="1" applyFill="1" applyBorder="1" applyAlignment="1">
      <alignment/>
      <protection/>
    </xf>
    <xf numFmtId="37" fontId="27" fillId="24" borderId="91" xfId="81" applyNumberFormat="1" applyFont="1" applyFill="1" applyBorder="1" applyAlignment="1">
      <alignment/>
      <protection/>
    </xf>
    <xf numFmtId="37" fontId="27" fillId="24" borderId="92" xfId="81" applyNumberFormat="1" applyFont="1" applyFill="1" applyBorder="1" applyAlignment="1">
      <alignment/>
      <protection/>
    </xf>
    <xf numFmtId="37" fontId="27" fillId="24" borderId="93" xfId="81" applyNumberFormat="1" applyFont="1" applyFill="1" applyBorder="1" applyAlignment="1">
      <alignment/>
      <protection/>
    </xf>
    <xf numFmtId="37" fontId="27" fillId="24" borderId="0" xfId="81" applyNumberFormat="1" applyFont="1" applyFill="1" applyBorder="1" applyAlignment="1">
      <alignment/>
      <protection/>
    </xf>
    <xf numFmtId="37" fontId="27" fillId="24" borderId="94" xfId="81" applyNumberFormat="1" applyFont="1" applyFill="1" applyBorder="1" applyAlignment="1">
      <alignment/>
      <protection/>
    </xf>
    <xf numFmtId="37" fontId="27" fillId="24" borderId="95" xfId="81" applyNumberFormat="1" applyFont="1" applyFill="1" applyBorder="1" applyAlignment="1">
      <alignment/>
      <protection/>
    </xf>
    <xf numFmtId="37" fontId="27" fillId="24" borderId="96" xfId="81" applyNumberFormat="1" applyFont="1" applyFill="1" applyBorder="1" applyAlignment="1">
      <alignment/>
      <protection/>
    </xf>
    <xf numFmtId="37" fontId="27" fillId="24" borderId="97" xfId="81" applyNumberFormat="1" applyFont="1" applyFill="1" applyBorder="1" applyAlignment="1">
      <alignment/>
      <protection/>
    </xf>
    <xf numFmtId="37" fontId="27" fillId="24" borderId="98" xfId="81" applyNumberFormat="1" applyFont="1" applyFill="1" applyBorder="1" applyAlignment="1">
      <alignment/>
      <protection/>
    </xf>
    <xf numFmtId="37" fontId="28" fillId="24" borderId="99" xfId="81" applyNumberFormat="1" applyFont="1" applyFill="1" applyBorder="1" applyAlignment="1">
      <alignment/>
      <protection/>
    </xf>
    <xf numFmtId="5" fontId="28" fillId="24" borderId="100" xfId="81" applyNumberFormat="1" applyFont="1" applyFill="1" applyBorder="1" applyAlignment="1">
      <alignment/>
      <protection/>
    </xf>
    <xf numFmtId="0" fontId="56" fillId="0" borderId="0" xfId="81" applyFont="1" applyFill="1" applyBorder="1" applyAlignment="1">
      <alignment horizontal="center"/>
      <protection/>
    </xf>
    <xf numFmtId="0" fontId="54" fillId="0" borderId="0" xfId="81" applyFont="1" applyFill="1" applyBorder="1" applyAlignment="1">
      <alignment vertical="top" wrapText="1"/>
      <protection/>
    </xf>
    <xf numFmtId="0" fontId="48" fillId="0" borderId="0" xfId="81" applyFont="1">
      <alignment/>
      <protection/>
    </xf>
    <xf numFmtId="0" fontId="48" fillId="0" borderId="0" xfId="79" applyFont="1">
      <alignment/>
      <protection/>
    </xf>
    <xf numFmtId="0" fontId="50" fillId="0" borderId="0" xfId="79" applyFont="1">
      <alignment/>
      <protection/>
    </xf>
    <xf numFmtId="3" fontId="6" fillId="0" borderId="31" xfId="0" applyNumberFormat="1" applyFont="1" applyFill="1" applyBorder="1" applyAlignment="1">
      <alignment/>
    </xf>
    <xf numFmtId="0" fontId="0" fillId="0" borderId="71" xfId="0" applyFill="1" applyBorder="1" applyAlignment="1">
      <alignment/>
    </xf>
    <xf numFmtId="3" fontId="6" fillId="0" borderId="71" xfId="0" applyNumberFormat="1" applyFont="1" applyFill="1" applyBorder="1" applyAlignment="1">
      <alignment/>
    </xf>
    <xf numFmtId="177" fontId="50" fillId="0" borderId="0" xfId="0" applyNumberFormat="1" applyFont="1" applyAlignment="1">
      <alignment/>
    </xf>
    <xf numFmtId="0" fontId="0" fillId="24" borderId="0" xfId="81" applyFill="1">
      <alignment/>
      <protection/>
    </xf>
    <xf numFmtId="0" fontId="56" fillId="24" borderId="0" xfId="81" applyFont="1" applyFill="1" applyBorder="1" applyAlignment="1">
      <alignment horizontal="center"/>
      <protection/>
    </xf>
    <xf numFmtId="0" fontId="54" fillId="24" borderId="0" xfId="81" applyFont="1" applyFill="1" applyAlignment="1">
      <alignment horizontal="centerContinuous"/>
      <protection/>
    </xf>
    <xf numFmtId="3" fontId="23" fillId="24" borderId="0" xfId="81" applyNumberFormat="1" applyFont="1" applyFill="1" applyAlignment="1">
      <alignment horizontal="left"/>
      <protection/>
    </xf>
    <xf numFmtId="3" fontId="23" fillId="24" borderId="0" xfId="81" applyNumberFormat="1" applyFont="1" applyFill="1" applyAlignment="1">
      <alignment/>
      <protection/>
    </xf>
    <xf numFmtId="0" fontId="6" fillId="24" borderId="0" xfId="81" applyNumberFormat="1" applyFont="1" applyFill="1" applyAlignment="1">
      <alignment/>
      <protection/>
    </xf>
    <xf numFmtId="3" fontId="6" fillId="24" borderId="0" xfId="81" applyNumberFormat="1" applyFont="1" applyFill="1" applyAlignment="1">
      <alignment/>
      <protection/>
    </xf>
    <xf numFmtId="3" fontId="55" fillId="24" borderId="0" xfId="81" applyNumberFormat="1" applyFont="1" applyFill="1" applyAlignment="1">
      <alignment horizontal="left"/>
      <protection/>
    </xf>
    <xf numFmtId="3" fontId="8" fillId="24" borderId="0" xfId="81" applyNumberFormat="1" applyFont="1" applyFill="1" applyAlignment="1">
      <alignment/>
      <protection/>
    </xf>
    <xf numFmtId="3" fontId="8" fillId="24" borderId="0" xfId="81" applyNumberFormat="1" applyFont="1" applyFill="1" applyBorder="1" applyAlignment="1">
      <alignment/>
      <protection/>
    </xf>
    <xf numFmtId="177" fontId="11" fillId="24" borderId="0" xfId="81" applyNumberFormat="1" applyFont="1" applyFill="1" applyAlignment="1">
      <alignment horizontal="centerContinuous"/>
      <protection/>
    </xf>
    <xf numFmtId="3" fontId="8" fillId="24" borderId="0" xfId="81" applyNumberFormat="1" applyFont="1" applyFill="1" applyAlignment="1">
      <alignment horizontal="centerContinuous"/>
      <protection/>
    </xf>
    <xf numFmtId="3" fontId="8" fillId="24" borderId="0" xfId="81" applyNumberFormat="1" applyFont="1" applyFill="1" applyBorder="1" applyAlignment="1">
      <alignment horizontal="centerContinuous"/>
      <protection/>
    </xf>
    <xf numFmtId="177" fontId="12" fillId="24" borderId="0" xfId="81" applyNumberFormat="1" applyFont="1" applyFill="1" applyAlignment="1">
      <alignment horizontal="centerContinuous"/>
      <protection/>
    </xf>
    <xf numFmtId="177" fontId="24" fillId="24" borderId="0" xfId="81" applyNumberFormat="1" applyFont="1" applyFill="1" applyAlignment="1">
      <alignment horizontal="centerContinuous"/>
      <protection/>
    </xf>
    <xf numFmtId="177" fontId="27" fillId="24" borderId="31" xfId="0" applyNumberFormat="1" applyFont="1" applyFill="1" applyBorder="1" applyAlignment="1">
      <alignment horizontal="left"/>
    </xf>
    <xf numFmtId="177" fontId="27" fillId="24" borderId="31" xfId="0" applyNumberFormat="1" applyFont="1" applyFill="1" applyBorder="1" applyAlignment="1">
      <alignment/>
    </xf>
    <xf numFmtId="177" fontId="27" fillId="24" borderId="71" xfId="0" applyNumberFormat="1" applyFont="1" applyFill="1" applyBorder="1" applyAlignment="1">
      <alignment/>
    </xf>
    <xf numFmtId="177" fontId="27" fillId="24" borderId="74" xfId="0" applyNumberFormat="1" applyFont="1" applyFill="1" applyBorder="1" applyAlignment="1">
      <alignment/>
    </xf>
    <xf numFmtId="177" fontId="27" fillId="24" borderId="0" xfId="0" applyNumberFormat="1" applyFont="1" applyFill="1" applyBorder="1" applyAlignment="1">
      <alignment/>
    </xf>
    <xf numFmtId="177" fontId="28" fillId="24" borderId="64" xfId="0" applyNumberFormat="1" applyFont="1" applyFill="1" applyBorder="1" applyAlignment="1">
      <alignment horizontal="left"/>
    </xf>
    <xf numFmtId="4" fontId="27" fillId="24" borderId="64" xfId="0" applyNumberFormat="1" applyFont="1" applyFill="1" applyBorder="1" applyAlignment="1">
      <alignment horizontal="right"/>
    </xf>
    <xf numFmtId="4" fontId="27" fillId="24" borderId="64" xfId="0" applyNumberFormat="1" applyFont="1" applyFill="1" applyBorder="1" applyAlignment="1">
      <alignment/>
    </xf>
    <xf numFmtId="4" fontId="27" fillId="24" borderId="66" xfId="0" applyNumberFormat="1" applyFont="1" applyFill="1" applyBorder="1" applyAlignment="1">
      <alignment/>
    </xf>
    <xf numFmtId="177" fontId="28" fillId="24" borderId="15" xfId="0" applyNumberFormat="1" applyFont="1" applyFill="1" applyBorder="1" applyAlignment="1">
      <alignment horizontal="right"/>
    </xf>
    <xf numFmtId="177" fontId="28" fillId="24" borderId="11" xfId="0" applyNumberFormat="1" applyFont="1" applyFill="1" applyBorder="1" applyAlignment="1">
      <alignment horizontal="right"/>
    </xf>
    <xf numFmtId="177" fontId="28" fillId="24" borderId="12" xfId="0" applyNumberFormat="1" applyFont="1" applyFill="1" applyBorder="1" applyAlignment="1">
      <alignment horizontal="right"/>
    </xf>
    <xf numFmtId="0" fontId="0" fillId="0" borderId="35" xfId="0" applyBorder="1" applyAlignment="1">
      <alignment/>
    </xf>
    <xf numFmtId="0" fontId="0" fillId="0" borderId="11" xfId="0" applyBorder="1" applyAlignment="1">
      <alignment horizontal="left" wrapText="1" indent="1"/>
    </xf>
    <xf numFmtId="177" fontId="13" fillId="24" borderId="35" xfId="0" applyNumberFormat="1" applyFont="1" applyFill="1" applyBorder="1" applyAlignment="1">
      <alignment/>
    </xf>
    <xf numFmtId="37" fontId="13" fillId="24" borderId="44" xfId="0" applyNumberFormat="1" applyFont="1" applyFill="1" applyBorder="1" applyAlignment="1">
      <alignment/>
    </xf>
    <xf numFmtId="37" fontId="13" fillId="24" borderId="101" xfId="0" applyNumberFormat="1" applyFont="1" applyFill="1" applyBorder="1" applyAlignment="1">
      <alignment/>
    </xf>
    <xf numFmtId="37" fontId="13" fillId="24" borderId="43" xfId="0" applyNumberFormat="1" applyFont="1" applyFill="1" applyBorder="1" applyAlignment="1">
      <alignment/>
    </xf>
    <xf numFmtId="37" fontId="13" fillId="24" borderId="102" xfId="0" applyNumberFormat="1" applyFont="1" applyFill="1" applyBorder="1" applyAlignment="1">
      <alignment/>
    </xf>
    <xf numFmtId="0" fontId="0" fillId="0" borderId="20" xfId="0" applyBorder="1" applyAlignment="1">
      <alignment horizontal="left" wrapText="1" indent="1"/>
    </xf>
    <xf numFmtId="0" fontId="0" fillId="0" borderId="103" xfId="0" applyBorder="1" applyAlignment="1">
      <alignment horizontal="left" wrapText="1" indent="1"/>
    </xf>
    <xf numFmtId="0" fontId="0" fillId="0" borderId="15" xfId="0" applyBorder="1" applyAlignment="1">
      <alignment horizontal="left" wrapText="1" indent="1"/>
    </xf>
    <xf numFmtId="3" fontId="34" fillId="0" borderId="19" xfId="0" applyNumberFormat="1" applyFont="1" applyBorder="1" applyAlignment="1">
      <alignment horizontal="left" wrapText="1" indent="1"/>
    </xf>
    <xf numFmtId="0" fontId="0" fillId="0" borderId="104" xfId="0" applyBorder="1" applyAlignment="1">
      <alignment horizontal="left" indent="2"/>
    </xf>
    <xf numFmtId="0" fontId="0" fillId="0" borderId="23" xfId="0" applyBorder="1" applyAlignment="1">
      <alignment horizontal="left" indent="2"/>
    </xf>
    <xf numFmtId="0" fontId="0" fillId="0" borderId="24" xfId="0" applyBorder="1" applyAlignment="1">
      <alignment horizontal="left" indent="2"/>
    </xf>
    <xf numFmtId="0" fontId="0" fillId="0" borderId="25" xfId="0" applyBorder="1" applyAlignment="1">
      <alignment horizontal="left" indent="2"/>
    </xf>
    <xf numFmtId="0" fontId="0" fillId="0" borderId="39" xfId="0" applyBorder="1" applyAlignment="1">
      <alignment horizontal="left" indent="2"/>
    </xf>
    <xf numFmtId="0" fontId="0" fillId="0" borderId="105" xfId="0" applyBorder="1" applyAlignment="1">
      <alignment horizontal="left" indent="2"/>
    </xf>
    <xf numFmtId="3" fontId="34" fillId="0" borderId="38" xfId="0" applyNumberFormat="1" applyFont="1" applyBorder="1" applyAlignment="1">
      <alignment horizontal="left" indent="2"/>
    </xf>
    <xf numFmtId="0" fontId="0" fillId="0" borderId="106" xfId="0" applyBorder="1" applyAlignment="1">
      <alignment horizontal="left" indent="2"/>
    </xf>
    <xf numFmtId="3" fontId="28" fillId="24" borderId="65" xfId="0" applyNumberFormat="1" applyFont="1" applyFill="1" applyBorder="1" applyAlignment="1">
      <alignment/>
    </xf>
    <xf numFmtId="3" fontId="27" fillId="24" borderId="64" xfId="0" applyNumberFormat="1" applyFont="1" applyFill="1" applyBorder="1" applyAlignment="1">
      <alignment/>
    </xf>
    <xf numFmtId="0" fontId="53" fillId="20" borderId="107" xfId="82" applyFont="1" applyFill="1" applyBorder="1" applyAlignment="1">
      <alignment horizontal="center" vertical="center"/>
      <protection/>
    </xf>
    <xf numFmtId="0" fontId="53" fillId="20" borderId="108" xfId="82" applyFont="1" applyFill="1" applyBorder="1" applyAlignment="1">
      <alignment horizontal="center" vertical="center"/>
      <protection/>
    </xf>
    <xf numFmtId="0" fontId="53" fillId="20" borderId="109" xfId="82" applyFont="1" applyFill="1" applyBorder="1" applyAlignment="1">
      <alignment horizontal="center" vertical="center"/>
      <protection/>
    </xf>
    <xf numFmtId="0" fontId="53" fillId="20" borderId="110" xfId="82" applyFont="1" applyFill="1" applyBorder="1" applyAlignment="1">
      <alignment horizontal="center" vertical="center"/>
      <protection/>
    </xf>
    <xf numFmtId="0" fontId="46" fillId="0" borderId="0" xfId="0" applyFont="1" applyBorder="1" applyAlignment="1">
      <alignment/>
    </xf>
    <xf numFmtId="0" fontId="0" fillId="0" borderId="0" xfId="0" applyFont="1" applyBorder="1" applyAlignment="1">
      <alignment/>
    </xf>
    <xf numFmtId="0" fontId="53" fillId="20" borderId="107" xfId="82" applyFont="1" applyFill="1" applyBorder="1" applyAlignment="1">
      <alignment horizontal="center" vertical="center" wrapText="1"/>
      <protection/>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53" fillId="20" borderId="108" xfId="82" applyFont="1" applyFill="1" applyBorder="1" applyAlignment="1">
      <alignment horizontal="center" vertical="center" wrapText="1"/>
      <protection/>
    </xf>
    <xf numFmtId="0" fontId="53" fillId="20" borderId="109" xfId="82" applyFont="1" applyFill="1" applyBorder="1" applyAlignment="1">
      <alignment horizontal="center" vertical="center" wrapText="1"/>
      <protection/>
    </xf>
    <xf numFmtId="0" fontId="53" fillId="20" borderId="110" xfId="82" applyFont="1" applyFill="1" applyBorder="1" applyAlignment="1">
      <alignment horizontal="center" vertical="center" wrapText="1"/>
      <protection/>
    </xf>
    <xf numFmtId="3" fontId="34" fillId="0" borderId="31" xfId="0" applyNumberFormat="1" applyFont="1" applyBorder="1" applyAlignment="1">
      <alignment horizontal="left" indent="4"/>
    </xf>
    <xf numFmtId="0" fontId="0" fillId="0" borderId="71" xfId="0" applyBorder="1" applyAlignment="1">
      <alignment horizontal="left" indent="4"/>
    </xf>
    <xf numFmtId="0" fontId="0" fillId="0" borderId="74" xfId="0" applyBorder="1" applyAlignment="1">
      <alignment horizontal="left" indent="4"/>
    </xf>
    <xf numFmtId="3" fontId="41" fillId="0" borderId="19" xfId="0" applyNumberFormat="1" applyFont="1" applyBorder="1" applyAlignment="1">
      <alignment/>
    </xf>
    <xf numFmtId="0" fontId="0" fillId="0" borderId="20" xfId="0" applyBorder="1" applyAlignment="1">
      <alignment/>
    </xf>
    <xf numFmtId="0" fontId="0" fillId="0" borderId="103" xfId="0" applyBorder="1" applyAlignment="1">
      <alignment/>
    </xf>
    <xf numFmtId="0" fontId="0" fillId="0" borderId="16" xfId="0" applyBorder="1" applyAlignment="1">
      <alignment/>
    </xf>
    <xf numFmtId="0" fontId="0" fillId="0" borderId="0" xfId="0" applyBorder="1" applyAlignment="1">
      <alignment/>
    </xf>
    <xf numFmtId="0" fontId="0" fillId="0" borderId="18" xfId="0" applyBorder="1" applyAlignment="1">
      <alignment/>
    </xf>
    <xf numFmtId="0" fontId="0" fillId="0" borderId="22" xfId="0" applyBorder="1" applyAlignment="1">
      <alignment/>
    </xf>
    <xf numFmtId="0" fontId="0" fillId="0" borderId="21" xfId="0" applyBorder="1" applyAlignment="1">
      <alignment/>
    </xf>
    <xf numFmtId="0" fontId="0" fillId="0" borderId="27" xfId="0" applyBorder="1" applyAlignment="1">
      <alignment/>
    </xf>
    <xf numFmtId="3" fontId="41" fillId="0" borderId="15" xfId="0" applyNumberFormat="1" applyFont="1" applyBorder="1" applyAlignment="1">
      <alignment horizontal="left" indent="4"/>
    </xf>
    <xf numFmtId="0" fontId="0" fillId="0" borderId="11" xfId="0" applyBorder="1" applyAlignment="1">
      <alignment horizontal="left" indent="4"/>
    </xf>
    <xf numFmtId="0" fontId="0" fillId="0" borderId="12" xfId="0" applyBorder="1" applyAlignment="1">
      <alignment horizontal="left" indent="4"/>
    </xf>
    <xf numFmtId="3" fontId="34" fillId="0" borderId="72" xfId="0" applyNumberFormat="1" applyFont="1" applyBorder="1" applyAlignment="1">
      <alignment horizontal="left" indent="2"/>
    </xf>
    <xf numFmtId="0" fontId="0" fillId="0" borderId="12" xfId="0" applyBorder="1" applyAlignment="1">
      <alignment horizontal="left" wrapText="1" indent="1"/>
    </xf>
    <xf numFmtId="3" fontId="22" fillId="0" borderId="111" xfId="0" applyNumberFormat="1" applyFont="1" applyBorder="1" applyAlignment="1">
      <alignment horizontal="left" indent="2"/>
    </xf>
    <xf numFmtId="0" fontId="0" fillId="0" borderId="112" xfId="0" applyBorder="1" applyAlignment="1">
      <alignment horizontal="left" indent="2"/>
    </xf>
    <xf numFmtId="3" fontId="34" fillId="0" borderId="19" xfId="0" applyNumberFormat="1" applyFont="1" applyBorder="1" applyAlignment="1">
      <alignment/>
    </xf>
    <xf numFmtId="0" fontId="0" fillId="0" borderId="15" xfId="0" applyBorder="1" applyAlignment="1">
      <alignment/>
    </xf>
    <xf numFmtId="177" fontId="34" fillId="0" borderId="19" xfId="0" applyNumberFormat="1" applyFont="1" applyBorder="1" applyAlignment="1">
      <alignment horizontal="center"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177" fontId="34" fillId="0" borderId="19" xfId="0" applyNumberFormat="1" applyFont="1" applyBorder="1" applyAlignment="1">
      <alignment horizontal="center" vertical="center"/>
    </xf>
    <xf numFmtId="0" fontId="0" fillId="0" borderId="20" xfId="0" applyBorder="1" applyAlignment="1">
      <alignment vertical="center"/>
    </xf>
    <xf numFmtId="0" fontId="0" fillId="0" borderId="103"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horizontal="center" vertical="center" wrapText="1"/>
    </xf>
    <xf numFmtId="0" fontId="0" fillId="0" borderId="10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34" fillId="0" borderId="103" xfId="0" applyNumberFormat="1" applyFont="1" applyBorder="1" applyAlignment="1">
      <alignment/>
    </xf>
    <xf numFmtId="0" fontId="0" fillId="0" borderId="12" xfId="0" applyBorder="1" applyAlignment="1">
      <alignment/>
    </xf>
    <xf numFmtId="3" fontId="34" fillId="0" borderId="20" xfId="0" applyNumberFormat="1" applyFont="1" applyBorder="1" applyAlignment="1">
      <alignment horizontal="center"/>
    </xf>
    <xf numFmtId="0" fontId="0" fillId="0" borderId="11" xfId="0" applyBorder="1" applyAlignment="1">
      <alignment horizontal="center"/>
    </xf>
    <xf numFmtId="3" fontId="6" fillId="0" borderId="31" xfId="0" applyNumberFormat="1" applyFont="1" applyBorder="1" applyAlignment="1">
      <alignment horizontal="left" indent="4"/>
    </xf>
    <xf numFmtId="3" fontId="35" fillId="0" borderId="0" xfId="0" applyNumberFormat="1" applyFont="1" applyAlignment="1">
      <alignment horizontal="center"/>
    </xf>
    <xf numFmtId="0" fontId="0" fillId="0" borderId="0" xfId="0" applyAlignment="1">
      <alignment horizontal="center"/>
    </xf>
    <xf numFmtId="3" fontId="34" fillId="0" borderId="113" xfId="0" applyNumberFormat="1" applyFont="1" applyBorder="1" applyAlignment="1">
      <alignment horizontal="left" indent="2"/>
    </xf>
    <xf numFmtId="0" fontId="0" fillId="0" borderId="114" xfId="0" applyBorder="1" applyAlignment="1">
      <alignment horizontal="left" indent="2"/>
    </xf>
    <xf numFmtId="0" fontId="0" fillId="0" borderId="115" xfId="0" applyBorder="1" applyAlignment="1">
      <alignment horizontal="left" indent="2"/>
    </xf>
    <xf numFmtId="3" fontId="6" fillId="0" borderId="23" xfId="0" applyNumberFormat="1" applyFont="1" applyFill="1" applyBorder="1" applyAlignment="1">
      <alignment horizontal="left" indent="4"/>
    </xf>
    <xf numFmtId="0" fontId="0" fillId="0" borderId="24" xfId="0" applyFill="1" applyBorder="1" applyAlignment="1">
      <alignment horizontal="left" indent="4"/>
    </xf>
    <xf numFmtId="3" fontId="6" fillId="0" borderId="31" xfId="0" applyNumberFormat="1" applyFont="1" applyBorder="1" applyAlignment="1">
      <alignment/>
    </xf>
    <xf numFmtId="0" fontId="0" fillId="0" borderId="71" xfId="0" applyBorder="1" applyAlignment="1">
      <alignment/>
    </xf>
    <xf numFmtId="3" fontId="6" fillId="0" borderId="31" xfId="0" applyNumberFormat="1" applyFont="1" applyBorder="1" applyAlignment="1">
      <alignment horizontal="left" indent="2"/>
    </xf>
    <xf numFmtId="0" fontId="0" fillId="0" borderId="71" xfId="0" applyBorder="1" applyAlignment="1">
      <alignment horizontal="left" indent="2"/>
    </xf>
    <xf numFmtId="3" fontId="6" fillId="0" borderId="31" xfId="0" applyNumberFormat="1" applyFont="1" applyFill="1" applyBorder="1" applyAlignment="1">
      <alignment horizontal="left" indent="4"/>
    </xf>
    <xf numFmtId="0" fontId="0" fillId="0" borderId="71" xfId="0" applyFill="1" applyBorder="1" applyAlignment="1">
      <alignment horizontal="left" indent="4"/>
    </xf>
    <xf numFmtId="3" fontId="36" fillId="0" borderId="0" xfId="0" applyNumberFormat="1" applyFont="1" applyAlignment="1">
      <alignment horizontal="center"/>
    </xf>
    <xf numFmtId="0" fontId="0" fillId="0" borderId="0" xfId="0" applyBorder="1" applyAlignment="1">
      <alignment horizontal="center"/>
    </xf>
    <xf numFmtId="0" fontId="6" fillId="0" borderId="31" xfId="0" applyFont="1" applyBorder="1" applyAlignment="1">
      <alignment horizontal="left" indent="2"/>
    </xf>
    <xf numFmtId="3" fontId="6" fillId="0" borderId="30" xfId="0" applyNumberFormat="1" applyFont="1" applyBorder="1" applyAlignment="1">
      <alignment/>
    </xf>
    <xf numFmtId="0" fontId="0" fillId="0" borderId="49" xfId="0" applyBorder="1" applyAlignment="1">
      <alignment/>
    </xf>
    <xf numFmtId="3" fontId="22" fillId="0" borderId="30" xfId="0" applyNumberFormat="1" applyFont="1" applyBorder="1" applyAlignment="1">
      <alignment/>
    </xf>
    <xf numFmtId="3" fontId="34" fillId="0" borderId="64" xfId="0" applyNumberFormat="1" applyFont="1" applyBorder="1" applyAlignment="1">
      <alignment horizontal="left" indent="4"/>
    </xf>
    <xf numFmtId="0" fontId="0" fillId="0" borderId="65" xfId="0" applyBorder="1" applyAlignment="1">
      <alignment horizontal="left" indent="4"/>
    </xf>
    <xf numFmtId="0" fontId="0" fillId="0" borderId="66" xfId="0" applyBorder="1" applyAlignment="1">
      <alignment horizontal="left" indent="4"/>
    </xf>
    <xf numFmtId="3" fontId="34" fillId="0" borderId="30" xfId="0" applyNumberFormat="1" applyFont="1" applyBorder="1" applyAlignment="1">
      <alignment horizontal="left" indent="2"/>
    </xf>
    <xf numFmtId="0" fontId="0" fillId="0" borderId="49" xfId="0" applyBorder="1" applyAlignment="1">
      <alignment horizontal="left" indent="2"/>
    </xf>
    <xf numFmtId="0" fontId="0" fillId="0" borderId="50" xfId="0" applyBorder="1" applyAlignment="1">
      <alignment horizontal="left" indent="2"/>
    </xf>
    <xf numFmtId="3" fontId="34" fillId="0" borderId="38" xfId="0" applyNumberFormat="1" applyFont="1" applyBorder="1" applyAlignment="1">
      <alignment/>
    </xf>
    <xf numFmtId="0" fontId="0" fillId="0" borderId="23" xfId="0" applyBorder="1" applyAlignment="1">
      <alignment/>
    </xf>
    <xf numFmtId="37" fontId="34" fillId="0" borderId="39" xfId="0" applyNumberFormat="1" applyFont="1" applyBorder="1" applyAlignment="1">
      <alignment horizontal="center"/>
    </xf>
    <xf numFmtId="37" fontId="0" fillId="0" borderId="24" xfId="0" applyNumberFormat="1" applyBorder="1" applyAlignment="1">
      <alignment horizontal="center"/>
    </xf>
    <xf numFmtId="37" fontId="34" fillId="0" borderId="104" xfId="0" applyNumberFormat="1" applyFont="1" applyBorder="1" applyAlignment="1">
      <alignment/>
    </xf>
    <xf numFmtId="37" fontId="0" fillId="0" borderId="25" xfId="0" applyNumberFormat="1" applyBorder="1" applyAlignment="1">
      <alignment/>
    </xf>
    <xf numFmtId="3" fontId="23" fillId="0" borderId="0" xfId="0" applyNumberFormat="1" applyFont="1" applyAlignment="1">
      <alignment/>
    </xf>
    <xf numFmtId="0" fontId="51" fillId="0" borderId="0" xfId="0" applyFont="1" applyAlignment="1">
      <alignment/>
    </xf>
    <xf numFmtId="3" fontId="22" fillId="0" borderId="116" xfId="0" applyNumberFormat="1" applyFont="1" applyBorder="1" applyAlignment="1">
      <alignment/>
    </xf>
    <xf numFmtId="3" fontId="22" fillId="0" borderId="117" xfId="0" applyNumberFormat="1" applyFont="1" applyBorder="1" applyAlignment="1">
      <alignment/>
    </xf>
    <xf numFmtId="3" fontId="22" fillId="0" borderId="47" xfId="0" applyNumberFormat="1" applyFont="1" applyBorder="1" applyAlignment="1">
      <alignment/>
    </xf>
    <xf numFmtId="0" fontId="0" fillId="0" borderId="33" xfId="0" applyBorder="1" applyAlignment="1">
      <alignment/>
    </xf>
    <xf numFmtId="177" fontId="22" fillId="0" borderId="30" xfId="0" applyNumberFormat="1" applyFont="1" applyBorder="1" applyAlignment="1">
      <alignment horizontal="center"/>
    </xf>
    <xf numFmtId="177" fontId="22" fillId="0" borderId="49" xfId="0" applyNumberFormat="1" applyFont="1" applyBorder="1" applyAlignment="1">
      <alignment horizontal="center"/>
    </xf>
    <xf numFmtId="177" fontId="22" fillId="0" borderId="50" xfId="0" applyNumberFormat="1" applyFont="1" applyBorder="1" applyAlignment="1">
      <alignment horizontal="center"/>
    </xf>
    <xf numFmtId="3" fontId="6" fillId="0" borderId="118" xfId="0" applyNumberFormat="1" applyFont="1" applyBorder="1" applyAlignment="1">
      <alignment/>
    </xf>
    <xf numFmtId="3" fontId="6" fillId="0" borderId="119" xfId="0" applyNumberFormat="1" applyFont="1" applyBorder="1" applyAlignment="1">
      <alignment/>
    </xf>
    <xf numFmtId="3" fontId="6" fillId="0" borderId="37" xfId="0" applyNumberFormat="1" applyFont="1" applyBorder="1" applyAlignment="1">
      <alignment/>
    </xf>
    <xf numFmtId="0" fontId="0" fillId="0" borderId="35" xfId="0" applyBorder="1" applyAlignment="1">
      <alignment/>
    </xf>
    <xf numFmtId="177" fontId="22" fillId="0" borderId="10" xfId="0" applyNumberFormat="1" applyFont="1" applyBorder="1" applyAlignment="1">
      <alignment horizontal="right"/>
    </xf>
    <xf numFmtId="0" fontId="0" fillId="0" borderId="120" xfId="0" applyBorder="1" applyAlignment="1">
      <alignment/>
    </xf>
    <xf numFmtId="177" fontId="22" fillId="0" borderId="10" xfId="0" applyNumberFormat="1" applyFont="1" applyBorder="1" applyAlignment="1">
      <alignment horizontal="center"/>
    </xf>
    <xf numFmtId="177" fontId="22" fillId="0" borderId="10" xfId="0" applyNumberFormat="1" applyFont="1" applyBorder="1" applyAlignment="1">
      <alignment horizontal="center" wrapText="1"/>
    </xf>
    <xf numFmtId="0" fontId="0" fillId="0" borderId="120" xfId="0" applyBorder="1" applyAlignment="1">
      <alignment horizontal="center" wrapText="1"/>
    </xf>
    <xf numFmtId="3" fontId="34" fillId="0" borderId="20" xfId="0" applyNumberFormat="1" applyFont="1" applyBorder="1" applyAlignment="1">
      <alignment/>
    </xf>
    <xf numFmtId="0" fontId="0" fillId="0" borderId="11" xfId="0" applyBorder="1" applyAlignment="1">
      <alignment/>
    </xf>
    <xf numFmtId="37" fontId="34" fillId="0" borderId="38" xfId="0" applyNumberFormat="1" applyFont="1" applyBorder="1" applyAlignment="1">
      <alignment/>
    </xf>
    <xf numFmtId="37" fontId="0" fillId="0" borderId="23" xfId="0" applyNumberFormat="1" applyBorder="1" applyAlignment="1">
      <alignment/>
    </xf>
    <xf numFmtId="37" fontId="34" fillId="0" borderId="39" xfId="0" applyNumberFormat="1" applyFont="1" applyBorder="1" applyAlignment="1">
      <alignment/>
    </xf>
    <xf numFmtId="37" fontId="0" fillId="0" borderId="24" xfId="0" applyNumberFormat="1" applyBorder="1" applyAlignment="1">
      <alignment/>
    </xf>
    <xf numFmtId="0" fontId="25" fillId="0" borderId="10" xfId="90" applyFont="1" applyBorder="1" applyAlignment="1">
      <alignment horizontal="center" wrapText="1"/>
      <protection/>
    </xf>
    <xf numFmtId="0" fontId="0" fillId="0" borderId="13" xfId="0" applyBorder="1" applyAlignment="1">
      <alignment horizontal="center" wrapText="1"/>
    </xf>
    <xf numFmtId="0" fontId="25" fillId="0" borderId="10" xfId="90" applyFont="1" applyBorder="1" applyAlignment="1">
      <alignment/>
      <protection/>
    </xf>
    <xf numFmtId="0" fontId="0" fillId="0" borderId="13" xfId="0" applyBorder="1" applyAlignment="1">
      <alignment/>
    </xf>
    <xf numFmtId="0" fontId="36" fillId="0" borderId="0" xfId="90" applyFont="1" applyAlignment="1">
      <alignment horizontal="center"/>
      <protection/>
    </xf>
    <xf numFmtId="0" fontId="35" fillId="0" borderId="0" xfId="90" applyFont="1" applyAlignment="1">
      <alignment horizontal="center"/>
      <protection/>
    </xf>
    <xf numFmtId="3" fontId="36" fillId="0" borderId="0" xfId="90" applyNumberFormat="1" applyFont="1" applyAlignment="1">
      <alignment horizontal="center"/>
      <protection/>
    </xf>
    <xf numFmtId="0" fontId="25" fillId="0" borderId="10" xfId="90" applyFont="1" applyBorder="1" applyAlignment="1">
      <alignment wrapText="1"/>
      <protection/>
    </xf>
    <xf numFmtId="0" fontId="0" fillId="0" borderId="14" xfId="0" applyBorder="1" applyAlignment="1">
      <alignment wrapText="1"/>
    </xf>
    <xf numFmtId="0" fontId="25" fillId="0" borderId="30" xfId="90" applyFont="1" applyBorder="1" applyAlignment="1">
      <alignment horizontal="center"/>
      <protection/>
    </xf>
    <xf numFmtId="0" fontId="25" fillId="0" borderId="49" xfId="90" applyFont="1" applyBorder="1" applyAlignment="1">
      <alignment horizontal="center"/>
      <protection/>
    </xf>
    <xf numFmtId="0" fontId="25" fillId="0" borderId="50" xfId="90" applyFont="1" applyBorder="1" applyAlignment="1">
      <alignment horizontal="center"/>
      <protection/>
    </xf>
    <xf numFmtId="0" fontId="23" fillId="0" borderId="0" xfId="91" applyFont="1" applyAlignment="1">
      <alignment/>
      <protection/>
    </xf>
    <xf numFmtId="0" fontId="52" fillId="0" borderId="0" xfId="0" applyFont="1" applyBorder="1" applyAlignment="1">
      <alignment/>
    </xf>
    <xf numFmtId="0" fontId="22" fillId="0" borderId="0" xfId="91" applyFont="1" applyAlignment="1">
      <alignment horizontal="center"/>
      <protection/>
    </xf>
    <xf numFmtId="3" fontId="22" fillId="0" borderId="0" xfId="91" applyNumberFormat="1" applyFont="1" applyAlignment="1">
      <alignment horizontal="center"/>
      <protection/>
    </xf>
    <xf numFmtId="0" fontId="15" fillId="0" borderId="0" xfId="91" applyFont="1" applyAlignment="1">
      <alignment horizontal="center"/>
      <protection/>
    </xf>
    <xf numFmtId="1" fontId="25" fillId="0" borderId="113" xfId="91" applyNumberFormat="1" applyFont="1" applyFill="1" applyBorder="1" applyAlignment="1">
      <alignment horizontal="center" vertical="center" wrapText="1"/>
      <protection/>
    </xf>
    <xf numFmtId="0" fontId="0" fillId="0" borderId="115" xfId="0" applyBorder="1" applyAlignment="1">
      <alignment horizontal="center" vertical="center" wrapText="1"/>
    </xf>
    <xf numFmtId="0" fontId="46" fillId="0" borderId="0" xfId="91" applyFont="1" applyBorder="1" applyAlignment="1">
      <alignment horizontal="center"/>
      <protection/>
    </xf>
    <xf numFmtId="0" fontId="43" fillId="0" borderId="0" xfId="0" applyFont="1" applyBorder="1" applyAlignment="1">
      <alignment horizontal="center"/>
    </xf>
    <xf numFmtId="0" fontId="41" fillId="0" borderId="113" xfId="91" applyFont="1" applyFill="1" applyBorder="1" applyAlignment="1">
      <alignment horizontal="center" vertical="center" wrapText="1"/>
      <protection/>
    </xf>
    <xf numFmtId="1" fontId="25" fillId="0" borderId="121" xfId="91" applyNumberFormat="1" applyFont="1" applyFill="1" applyBorder="1" applyAlignment="1">
      <alignment horizontal="center" vertical="center" wrapText="1"/>
      <protection/>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 xfId="0" applyBorder="1" applyAlignment="1">
      <alignment vertical="center" wrapText="1"/>
    </xf>
    <xf numFmtId="0" fontId="25" fillId="0" borderId="15" xfId="91" applyFont="1" applyFill="1" applyBorder="1" applyAlignment="1">
      <alignment horizontal="center"/>
      <protection/>
    </xf>
    <xf numFmtId="0" fontId="25" fillId="0" borderId="12" xfId="91" applyFont="1" applyFill="1" applyBorder="1" applyAlignment="1">
      <alignment horizontal="center"/>
      <protection/>
    </xf>
    <xf numFmtId="0" fontId="25" fillId="0" borderId="30" xfId="91" applyFont="1" applyFill="1" applyBorder="1" applyAlignment="1">
      <alignment horizontal="center"/>
      <protection/>
    </xf>
    <xf numFmtId="0" fontId="0" fillId="0" borderId="50" xfId="0" applyBorder="1" applyAlignment="1">
      <alignment horizontal="center"/>
    </xf>
    <xf numFmtId="0" fontId="25" fillId="0" borderId="20" xfId="91" applyFont="1" applyFill="1" applyBorder="1" applyAlignment="1">
      <alignment/>
      <protection/>
    </xf>
    <xf numFmtId="0" fontId="15" fillId="0" borderId="11" xfId="91" applyFont="1" applyFill="1" applyBorder="1" applyAlignment="1">
      <alignment/>
      <protection/>
    </xf>
    <xf numFmtId="0" fontId="40" fillId="0" borderId="0" xfId="79" applyFont="1" applyBorder="1" applyAlignment="1">
      <alignment wrapText="1"/>
      <protection/>
    </xf>
    <xf numFmtId="0" fontId="0" fillId="0" borderId="0" xfId="79" applyBorder="1" applyAlignment="1">
      <alignment wrapText="1"/>
      <protection/>
    </xf>
    <xf numFmtId="0" fontId="40" fillId="0" borderId="0" xfId="79" applyFont="1" applyBorder="1" applyAlignment="1">
      <alignment/>
      <protection/>
    </xf>
    <xf numFmtId="0" fontId="34" fillId="0" borderId="0" xfId="79" applyFont="1" applyBorder="1" applyAlignment="1">
      <alignment/>
      <protection/>
    </xf>
    <xf numFmtId="0" fontId="42" fillId="0" borderId="0" xfId="79" applyFont="1" applyBorder="1" applyAlignment="1">
      <alignment wrapText="1"/>
      <protection/>
    </xf>
    <xf numFmtId="0" fontId="17" fillId="0" borderId="0" xfId="79" applyFont="1" applyBorder="1" applyAlignment="1">
      <alignment wrapText="1"/>
      <protection/>
    </xf>
    <xf numFmtId="0" fontId="34" fillId="0" borderId="0" xfId="79" applyFont="1" applyBorder="1" applyAlignment="1">
      <alignment wrapText="1"/>
      <protection/>
    </xf>
    <xf numFmtId="0" fontId="40" fillId="0" borderId="0" xfId="79" applyNumberFormat="1" applyFont="1" applyBorder="1" applyAlignment="1">
      <alignment wrapText="1"/>
      <protection/>
    </xf>
    <xf numFmtId="0" fontId="40" fillId="0" borderId="0" xfId="79" applyFont="1" applyFill="1" applyBorder="1" applyAlignment="1">
      <alignment wrapText="1"/>
      <protection/>
    </xf>
    <xf numFmtId="0" fontId="0" fillId="0" borderId="0" xfId="79" applyFill="1" applyBorder="1" applyAlignment="1">
      <alignment wrapText="1"/>
      <protection/>
    </xf>
    <xf numFmtId="0" fontId="22" fillId="0" borderId="0" xfId="92" applyFont="1" applyAlignment="1">
      <alignment horizontal="center"/>
      <protection/>
    </xf>
    <xf numFmtId="0" fontId="0" fillId="0" borderId="0" xfId="79" applyBorder="1" applyAlignment="1">
      <alignment horizontal="center"/>
      <protection/>
    </xf>
    <xf numFmtId="3" fontId="22" fillId="0" borderId="0" xfId="92" applyNumberFormat="1" applyFont="1" applyAlignment="1">
      <alignment horizontal="center"/>
      <protection/>
    </xf>
    <xf numFmtId="0" fontId="40" fillId="0" borderId="0" xfId="79" applyFont="1" applyBorder="1" applyAlignment="1">
      <alignment horizontal="center"/>
      <protection/>
    </xf>
    <xf numFmtId="177" fontId="6" fillId="0" borderId="72" xfId="0" applyNumberFormat="1" applyFont="1" applyBorder="1" applyAlignment="1">
      <alignment/>
    </xf>
    <xf numFmtId="0" fontId="0" fillId="0" borderId="105" xfId="0" applyBorder="1" applyAlignment="1">
      <alignment/>
    </xf>
    <xf numFmtId="177" fontId="29" fillId="0" borderId="19" xfId="0" applyNumberFormat="1" applyFont="1" applyBorder="1" applyAlignment="1">
      <alignment horizontal="center" wrapText="1"/>
    </xf>
    <xf numFmtId="0" fontId="0" fillId="0" borderId="20" xfId="0" applyBorder="1" applyAlignment="1">
      <alignment horizontal="center" wrapText="1"/>
    </xf>
    <xf numFmtId="0" fontId="0" fillId="0" borderId="103"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177" fontId="24" fillId="0" borderId="0" xfId="0" applyNumberFormat="1" applyFont="1" applyAlignment="1">
      <alignment horizontal="center"/>
    </xf>
    <xf numFmtId="177" fontId="5" fillId="0" borderId="30" xfId="0" applyNumberFormat="1" applyFont="1" applyBorder="1" applyAlignment="1">
      <alignment/>
    </xf>
    <xf numFmtId="0" fontId="0" fillId="0" borderId="50" xfId="0" applyBorder="1" applyAlignment="1">
      <alignment/>
    </xf>
    <xf numFmtId="177" fontId="29" fillId="0" borderId="15" xfId="0" applyNumberFormat="1" applyFont="1" applyBorder="1" applyAlignment="1">
      <alignment horizontal="left" indent="3"/>
    </xf>
    <xf numFmtId="0" fontId="0" fillId="0" borderId="12" xfId="0" applyBorder="1" applyAlignment="1">
      <alignment horizontal="left" indent="3"/>
    </xf>
    <xf numFmtId="177" fontId="11" fillId="0" borderId="0" xfId="0" applyNumberFormat="1" applyFont="1" applyAlignment="1">
      <alignment horizontal="center"/>
    </xf>
    <xf numFmtId="177" fontId="12" fillId="0" borderId="0" xfId="0" applyNumberFormat="1" applyFont="1" applyAlignment="1">
      <alignment horizontal="center"/>
    </xf>
    <xf numFmtId="177" fontId="5" fillId="0" borderId="124" xfId="0" applyNumberFormat="1" applyFont="1" applyBorder="1" applyAlignment="1">
      <alignment/>
    </xf>
    <xf numFmtId="0" fontId="0" fillId="0" borderId="125" xfId="0" applyBorder="1" applyAlignment="1">
      <alignment/>
    </xf>
    <xf numFmtId="177" fontId="44" fillId="0" borderId="0" xfId="0" applyNumberFormat="1" applyFont="1" applyAlignment="1">
      <alignment horizontal="center"/>
    </xf>
    <xf numFmtId="177" fontId="5" fillId="0" borderId="31" xfId="0" applyNumberFormat="1" applyFont="1" applyBorder="1" applyAlignment="1">
      <alignment horizontal="left" indent="3"/>
    </xf>
    <xf numFmtId="0" fontId="0" fillId="0" borderId="74" xfId="0" applyBorder="1" applyAlignment="1">
      <alignment horizontal="left" indent="3"/>
    </xf>
    <xf numFmtId="177" fontId="5" fillId="0" borderId="64" xfId="0" applyNumberFormat="1" applyFont="1" applyBorder="1" applyAlignment="1">
      <alignment horizontal="left" indent="3"/>
    </xf>
    <xf numFmtId="0" fontId="0" fillId="0" borderId="66" xfId="0" applyBorder="1" applyAlignment="1">
      <alignment horizontal="left" indent="3"/>
    </xf>
    <xf numFmtId="177" fontId="6" fillId="0" borderId="30" xfId="0" applyNumberFormat="1" applyFont="1" applyBorder="1" applyAlignment="1">
      <alignment/>
    </xf>
    <xf numFmtId="177" fontId="22" fillId="0" borderId="19" xfId="0" applyNumberFormat="1" applyFont="1" applyBorder="1" applyAlignment="1">
      <alignment horizontal="center" wrapText="1"/>
    </xf>
    <xf numFmtId="0" fontId="22" fillId="0" borderId="20" xfId="0" applyFont="1" applyBorder="1" applyAlignment="1">
      <alignment horizontal="center" wrapText="1"/>
    </xf>
    <xf numFmtId="0" fontId="22" fillId="0" borderId="103" xfId="0" applyFont="1" applyBorder="1" applyAlignment="1">
      <alignment horizontal="center" wrapText="1"/>
    </xf>
    <xf numFmtId="0" fontId="22" fillId="0" borderId="16" xfId="0" applyFont="1" applyBorder="1" applyAlignment="1">
      <alignment horizontal="center" wrapText="1"/>
    </xf>
    <xf numFmtId="0" fontId="22" fillId="0" borderId="0" xfId="0" applyFont="1" applyBorder="1" applyAlignment="1">
      <alignment horizontal="center" wrapText="1"/>
    </xf>
    <xf numFmtId="0" fontId="22" fillId="0" borderId="18" xfId="0" applyFont="1" applyBorder="1" applyAlignment="1">
      <alignment horizontal="center" wrapText="1"/>
    </xf>
    <xf numFmtId="177" fontId="15" fillId="0" borderId="0" xfId="0" applyNumberFormat="1" applyFont="1" applyAlignment="1">
      <alignment horizontal="center"/>
    </xf>
    <xf numFmtId="0" fontId="15" fillId="0" borderId="0" xfId="0" applyFont="1" applyBorder="1" applyAlignment="1">
      <alignment horizontal="center"/>
    </xf>
    <xf numFmtId="177" fontId="6" fillId="0" borderId="30" xfId="0" applyNumberFormat="1" applyFont="1" applyBorder="1" applyAlignment="1">
      <alignment/>
    </xf>
    <xf numFmtId="0" fontId="6" fillId="0" borderId="50" xfId="0" applyFont="1" applyBorder="1" applyAlignment="1">
      <alignment/>
    </xf>
    <xf numFmtId="177" fontId="6" fillId="0" borderId="124" xfId="0" applyNumberFormat="1" applyFont="1" applyBorder="1" applyAlignment="1">
      <alignment/>
    </xf>
    <xf numFmtId="0" fontId="6" fillId="0" borderId="125" xfId="0" applyFont="1" applyBorder="1" applyAlignment="1">
      <alignment/>
    </xf>
    <xf numFmtId="177" fontId="22" fillId="0" borderId="15" xfId="0" applyNumberFormat="1" applyFont="1" applyBorder="1" applyAlignment="1">
      <alignment horizontal="left" indent="3"/>
    </xf>
    <xf numFmtId="0" fontId="22" fillId="0" borderId="12" xfId="0" applyFont="1" applyBorder="1" applyAlignment="1">
      <alignment horizontal="left" indent="3"/>
    </xf>
    <xf numFmtId="177" fontId="6" fillId="0" borderId="0" xfId="0" applyNumberFormat="1" applyFont="1" applyAlignment="1">
      <alignment horizontal="center"/>
    </xf>
    <xf numFmtId="177" fontId="6" fillId="0" borderId="72" xfId="0" applyNumberFormat="1" applyFont="1" applyBorder="1" applyAlignment="1">
      <alignment/>
    </xf>
    <xf numFmtId="0" fontId="6" fillId="0" borderId="105" xfId="0" applyFont="1" applyBorder="1" applyAlignment="1">
      <alignment/>
    </xf>
    <xf numFmtId="177" fontId="6" fillId="0" borderId="31" xfId="0" applyNumberFormat="1" applyFont="1" applyBorder="1" applyAlignment="1">
      <alignment horizontal="left" indent="3"/>
    </xf>
    <xf numFmtId="0" fontId="6" fillId="0" borderId="74" xfId="0" applyFont="1" applyBorder="1" applyAlignment="1">
      <alignment horizontal="left" indent="3"/>
    </xf>
    <xf numFmtId="177" fontId="6" fillId="0" borderId="64" xfId="0" applyNumberFormat="1" applyFont="1" applyBorder="1" applyAlignment="1">
      <alignment horizontal="left" indent="3"/>
    </xf>
    <xf numFmtId="0" fontId="6" fillId="0" borderId="66" xfId="0" applyFont="1" applyBorder="1" applyAlignment="1">
      <alignment horizontal="left" indent="3"/>
    </xf>
    <xf numFmtId="3" fontId="23" fillId="0" borderId="0" xfId="0" applyNumberFormat="1" applyFont="1" applyBorder="1" applyAlignment="1">
      <alignment/>
    </xf>
    <xf numFmtId="0" fontId="23"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29" fillId="0" borderId="19" xfId="0" applyNumberFormat="1" applyFont="1" applyBorder="1" applyAlignment="1">
      <alignment/>
    </xf>
    <xf numFmtId="177" fontId="29" fillId="0" borderId="20" xfId="0" applyNumberFormat="1" applyFont="1" applyBorder="1" applyAlignment="1">
      <alignment/>
    </xf>
    <xf numFmtId="177" fontId="29" fillId="0" borderId="103" xfId="0" applyNumberFormat="1" applyFont="1" applyBorder="1" applyAlignment="1">
      <alignment/>
    </xf>
    <xf numFmtId="177" fontId="29" fillId="0" borderId="22" xfId="0" applyNumberFormat="1" applyFont="1" applyBorder="1" applyAlignment="1">
      <alignment/>
    </xf>
    <xf numFmtId="177" fontId="29" fillId="0" borderId="21" xfId="0" applyNumberFormat="1" applyFont="1" applyBorder="1" applyAlignment="1">
      <alignment/>
    </xf>
    <xf numFmtId="177" fontId="29" fillId="0" borderId="27" xfId="0" applyNumberFormat="1" applyFont="1" applyBorder="1" applyAlignment="1">
      <alignment/>
    </xf>
    <xf numFmtId="177" fontId="29" fillId="0" borderId="30" xfId="0" applyNumberFormat="1" applyFont="1" applyBorder="1" applyAlignment="1">
      <alignment horizontal="center"/>
    </xf>
    <xf numFmtId="177" fontId="29" fillId="0" borderId="49" xfId="0" applyNumberFormat="1" applyFont="1" applyBorder="1" applyAlignment="1">
      <alignment horizontal="center"/>
    </xf>
    <xf numFmtId="177" fontId="29" fillId="0" borderId="50" xfId="0" applyNumberFormat="1" applyFont="1" applyBorder="1" applyAlignment="1">
      <alignment horizontal="center"/>
    </xf>
    <xf numFmtId="177" fontId="13" fillId="24" borderId="37" xfId="0" applyNumberFormat="1" applyFont="1" applyFill="1" applyBorder="1" applyAlignment="1">
      <alignment horizontal="left"/>
    </xf>
    <xf numFmtId="177" fontId="13" fillId="24" borderId="118" xfId="0" applyNumberFormat="1" applyFont="1" applyFill="1" applyBorder="1" applyAlignment="1">
      <alignment horizontal="left"/>
    </xf>
    <xf numFmtId="0" fontId="0" fillId="0" borderId="119" xfId="0" applyBorder="1" applyAlignment="1">
      <alignment/>
    </xf>
    <xf numFmtId="177" fontId="15" fillId="0" borderId="67" xfId="0" applyNumberFormat="1" applyFont="1" applyFill="1" applyBorder="1" applyAlignment="1">
      <alignment/>
    </xf>
    <xf numFmtId="1" fontId="30" fillId="24" borderId="126" xfId="0" applyNumberFormat="1" applyFont="1" applyFill="1" applyBorder="1" applyAlignment="1">
      <alignment horizontal="center" wrapText="1"/>
    </xf>
    <xf numFmtId="0" fontId="0" fillId="0" borderId="127" xfId="0" applyBorder="1" applyAlignment="1">
      <alignment horizontal="center" wrapText="1"/>
    </xf>
    <xf numFmtId="177" fontId="30" fillId="24" borderId="128" xfId="0" applyNumberFormat="1" applyFont="1" applyFill="1" applyBorder="1" applyAlignment="1">
      <alignment horizontal="center" wrapText="1"/>
    </xf>
    <xf numFmtId="0" fontId="0" fillId="0" borderId="129" xfId="0" applyBorder="1" applyAlignment="1">
      <alignment wrapText="1"/>
    </xf>
    <xf numFmtId="0" fontId="0" fillId="0" borderId="16" xfId="0" applyBorder="1" applyAlignment="1">
      <alignment wrapText="1"/>
    </xf>
    <xf numFmtId="0" fontId="0" fillId="0" borderId="130" xfId="0" applyBorder="1" applyAlignment="1">
      <alignment wrapText="1"/>
    </xf>
    <xf numFmtId="0" fontId="0" fillId="0" borderId="131" xfId="0" applyBorder="1" applyAlignment="1">
      <alignment wrapText="1"/>
    </xf>
    <xf numFmtId="0" fontId="0" fillId="0" borderId="132" xfId="0" applyBorder="1" applyAlignment="1">
      <alignment wrapText="1"/>
    </xf>
    <xf numFmtId="177" fontId="15" fillId="0" borderId="37" xfId="0" applyNumberFormat="1" applyFont="1" applyBorder="1" applyAlignment="1">
      <alignment/>
    </xf>
    <xf numFmtId="177" fontId="30" fillId="24" borderId="133" xfId="0" applyNumberFormat="1" applyFont="1" applyFill="1" applyBorder="1" applyAlignment="1">
      <alignment horizontal="center" wrapText="1"/>
    </xf>
    <xf numFmtId="0" fontId="0" fillId="0" borderId="134" xfId="0" applyBorder="1" applyAlignment="1">
      <alignment horizontal="center" wrapText="1"/>
    </xf>
    <xf numFmtId="177" fontId="30" fillId="24" borderId="135" xfId="0" applyNumberFormat="1" applyFont="1" applyFill="1" applyBorder="1" applyAlignment="1">
      <alignment horizontal="center" wrapText="1"/>
    </xf>
    <xf numFmtId="0" fontId="0" fillId="0" borderId="96" xfId="0" applyBorder="1" applyAlignment="1">
      <alignment horizontal="center" wrapText="1"/>
    </xf>
    <xf numFmtId="177" fontId="12" fillId="0" borderId="0" xfId="0" applyNumberFormat="1" applyFont="1" applyBorder="1" applyAlignment="1">
      <alignment horizontal="center"/>
    </xf>
    <xf numFmtId="1" fontId="30" fillId="24" borderId="136" xfId="0" applyNumberFormat="1" applyFont="1" applyFill="1" applyBorder="1" applyAlignment="1">
      <alignment horizontal="center"/>
    </xf>
    <xf numFmtId="1" fontId="30" fillId="24" borderId="137" xfId="0" applyNumberFormat="1" applyFont="1" applyFill="1" applyBorder="1" applyAlignment="1">
      <alignment horizontal="center"/>
    </xf>
    <xf numFmtId="1" fontId="30" fillId="24" borderId="138" xfId="0" applyNumberFormat="1" applyFont="1" applyFill="1" applyBorder="1" applyAlignment="1">
      <alignment horizontal="center"/>
    </xf>
    <xf numFmtId="177" fontId="43" fillId="0" borderId="20" xfId="0" applyNumberFormat="1" applyFont="1" applyBorder="1" applyAlignment="1">
      <alignment horizontal="center"/>
    </xf>
    <xf numFmtId="177" fontId="13" fillId="24" borderId="124" xfId="0" applyNumberFormat="1" applyFont="1" applyFill="1" applyBorder="1" applyAlignment="1">
      <alignment horizontal="left"/>
    </xf>
    <xf numFmtId="177" fontId="31" fillId="24" borderId="58" xfId="0" applyNumberFormat="1" applyFont="1" applyFill="1" applyBorder="1" applyAlignment="1">
      <alignment horizontal="left" indent="5"/>
    </xf>
    <xf numFmtId="0" fontId="0" fillId="0" borderId="139" xfId="0" applyBorder="1" applyAlignment="1">
      <alignment horizontal="left" indent="5"/>
    </xf>
    <xf numFmtId="177" fontId="13" fillId="24" borderId="67" xfId="0" applyNumberFormat="1" applyFont="1" applyFill="1" applyBorder="1" applyAlignment="1">
      <alignment horizontal="left"/>
    </xf>
    <xf numFmtId="177" fontId="31" fillId="24" borderId="30" xfId="0" applyNumberFormat="1" applyFont="1" applyFill="1" applyBorder="1" applyAlignment="1">
      <alignment horizontal="left" indent="5"/>
    </xf>
    <xf numFmtId="0" fontId="0" fillId="0" borderId="50" xfId="0" applyBorder="1" applyAlignment="1">
      <alignment horizontal="left" indent="5"/>
    </xf>
    <xf numFmtId="177" fontId="13" fillId="24" borderId="31" xfId="0" applyNumberFormat="1" applyFont="1" applyFill="1" applyBorder="1" applyAlignment="1">
      <alignment horizontal="left"/>
    </xf>
    <xf numFmtId="0" fontId="0" fillId="0" borderId="74" xfId="0" applyBorder="1" applyAlignment="1">
      <alignment/>
    </xf>
    <xf numFmtId="177" fontId="30" fillId="24" borderId="140" xfId="0" applyNumberFormat="1" applyFont="1" applyFill="1" applyBorder="1" applyAlignment="1">
      <alignment horizontal="center" wrapText="1"/>
    </xf>
    <xf numFmtId="0" fontId="0" fillId="0" borderId="141" xfId="0" applyBorder="1" applyAlignment="1">
      <alignment horizontal="center" wrapText="1"/>
    </xf>
    <xf numFmtId="177" fontId="30" fillId="24" borderId="142" xfId="0" applyNumberFormat="1" applyFont="1" applyFill="1" applyBorder="1" applyAlignment="1">
      <alignment horizontal="center" wrapText="1"/>
    </xf>
    <xf numFmtId="0" fontId="0" fillId="0" borderId="143" xfId="0" applyBorder="1" applyAlignment="1">
      <alignment horizontal="center" wrapText="1"/>
    </xf>
    <xf numFmtId="177" fontId="30" fillId="24" borderId="17" xfId="0" applyNumberFormat="1" applyFont="1" applyFill="1" applyBorder="1" applyAlignment="1">
      <alignment horizontal="center" wrapText="1"/>
    </xf>
    <xf numFmtId="0" fontId="0" fillId="0" borderId="42" xfId="0" applyBorder="1" applyAlignment="1">
      <alignment horizontal="center" wrapText="1"/>
    </xf>
    <xf numFmtId="3" fontId="28" fillId="24" borderId="144" xfId="81" applyNumberFormat="1" applyFont="1" applyFill="1" applyBorder="1" applyAlignment="1">
      <alignment wrapText="1"/>
      <protection/>
    </xf>
    <xf numFmtId="0" fontId="0" fillId="0" borderId="145" xfId="81" applyBorder="1" applyAlignment="1">
      <alignment wrapText="1"/>
      <protection/>
    </xf>
    <xf numFmtId="0" fontId="0" fillId="0" borderId="146" xfId="81" applyBorder="1" applyAlignment="1">
      <alignment wrapText="1"/>
      <protection/>
    </xf>
    <xf numFmtId="3" fontId="57" fillId="24" borderId="147" xfId="81" applyNumberFormat="1" applyFont="1" applyFill="1" applyBorder="1" applyAlignment="1">
      <alignment horizontal="center"/>
      <protection/>
    </xf>
    <xf numFmtId="0" fontId="43" fillId="0" borderId="147" xfId="81" applyFont="1" applyBorder="1" applyAlignment="1">
      <alignment horizontal="center"/>
      <protection/>
    </xf>
    <xf numFmtId="3" fontId="28" fillId="24" borderId="90" xfId="81" applyNumberFormat="1" applyFont="1" applyFill="1" applyBorder="1" applyAlignment="1">
      <alignment horizontal="center" wrapText="1"/>
      <protection/>
    </xf>
    <xf numFmtId="0" fontId="0" fillId="0" borderId="91" xfId="81" applyBorder="1" applyAlignment="1">
      <alignment wrapText="1"/>
      <protection/>
    </xf>
    <xf numFmtId="0" fontId="0" fillId="0" borderId="88" xfId="81" applyBorder="1" applyAlignment="1">
      <alignment wrapText="1"/>
      <protection/>
    </xf>
    <xf numFmtId="0" fontId="0" fillId="0" borderId="89" xfId="81" applyBorder="1" applyAlignment="1">
      <alignment wrapText="1"/>
      <protection/>
    </xf>
    <xf numFmtId="177" fontId="46" fillId="24" borderId="0" xfId="0" applyNumberFormat="1" applyFont="1" applyFill="1" applyAlignment="1">
      <alignment horizontal="center"/>
    </xf>
    <xf numFmtId="177" fontId="39" fillId="24" borderId="0" xfId="0" applyNumberFormat="1" applyFont="1" applyFill="1" applyAlignment="1">
      <alignment horizontal="center"/>
    </xf>
    <xf numFmtId="177" fontId="38" fillId="24" borderId="0" xfId="0" applyNumberFormat="1" applyFont="1" applyFill="1" applyAlignment="1">
      <alignment horizontal="center"/>
    </xf>
    <xf numFmtId="177" fontId="38" fillId="24" borderId="0" xfId="0" applyNumberFormat="1" applyFont="1" applyFill="1" applyAlignment="1">
      <alignment/>
    </xf>
    <xf numFmtId="0" fontId="0" fillId="0" borderId="0" xfId="0" applyAlignment="1">
      <alignment/>
    </xf>
    <xf numFmtId="177" fontId="28" fillId="24" borderId="19" xfId="0" applyNumberFormat="1" applyFont="1" applyFill="1"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03" xfId="0" applyBorder="1" applyAlignment="1">
      <alignment wrapText="1"/>
    </xf>
    <xf numFmtId="0" fontId="0" fillId="0" borderId="15" xfId="0" applyBorder="1" applyAlignment="1">
      <alignment wrapText="1"/>
    </xf>
    <xf numFmtId="0" fontId="0" fillId="0" borderId="12" xfId="0" applyBorder="1" applyAlignment="1">
      <alignment wrapText="1"/>
    </xf>
    <xf numFmtId="177" fontId="28" fillId="24" borderId="10" xfId="0" applyNumberFormat="1" applyFont="1" applyFill="1" applyBorder="1" applyAlignment="1">
      <alignment wrapText="1"/>
    </xf>
    <xf numFmtId="0" fontId="0" fillId="0" borderId="13" xfId="0" applyBorder="1" applyAlignment="1">
      <alignment wrapText="1"/>
    </xf>
    <xf numFmtId="177" fontId="13" fillId="24" borderId="72" xfId="0" applyNumberFormat="1" applyFont="1" applyFill="1" applyBorder="1" applyAlignment="1">
      <alignment horizontal="left" indent="2"/>
    </xf>
    <xf numFmtId="177" fontId="13" fillId="24" borderId="106" xfId="0" applyNumberFormat="1" applyFont="1" applyFill="1" applyBorder="1" applyAlignment="1">
      <alignment horizontal="left" indent="2"/>
    </xf>
    <xf numFmtId="177" fontId="13" fillId="24" borderId="105" xfId="0" applyNumberFormat="1" applyFont="1" applyFill="1" applyBorder="1" applyAlignment="1">
      <alignment horizontal="left" indent="2"/>
    </xf>
    <xf numFmtId="177" fontId="30" fillId="24" borderId="30" xfId="0" applyNumberFormat="1" applyFont="1" applyFill="1" applyBorder="1" applyAlignment="1">
      <alignment horizontal="center" wrapText="1"/>
    </xf>
    <xf numFmtId="177" fontId="30" fillId="24" borderId="50" xfId="0" applyNumberFormat="1" applyFont="1" applyFill="1" applyBorder="1" applyAlignment="1">
      <alignment horizontal="center" wrapText="1"/>
    </xf>
    <xf numFmtId="177" fontId="13" fillId="24" borderId="31" xfId="0" applyNumberFormat="1" applyFont="1" applyFill="1" applyBorder="1" applyAlignment="1">
      <alignment horizontal="left" indent="2"/>
    </xf>
    <xf numFmtId="177" fontId="13" fillId="24" borderId="71" xfId="0" applyNumberFormat="1" applyFont="1" applyFill="1" applyBorder="1" applyAlignment="1">
      <alignment horizontal="left" indent="2"/>
    </xf>
    <xf numFmtId="177" fontId="13" fillId="24" borderId="74" xfId="0" applyNumberFormat="1" applyFont="1" applyFill="1" applyBorder="1" applyAlignment="1">
      <alignment horizontal="left" indent="2"/>
    </xf>
    <xf numFmtId="177" fontId="13" fillId="24" borderId="31" xfId="0" applyNumberFormat="1" applyFont="1" applyFill="1" applyBorder="1" applyAlignment="1">
      <alignment horizontal="left" indent="1"/>
    </xf>
    <xf numFmtId="177" fontId="13" fillId="24" borderId="71" xfId="0" applyNumberFormat="1" applyFont="1" applyFill="1" applyBorder="1" applyAlignment="1">
      <alignment horizontal="left" indent="1"/>
    </xf>
    <xf numFmtId="177" fontId="13" fillId="24" borderId="74" xfId="0" applyNumberFormat="1" applyFont="1" applyFill="1" applyBorder="1" applyAlignment="1">
      <alignment horizontal="left" indent="1"/>
    </xf>
    <xf numFmtId="177" fontId="14" fillId="24" borderId="31" xfId="0" applyNumberFormat="1" applyFont="1" applyFill="1" applyBorder="1" applyAlignment="1">
      <alignment horizontal="left" indent="2"/>
    </xf>
    <xf numFmtId="177" fontId="14" fillId="24" borderId="71" xfId="0" applyNumberFormat="1" applyFont="1" applyFill="1" applyBorder="1" applyAlignment="1">
      <alignment horizontal="left" indent="2"/>
    </xf>
    <xf numFmtId="177" fontId="14" fillId="24" borderId="74" xfId="0" applyNumberFormat="1" applyFont="1" applyFill="1" applyBorder="1" applyAlignment="1">
      <alignment horizontal="left" indent="2"/>
    </xf>
    <xf numFmtId="177" fontId="13" fillId="24" borderId="64" xfId="0" applyNumberFormat="1" applyFont="1" applyFill="1" applyBorder="1" applyAlignment="1">
      <alignment horizontal="left" indent="1"/>
    </xf>
    <xf numFmtId="177" fontId="13" fillId="24" borderId="65" xfId="0" applyNumberFormat="1" applyFont="1" applyFill="1" applyBorder="1" applyAlignment="1">
      <alignment horizontal="left" indent="1"/>
    </xf>
    <xf numFmtId="177" fontId="13" fillId="24" borderId="66" xfId="0" applyNumberFormat="1" applyFont="1" applyFill="1" applyBorder="1" applyAlignment="1">
      <alignment horizontal="left" indent="1"/>
    </xf>
    <xf numFmtId="177" fontId="45" fillId="0" borderId="0" xfId="0" applyNumberFormat="1" applyFont="1" applyBorder="1" applyAlignment="1">
      <alignment horizontal="center"/>
    </xf>
    <xf numFmtId="177" fontId="30" fillId="24" borderId="31" xfId="0" applyNumberFormat="1" applyFont="1" applyFill="1" applyBorder="1" applyAlignment="1">
      <alignment horizontal="left" indent="3"/>
    </xf>
    <xf numFmtId="177" fontId="30" fillId="24" borderId="71" xfId="0" applyNumberFormat="1" applyFont="1" applyFill="1" applyBorder="1" applyAlignment="1">
      <alignment horizontal="left" indent="3"/>
    </xf>
    <xf numFmtId="177" fontId="30" fillId="24" borderId="74" xfId="0" applyNumberFormat="1" applyFont="1" applyFill="1" applyBorder="1" applyAlignment="1">
      <alignment horizontal="left" indent="3"/>
    </xf>
    <xf numFmtId="177" fontId="13" fillId="0" borderId="31" xfId="0" applyNumberFormat="1" applyFont="1" applyFill="1" applyBorder="1" applyAlignment="1">
      <alignment horizontal="left" indent="2"/>
    </xf>
    <xf numFmtId="177" fontId="13" fillId="0" borderId="71" xfId="0" applyNumberFormat="1" applyFont="1" applyFill="1" applyBorder="1" applyAlignment="1">
      <alignment horizontal="left" indent="2"/>
    </xf>
    <xf numFmtId="177" fontId="13" fillId="0" borderId="74" xfId="0" applyNumberFormat="1" applyFont="1" applyFill="1" applyBorder="1" applyAlignment="1">
      <alignment horizontal="left" indent="2"/>
    </xf>
    <xf numFmtId="177" fontId="16" fillId="0" borderId="0" xfId="0" applyNumberFormat="1" applyFont="1" applyBorder="1" applyAlignment="1">
      <alignment horizontal="center"/>
    </xf>
    <xf numFmtId="177" fontId="18" fillId="0" borderId="0" xfId="0" applyNumberFormat="1" applyFont="1" applyBorder="1" applyAlignment="1">
      <alignment horizontal="center"/>
    </xf>
    <xf numFmtId="177" fontId="13" fillId="24" borderId="19" xfId="0" applyNumberFormat="1" applyFont="1" applyFill="1" applyBorder="1" applyAlignment="1">
      <alignment/>
    </xf>
    <xf numFmtId="177" fontId="13" fillId="24" borderId="20" xfId="0" applyNumberFormat="1" applyFont="1" applyFill="1" applyBorder="1" applyAlignment="1">
      <alignment/>
    </xf>
    <xf numFmtId="177" fontId="13" fillId="24" borderId="103" xfId="0" applyNumberFormat="1" applyFont="1" applyFill="1" applyBorder="1" applyAlignment="1">
      <alignment/>
    </xf>
    <xf numFmtId="177" fontId="13" fillId="24" borderId="22" xfId="0" applyNumberFormat="1" applyFont="1" applyFill="1" applyBorder="1" applyAlignment="1">
      <alignment/>
    </xf>
    <xf numFmtId="177" fontId="13" fillId="24" borderId="21" xfId="0" applyNumberFormat="1" applyFont="1" applyFill="1" applyBorder="1" applyAlignment="1">
      <alignment/>
    </xf>
    <xf numFmtId="177" fontId="13" fillId="24" borderId="27" xfId="0" applyNumberFormat="1" applyFont="1" applyFill="1" applyBorder="1" applyAlignment="1">
      <alignment/>
    </xf>
    <xf numFmtId="177" fontId="15" fillId="0" borderId="0" xfId="0" applyNumberFormat="1" applyFont="1" applyBorder="1" applyAlignment="1">
      <alignment horizontal="center"/>
    </xf>
    <xf numFmtId="177" fontId="30" fillId="24" borderId="30" xfId="0" applyNumberFormat="1" applyFont="1" applyFill="1" applyBorder="1" applyAlignment="1">
      <alignment horizontal="center"/>
    </xf>
    <xf numFmtId="177" fontId="30" fillId="24" borderId="50" xfId="0" applyNumberFormat="1" applyFont="1" applyFill="1" applyBorder="1" applyAlignment="1">
      <alignment horizontal="center"/>
    </xf>
    <xf numFmtId="0" fontId="25" fillId="0" borderId="30" xfId="0" applyFont="1" applyBorder="1" applyAlignment="1">
      <alignment horizontal="center" wrapText="1"/>
    </xf>
    <xf numFmtId="0" fontId="25" fillId="0" borderId="50" xfId="0" applyFont="1" applyBorder="1" applyAlignment="1">
      <alignment horizontal="center" wrapText="1"/>
    </xf>
    <xf numFmtId="177" fontId="13" fillId="24" borderId="124" xfId="0" applyNumberFormat="1" applyFont="1" applyFill="1" applyBorder="1" applyAlignment="1">
      <alignment horizontal="left" indent="1"/>
    </xf>
    <xf numFmtId="177" fontId="13" fillId="24" borderId="148" xfId="0" applyNumberFormat="1" applyFont="1" applyFill="1" applyBorder="1" applyAlignment="1">
      <alignment horizontal="left" indent="1"/>
    </xf>
    <xf numFmtId="177" fontId="13" fillId="24" borderId="125" xfId="0" applyNumberFormat="1" applyFont="1" applyFill="1" applyBorder="1" applyAlignment="1">
      <alignment horizontal="left" indent="1"/>
    </xf>
    <xf numFmtId="177" fontId="30" fillId="0" borderId="58" xfId="0" applyNumberFormat="1" applyFont="1" applyFill="1" applyBorder="1" applyAlignment="1">
      <alignment horizontal="left" indent="2"/>
    </xf>
    <xf numFmtId="177" fontId="30" fillId="0" borderId="59" xfId="0" applyNumberFormat="1" applyFont="1" applyFill="1" applyBorder="1" applyAlignment="1">
      <alignment horizontal="left" indent="2"/>
    </xf>
    <xf numFmtId="177" fontId="30" fillId="0" borderId="60" xfId="0" applyNumberFormat="1" applyFont="1" applyFill="1" applyBorder="1" applyAlignment="1">
      <alignment horizontal="left" indent="2"/>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2" xfId="47"/>
    <cellStyle name="Comma 3" xfId="48"/>
    <cellStyle name="Comma 4" xfId="49"/>
    <cellStyle name="Comma 5" xfId="50"/>
    <cellStyle name="Comma 6" xfId="51"/>
    <cellStyle name="Comma 7" xfId="52"/>
    <cellStyle name="Comma 8" xfId="53"/>
    <cellStyle name="Comma 9" xfId="54"/>
    <cellStyle name="Currency" xfId="55"/>
    <cellStyle name="Currency [0]" xfId="56"/>
    <cellStyle name="Currency 10" xfId="57"/>
    <cellStyle name="Currency 11" xfId="58"/>
    <cellStyle name="Currency 12" xfId="59"/>
    <cellStyle name="Currency 2" xfId="60"/>
    <cellStyle name="Currency 3" xfId="61"/>
    <cellStyle name="Currency 4" xfId="62"/>
    <cellStyle name="Currency 5" xfId="63"/>
    <cellStyle name="Currency 6" xfId="64"/>
    <cellStyle name="Currency 7" xfId="65"/>
    <cellStyle name="Currency 8" xfId="66"/>
    <cellStyle name="Currency 9"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10" xfId="79"/>
    <cellStyle name="Normal 11" xfId="80"/>
    <cellStyle name="Normal 12" xfId="81"/>
    <cellStyle name="Normal 2" xfId="82"/>
    <cellStyle name="Normal 3" xfId="83"/>
    <cellStyle name="Normal 4" xfId="84"/>
    <cellStyle name="Normal 5" xfId="85"/>
    <cellStyle name="Normal 6" xfId="86"/>
    <cellStyle name="Normal 7" xfId="87"/>
    <cellStyle name="Normal 8" xfId="88"/>
    <cellStyle name="Normal 9" xfId="89"/>
    <cellStyle name="Normal_Improve by DU" xfId="90"/>
    <cellStyle name="Normal_Rsrcs_X_ DOJ Goal  Obj" xfId="91"/>
    <cellStyle name="Normal_Rsrcs_X_ DOJ Goal  Obj 10" xfId="92"/>
    <cellStyle name="Note" xfId="93"/>
    <cellStyle name="Output" xfId="94"/>
    <cellStyle name="Percent"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view="pageBreakPreview" zoomScale="68" zoomScaleNormal="75" zoomScaleSheetLayoutView="68" zoomScalePageLayoutView="0" workbookViewId="0" topLeftCell="A1">
      <selection activeCell="A1" sqref="A1"/>
    </sheetView>
  </sheetViews>
  <sheetFormatPr defaultColWidth="8.88671875" defaultRowHeight="15"/>
  <cols>
    <col min="2" max="2" width="10.21484375" style="0" customWidth="1"/>
    <col min="3" max="3" width="6.88671875" style="0" customWidth="1"/>
    <col min="4" max="4" width="9.6640625" style="0" customWidth="1"/>
    <col min="5" max="5" width="10.99609375" style="0" customWidth="1"/>
    <col min="14" max="14" width="1.5625" style="167" customWidth="1"/>
  </cols>
  <sheetData>
    <row r="1" spans="1:14" ht="19.5" thickBot="1">
      <c r="A1" s="341" t="s">
        <v>3</v>
      </c>
      <c r="B1" s="339"/>
      <c r="C1" s="339"/>
      <c r="D1" s="339"/>
      <c r="E1" s="339"/>
      <c r="F1" s="339"/>
      <c r="G1" s="339"/>
      <c r="H1" s="339"/>
      <c r="I1" s="339"/>
      <c r="N1" s="167" t="s">
        <v>30</v>
      </c>
    </row>
    <row r="2" spans="1:14" ht="15.75">
      <c r="A2" s="339"/>
      <c r="B2" s="339"/>
      <c r="C2" s="339"/>
      <c r="D2" s="339"/>
      <c r="E2" s="344"/>
      <c r="F2" s="486" t="s">
        <v>178</v>
      </c>
      <c r="G2" s="487"/>
      <c r="H2" s="344"/>
      <c r="I2" s="339"/>
      <c r="N2" s="167" t="s">
        <v>30</v>
      </c>
    </row>
    <row r="3" spans="1:14" ht="16.5" thickBot="1">
      <c r="A3" s="339"/>
      <c r="B3" s="339"/>
      <c r="C3" s="339"/>
      <c r="D3" s="339"/>
      <c r="E3" s="344"/>
      <c r="F3" s="488"/>
      <c r="G3" s="489"/>
      <c r="H3" s="344"/>
      <c r="I3" s="339"/>
      <c r="N3" s="167" t="s">
        <v>30</v>
      </c>
    </row>
    <row r="4" spans="1:14" ht="15">
      <c r="A4" s="339"/>
      <c r="B4" s="339"/>
      <c r="C4" s="339"/>
      <c r="D4" s="339"/>
      <c r="E4" s="339"/>
      <c r="F4" s="342"/>
      <c r="G4" s="339"/>
      <c r="H4" s="339"/>
      <c r="I4" s="339"/>
      <c r="N4" s="167" t="s">
        <v>30</v>
      </c>
    </row>
    <row r="5" spans="1:14" ht="15.75" thickBot="1">
      <c r="A5" s="339"/>
      <c r="B5" s="339"/>
      <c r="C5" s="339"/>
      <c r="D5" s="339"/>
      <c r="E5" s="339"/>
      <c r="F5" s="343"/>
      <c r="G5" s="339"/>
      <c r="H5" s="339"/>
      <c r="I5" s="339"/>
      <c r="N5" s="167" t="s">
        <v>30</v>
      </c>
    </row>
    <row r="6" spans="1:14" ht="15.75" customHeight="1" thickBot="1">
      <c r="A6" s="339"/>
      <c r="B6" s="339"/>
      <c r="D6" s="486" t="s">
        <v>179</v>
      </c>
      <c r="E6" s="487"/>
      <c r="F6" s="345"/>
      <c r="G6" s="346"/>
      <c r="H6" s="492" t="s">
        <v>210</v>
      </c>
      <c r="I6" s="496"/>
      <c r="J6" s="364"/>
      <c r="N6" s="167" t="s">
        <v>30</v>
      </c>
    </row>
    <row r="7" spans="1:14" ht="27.75" customHeight="1" thickBot="1">
      <c r="A7" s="339"/>
      <c r="B7" s="339"/>
      <c r="D7" s="488"/>
      <c r="E7" s="489"/>
      <c r="F7" s="343"/>
      <c r="G7" s="339"/>
      <c r="H7" s="497"/>
      <c r="I7" s="498"/>
      <c r="J7" s="364"/>
      <c r="N7" s="167" t="s">
        <v>30</v>
      </c>
    </row>
    <row r="8" spans="1:14" ht="15.75" thickBot="1">
      <c r="A8" s="339"/>
      <c r="B8" s="339"/>
      <c r="C8" s="339"/>
      <c r="D8" s="339"/>
      <c r="E8" s="339"/>
      <c r="F8" s="343"/>
      <c r="G8" s="339"/>
      <c r="H8" s="339"/>
      <c r="I8" s="339"/>
      <c r="N8" s="167" t="s">
        <v>30</v>
      </c>
    </row>
    <row r="9" spans="1:14" ht="15.75" thickBot="1">
      <c r="A9" s="339"/>
      <c r="B9" s="339"/>
      <c r="D9" s="486" t="s">
        <v>180</v>
      </c>
      <c r="E9" s="487"/>
      <c r="F9" s="345"/>
      <c r="G9" s="339"/>
      <c r="H9" s="339"/>
      <c r="I9" s="339"/>
      <c r="N9" s="167" t="s">
        <v>30</v>
      </c>
    </row>
    <row r="10" spans="1:14" ht="15.75" thickBot="1">
      <c r="A10" s="339"/>
      <c r="B10" s="339"/>
      <c r="D10" s="488"/>
      <c r="E10" s="489"/>
      <c r="F10" s="343"/>
      <c r="G10" s="339"/>
      <c r="H10" s="339"/>
      <c r="I10" s="339"/>
      <c r="N10" s="167" t="s">
        <v>30</v>
      </c>
    </row>
    <row r="11" spans="1:14" ht="15.75" thickBot="1">
      <c r="A11" s="339"/>
      <c r="B11" s="339"/>
      <c r="C11" s="339"/>
      <c r="D11" s="343"/>
      <c r="E11" s="339"/>
      <c r="F11" s="343"/>
      <c r="G11" s="339"/>
      <c r="H11" s="339"/>
      <c r="I11" s="339"/>
      <c r="N11" s="167" t="s">
        <v>30</v>
      </c>
    </row>
    <row r="12" spans="1:14" ht="15" customHeight="1">
      <c r="A12" s="339"/>
      <c r="B12" s="339"/>
      <c r="D12" s="492" t="s">
        <v>181</v>
      </c>
      <c r="E12" s="496"/>
      <c r="F12" s="343"/>
      <c r="G12" s="339"/>
      <c r="H12" s="339"/>
      <c r="I12" s="339"/>
      <c r="N12" s="167" t="s">
        <v>30</v>
      </c>
    </row>
    <row r="13" spans="1:14" ht="28.5" customHeight="1" thickBot="1">
      <c r="A13" s="339"/>
      <c r="B13" s="339"/>
      <c r="D13" s="497"/>
      <c r="E13" s="498"/>
      <c r="F13" s="343"/>
      <c r="G13" s="339"/>
      <c r="H13" s="339"/>
      <c r="I13" s="339"/>
      <c r="N13" s="167" t="s">
        <v>30</v>
      </c>
    </row>
    <row r="14" spans="1:14" ht="15.75" thickBot="1">
      <c r="A14" s="339"/>
      <c r="B14" s="339"/>
      <c r="C14" s="339"/>
      <c r="D14" s="339"/>
      <c r="E14" s="339"/>
      <c r="F14" s="343"/>
      <c r="G14" s="339"/>
      <c r="H14" s="339"/>
      <c r="I14" s="339"/>
      <c r="N14" s="167" t="s">
        <v>30</v>
      </c>
    </row>
    <row r="15" spans="1:14" ht="15">
      <c r="A15" s="339"/>
      <c r="B15" s="339"/>
      <c r="C15" s="339"/>
      <c r="D15" s="339"/>
      <c r="E15" s="339"/>
      <c r="F15" s="486" t="s">
        <v>182</v>
      </c>
      <c r="G15" s="487"/>
      <c r="H15" s="339"/>
      <c r="I15" s="339"/>
      <c r="N15" s="167" t="s">
        <v>30</v>
      </c>
    </row>
    <row r="16" spans="1:14" ht="15.75" thickBot="1">
      <c r="A16" s="339"/>
      <c r="B16" s="339"/>
      <c r="C16" s="339"/>
      <c r="D16" s="339"/>
      <c r="E16" s="339"/>
      <c r="F16" s="488"/>
      <c r="G16" s="489"/>
      <c r="H16" s="339"/>
      <c r="I16" s="339"/>
      <c r="N16" s="167" t="s">
        <v>30</v>
      </c>
    </row>
    <row r="17" spans="4:14" ht="15.75" thickBot="1">
      <c r="D17" s="339"/>
      <c r="E17" s="339"/>
      <c r="F17" s="343"/>
      <c r="G17" s="339"/>
      <c r="H17" s="339"/>
      <c r="I17" s="339"/>
      <c r="N17" s="167" t="s">
        <v>30</v>
      </c>
    </row>
    <row r="18" spans="4:14" ht="15.75" customHeight="1" thickBot="1">
      <c r="D18" s="339"/>
      <c r="E18" s="339"/>
      <c r="F18" s="343"/>
      <c r="G18" s="346"/>
      <c r="H18" s="492" t="s">
        <v>183</v>
      </c>
      <c r="I18" s="493"/>
      <c r="N18" s="167" t="s">
        <v>30</v>
      </c>
    </row>
    <row r="19" spans="4:14" ht="15.75" thickBot="1">
      <c r="D19" s="339"/>
      <c r="E19" s="339"/>
      <c r="F19" s="343"/>
      <c r="G19" s="339"/>
      <c r="H19" s="494"/>
      <c r="I19" s="495"/>
      <c r="N19" s="167" t="s">
        <v>30</v>
      </c>
    </row>
    <row r="20" spans="4:14" ht="15.75" thickBot="1">
      <c r="D20" s="339"/>
      <c r="E20" s="339"/>
      <c r="F20" s="343"/>
      <c r="G20" s="339"/>
      <c r="H20" s="343"/>
      <c r="I20" s="339"/>
      <c r="N20" s="167" t="s">
        <v>30</v>
      </c>
    </row>
    <row r="21" spans="4:14" ht="15" customHeight="1">
      <c r="D21" s="339"/>
      <c r="E21" s="339"/>
      <c r="F21" s="343"/>
      <c r="G21" s="339"/>
      <c r="H21" s="492" t="s">
        <v>184</v>
      </c>
      <c r="I21" s="493"/>
      <c r="N21" s="167" t="s">
        <v>30</v>
      </c>
    </row>
    <row r="22" spans="4:14" ht="15.75" thickBot="1">
      <c r="D22" s="339"/>
      <c r="E22" s="339"/>
      <c r="F22" s="343"/>
      <c r="G22" s="339"/>
      <c r="H22" s="494"/>
      <c r="I22" s="495"/>
      <c r="N22" s="167" t="s">
        <v>30</v>
      </c>
    </row>
    <row r="23" spans="4:14" ht="15">
      <c r="D23" s="339"/>
      <c r="E23" s="339"/>
      <c r="F23" s="343"/>
      <c r="G23" s="339"/>
      <c r="H23" s="339"/>
      <c r="I23" s="339"/>
      <c r="N23" s="167" t="s">
        <v>30</v>
      </c>
    </row>
    <row r="24" spans="4:14" ht="15.75" thickBot="1">
      <c r="D24" s="339"/>
      <c r="E24" s="339"/>
      <c r="F24" s="343"/>
      <c r="G24" s="339"/>
      <c r="H24" s="339"/>
      <c r="I24" s="339"/>
      <c r="N24" s="167" t="s">
        <v>30</v>
      </c>
    </row>
    <row r="25" spans="4:14" ht="15.75" customHeight="1" thickBot="1">
      <c r="D25" s="486" t="s">
        <v>185</v>
      </c>
      <c r="E25" s="487"/>
      <c r="F25" s="345"/>
      <c r="G25" s="346"/>
      <c r="H25" s="492" t="s">
        <v>186</v>
      </c>
      <c r="I25" s="493"/>
      <c r="N25" s="167" t="s">
        <v>30</v>
      </c>
    </row>
    <row r="26" spans="4:14" ht="15.75" thickBot="1">
      <c r="D26" s="488"/>
      <c r="E26" s="489"/>
      <c r="F26" s="340"/>
      <c r="G26" s="339"/>
      <c r="H26" s="494"/>
      <c r="I26" s="495"/>
      <c r="N26" s="167" t="s">
        <v>30</v>
      </c>
    </row>
    <row r="27" ht="15">
      <c r="N27" s="167" t="s">
        <v>30</v>
      </c>
    </row>
    <row r="28" ht="15">
      <c r="N28" s="167" t="s">
        <v>30</v>
      </c>
    </row>
    <row r="29" spans="1:14" ht="15">
      <c r="A29" s="490"/>
      <c r="B29" s="491"/>
      <c r="C29" s="491"/>
      <c r="D29" s="491"/>
      <c r="E29" s="491"/>
      <c r="F29" s="491"/>
      <c r="G29" s="491"/>
      <c r="H29" s="491"/>
      <c r="I29" s="491"/>
      <c r="J29" s="491"/>
      <c r="K29" s="491"/>
      <c r="L29" s="491"/>
      <c r="M29" s="491"/>
      <c r="N29" s="167" t="s">
        <v>61</v>
      </c>
    </row>
  </sheetData>
  <sheetProtection/>
  <mergeCells count="11">
    <mergeCell ref="D12:E13"/>
    <mergeCell ref="D9:E10"/>
    <mergeCell ref="D25:E26"/>
    <mergeCell ref="A29:M29"/>
    <mergeCell ref="F2:G3"/>
    <mergeCell ref="H25:I26"/>
    <mergeCell ref="D6:E7"/>
    <mergeCell ref="H6:I7"/>
    <mergeCell ref="F15:G16"/>
    <mergeCell ref="H18:I19"/>
    <mergeCell ref="H21:I22"/>
  </mergeCells>
  <printOptions horizontalCentered="1"/>
  <pageMargins left="0.75" right="0.75" top="1" bottom="1" header="0.5" footer="0.5"/>
  <pageSetup fitToHeight="1" fitToWidth="1" horizontalDpi="600" verticalDpi="600" orientation="landscape" scale="85" r:id="rId1"/>
  <headerFooter alignWithMargins="0">
    <oddFooter>&amp;C&amp;"Times New Roman,Regular"Exhibit A - Organizational Chart</oddFooter>
  </headerFooter>
</worksheet>
</file>

<file path=xl/worksheets/sheet10.xml><?xml version="1.0" encoding="utf-8"?>
<worksheet xmlns="http://schemas.openxmlformats.org/spreadsheetml/2006/main" xmlns:r="http://schemas.openxmlformats.org/officeDocument/2006/relationships">
  <dimension ref="A1:S50"/>
  <sheetViews>
    <sheetView view="pageBreakPreview" zoomScale="80" zoomScaleNormal="77" zoomScaleSheetLayoutView="80" zoomScalePageLayoutView="0" workbookViewId="0" topLeftCell="A1">
      <selection activeCell="A11" sqref="A11"/>
    </sheetView>
  </sheetViews>
  <sheetFormatPr defaultColWidth="8.88671875" defaultRowHeight="15"/>
  <cols>
    <col min="1" max="1" width="2.21484375" style="0" customWidth="1"/>
    <col min="2" max="2" width="47.6640625" style="0" customWidth="1"/>
    <col min="5" max="5" width="1.66796875" style="0" customWidth="1"/>
    <col min="6" max="6" width="1.4375" style="0" customWidth="1"/>
  </cols>
  <sheetData>
    <row r="1" spans="1:6" ht="30">
      <c r="A1" s="441" t="s">
        <v>267</v>
      </c>
      <c r="B1" s="445"/>
      <c r="C1" s="445"/>
      <c r="D1" s="445"/>
      <c r="E1" s="406" t="s">
        <v>30</v>
      </c>
      <c r="F1" s="389"/>
    </row>
    <row r="2" spans="1:6" ht="20.25">
      <c r="A2" s="442"/>
      <c r="B2" s="446"/>
      <c r="C2" s="446"/>
      <c r="D2" s="447"/>
      <c r="E2" s="406" t="s">
        <v>30</v>
      </c>
      <c r="F2" s="389"/>
    </row>
    <row r="3" spans="1:6" ht="18.75">
      <c r="A3" s="443"/>
      <c r="B3" s="448" t="s">
        <v>235</v>
      </c>
      <c r="C3" s="449"/>
      <c r="D3" s="450"/>
      <c r="E3" s="406" t="s">
        <v>30</v>
      </c>
      <c r="F3" s="389"/>
    </row>
    <row r="4" spans="1:6" ht="16.5">
      <c r="A4" s="444"/>
      <c r="B4" s="451" t="s">
        <v>177</v>
      </c>
      <c r="C4" s="449"/>
      <c r="D4" s="450"/>
      <c r="E4" s="406" t="s">
        <v>30</v>
      </c>
      <c r="F4" s="389"/>
    </row>
    <row r="5" spans="1:6" ht="16.5">
      <c r="A5" s="443"/>
      <c r="B5" s="451" t="s">
        <v>2</v>
      </c>
      <c r="C5" s="449"/>
      <c r="D5" s="450"/>
      <c r="E5" s="406" t="s">
        <v>30</v>
      </c>
      <c r="F5" s="389"/>
    </row>
    <row r="6" spans="1:6" ht="15.75">
      <c r="A6" s="443"/>
      <c r="B6" s="452" t="s">
        <v>1</v>
      </c>
      <c r="C6" s="449"/>
      <c r="D6" s="450"/>
      <c r="E6" s="406" t="s">
        <v>30</v>
      </c>
      <c r="F6" s="389"/>
    </row>
    <row r="7" spans="1:6" ht="15.75">
      <c r="A7" s="443"/>
      <c r="B7" s="391"/>
      <c r="C7" s="391"/>
      <c r="D7" s="398"/>
      <c r="E7" s="406" t="s">
        <v>30</v>
      </c>
      <c r="F7" s="389"/>
    </row>
    <row r="8" spans="1:6" ht="15.75" customHeight="1">
      <c r="A8" s="443"/>
      <c r="B8" s="736" t="s">
        <v>236</v>
      </c>
      <c r="C8" s="741" t="s">
        <v>137</v>
      </c>
      <c r="D8" s="742"/>
      <c r="E8" s="406" t="s">
        <v>30</v>
      </c>
      <c r="F8" s="389"/>
    </row>
    <row r="9" spans="1:6" ht="15.75">
      <c r="A9" s="443"/>
      <c r="B9" s="737"/>
      <c r="C9" s="743"/>
      <c r="D9" s="744"/>
      <c r="E9" s="406" t="s">
        <v>30</v>
      </c>
      <c r="F9" s="389"/>
    </row>
    <row r="10" spans="1:6" ht="16.5" thickBot="1">
      <c r="A10" s="443"/>
      <c r="B10" s="738"/>
      <c r="C10" s="397" t="s">
        <v>19</v>
      </c>
      <c r="D10" s="401" t="s">
        <v>237</v>
      </c>
      <c r="E10" s="406" t="s">
        <v>30</v>
      </c>
      <c r="F10" s="389"/>
    </row>
    <row r="11" spans="1:6" ht="15.75">
      <c r="A11" s="443"/>
      <c r="B11" s="394" t="s">
        <v>238</v>
      </c>
      <c r="C11" s="409">
        <v>0</v>
      </c>
      <c r="D11" s="410">
        <v>0</v>
      </c>
      <c r="E11" s="406" t="s">
        <v>30</v>
      </c>
      <c r="F11" s="389"/>
    </row>
    <row r="12" spans="1:6" ht="15.75">
      <c r="A12" s="443"/>
      <c r="B12" s="394" t="s">
        <v>239</v>
      </c>
      <c r="C12" s="411">
        <v>0</v>
      </c>
      <c r="D12" s="412">
        <v>0</v>
      </c>
      <c r="E12" s="406" t="s">
        <v>30</v>
      </c>
      <c r="F12" s="389"/>
    </row>
    <row r="13" spans="1:6" ht="15.75">
      <c r="A13" s="443"/>
      <c r="B13" s="394" t="s">
        <v>240</v>
      </c>
      <c r="C13" s="408">
        <v>0</v>
      </c>
      <c r="D13" s="413">
        <v>0</v>
      </c>
      <c r="E13" s="406" t="s">
        <v>30</v>
      </c>
      <c r="F13" s="389"/>
    </row>
    <row r="14" spans="1:6" ht="15.75">
      <c r="A14" s="443"/>
      <c r="B14" s="394" t="s">
        <v>241</v>
      </c>
      <c r="C14" s="408">
        <v>0</v>
      </c>
      <c r="D14" s="413">
        <v>0</v>
      </c>
      <c r="E14" s="406" t="s">
        <v>30</v>
      </c>
      <c r="F14" s="389"/>
    </row>
    <row r="15" spans="1:6" ht="15.75">
      <c r="A15" s="443"/>
      <c r="B15" s="394" t="s">
        <v>242</v>
      </c>
      <c r="C15" s="408">
        <v>0</v>
      </c>
      <c r="D15" s="413">
        <v>0</v>
      </c>
      <c r="E15" s="406" t="s">
        <v>30</v>
      </c>
      <c r="F15" s="389"/>
    </row>
    <row r="16" spans="1:6" ht="15.75">
      <c r="A16" s="443"/>
      <c r="B16" s="394" t="s">
        <v>243</v>
      </c>
      <c r="C16" s="408">
        <v>0</v>
      </c>
      <c r="D16" s="413">
        <v>0</v>
      </c>
      <c r="E16" s="406" t="s">
        <v>30</v>
      </c>
      <c r="F16" s="389"/>
    </row>
    <row r="17" spans="1:6" ht="15.75">
      <c r="A17" s="443"/>
      <c r="B17" s="394" t="s">
        <v>244</v>
      </c>
      <c r="C17" s="408">
        <v>0</v>
      </c>
      <c r="D17" s="413">
        <v>0</v>
      </c>
      <c r="E17" s="406" t="s">
        <v>30</v>
      </c>
      <c r="F17" s="389"/>
    </row>
    <row r="18" spans="1:6" ht="15.75">
      <c r="A18" s="443"/>
      <c r="B18" s="394" t="s">
        <v>245</v>
      </c>
      <c r="C18" s="408">
        <v>0</v>
      </c>
      <c r="D18" s="413">
        <v>0</v>
      </c>
      <c r="E18" s="406" t="s">
        <v>30</v>
      </c>
      <c r="F18" s="389"/>
    </row>
    <row r="19" spans="1:6" ht="15.75">
      <c r="A19" s="443"/>
      <c r="B19" s="394" t="s">
        <v>246</v>
      </c>
      <c r="C19" s="408">
        <v>0</v>
      </c>
      <c r="D19" s="413">
        <v>0</v>
      </c>
      <c r="E19" s="406" t="s">
        <v>30</v>
      </c>
      <c r="F19" s="389"/>
    </row>
    <row r="20" spans="1:6" ht="15.75">
      <c r="A20" s="443"/>
      <c r="B20" s="394" t="s">
        <v>247</v>
      </c>
      <c r="C20" s="408">
        <v>0</v>
      </c>
      <c r="D20" s="413">
        <v>0</v>
      </c>
      <c r="E20" s="406" t="s">
        <v>30</v>
      </c>
      <c r="F20" s="389"/>
    </row>
    <row r="21" spans="1:6" ht="15.75">
      <c r="A21" s="443"/>
      <c r="B21" s="396" t="s">
        <v>248</v>
      </c>
      <c r="C21" s="415">
        <v>0</v>
      </c>
      <c r="D21" s="416">
        <v>0</v>
      </c>
      <c r="E21" s="406" t="s">
        <v>30</v>
      </c>
      <c r="F21" s="389"/>
    </row>
    <row r="22" spans="1:6" ht="15.75">
      <c r="A22" s="443"/>
      <c r="B22" s="393"/>
      <c r="C22" s="417"/>
      <c r="D22" s="418"/>
      <c r="E22" s="406" t="s">
        <v>30</v>
      </c>
      <c r="F22" s="389"/>
    </row>
    <row r="23" spans="1:6" ht="15.75">
      <c r="A23" s="443"/>
      <c r="B23" s="394" t="s">
        <v>249</v>
      </c>
      <c r="C23" s="408">
        <v>0</v>
      </c>
      <c r="D23" s="410">
        <v>0</v>
      </c>
      <c r="E23" s="406" t="s">
        <v>30</v>
      </c>
      <c r="F23" s="389"/>
    </row>
    <row r="24" spans="1:6" ht="15.75">
      <c r="A24" s="443"/>
      <c r="B24" s="395" t="s">
        <v>250</v>
      </c>
      <c r="C24" s="408">
        <v>0</v>
      </c>
      <c r="D24" s="410">
        <v>0</v>
      </c>
      <c r="E24" s="406" t="s">
        <v>30</v>
      </c>
      <c r="F24" s="389"/>
    </row>
    <row r="25" spans="1:6" ht="15.75">
      <c r="A25" s="443"/>
      <c r="B25" s="396" t="s">
        <v>251</v>
      </c>
      <c r="C25" s="419">
        <v>0</v>
      </c>
      <c r="D25" s="420">
        <v>0</v>
      </c>
      <c r="E25" s="406" t="s">
        <v>30</v>
      </c>
      <c r="F25" s="389"/>
    </row>
    <row r="26" spans="1:6" ht="15.75">
      <c r="A26" s="443"/>
      <c r="B26" s="393"/>
      <c r="C26" s="421"/>
      <c r="D26" s="422"/>
      <c r="E26" s="406" t="s">
        <v>30</v>
      </c>
      <c r="F26" s="389"/>
    </row>
    <row r="27" spans="1:6" ht="15.75">
      <c r="A27" s="443"/>
      <c r="B27" s="404"/>
      <c r="C27" s="421"/>
      <c r="D27" s="423"/>
      <c r="E27" s="406" t="s">
        <v>30</v>
      </c>
      <c r="F27" s="389"/>
    </row>
    <row r="28" spans="1:6" ht="15.75">
      <c r="A28" s="443"/>
      <c r="B28" s="399" t="s">
        <v>252</v>
      </c>
      <c r="C28" s="424">
        <v>0</v>
      </c>
      <c r="D28" s="425">
        <v>0</v>
      </c>
      <c r="E28" s="406" t="s">
        <v>30</v>
      </c>
      <c r="F28" s="389"/>
    </row>
    <row r="29" spans="1:6" ht="15.75">
      <c r="A29" s="443"/>
      <c r="B29" s="393"/>
      <c r="C29" s="414"/>
      <c r="D29" s="426"/>
      <c r="E29" s="406" t="s">
        <v>30</v>
      </c>
      <c r="F29" s="389"/>
    </row>
    <row r="30" spans="1:6" ht="15.75">
      <c r="A30" s="443"/>
      <c r="B30" s="394" t="s">
        <v>253</v>
      </c>
      <c r="C30" s="408">
        <v>0</v>
      </c>
      <c r="D30" s="413">
        <v>0</v>
      </c>
      <c r="E30" s="406" t="s">
        <v>30</v>
      </c>
      <c r="F30" s="389"/>
    </row>
    <row r="31" spans="1:6" ht="15.75">
      <c r="A31" s="443"/>
      <c r="B31" s="394" t="s">
        <v>254</v>
      </c>
      <c r="C31" s="408">
        <v>0</v>
      </c>
      <c r="D31" s="413">
        <v>-43</v>
      </c>
      <c r="E31" s="406" t="s">
        <v>30</v>
      </c>
      <c r="F31" s="389"/>
    </row>
    <row r="32" spans="1:6" ht="15.75">
      <c r="A32" s="443"/>
      <c r="B32" s="394" t="s">
        <v>255</v>
      </c>
      <c r="C32" s="408">
        <v>0</v>
      </c>
      <c r="D32" s="413">
        <v>0</v>
      </c>
      <c r="E32" s="406" t="s">
        <v>30</v>
      </c>
      <c r="F32" s="389"/>
    </row>
    <row r="33" spans="1:19" ht="15.75">
      <c r="A33" s="443"/>
      <c r="B33" s="394" t="s">
        <v>256</v>
      </c>
      <c r="C33" s="408">
        <v>0</v>
      </c>
      <c r="D33" s="413">
        <v>0</v>
      </c>
      <c r="E33" s="406" t="s">
        <v>30</v>
      </c>
      <c r="F33" s="389"/>
      <c r="G33" s="390"/>
      <c r="H33" s="390"/>
      <c r="I33" s="390"/>
      <c r="J33" s="390"/>
      <c r="K33" s="390"/>
      <c r="L33" s="390"/>
      <c r="M33" s="390"/>
      <c r="N33" s="390"/>
      <c r="O33" s="390"/>
      <c r="P33" s="390"/>
      <c r="Q33" s="390"/>
      <c r="R33" s="390"/>
      <c r="S33" s="390"/>
    </row>
    <row r="34" spans="1:19" ht="15.75">
      <c r="A34" s="443"/>
      <c r="B34" s="394" t="s">
        <v>257</v>
      </c>
      <c r="C34" s="408">
        <v>0</v>
      </c>
      <c r="D34" s="413">
        <v>0</v>
      </c>
      <c r="E34" s="406" t="s">
        <v>30</v>
      </c>
      <c r="F34" s="389"/>
      <c r="G34" s="390"/>
      <c r="H34" s="390"/>
      <c r="I34" s="390"/>
      <c r="J34" s="390"/>
      <c r="K34" s="390"/>
      <c r="L34" s="390"/>
      <c r="M34" s="390"/>
      <c r="N34" s="390"/>
      <c r="O34" s="390"/>
      <c r="P34" s="390"/>
      <c r="Q34" s="390"/>
      <c r="R34" s="390"/>
      <c r="S34" s="390"/>
    </row>
    <row r="35" spans="1:19" ht="15.75">
      <c r="A35" s="443"/>
      <c r="B35" s="394" t="s">
        <v>258</v>
      </c>
      <c r="C35" s="408">
        <v>0</v>
      </c>
      <c r="D35" s="413">
        <v>0</v>
      </c>
      <c r="E35" s="406" t="s">
        <v>30</v>
      </c>
      <c r="F35" s="389"/>
      <c r="G35" s="390"/>
      <c r="H35" s="390"/>
      <c r="I35" s="390"/>
      <c r="J35" s="390"/>
      <c r="K35" s="390"/>
      <c r="L35" s="390"/>
      <c r="M35" s="390"/>
      <c r="N35" s="390"/>
      <c r="O35" s="390"/>
      <c r="P35" s="390"/>
      <c r="Q35" s="390"/>
      <c r="R35" s="390"/>
      <c r="S35" s="390"/>
    </row>
    <row r="36" spans="1:19" ht="15.75">
      <c r="A36" s="443"/>
      <c r="B36" s="394" t="s">
        <v>259</v>
      </c>
      <c r="C36" s="408">
        <v>0</v>
      </c>
      <c r="D36" s="413">
        <v>0</v>
      </c>
      <c r="E36" s="406" t="s">
        <v>30</v>
      </c>
      <c r="F36" s="389"/>
      <c r="G36" s="390"/>
      <c r="H36" s="390"/>
      <c r="I36" s="390"/>
      <c r="J36" s="390"/>
      <c r="K36" s="390"/>
      <c r="L36" s="390"/>
      <c r="M36" s="390"/>
      <c r="N36" s="390"/>
      <c r="O36" s="390"/>
      <c r="P36" s="390"/>
      <c r="Q36" s="390"/>
      <c r="R36" s="390"/>
      <c r="S36" s="390"/>
    </row>
    <row r="37" spans="1:19" ht="15.75">
      <c r="A37" s="443"/>
      <c r="B37" s="394" t="s">
        <v>260</v>
      </c>
      <c r="C37" s="408">
        <v>0</v>
      </c>
      <c r="D37" s="413">
        <v>0</v>
      </c>
      <c r="E37" s="406" t="s">
        <v>30</v>
      </c>
      <c r="F37" s="389"/>
      <c r="G37" s="390"/>
      <c r="H37" s="390"/>
      <c r="I37" s="390"/>
      <c r="J37" s="390"/>
      <c r="K37" s="390"/>
      <c r="L37" s="390"/>
      <c r="M37" s="390"/>
      <c r="N37" s="390"/>
      <c r="O37" s="390"/>
      <c r="P37" s="390"/>
      <c r="Q37" s="390"/>
      <c r="R37" s="390"/>
      <c r="S37" s="390"/>
    </row>
    <row r="38" spans="1:19" ht="15.75">
      <c r="A38" s="443"/>
      <c r="B38" s="394" t="s">
        <v>261</v>
      </c>
      <c r="C38" s="408">
        <v>0</v>
      </c>
      <c r="D38" s="413">
        <v>0</v>
      </c>
      <c r="E38" s="406" t="s">
        <v>30</v>
      </c>
      <c r="F38" s="389"/>
      <c r="G38" s="390"/>
      <c r="H38" s="390"/>
      <c r="I38" s="390"/>
      <c r="J38" s="390"/>
      <c r="K38" s="390"/>
      <c r="L38" s="390"/>
      <c r="M38" s="390"/>
      <c r="N38" s="390"/>
      <c r="O38" s="390"/>
      <c r="P38" s="390"/>
      <c r="Q38" s="390"/>
      <c r="R38" s="390"/>
      <c r="S38" s="390"/>
    </row>
    <row r="39" spans="1:19" ht="15.75">
      <c r="A39" s="443"/>
      <c r="B39" s="394" t="s">
        <v>262</v>
      </c>
      <c r="C39" s="408">
        <v>0</v>
      </c>
      <c r="D39" s="413">
        <v>0</v>
      </c>
      <c r="E39" s="406" t="s">
        <v>30</v>
      </c>
      <c r="F39" s="389"/>
      <c r="G39" s="390"/>
      <c r="H39" s="390"/>
      <c r="I39" s="390"/>
      <c r="J39" s="390"/>
      <c r="K39" s="390"/>
      <c r="L39" s="390"/>
      <c r="M39" s="390"/>
      <c r="N39" s="390"/>
      <c r="O39" s="390"/>
      <c r="P39" s="390"/>
      <c r="Q39" s="390"/>
      <c r="R39" s="390"/>
      <c r="S39" s="390"/>
    </row>
    <row r="40" spans="1:19" ht="15.75">
      <c r="A40" s="443"/>
      <c r="B40" s="394" t="s">
        <v>263</v>
      </c>
      <c r="C40" s="408">
        <v>0</v>
      </c>
      <c r="D40" s="413">
        <v>0</v>
      </c>
      <c r="E40" s="406" t="s">
        <v>30</v>
      </c>
      <c r="F40" s="389"/>
      <c r="G40" s="390"/>
      <c r="H40" s="390"/>
      <c r="I40" s="390"/>
      <c r="J40" s="390"/>
      <c r="K40" s="390"/>
      <c r="L40" s="390"/>
      <c r="M40" s="390"/>
      <c r="N40" s="390"/>
      <c r="O40" s="390"/>
      <c r="P40" s="390"/>
      <c r="Q40" s="390"/>
      <c r="R40" s="390"/>
      <c r="S40" s="390"/>
    </row>
    <row r="41" spans="1:19" ht="15.75">
      <c r="A41" s="443"/>
      <c r="B41" s="394" t="s">
        <v>264</v>
      </c>
      <c r="C41" s="408">
        <v>0</v>
      </c>
      <c r="D41" s="413">
        <v>0</v>
      </c>
      <c r="E41" s="406" t="s">
        <v>30</v>
      </c>
      <c r="F41" s="389"/>
      <c r="G41" s="390"/>
      <c r="H41" s="390"/>
      <c r="I41" s="390"/>
      <c r="J41" s="390"/>
      <c r="K41" s="390"/>
      <c r="L41" s="390"/>
      <c r="M41" s="390"/>
      <c r="N41" s="390"/>
      <c r="O41" s="390"/>
      <c r="P41" s="390"/>
      <c r="Q41" s="390"/>
      <c r="R41" s="390"/>
      <c r="S41" s="390"/>
    </row>
    <row r="42" spans="1:19" ht="15.75">
      <c r="A42" s="443"/>
      <c r="B42" s="396" t="s">
        <v>265</v>
      </c>
      <c r="C42" s="414">
        <v>0</v>
      </c>
      <c r="D42" s="426">
        <v>0</v>
      </c>
      <c r="E42" s="406" t="s">
        <v>30</v>
      </c>
      <c r="F42" s="389"/>
      <c r="G42" s="390"/>
      <c r="H42" s="390"/>
      <c r="I42" s="390"/>
      <c r="J42" s="390"/>
      <c r="K42" s="390"/>
      <c r="L42" s="390"/>
      <c r="M42" s="390"/>
      <c r="N42" s="390"/>
      <c r="O42" s="390"/>
      <c r="P42" s="390"/>
      <c r="Q42" s="390"/>
      <c r="R42" s="390"/>
      <c r="S42" s="390"/>
    </row>
    <row r="43" spans="1:19" ht="16.5" thickBot="1">
      <c r="A43" s="443"/>
      <c r="B43" s="400" t="s">
        <v>266</v>
      </c>
      <c r="C43" s="427">
        <v>0</v>
      </c>
      <c r="D43" s="428">
        <f>SUM(D30:D42)</f>
        <v>-43</v>
      </c>
      <c r="E43" s="406" t="s">
        <v>61</v>
      </c>
      <c r="F43" s="389"/>
      <c r="G43" s="390"/>
      <c r="H43" s="390"/>
      <c r="I43" s="390"/>
      <c r="J43" s="390"/>
      <c r="K43" s="390"/>
      <c r="L43" s="390"/>
      <c r="M43" s="390"/>
      <c r="N43" s="390"/>
      <c r="O43" s="390"/>
      <c r="P43" s="390"/>
      <c r="Q43" s="390"/>
      <c r="R43" s="390"/>
      <c r="S43" s="390"/>
    </row>
    <row r="44" spans="1:19" ht="15.75">
      <c r="A44" s="443"/>
      <c r="B44" s="739" t="s">
        <v>61</v>
      </c>
      <c r="C44" s="740"/>
      <c r="D44" s="740"/>
      <c r="E44" s="407"/>
      <c r="F44" s="392"/>
      <c r="G44" s="392"/>
      <c r="H44" s="392"/>
      <c r="I44" s="392"/>
      <c r="J44" s="392"/>
      <c r="K44" s="392"/>
      <c r="L44" s="392"/>
      <c r="M44" s="392"/>
      <c r="N44" s="392"/>
      <c r="O44" s="392"/>
      <c r="P44" s="392"/>
      <c r="Q44" s="392"/>
      <c r="R44" s="392"/>
      <c r="S44" s="392"/>
    </row>
    <row r="45" spans="1:19" ht="18.75">
      <c r="A45" s="438"/>
      <c r="B45" s="439"/>
      <c r="C45" s="440"/>
      <c r="D45" s="440"/>
      <c r="E45" s="438"/>
      <c r="F45" s="431"/>
      <c r="G45" s="390"/>
      <c r="H45" s="390"/>
      <c r="I45" s="390"/>
      <c r="J45" s="390"/>
      <c r="K45" s="390"/>
      <c r="L45" s="390"/>
      <c r="M45" s="390"/>
      <c r="N45" s="390"/>
      <c r="O45" s="390"/>
      <c r="P45" s="390"/>
      <c r="Q45" s="390"/>
      <c r="R45" s="390"/>
      <c r="S45" s="390"/>
    </row>
    <row r="46" spans="1:19" ht="18.75">
      <c r="A46" s="390"/>
      <c r="B46" s="429"/>
      <c r="C46" s="403"/>
      <c r="D46" s="403"/>
      <c r="E46" s="390"/>
      <c r="F46" s="390"/>
      <c r="G46" s="390"/>
      <c r="H46" s="390"/>
      <c r="I46" s="390"/>
      <c r="J46" s="390"/>
      <c r="K46" s="390"/>
      <c r="L46" s="390"/>
      <c r="M46" s="390"/>
      <c r="N46" s="390"/>
      <c r="O46" s="390"/>
      <c r="P46" s="390"/>
      <c r="Q46" s="390"/>
      <c r="R46" s="390"/>
      <c r="S46" s="390"/>
    </row>
    <row r="47" spans="2:4" ht="18.75">
      <c r="B47" s="430"/>
      <c r="C47" s="402"/>
      <c r="D47" s="402"/>
    </row>
    <row r="50" spans="2:4" ht="15">
      <c r="B50" s="390"/>
      <c r="C50" s="390"/>
      <c r="D50" s="405"/>
    </row>
  </sheetData>
  <sheetProtection/>
  <mergeCells count="3">
    <mergeCell ref="B8:B10"/>
    <mergeCell ref="B44:D44"/>
    <mergeCell ref="C8:D9"/>
  </mergeCells>
  <printOptions horizontalCentered="1"/>
  <pageMargins left="0.7" right="0.7" top="0.75" bottom="0.75" header="0.3" footer="0.3"/>
  <pageSetup horizontalDpi="600" verticalDpi="600" orientation="landscape" scale="66" r:id="rId1"/>
  <headerFooter alignWithMargins="0">
    <oddFooter>&amp;CExhibit J - Financial Analysis of Program Changes</oddFooter>
  </headerFooter>
</worksheet>
</file>

<file path=xl/worksheets/sheet11.xml><?xml version="1.0" encoding="utf-8"?>
<worksheet xmlns="http://schemas.openxmlformats.org/spreadsheetml/2006/main" xmlns:r="http://schemas.openxmlformats.org/officeDocument/2006/relationships">
  <sheetPr codeName="Sheet16"/>
  <dimension ref="A1:J36"/>
  <sheetViews>
    <sheetView showGridLines="0" showOutlineSymbols="0" view="pageBreakPreview" zoomScale="82" zoomScaleNormal="66" zoomScaleSheetLayoutView="82" zoomScalePageLayoutView="0" workbookViewId="0" topLeftCell="A1">
      <selection activeCell="C2" sqref="C2"/>
    </sheetView>
  </sheetViews>
  <sheetFormatPr defaultColWidth="9.6640625" defaultRowHeight="15"/>
  <cols>
    <col min="1" max="1" width="56.99609375" style="11" customWidth="1"/>
    <col min="2" max="2" width="8.3359375" style="11" customWidth="1"/>
    <col min="3" max="3" width="9.77734375" style="11" customWidth="1"/>
    <col min="4" max="4" width="8.77734375" style="11" customWidth="1"/>
    <col min="5" max="5" width="9.77734375" style="11" customWidth="1"/>
    <col min="6" max="6" width="9.21484375" style="11" customWidth="1"/>
    <col min="7" max="7" width="9.77734375" style="11" customWidth="1"/>
    <col min="8" max="8" width="7.77734375" style="11" customWidth="1"/>
    <col min="9" max="9" width="11.77734375" style="11" bestFit="1" customWidth="1"/>
    <col min="10" max="10" width="1.2265625" style="171" customWidth="1"/>
    <col min="11" max="16384" width="9.6640625" style="11" customWidth="1"/>
  </cols>
  <sheetData>
    <row r="1" spans="1:10" ht="20.25">
      <c r="A1" s="748" t="s">
        <v>173</v>
      </c>
      <c r="B1" s="749"/>
      <c r="C1" s="749"/>
      <c r="D1" s="749"/>
      <c r="E1" s="749"/>
      <c r="F1" s="749"/>
      <c r="G1" s="749"/>
      <c r="H1" s="749"/>
      <c r="I1" s="749"/>
      <c r="J1" s="170" t="s">
        <v>30</v>
      </c>
    </row>
    <row r="2" spans="1:10" ht="18.75">
      <c r="A2" s="93"/>
      <c r="B2" s="21"/>
      <c r="C2" s="21"/>
      <c r="D2" s="21"/>
      <c r="E2" s="21"/>
      <c r="F2" s="21"/>
      <c r="G2" s="21"/>
      <c r="H2" s="21"/>
      <c r="I2" s="21"/>
      <c r="J2" s="170" t="s">
        <v>30</v>
      </c>
    </row>
    <row r="3" spans="1:10" ht="15.75">
      <c r="A3" s="21"/>
      <c r="B3" s="21"/>
      <c r="C3" s="21"/>
      <c r="D3" s="21"/>
      <c r="E3" s="21"/>
      <c r="F3" s="21"/>
      <c r="G3" s="21"/>
      <c r="H3" s="21"/>
      <c r="I3" s="21"/>
      <c r="J3" s="170" t="s">
        <v>30</v>
      </c>
    </row>
    <row r="4" spans="1:10" ht="20.25">
      <c r="A4" s="747" t="s">
        <v>28</v>
      </c>
      <c r="B4" s="541"/>
      <c r="C4" s="541"/>
      <c r="D4" s="541"/>
      <c r="E4" s="541"/>
      <c r="F4" s="541"/>
      <c r="G4" s="541"/>
      <c r="H4" s="541"/>
      <c r="I4" s="541"/>
      <c r="J4" s="170" t="s">
        <v>30</v>
      </c>
    </row>
    <row r="5" spans="1:10" ht="18.75">
      <c r="A5" s="746" t="str">
        <f>+'B. Summary of Requirements '!A5</f>
        <v>National Drug Intelligence Center</v>
      </c>
      <c r="B5" s="554"/>
      <c r="C5" s="554"/>
      <c r="D5" s="554"/>
      <c r="E5" s="554"/>
      <c r="F5" s="554"/>
      <c r="G5" s="554"/>
      <c r="H5" s="554"/>
      <c r="I5" s="554"/>
      <c r="J5" s="170" t="s">
        <v>30</v>
      </c>
    </row>
    <row r="6" spans="1:10" ht="18.75">
      <c r="A6" s="746" t="str">
        <f>+'B. Summary of Requirements '!A6</f>
        <v>Salaries and Expenses</v>
      </c>
      <c r="B6" s="541"/>
      <c r="C6" s="541"/>
      <c r="D6" s="541"/>
      <c r="E6" s="541"/>
      <c r="F6" s="541"/>
      <c r="G6" s="541"/>
      <c r="H6" s="541"/>
      <c r="I6" s="541"/>
      <c r="J6" s="170" t="s">
        <v>30</v>
      </c>
    </row>
    <row r="7" spans="1:10" ht="15.75">
      <c r="A7" s="22"/>
      <c r="B7" s="22"/>
      <c r="C7" s="22"/>
      <c r="D7" s="22"/>
      <c r="E7" s="22"/>
      <c r="F7" s="22"/>
      <c r="G7" s="22"/>
      <c r="H7" s="22"/>
      <c r="I7" s="22"/>
      <c r="J7" s="170" t="s">
        <v>30</v>
      </c>
    </row>
    <row r="8" spans="1:10" ht="15.75">
      <c r="A8" s="21" t="s">
        <v>20</v>
      </c>
      <c r="B8" s="21"/>
      <c r="C8" s="21"/>
      <c r="D8" s="21"/>
      <c r="E8" s="21"/>
      <c r="F8" s="21"/>
      <c r="G8" s="21"/>
      <c r="H8" s="21"/>
      <c r="I8" s="21"/>
      <c r="J8" s="170" t="s">
        <v>30</v>
      </c>
    </row>
    <row r="9" spans="1:10" ht="15.75">
      <c r="A9" s="756" t="s">
        <v>108</v>
      </c>
      <c r="B9" s="750" t="s">
        <v>77</v>
      </c>
      <c r="C9" s="645"/>
      <c r="D9" s="750" t="s">
        <v>155</v>
      </c>
      <c r="E9" s="753"/>
      <c r="F9" s="750" t="s">
        <v>159</v>
      </c>
      <c r="G9" s="753"/>
      <c r="H9" s="750" t="s">
        <v>100</v>
      </c>
      <c r="I9" s="753"/>
      <c r="J9" s="170" t="s">
        <v>30</v>
      </c>
    </row>
    <row r="10" spans="1:10" ht="15.75">
      <c r="A10" s="603"/>
      <c r="B10" s="751"/>
      <c r="C10" s="752"/>
      <c r="D10" s="754"/>
      <c r="E10" s="755"/>
      <c r="F10" s="754"/>
      <c r="G10" s="755"/>
      <c r="H10" s="754"/>
      <c r="I10" s="755"/>
      <c r="J10" s="170" t="s">
        <v>30</v>
      </c>
    </row>
    <row r="11" spans="1:10" ht="15.75">
      <c r="A11" s="757"/>
      <c r="B11" s="462" t="s">
        <v>19</v>
      </c>
      <c r="C11" s="463" t="s">
        <v>21</v>
      </c>
      <c r="D11" s="462" t="s">
        <v>19</v>
      </c>
      <c r="E11" s="463" t="s">
        <v>21</v>
      </c>
      <c r="F11" s="462" t="s">
        <v>19</v>
      </c>
      <c r="G11" s="463" t="s">
        <v>21</v>
      </c>
      <c r="H11" s="462" t="s">
        <v>19</v>
      </c>
      <c r="I11" s="464" t="s">
        <v>21</v>
      </c>
      <c r="J11" s="170" t="s">
        <v>30</v>
      </c>
    </row>
    <row r="12" spans="1:10" ht="15.75">
      <c r="A12" s="92" t="s">
        <v>273</v>
      </c>
      <c r="B12" s="91"/>
      <c r="C12" s="457"/>
      <c r="D12" s="91"/>
      <c r="E12" s="457"/>
      <c r="F12" s="91"/>
      <c r="G12" s="457"/>
      <c r="H12" s="91"/>
      <c r="I12" s="51"/>
      <c r="J12" s="170" t="s">
        <v>30</v>
      </c>
    </row>
    <row r="13" spans="1:10" ht="15.75">
      <c r="A13" s="453" t="s">
        <v>272</v>
      </c>
      <c r="B13" s="454"/>
      <c r="C13" s="455"/>
      <c r="D13" s="454"/>
      <c r="E13" s="455"/>
      <c r="F13" s="454"/>
      <c r="G13" s="455"/>
      <c r="H13" s="454"/>
      <c r="I13" s="456"/>
      <c r="J13" s="170" t="s">
        <v>30</v>
      </c>
    </row>
    <row r="14" spans="1:10" ht="15.75">
      <c r="A14" s="453" t="s">
        <v>271</v>
      </c>
      <c r="B14" s="454"/>
      <c r="C14" s="455"/>
      <c r="D14" s="454"/>
      <c r="E14" s="455"/>
      <c r="F14" s="454"/>
      <c r="G14" s="455"/>
      <c r="H14" s="454"/>
      <c r="I14" s="456"/>
      <c r="J14" s="170" t="s">
        <v>30</v>
      </c>
    </row>
    <row r="15" spans="1:10" ht="15.75">
      <c r="A15" s="453" t="s">
        <v>270</v>
      </c>
      <c r="B15" s="454"/>
      <c r="C15" s="455"/>
      <c r="D15" s="454"/>
      <c r="E15" s="455"/>
      <c r="F15" s="454"/>
      <c r="G15" s="455"/>
      <c r="H15" s="454"/>
      <c r="I15" s="456"/>
      <c r="J15" s="170" t="s">
        <v>30</v>
      </c>
    </row>
    <row r="16" spans="1:10" ht="15.75">
      <c r="A16" s="120" t="s">
        <v>232</v>
      </c>
      <c r="B16" s="254">
        <v>2</v>
      </c>
      <c r="C16" s="255"/>
      <c r="D16" s="254">
        <v>2</v>
      </c>
      <c r="E16" s="255"/>
      <c r="F16" s="254">
        <v>2</v>
      </c>
      <c r="G16" s="255"/>
      <c r="H16" s="254">
        <f aca="true" t="shared" si="0" ref="H16:H31">F16-D16</f>
        <v>0</v>
      </c>
      <c r="I16" s="256"/>
      <c r="J16" s="170" t="s">
        <v>30</v>
      </c>
    </row>
    <row r="17" spans="1:10" ht="15.75">
      <c r="A17" s="94" t="s">
        <v>217</v>
      </c>
      <c r="B17" s="254">
        <v>20</v>
      </c>
      <c r="C17" s="255"/>
      <c r="D17" s="254">
        <v>20</v>
      </c>
      <c r="E17" s="255"/>
      <c r="F17" s="254">
        <v>21</v>
      </c>
      <c r="G17" s="255"/>
      <c r="H17" s="254">
        <f t="shared" si="0"/>
        <v>1</v>
      </c>
      <c r="I17" s="256"/>
      <c r="J17" s="170" t="s">
        <v>30</v>
      </c>
    </row>
    <row r="18" spans="1:10" ht="15.75">
      <c r="A18" s="94" t="s">
        <v>218</v>
      </c>
      <c r="B18" s="254">
        <v>30</v>
      </c>
      <c r="C18" s="255"/>
      <c r="D18" s="254">
        <v>30</v>
      </c>
      <c r="E18" s="255"/>
      <c r="F18" s="254">
        <v>29</v>
      </c>
      <c r="G18" s="255"/>
      <c r="H18" s="254">
        <f t="shared" si="0"/>
        <v>-1</v>
      </c>
      <c r="I18" s="256"/>
      <c r="J18" s="170" t="s">
        <v>30</v>
      </c>
    </row>
    <row r="19" spans="1:10" ht="15.75">
      <c r="A19" s="94" t="s">
        <v>219</v>
      </c>
      <c r="B19" s="254">
        <v>109</v>
      </c>
      <c r="C19" s="255"/>
      <c r="D19" s="254">
        <v>109</v>
      </c>
      <c r="E19" s="255"/>
      <c r="F19" s="254">
        <v>80</v>
      </c>
      <c r="G19" s="255"/>
      <c r="H19" s="254">
        <f t="shared" si="0"/>
        <v>-29</v>
      </c>
      <c r="I19" s="256"/>
      <c r="J19" s="170" t="s">
        <v>30</v>
      </c>
    </row>
    <row r="20" spans="1:10" ht="15.75">
      <c r="A20" s="94" t="s">
        <v>220</v>
      </c>
      <c r="B20" s="254">
        <v>9</v>
      </c>
      <c r="C20" s="255"/>
      <c r="D20" s="254">
        <v>9</v>
      </c>
      <c r="E20" s="255"/>
      <c r="F20" s="254">
        <v>38</v>
      </c>
      <c r="G20" s="255"/>
      <c r="H20" s="254">
        <f t="shared" si="0"/>
        <v>29</v>
      </c>
      <c r="I20" s="256"/>
      <c r="J20" s="170" t="s">
        <v>30</v>
      </c>
    </row>
    <row r="21" spans="1:10" ht="15.75">
      <c r="A21" s="94" t="s">
        <v>221</v>
      </c>
      <c r="B21" s="254">
        <v>12</v>
      </c>
      <c r="C21" s="255"/>
      <c r="D21" s="254">
        <v>12</v>
      </c>
      <c r="E21" s="255"/>
      <c r="F21" s="254">
        <v>27</v>
      </c>
      <c r="G21" s="255"/>
      <c r="H21" s="254">
        <f t="shared" si="0"/>
        <v>15</v>
      </c>
      <c r="I21" s="256"/>
      <c r="J21" s="170" t="s">
        <v>30</v>
      </c>
    </row>
    <row r="22" spans="1:10" ht="15.75">
      <c r="A22" s="94" t="s">
        <v>222</v>
      </c>
      <c r="B22" s="254">
        <v>1</v>
      </c>
      <c r="C22" s="255"/>
      <c r="D22" s="254">
        <v>1</v>
      </c>
      <c r="E22" s="255"/>
      <c r="F22" s="254">
        <v>1</v>
      </c>
      <c r="G22" s="255"/>
      <c r="H22" s="254">
        <f t="shared" si="0"/>
        <v>0</v>
      </c>
      <c r="I22" s="256"/>
      <c r="J22" s="170" t="s">
        <v>30</v>
      </c>
    </row>
    <row r="23" spans="1:10" ht="15.75">
      <c r="A23" s="94" t="s">
        <v>223</v>
      </c>
      <c r="B23" s="254">
        <v>15</v>
      </c>
      <c r="C23" s="255"/>
      <c r="D23" s="254">
        <v>15</v>
      </c>
      <c r="E23" s="255"/>
      <c r="F23" s="254">
        <v>25</v>
      </c>
      <c r="G23" s="255"/>
      <c r="H23" s="254">
        <f t="shared" si="0"/>
        <v>10</v>
      </c>
      <c r="I23" s="256"/>
      <c r="J23" s="170" t="s">
        <v>30</v>
      </c>
    </row>
    <row r="24" spans="1:10" ht="15.75">
      <c r="A24" s="94" t="s">
        <v>224</v>
      </c>
      <c r="B24" s="254">
        <v>13</v>
      </c>
      <c r="C24" s="255"/>
      <c r="D24" s="254">
        <v>13</v>
      </c>
      <c r="E24" s="255"/>
      <c r="F24" s="254">
        <v>15</v>
      </c>
      <c r="G24" s="255"/>
      <c r="H24" s="254">
        <f t="shared" si="0"/>
        <v>2</v>
      </c>
      <c r="I24" s="256"/>
      <c r="J24" s="170" t="s">
        <v>30</v>
      </c>
    </row>
    <row r="25" spans="1:10" ht="15.75">
      <c r="A25" s="94" t="s">
        <v>225</v>
      </c>
      <c r="B25" s="254">
        <v>11</v>
      </c>
      <c r="C25" s="255"/>
      <c r="D25" s="254">
        <v>11</v>
      </c>
      <c r="E25" s="255"/>
      <c r="F25" s="254">
        <v>16</v>
      </c>
      <c r="G25" s="255"/>
      <c r="H25" s="254">
        <f t="shared" si="0"/>
        <v>5</v>
      </c>
      <c r="I25" s="256"/>
      <c r="J25" s="170" t="s">
        <v>30</v>
      </c>
    </row>
    <row r="26" spans="1:10" ht="15.75">
      <c r="A26" s="94" t="s">
        <v>226</v>
      </c>
      <c r="B26" s="254">
        <v>8</v>
      </c>
      <c r="C26" s="255"/>
      <c r="D26" s="254">
        <v>8</v>
      </c>
      <c r="E26" s="255"/>
      <c r="F26" s="254">
        <v>11</v>
      </c>
      <c r="G26" s="255"/>
      <c r="H26" s="254">
        <f t="shared" si="0"/>
        <v>3</v>
      </c>
      <c r="I26" s="256"/>
      <c r="J26" s="170" t="s">
        <v>30</v>
      </c>
    </row>
    <row r="27" spans="1:10" ht="15.75">
      <c r="A27" s="94" t="s">
        <v>227</v>
      </c>
      <c r="B27" s="254">
        <v>9</v>
      </c>
      <c r="C27" s="255"/>
      <c r="D27" s="254">
        <v>9</v>
      </c>
      <c r="E27" s="255"/>
      <c r="F27" s="254">
        <v>9</v>
      </c>
      <c r="G27" s="255"/>
      <c r="H27" s="254">
        <f t="shared" si="0"/>
        <v>0</v>
      </c>
      <c r="I27" s="256"/>
      <c r="J27" s="170" t="s">
        <v>30</v>
      </c>
    </row>
    <row r="28" spans="1:10" ht="15.75">
      <c r="A28" s="94" t="s">
        <v>228</v>
      </c>
      <c r="B28" s="298"/>
      <c r="C28" s="255"/>
      <c r="D28" s="254"/>
      <c r="E28" s="255"/>
      <c r="F28" s="254"/>
      <c r="G28" s="255"/>
      <c r="H28" s="254">
        <f t="shared" si="0"/>
        <v>0</v>
      </c>
      <c r="I28" s="256"/>
      <c r="J28" s="170" t="s">
        <v>30</v>
      </c>
    </row>
    <row r="29" spans="1:10" ht="15.75">
      <c r="A29" s="94" t="s">
        <v>229</v>
      </c>
      <c r="B29" s="298"/>
      <c r="C29" s="255"/>
      <c r="D29" s="254"/>
      <c r="E29" s="255"/>
      <c r="F29" s="254"/>
      <c r="G29" s="255"/>
      <c r="H29" s="254">
        <f t="shared" si="0"/>
        <v>0</v>
      </c>
      <c r="I29" s="256"/>
      <c r="J29" s="170" t="s">
        <v>30</v>
      </c>
    </row>
    <row r="30" spans="1:10" ht="15.75">
      <c r="A30" s="94" t="s">
        <v>230</v>
      </c>
      <c r="B30" s="254"/>
      <c r="C30" s="255"/>
      <c r="D30" s="254"/>
      <c r="E30" s="255"/>
      <c r="F30" s="254"/>
      <c r="G30" s="255"/>
      <c r="H30" s="254">
        <f t="shared" si="0"/>
        <v>0</v>
      </c>
      <c r="I30" s="256"/>
      <c r="J30" s="170" t="s">
        <v>30</v>
      </c>
    </row>
    <row r="31" spans="1:10" ht="15.75">
      <c r="A31" s="94" t="s">
        <v>231</v>
      </c>
      <c r="B31" s="257"/>
      <c r="C31" s="258"/>
      <c r="D31" s="257"/>
      <c r="E31" s="258"/>
      <c r="F31" s="257"/>
      <c r="G31" s="258"/>
      <c r="H31" s="257">
        <f t="shared" si="0"/>
        <v>0</v>
      </c>
      <c r="I31" s="259"/>
      <c r="J31" s="170" t="s">
        <v>30</v>
      </c>
    </row>
    <row r="32" spans="1:10" ht="15.75">
      <c r="A32" s="101" t="s">
        <v>129</v>
      </c>
      <c r="B32" s="260">
        <f aca="true" t="shared" si="1" ref="B32:I32">SUM(B16:B31)</f>
        <v>239</v>
      </c>
      <c r="C32" s="336"/>
      <c r="D32" s="260">
        <f t="shared" si="1"/>
        <v>239</v>
      </c>
      <c r="E32" s="336"/>
      <c r="F32" s="260">
        <f t="shared" si="1"/>
        <v>274</v>
      </c>
      <c r="G32" s="336"/>
      <c r="H32" s="260">
        <f t="shared" si="1"/>
        <v>35</v>
      </c>
      <c r="I32" s="337">
        <f t="shared" si="1"/>
        <v>0</v>
      </c>
      <c r="J32" s="170" t="s">
        <v>30</v>
      </c>
    </row>
    <row r="33" spans="1:10" ht="15.75">
      <c r="A33" s="102" t="s">
        <v>55</v>
      </c>
      <c r="B33" s="261"/>
      <c r="C33" s="360">
        <v>164</v>
      </c>
      <c r="D33" s="261"/>
      <c r="E33" s="154">
        <v>197</v>
      </c>
      <c r="F33" s="263"/>
      <c r="G33" s="154">
        <f>E33*1.022</f>
        <v>201.334</v>
      </c>
      <c r="H33" s="261"/>
      <c r="I33" s="264"/>
      <c r="J33" s="170" t="s">
        <v>30</v>
      </c>
    </row>
    <row r="34" spans="1:10" ht="15.75">
      <c r="A34" s="102" t="s">
        <v>130</v>
      </c>
      <c r="B34" s="262"/>
      <c r="C34" s="360">
        <v>82</v>
      </c>
      <c r="D34" s="261"/>
      <c r="E34" s="154">
        <f>C34*1.031</f>
        <v>84.54199999999999</v>
      </c>
      <c r="F34" s="263"/>
      <c r="G34" s="154">
        <f>E34*1.022</f>
        <v>86.401924</v>
      </c>
      <c r="H34" s="261"/>
      <c r="I34" s="264"/>
      <c r="J34" s="170" t="s">
        <v>30</v>
      </c>
    </row>
    <row r="35" spans="1:10" ht="15.75">
      <c r="A35" s="458" t="s">
        <v>131</v>
      </c>
      <c r="B35" s="459"/>
      <c r="C35" s="484">
        <v>13</v>
      </c>
      <c r="D35" s="485"/>
      <c r="E35" s="484">
        <v>13</v>
      </c>
      <c r="F35" s="485"/>
      <c r="G35" s="484">
        <v>13</v>
      </c>
      <c r="H35" s="460"/>
      <c r="I35" s="461"/>
      <c r="J35" s="170" t="s">
        <v>61</v>
      </c>
    </row>
    <row r="36" spans="1:10" ht="15.75">
      <c r="A36" s="745"/>
      <c r="B36" s="615"/>
      <c r="C36" s="615"/>
      <c r="D36" s="615"/>
      <c r="E36" s="615"/>
      <c r="F36" s="615"/>
      <c r="G36" s="615"/>
      <c r="H36" s="615"/>
      <c r="I36" s="615"/>
      <c r="J36" s="615"/>
    </row>
  </sheetData>
  <sheetProtection/>
  <mergeCells count="10">
    <mergeCell ref="A1:I1"/>
    <mergeCell ref="B9:C10"/>
    <mergeCell ref="D9:E10"/>
    <mergeCell ref="F9:G10"/>
    <mergeCell ref="H9:I10"/>
    <mergeCell ref="A9:A11"/>
    <mergeCell ref="A36:J36"/>
    <mergeCell ref="A6:I6"/>
    <mergeCell ref="A5:I5"/>
    <mergeCell ref="A4:I4"/>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M47"/>
  <sheetViews>
    <sheetView view="pageBreakPreview" zoomScale="87" zoomScaleNormal="71" zoomScaleSheetLayoutView="87" zoomScalePageLayoutView="0" workbookViewId="0" topLeftCell="A1">
      <selection activeCell="I11" sqref="I11"/>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3" width="0.9921875" style="169" customWidth="1"/>
    <col min="15" max="16384" width="8.88671875" style="3" customWidth="1"/>
  </cols>
  <sheetData>
    <row r="1" spans="1:13" ht="18.75" customHeight="1">
      <c r="A1" s="571" t="s">
        <v>172</v>
      </c>
      <c r="B1" s="506"/>
      <c r="C1" s="506"/>
      <c r="D1" s="506"/>
      <c r="E1" s="506"/>
      <c r="F1" s="506"/>
      <c r="G1" s="506"/>
      <c r="H1" s="506"/>
      <c r="I1" s="506"/>
      <c r="J1" s="506"/>
      <c r="K1" s="506"/>
      <c r="L1" s="506"/>
      <c r="M1" s="168" t="s">
        <v>30</v>
      </c>
    </row>
    <row r="2" spans="1:13" ht="18.75" customHeight="1">
      <c r="A2" s="685"/>
      <c r="B2" s="506"/>
      <c r="C2" s="506"/>
      <c r="D2" s="506"/>
      <c r="E2" s="506"/>
      <c r="F2" s="506"/>
      <c r="G2" s="506"/>
      <c r="H2" s="506"/>
      <c r="I2" s="506"/>
      <c r="J2" s="506"/>
      <c r="K2" s="506"/>
      <c r="L2" s="506"/>
      <c r="M2" s="168" t="s">
        <v>30</v>
      </c>
    </row>
    <row r="3" spans="1:13" ht="18.75">
      <c r="A3" s="782" t="s">
        <v>135</v>
      </c>
      <c r="B3" s="506"/>
      <c r="C3" s="506"/>
      <c r="D3" s="506"/>
      <c r="E3" s="506"/>
      <c r="F3" s="506"/>
      <c r="G3" s="506"/>
      <c r="H3" s="506"/>
      <c r="I3" s="506"/>
      <c r="J3" s="506"/>
      <c r="K3" s="506"/>
      <c r="L3" s="506"/>
      <c r="M3" s="168" t="s">
        <v>30</v>
      </c>
    </row>
    <row r="4" spans="1:13" ht="16.5">
      <c r="A4" s="783" t="str">
        <f>+'B. Summary of Requirements '!A5</f>
        <v>National Drug Intelligence Center</v>
      </c>
      <c r="B4" s="783"/>
      <c r="C4" s="783"/>
      <c r="D4" s="783"/>
      <c r="E4" s="783"/>
      <c r="F4" s="783"/>
      <c r="G4" s="783"/>
      <c r="H4" s="783"/>
      <c r="I4" s="783"/>
      <c r="J4" s="783"/>
      <c r="K4" s="783"/>
      <c r="L4" s="783"/>
      <c r="M4" s="168" t="s">
        <v>30</v>
      </c>
    </row>
    <row r="5" spans="1:13" ht="16.5">
      <c r="A5" s="783" t="str">
        <f>+'B. Summary of Requirements '!A6</f>
        <v>Salaries and Expenses</v>
      </c>
      <c r="B5" s="783"/>
      <c r="C5" s="783"/>
      <c r="D5" s="783"/>
      <c r="E5" s="783"/>
      <c r="F5" s="783"/>
      <c r="G5" s="783"/>
      <c r="H5" s="783"/>
      <c r="I5" s="783"/>
      <c r="J5" s="783"/>
      <c r="K5" s="783"/>
      <c r="L5" s="783"/>
      <c r="M5" s="168" t="s">
        <v>30</v>
      </c>
    </row>
    <row r="6" spans="1:13" ht="15.75">
      <c r="A6" s="790" t="s">
        <v>1</v>
      </c>
      <c r="B6" s="790"/>
      <c r="C6" s="790"/>
      <c r="D6" s="790"/>
      <c r="E6" s="790"/>
      <c r="F6" s="790"/>
      <c r="G6" s="790"/>
      <c r="H6" s="790"/>
      <c r="I6" s="790"/>
      <c r="J6" s="790"/>
      <c r="K6" s="790"/>
      <c r="L6" s="790"/>
      <c r="M6" s="168" t="s">
        <v>30</v>
      </c>
    </row>
    <row r="7" spans="1:13" ht="11.25" customHeight="1">
      <c r="A7" s="4"/>
      <c r="B7" s="361"/>
      <c r="C7" s="362"/>
      <c r="D7" s="362"/>
      <c r="E7" s="362"/>
      <c r="F7" s="362"/>
      <c r="G7" s="362"/>
      <c r="H7" s="362"/>
      <c r="I7" s="362"/>
      <c r="J7" s="362"/>
      <c r="K7" s="4"/>
      <c r="L7" s="4"/>
      <c r="M7" s="168" t="s">
        <v>30</v>
      </c>
    </row>
    <row r="8" spans="1:13" ht="44.25" customHeight="1">
      <c r="A8" s="784" t="s">
        <v>132</v>
      </c>
      <c r="B8" s="785"/>
      <c r="C8" s="785"/>
      <c r="D8" s="786"/>
      <c r="E8" s="761" t="s">
        <v>165</v>
      </c>
      <c r="F8" s="762"/>
      <c r="G8" s="793" t="s">
        <v>155</v>
      </c>
      <c r="H8" s="794"/>
      <c r="I8" s="791" t="s">
        <v>159</v>
      </c>
      <c r="J8" s="792"/>
      <c r="K8" s="791" t="s">
        <v>100</v>
      </c>
      <c r="L8" s="792"/>
      <c r="M8" s="168" t="s">
        <v>30</v>
      </c>
    </row>
    <row r="9" spans="1:13" ht="25.5" customHeight="1" thickBot="1">
      <c r="A9" s="787"/>
      <c r="B9" s="788"/>
      <c r="C9" s="788"/>
      <c r="D9" s="789"/>
      <c r="E9" s="86" t="s">
        <v>103</v>
      </c>
      <c r="F9" s="87" t="s">
        <v>21</v>
      </c>
      <c r="G9" s="86" t="s">
        <v>103</v>
      </c>
      <c r="H9" s="87" t="s">
        <v>21</v>
      </c>
      <c r="I9" s="86" t="s">
        <v>103</v>
      </c>
      <c r="J9" s="87" t="s">
        <v>21</v>
      </c>
      <c r="K9" s="86" t="s">
        <v>103</v>
      </c>
      <c r="L9" s="88" t="s">
        <v>21</v>
      </c>
      <c r="M9" s="168" t="s">
        <v>30</v>
      </c>
    </row>
    <row r="10" spans="1:13" ht="15.75">
      <c r="A10" s="795" t="s">
        <v>53</v>
      </c>
      <c r="B10" s="796"/>
      <c r="C10" s="796"/>
      <c r="D10" s="797"/>
      <c r="E10" s="265">
        <v>0</v>
      </c>
      <c r="F10" s="266">
        <v>20228</v>
      </c>
      <c r="G10" s="265">
        <v>239</v>
      </c>
      <c r="H10" s="266">
        <v>22249</v>
      </c>
      <c r="I10" s="265">
        <v>274</v>
      </c>
      <c r="J10" s="266">
        <v>22765</v>
      </c>
      <c r="K10" s="265">
        <f>I10-G10</f>
        <v>35</v>
      </c>
      <c r="L10" s="250">
        <f>J10-H10</f>
        <v>516</v>
      </c>
      <c r="M10" s="168" t="s">
        <v>30</v>
      </c>
    </row>
    <row r="11" spans="1:13" ht="15.75">
      <c r="A11" s="766" t="s">
        <v>128</v>
      </c>
      <c r="B11" s="767"/>
      <c r="C11" s="767"/>
      <c r="D11" s="768"/>
      <c r="E11" s="265"/>
      <c r="F11" s="266"/>
      <c r="G11" s="265"/>
      <c r="H11" s="266"/>
      <c r="I11" s="265"/>
      <c r="J11" s="266"/>
      <c r="K11" s="265">
        <f>I11-G11</f>
        <v>0</v>
      </c>
      <c r="L11" s="250">
        <f>J11-H11</f>
        <v>0</v>
      </c>
      <c r="M11" s="168" t="s">
        <v>30</v>
      </c>
    </row>
    <row r="12" spans="1:13" ht="15.75">
      <c r="A12" s="766" t="s">
        <v>110</v>
      </c>
      <c r="B12" s="767"/>
      <c r="C12" s="767"/>
      <c r="D12" s="768"/>
      <c r="E12" s="265">
        <f aca="true" t="shared" si="0" ref="E12:K12">+E13+E14</f>
        <v>0</v>
      </c>
      <c r="F12" s="266">
        <f t="shared" si="0"/>
        <v>36</v>
      </c>
      <c r="G12" s="265">
        <f t="shared" si="0"/>
        <v>0</v>
      </c>
      <c r="H12" s="266">
        <f>+H13+H14</f>
        <v>37</v>
      </c>
      <c r="I12" s="265">
        <f t="shared" si="0"/>
        <v>0</v>
      </c>
      <c r="J12" s="266">
        <f t="shared" si="0"/>
        <v>37</v>
      </c>
      <c r="K12" s="265">
        <f t="shared" si="0"/>
        <v>0</v>
      </c>
      <c r="L12" s="250">
        <f>J12-H12</f>
        <v>0</v>
      </c>
      <c r="M12" s="168" t="s">
        <v>30</v>
      </c>
    </row>
    <row r="13" spans="1:13" ht="15.75">
      <c r="A13" s="769" t="s">
        <v>112</v>
      </c>
      <c r="B13" s="770"/>
      <c r="C13" s="770"/>
      <c r="D13" s="771"/>
      <c r="E13" s="265">
        <v>0</v>
      </c>
      <c r="F13" s="272">
        <v>36</v>
      </c>
      <c r="G13" s="265">
        <v>0</v>
      </c>
      <c r="H13" s="272">
        <v>37</v>
      </c>
      <c r="I13" s="265">
        <v>0</v>
      </c>
      <c r="J13" s="272">
        <v>37</v>
      </c>
      <c r="K13" s="265">
        <f>I13-G13</f>
        <v>0</v>
      </c>
      <c r="L13" s="273">
        <f>J13-H13</f>
        <v>0</v>
      </c>
      <c r="M13" s="168" t="s">
        <v>30</v>
      </c>
    </row>
    <row r="14" spans="1:13" ht="15.75">
      <c r="A14" s="769" t="s">
        <v>111</v>
      </c>
      <c r="B14" s="770"/>
      <c r="C14" s="770"/>
      <c r="D14" s="771"/>
      <c r="E14" s="271"/>
      <c r="F14" s="272"/>
      <c r="G14" s="271"/>
      <c r="H14" s="272"/>
      <c r="I14" s="271"/>
      <c r="J14" s="272"/>
      <c r="K14" s="265">
        <f>I14-G14</f>
        <v>0</v>
      </c>
      <c r="L14" s="273">
        <f>J14-H14</f>
        <v>0</v>
      </c>
      <c r="M14" s="168" t="s">
        <v>30</v>
      </c>
    </row>
    <row r="15" spans="1:13" ht="15.75">
      <c r="A15" s="772" t="s">
        <v>113</v>
      </c>
      <c r="B15" s="773"/>
      <c r="C15" s="773"/>
      <c r="D15" s="774"/>
      <c r="E15" s="274"/>
      <c r="F15" s="275"/>
      <c r="G15" s="274"/>
      <c r="H15" s="275"/>
      <c r="I15" s="274"/>
      <c r="J15" s="275"/>
      <c r="K15" s="274">
        <f>I15-G15</f>
        <v>0</v>
      </c>
      <c r="L15" s="276">
        <f>J15-H15</f>
        <v>0</v>
      </c>
      <c r="M15" s="168" t="s">
        <v>30</v>
      </c>
    </row>
    <row r="16" spans="1:13" ht="15.75">
      <c r="A16" s="758" t="s">
        <v>54</v>
      </c>
      <c r="B16" s="759"/>
      <c r="C16" s="759"/>
      <c r="D16" s="760"/>
      <c r="E16" s="277">
        <f aca="true" t="shared" si="1" ref="E16:J16">+E10+E11+E12+E15</f>
        <v>0</v>
      </c>
      <c r="F16" s="278">
        <f t="shared" si="1"/>
        <v>20264</v>
      </c>
      <c r="G16" s="277">
        <f t="shared" si="1"/>
        <v>239</v>
      </c>
      <c r="H16" s="278">
        <f t="shared" si="1"/>
        <v>22286</v>
      </c>
      <c r="I16" s="277">
        <f t="shared" si="1"/>
        <v>274</v>
      </c>
      <c r="J16" s="278">
        <f t="shared" si="1"/>
        <v>22802</v>
      </c>
      <c r="K16" s="277">
        <f>SUM(K10:K15)</f>
        <v>35</v>
      </c>
      <c r="L16" s="279">
        <f>SUM(L10:L15)</f>
        <v>516</v>
      </c>
      <c r="M16" s="168" t="s">
        <v>30</v>
      </c>
    </row>
    <row r="17" spans="1:13" ht="15.75">
      <c r="A17" s="766" t="s">
        <v>133</v>
      </c>
      <c r="B17" s="767"/>
      <c r="C17" s="767"/>
      <c r="D17" s="768"/>
      <c r="E17" s="265"/>
      <c r="F17" s="266"/>
      <c r="G17" s="265"/>
      <c r="H17" s="266"/>
      <c r="I17" s="265"/>
      <c r="J17" s="266"/>
      <c r="K17" s="265"/>
      <c r="L17" s="250"/>
      <c r="M17" s="168" t="s">
        <v>30</v>
      </c>
    </row>
    <row r="18" spans="1:13" ht="15.75">
      <c r="A18" s="763" t="s">
        <v>115</v>
      </c>
      <c r="B18" s="764"/>
      <c r="C18" s="764"/>
      <c r="D18" s="765"/>
      <c r="E18" s="265"/>
      <c r="F18" s="266">
        <v>5171</v>
      </c>
      <c r="G18" s="265"/>
      <c r="H18" s="266">
        <v>4553</v>
      </c>
      <c r="I18" s="265"/>
      <c r="J18" s="266">
        <v>4620</v>
      </c>
      <c r="K18" s="265"/>
      <c r="L18" s="250">
        <f>J18-H18</f>
        <v>67</v>
      </c>
      <c r="M18" s="168" t="s">
        <v>30</v>
      </c>
    </row>
    <row r="19" spans="1:13" ht="15.75">
      <c r="A19" s="763" t="s">
        <v>116</v>
      </c>
      <c r="B19" s="764"/>
      <c r="C19" s="764"/>
      <c r="D19" s="765"/>
      <c r="E19" s="265"/>
      <c r="F19" s="266">
        <v>1496</v>
      </c>
      <c r="G19" s="265"/>
      <c r="H19" s="266">
        <v>1368</v>
      </c>
      <c r="I19" s="265"/>
      <c r="J19" s="266">
        <v>1325</v>
      </c>
      <c r="K19" s="265"/>
      <c r="L19" s="250">
        <f>J19-H19</f>
        <v>-43</v>
      </c>
      <c r="M19" s="168" t="s">
        <v>30</v>
      </c>
    </row>
    <row r="20" spans="1:13" ht="15.75">
      <c r="A20" s="763" t="s">
        <v>117</v>
      </c>
      <c r="B20" s="764"/>
      <c r="C20" s="764"/>
      <c r="D20" s="765"/>
      <c r="E20" s="265"/>
      <c r="F20" s="266">
        <v>70</v>
      </c>
      <c r="G20" s="265"/>
      <c r="H20" s="266">
        <v>71</v>
      </c>
      <c r="I20" s="265"/>
      <c r="J20" s="266">
        <v>71</v>
      </c>
      <c r="K20" s="265"/>
      <c r="L20" s="250">
        <f>J20-H20</f>
        <v>0</v>
      </c>
      <c r="M20" s="168" t="s">
        <v>30</v>
      </c>
    </row>
    <row r="21" spans="1:13" ht="15.75">
      <c r="A21" s="763" t="s">
        <v>169</v>
      </c>
      <c r="B21" s="764"/>
      <c r="C21" s="764"/>
      <c r="D21" s="765"/>
      <c r="E21" s="265"/>
      <c r="F21" s="266">
        <v>2778</v>
      </c>
      <c r="G21" s="265"/>
      <c r="H21" s="266">
        <v>2871</v>
      </c>
      <c r="I21" s="265"/>
      <c r="J21" s="266">
        <v>2881</v>
      </c>
      <c r="K21" s="265"/>
      <c r="L21" s="250">
        <f>J21-H21</f>
        <v>10</v>
      </c>
      <c r="M21" s="168" t="s">
        <v>30</v>
      </c>
    </row>
    <row r="22" spans="1:13" ht="15.75">
      <c r="A22" s="763" t="s">
        <v>93</v>
      </c>
      <c r="B22" s="764"/>
      <c r="C22" s="764"/>
      <c r="D22" s="765"/>
      <c r="E22" s="265"/>
      <c r="F22" s="266">
        <v>0</v>
      </c>
      <c r="G22" s="265"/>
      <c r="H22" s="266">
        <v>0</v>
      </c>
      <c r="I22" s="265"/>
      <c r="J22" s="266">
        <v>0</v>
      </c>
      <c r="K22" s="265"/>
      <c r="L22" s="250">
        <f>J22-H22</f>
        <v>0</v>
      </c>
      <c r="M22" s="168" t="s">
        <v>30</v>
      </c>
    </row>
    <row r="23" spans="1:13" ht="15.75">
      <c r="A23" s="763" t="s">
        <v>118</v>
      </c>
      <c r="B23" s="764"/>
      <c r="C23" s="764"/>
      <c r="D23" s="765"/>
      <c r="E23" s="265"/>
      <c r="F23" s="266">
        <v>942</v>
      </c>
      <c r="G23" s="265"/>
      <c r="H23" s="266">
        <v>1246</v>
      </c>
      <c r="I23" s="265"/>
      <c r="J23" s="266">
        <v>1246</v>
      </c>
      <c r="K23" s="265"/>
      <c r="L23" s="250">
        <f aca="true" t="shared" si="2" ref="L23:L32">J23-H23</f>
        <v>0</v>
      </c>
      <c r="M23" s="168" t="s">
        <v>30</v>
      </c>
    </row>
    <row r="24" spans="1:13" ht="15.75">
      <c r="A24" s="763" t="s">
        <v>119</v>
      </c>
      <c r="B24" s="764"/>
      <c r="C24" s="764"/>
      <c r="D24" s="765"/>
      <c r="E24" s="265"/>
      <c r="F24" s="266">
        <v>12</v>
      </c>
      <c r="G24" s="265"/>
      <c r="H24" s="266">
        <v>13</v>
      </c>
      <c r="I24" s="265"/>
      <c r="J24" s="266">
        <v>13</v>
      </c>
      <c r="K24" s="265"/>
      <c r="L24" s="250">
        <f t="shared" si="2"/>
        <v>0</v>
      </c>
      <c r="M24" s="168" t="s">
        <v>30</v>
      </c>
    </row>
    <row r="25" spans="1:13" ht="15.75">
      <c r="A25" s="763" t="s">
        <v>120</v>
      </c>
      <c r="B25" s="764"/>
      <c r="C25" s="764"/>
      <c r="D25" s="765"/>
      <c r="E25" s="265"/>
      <c r="F25" s="266">
        <v>5462</v>
      </c>
      <c r="G25" s="265"/>
      <c r="H25" s="266">
        <v>4284</v>
      </c>
      <c r="I25" s="265"/>
      <c r="J25" s="266">
        <v>4284</v>
      </c>
      <c r="K25" s="265"/>
      <c r="L25" s="250">
        <f t="shared" si="2"/>
        <v>0</v>
      </c>
      <c r="M25" s="168" t="s">
        <v>30</v>
      </c>
    </row>
    <row r="26" spans="1:13" ht="15.75">
      <c r="A26" s="763" t="s">
        <v>121</v>
      </c>
      <c r="B26" s="764"/>
      <c r="C26" s="764"/>
      <c r="D26" s="765"/>
      <c r="E26" s="265"/>
      <c r="F26" s="266">
        <v>2586</v>
      </c>
      <c r="G26" s="265"/>
      <c r="H26" s="266">
        <v>2638</v>
      </c>
      <c r="I26" s="265"/>
      <c r="J26" s="266">
        <v>2645</v>
      </c>
      <c r="K26" s="265"/>
      <c r="L26" s="250">
        <f t="shared" si="2"/>
        <v>7</v>
      </c>
      <c r="M26" s="168" t="s">
        <v>30</v>
      </c>
    </row>
    <row r="27" spans="1:13" ht="15.75">
      <c r="A27" s="763" t="s">
        <v>29</v>
      </c>
      <c r="B27" s="764"/>
      <c r="C27" s="764"/>
      <c r="D27" s="765"/>
      <c r="E27" s="265"/>
      <c r="F27" s="266">
        <v>1574</v>
      </c>
      <c r="G27" s="265"/>
      <c r="H27" s="266">
        <v>1605</v>
      </c>
      <c r="I27" s="265"/>
      <c r="J27" s="266">
        <v>1605</v>
      </c>
      <c r="K27" s="265"/>
      <c r="L27" s="250">
        <f t="shared" si="2"/>
        <v>0</v>
      </c>
      <c r="M27" s="168" t="s">
        <v>30</v>
      </c>
    </row>
    <row r="28" spans="1:13" ht="15.75">
      <c r="A28" s="763" t="s">
        <v>170</v>
      </c>
      <c r="B28" s="764"/>
      <c r="C28" s="764"/>
      <c r="D28" s="765"/>
      <c r="E28" s="265"/>
      <c r="F28" s="266">
        <v>2</v>
      </c>
      <c r="G28" s="265"/>
      <c r="H28" s="266">
        <v>2</v>
      </c>
      <c r="I28" s="265"/>
      <c r="J28" s="266">
        <v>2</v>
      </c>
      <c r="K28" s="265"/>
      <c r="L28" s="250">
        <f t="shared" si="2"/>
        <v>0</v>
      </c>
      <c r="M28" s="168" t="s">
        <v>30</v>
      </c>
    </row>
    <row r="29" spans="1:13" ht="15.75">
      <c r="A29" s="763" t="s">
        <v>175</v>
      </c>
      <c r="B29" s="764"/>
      <c r="C29" s="764"/>
      <c r="D29" s="765"/>
      <c r="E29" s="265"/>
      <c r="F29" s="266">
        <v>0</v>
      </c>
      <c r="G29" s="265"/>
      <c r="H29" s="266">
        <v>0</v>
      </c>
      <c r="I29" s="265"/>
      <c r="J29" s="266">
        <v>0</v>
      </c>
      <c r="K29" s="265"/>
      <c r="L29" s="250">
        <f t="shared" si="2"/>
        <v>0</v>
      </c>
      <c r="M29" s="168" t="s">
        <v>30</v>
      </c>
    </row>
    <row r="30" spans="1:13" ht="15.75">
      <c r="A30" s="763" t="s">
        <v>176</v>
      </c>
      <c r="B30" s="764"/>
      <c r="C30" s="764"/>
      <c r="D30" s="765"/>
      <c r="E30" s="265"/>
      <c r="F30" s="266">
        <v>565</v>
      </c>
      <c r="G30" s="265"/>
      <c r="H30" s="266">
        <v>577</v>
      </c>
      <c r="I30" s="265"/>
      <c r="J30" s="266">
        <v>577</v>
      </c>
      <c r="K30" s="265"/>
      <c r="L30" s="250">
        <f t="shared" si="2"/>
        <v>0</v>
      </c>
      <c r="M30" s="168" t="s">
        <v>30</v>
      </c>
    </row>
    <row r="31" spans="1:13" ht="15.75">
      <c r="A31" s="763" t="s">
        <v>122</v>
      </c>
      <c r="B31" s="764"/>
      <c r="C31" s="764"/>
      <c r="D31" s="765"/>
      <c r="E31" s="265"/>
      <c r="F31" s="266">
        <v>536</v>
      </c>
      <c r="G31" s="265"/>
      <c r="H31" s="266">
        <v>547</v>
      </c>
      <c r="I31" s="265"/>
      <c r="J31" s="266">
        <v>547</v>
      </c>
      <c r="K31" s="265"/>
      <c r="L31" s="250">
        <f t="shared" si="2"/>
        <v>0</v>
      </c>
      <c r="M31" s="168" t="s">
        <v>30</v>
      </c>
    </row>
    <row r="32" spans="1:13" ht="15.75">
      <c r="A32" s="763" t="s">
        <v>123</v>
      </c>
      <c r="B32" s="764"/>
      <c r="C32" s="764"/>
      <c r="D32" s="765"/>
      <c r="E32" s="265"/>
      <c r="F32" s="266">
        <v>2542</v>
      </c>
      <c r="G32" s="265"/>
      <c r="H32" s="266">
        <v>1962</v>
      </c>
      <c r="I32" s="265"/>
      <c r="J32" s="266">
        <v>1962</v>
      </c>
      <c r="K32" s="265"/>
      <c r="L32" s="250">
        <f t="shared" si="2"/>
        <v>0</v>
      </c>
      <c r="M32" s="168" t="s">
        <v>30</v>
      </c>
    </row>
    <row r="33" spans="1:13" ht="15.75">
      <c r="A33" s="776" t="s">
        <v>124</v>
      </c>
      <c r="B33" s="777"/>
      <c r="C33" s="777"/>
      <c r="D33" s="778"/>
      <c r="E33" s="165"/>
      <c r="F33" s="100">
        <f>SUM(F16:F32)</f>
        <v>44000</v>
      </c>
      <c r="G33" s="165"/>
      <c r="H33" s="100">
        <f>SUM(H16:H32)</f>
        <v>44023</v>
      </c>
      <c r="I33" s="165"/>
      <c r="J33" s="100">
        <f>SUM(J16:J32)</f>
        <v>44580</v>
      </c>
      <c r="K33" s="165"/>
      <c r="L33" s="99">
        <f>SUM(L16:L32)</f>
        <v>557</v>
      </c>
      <c r="M33" s="168" t="s">
        <v>30</v>
      </c>
    </row>
    <row r="34" spans="1:13" ht="16.5" customHeight="1">
      <c r="A34" s="779" t="s">
        <v>125</v>
      </c>
      <c r="B34" s="780"/>
      <c r="C34" s="780"/>
      <c r="D34" s="781"/>
      <c r="E34" s="268"/>
      <c r="F34" s="269"/>
      <c r="G34" s="268"/>
      <c r="H34" s="269">
        <f>-F35</f>
        <v>0</v>
      </c>
      <c r="I34" s="268"/>
      <c r="J34" s="269">
        <f>-H35</f>
        <v>0</v>
      </c>
      <c r="K34" s="268"/>
      <c r="L34" s="270"/>
      <c r="M34" s="168" t="s">
        <v>30</v>
      </c>
    </row>
    <row r="35" spans="1:13" ht="15.75">
      <c r="A35" s="779" t="s">
        <v>126</v>
      </c>
      <c r="B35" s="780"/>
      <c r="C35" s="780"/>
      <c r="D35" s="781"/>
      <c r="E35" s="268"/>
      <c r="F35" s="269"/>
      <c r="G35" s="268"/>
      <c r="H35" s="269"/>
      <c r="I35" s="268"/>
      <c r="J35" s="269"/>
      <c r="K35" s="268"/>
      <c r="L35" s="270"/>
      <c r="M35" s="168" t="s">
        <v>30</v>
      </c>
    </row>
    <row r="36" spans="1:13" ht="15.75">
      <c r="A36" s="779" t="s">
        <v>127</v>
      </c>
      <c r="B36" s="780"/>
      <c r="C36" s="780"/>
      <c r="D36" s="781"/>
      <c r="E36" s="268"/>
      <c r="F36" s="269"/>
      <c r="G36" s="268"/>
      <c r="H36" s="269"/>
      <c r="I36" s="268"/>
      <c r="J36" s="269"/>
      <c r="K36" s="268"/>
      <c r="L36" s="270"/>
      <c r="M36" s="168" t="s">
        <v>30</v>
      </c>
    </row>
    <row r="37" spans="1:13" ht="16.5" thickBot="1">
      <c r="A37" s="798" t="s">
        <v>31</v>
      </c>
      <c r="B37" s="799"/>
      <c r="C37" s="799"/>
      <c r="D37" s="800"/>
      <c r="E37" s="280"/>
      <c r="F37" s="281">
        <f>F33-F34+F35-F36</f>
        <v>44000</v>
      </c>
      <c r="G37" s="280"/>
      <c r="H37" s="281">
        <f>H33-H34+H35-H36</f>
        <v>44023</v>
      </c>
      <c r="I37" s="280"/>
      <c r="J37" s="281">
        <f>J33-J34+J35-J36</f>
        <v>44580</v>
      </c>
      <c r="K37" s="280"/>
      <c r="L37" s="282">
        <f>J37-H37</f>
        <v>557</v>
      </c>
      <c r="M37" s="168" t="s">
        <v>30</v>
      </c>
    </row>
    <row r="38" spans="1:13" ht="15.75">
      <c r="A38" s="795" t="s">
        <v>13</v>
      </c>
      <c r="B38" s="796"/>
      <c r="C38" s="796"/>
      <c r="D38" s="797"/>
      <c r="E38" s="265"/>
      <c r="F38" s="266"/>
      <c r="G38" s="265"/>
      <c r="H38" s="266"/>
      <c r="I38" s="265"/>
      <c r="J38" s="266"/>
      <c r="K38" s="265"/>
      <c r="L38" s="250"/>
      <c r="M38" s="168" t="s">
        <v>30</v>
      </c>
    </row>
    <row r="39" spans="1:13" ht="15.75">
      <c r="A39" s="763" t="s">
        <v>114</v>
      </c>
      <c r="B39" s="764"/>
      <c r="C39" s="764"/>
      <c r="D39" s="765"/>
      <c r="E39" s="267"/>
      <c r="F39" s="266"/>
      <c r="G39" s="267"/>
      <c r="H39" s="266"/>
      <c r="I39" s="267"/>
      <c r="J39" s="266"/>
      <c r="K39" s="268">
        <f>I39-G39</f>
        <v>0</v>
      </c>
      <c r="L39" s="250">
        <f>J39-H39</f>
        <v>0</v>
      </c>
      <c r="M39" s="168" t="s">
        <v>30</v>
      </c>
    </row>
    <row r="40" spans="1:13" ht="15.75">
      <c r="A40" s="766" t="s">
        <v>32</v>
      </c>
      <c r="B40" s="767"/>
      <c r="C40" s="767"/>
      <c r="D40" s="768"/>
      <c r="E40" s="265"/>
      <c r="F40" s="266"/>
      <c r="G40" s="265"/>
      <c r="H40" s="266"/>
      <c r="I40" s="265"/>
      <c r="J40" s="266"/>
      <c r="K40" s="268"/>
      <c r="L40" s="250">
        <f>J40-H40</f>
        <v>0</v>
      </c>
      <c r="M40" s="168" t="s">
        <v>30</v>
      </c>
    </row>
    <row r="41" spans="1:13" ht="15.75">
      <c r="A41" s="772" t="s">
        <v>33</v>
      </c>
      <c r="B41" s="773"/>
      <c r="C41" s="773"/>
      <c r="D41" s="774"/>
      <c r="E41" s="326"/>
      <c r="F41" s="327"/>
      <c r="G41" s="326"/>
      <c r="H41" s="327"/>
      <c r="I41" s="326"/>
      <c r="J41" s="327"/>
      <c r="K41" s="328"/>
      <c r="L41" s="329">
        <f>J41-H41</f>
        <v>0</v>
      </c>
      <c r="M41" s="168" t="s">
        <v>30</v>
      </c>
    </row>
    <row r="42" spans="1:13" ht="15.75">
      <c r="A42" s="136"/>
      <c r="B42" s="152"/>
      <c r="C42" s="126"/>
      <c r="D42" s="153"/>
      <c r="E42" s="126"/>
      <c r="F42" s="126"/>
      <c r="G42" s="126"/>
      <c r="H42" s="126"/>
      <c r="I42" s="126"/>
      <c r="J42" s="126"/>
      <c r="K42" s="126"/>
      <c r="L42" s="126"/>
      <c r="M42" s="168" t="s">
        <v>61</v>
      </c>
    </row>
    <row r="43" spans="1:13" ht="15.75">
      <c r="A43" s="775"/>
      <c r="B43" s="775"/>
      <c r="C43" s="775"/>
      <c r="D43" s="775"/>
      <c r="E43" s="775"/>
      <c r="F43" s="775"/>
      <c r="G43" s="775"/>
      <c r="H43" s="775"/>
      <c r="I43" s="775"/>
      <c r="J43" s="775"/>
      <c r="K43" s="775"/>
      <c r="L43" s="775"/>
      <c r="M43" s="775"/>
    </row>
    <row r="44" spans="11:12" ht="15.75">
      <c r="K44" s="10"/>
      <c r="L44" s="10"/>
    </row>
    <row r="45" spans="11:12" ht="15.75">
      <c r="K45" s="10"/>
      <c r="L45" s="10"/>
    </row>
    <row r="46" spans="11:12" ht="15.75">
      <c r="K46" s="10"/>
      <c r="L46" s="10"/>
    </row>
    <row r="47" spans="11:12" ht="15.75">
      <c r="K47" s="10"/>
      <c r="L47" s="10"/>
    </row>
  </sheetData>
  <sheetProtection/>
  <mergeCells count="44">
    <mergeCell ref="A35:D35"/>
    <mergeCell ref="A36:D36"/>
    <mergeCell ref="A37:D37"/>
    <mergeCell ref="A41:D41"/>
    <mergeCell ref="A38:D38"/>
    <mergeCell ref="A39:D39"/>
    <mergeCell ref="A40:D40"/>
    <mergeCell ref="A19:D19"/>
    <mergeCell ref="A29:D29"/>
    <mergeCell ref="A23:D23"/>
    <mergeCell ref="A30:D30"/>
    <mergeCell ref="A22:D22"/>
    <mergeCell ref="A5:L5"/>
    <mergeCell ref="A8:D9"/>
    <mergeCell ref="A11:D11"/>
    <mergeCell ref="A6:L6"/>
    <mergeCell ref="K8:L8"/>
    <mergeCell ref="I8:J8"/>
    <mergeCell ref="G8:H8"/>
    <mergeCell ref="A10:D10"/>
    <mergeCell ref="A1:L1"/>
    <mergeCell ref="A2:L2"/>
    <mergeCell ref="A3:L3"/>
    <mergeCell ref="A4:L4"/>
    <mergeCell ref="A43:M43"/>
    <mergeCell ref="A24:D24"/>
    <mergeCell ref="A25:D25"/>
    <mergeCell ref="A26:D26"/>
    <mergeCell ref="A27:D27"/>
    <mergeCell ref="A28:D28"/>
    <mergeCell ref="A31:D31"/>
    <mergeCell ref="A32:D32"/>
    <mergeCell ref="A33:D33"/>
    <mergeCell ref="A34:D34"/>
    <mergeCell ref="A16:D16"/>
    <mergeCell ref="E8:F8"/>
    <mergeCell ref="A20:D20"/>
    <mergeCell ref="A21:D21"/>
    <mergeCell ref="A17:D17"/>
    <mergeCell ref="A12:D12"/>
    <mergeCell ref="A18:D18"/>
    <mergeCell ref="A13:D13"/>
    <mergeCell ref="A14:D14"/>
    <mergeCell ref="A15:D15"/>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D66"/>
  <sheetViews>
    <sheetView showGridLines="0" showOutlineSymbols="0" view="pageBreakPreview" zoomScale="73" zoomScaleSheetLayoutView="73" zoomScalePageLayoutView="0" workbookViewId="0" topLeftCell="A1">
      <selection activeCell="A33" sqref="A33:Y33"/>
    </sheetView>
  </sheetViews>
  <sheetFormatPr defaultColWidth="8.88671875" defaultRowHeight="15"/>
  <cols>
    <col min="1" max="2" width="2.5546875" style="5" customWidth="1"/>
    <col min="3" max="3" width="29.445312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customWidth="1"/>
    <col min="27" max="27" width="9.5546875" style="11" customWidth="1"/>
    <col min="28" max="28" width="6.21484375" style="11" customWidth="1"/>
    <col min="29" max="29" width="11.88671875" style="11" customWidth="1"/>
    <col min="30" max="30" width="2.5546875" style="178" customWidth="1"/>
    <col min="31" max="31" width="6.5546875" style="5" customWidth="1"/>
    <col min="32" max="32" width="7.6640625" style="5" customWidth="1"/>
    <col min="33" max="16384" width="8.88671875" style="5" customWidth="1"/>
  </cols>
  <sheetData>
    <row r="1" spans="1:30" ht="20.25">
      <c r="A1" s="571" t="s">
        <v>72</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176" t="s">
        <v>30</v>
      </c>
    </row>
    <row r="2" ht="15.75">
      <c r="AD2" s="176" t="s">
        <v>30</v>
      </c>
    </row>
    <row r="3" spans="1:30"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76" t="s">
        <v>30</v>
      </c>
    </row>
    <row r="4" spans="1:30" ht="22.5">
      <c r="A4" s="540" t="s">
        <v>12</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176" t="s">
        <v>30</v>
      </c>
    </row>
    <row r="5" spans="1:30" ht="23.25">
      <c r="A5" s="553" t="s">
        <v>177</v>
      </c>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176" t="s">
        <v>30</v>
      </c>
    </row>
    <row r="6" spans="1:30" ht="23.25">
      <c r="A6" s="553" t="s">
        <v>2</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176" t="s">
        <v>30</v>
      </c>
    </row>
    <row r="7" spans="1:30" ht="23.25">
      <c r="A7" s="553" t="s">
        <v>1</v>
      </c>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176" t="s">
        <v>30</v>
      </c>
    </row>
    <row r="8" spans="1:30" ht="23.25">
      <c r="A8" s="83"/>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76"/>
    </row>
    <row r="9" spans="1:30" ht="23.25">
      <c r="A9" s="83"/>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76"/>
    </row>
    <row r="10" spans="1:30" ht="23.25">
      <c r="A10" s="83"/>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76"/>
    </row>
    <row r="11" spans="1:30" ht="15.75">
      <c r="A11" s="52"/>
      <c r="B11" s="7"/>
      <c r="C11" s="7"/>
      <c r="D11" s="7"/>
      <c r="E11" s="7"/>
      <c r="F11" s="7"/>
      <c r="G11" s="7"/>
      <c r="H11" s="12"/>
      <c r="I11" s="12"/>
      <c r="J11" s="12"/>
      <c r="K11" s="12"/>
      <c r="L11" s="12"/>
      <c r="M11" s="12"/>
      <c r="N11" s="12"/>
      <c r="O11" s="12"/>
      <c r="P11" s="12"/>
      <c r="Q11" s="12"/>
      <c r="R11" s="12"/>
      <c r="S11" s="12"/>
      <c r="T11" s="12"/>
      <c r="U11" s="12"/>
      <c r="V11" s="12"/>
      <c r="W11" s="12"/>
      <c r="X11" s="12"/>
      <c r="Y11" s="12"/>
      <c r="Z11" s="12"/>
      <c r="AA11" s="577" t="s">
        <v>150</v>
      </c>
      <c r="AB11" s="578"/>
      <c r="AC11" s="579"/>
      <c r="AD11" s="176" t="s">
        <v>30</v>
      </c>
    </row>
    <row r="12" spans="1:30" ht="15.75">
      <c r="A12" s="9"/>
      <c r="B12" s="9"/>
      <c r="C12" s="9"/>
      <c r="D12" s="9"/>
      <c r="E12" s="9"/>
      <c r="F12" s="9"/>
      <c r="G12" s="9"/>
      <c r="H12" s="136"/>
      <c r="I12" s="136"/>
      <c r="J12" s="136"/>
      <c r="K12" s="136"/>
      <c r="L12" s="136"/>
      <c r="M12" s="136"/>
      <c r="N12" s="136"/>
      <c r="O12" s="136"/>
      <c r="P12" s="136"/>
      <c r="Q12" s="136"/>
      <c r="R12" s="136"/>
      <c r="S12" s="136"/>
      <c r="T12" s="136"/>
      <c r="U12" s="136"/>
      <c r="V12" s="136"/>
      <c r="W12" s="136"/>
      <c r="X12" s="136"/>
      <c r="Y12" s="136"/>
      <c r="Z12" s="74"/>
      <c r="AA12" s="587" t="s">
        <v>57</v>
      </c>
      <c r="AB12" s="586" t="s">
        <v>103</v>
      </c>
      <c r="AC12" s="584" t="s">
        <v>21</v>
      </c>
      <c r="AD12" s="176" t="s">
        <v>30</v>
      </c>
    </row>
    <row r="13" spans="1:30" ht="16.5" thickBot="1">
      <c r="A13" s="143"/>
      <c r="B13" s="80"/>
      <c r="C13" s="80"/>
      <c r="D13" s="80"/>
      <c r="E13" s="80"/>
      <c r="F13" s="80"/>
      <c r="G13" s="80"/>
      <c r="H13" s="81"/>
      <c r="I13" s="81"/>
      <c r="J13" s="81"/>
      <c r="K13" s="81"/>
      <c r="L13" s="81"/>
      <c r="M13" s="81"/>
      <c r="N13" s="81"/>
      <c r="O13" s="81"/>
      <c r="P13" s="81"/>
      <c r="Q13" s="81"/>
      <c r="R13" s="81"/>
      <c r="S13" s="81"/>
      <c r="T13" s="81"/>
      <c r="U13" s="81"/>
      <c r="V13" s="81"/>
      <c r="W13" s="81"/>
      <c r="X13" s="81"/>
      <c r="Y13" s="81"/>
      <c r="Z13" s="81"/>
      <c r="AA13" s="588"/>
      <c r="AB13" s="585"/>
      <c r="AC13" s="585"/>
      <c r="AD13" s="176" t="s">
        <v>30</v>
      </c>
    </row>
    <row r="14" spans="1:30" ht="15.75">
      <c r="A14" s="573" t="s">
        <v>276</v>
      </c>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132"/>
      <c r="AA14" s="182">
        <v>239</v>
      </c>
      <c r="AB14" s="182">
        <v>239</v>
      </c>
      <c r="AC14" s="182">
        <v>44000</v>
      </c>
      <c r="AD14" s="176" t="s">
        <v>30</v>
      </c>
    </row>
    <row r="15" spans="1:30" ht="20.25" customHeight="1">
      <c r="A15" s="580" t="s">
        <v>34</v>
      </c>
      <c r="B15" s="581"/>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79"/>
      <c r="AA15" s="183"/>
      <c r="AB15" s="183"/>
      <c r="AC15" s="184"/>
      <c r="AD15" s="176" t="s">
        <v>30</v>
      </c>
    </row>
    <row r="16" spans="1:30" ht="15.75">
      <c r="A16" s="516" t="s">
        <v>277</v>
      </c>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133"/>
      <c r="AA16" s="185">
        <f>+AA15+AA14</f>
        <v>239</v>
      </c>
      <c r="AB16" s="185">
        <f>+AB15+AB14</f>
        <v>239</v>
      </c>
      <c r="AC16" s="185">
        <f>+AC15+AC14</f>
        <v>44000</v>
      </c>
      <c r="AD16" s="176" t="s">
        <v>30</v>
      </c>
    </row>
    <row r="17" spans="1:30" ht="15.75">
      <c r="A17" s="575" t="s">
        <v>151</v>
      </c>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132"/>
      <c r="AA17" s="186">
        <v>239</v>
      </c>
      <c r="AB17" s="186">
        <v>239</v>
      </c>
      <c r="AC17" s="186">
        <v>44023</v>
      </c>
      <c r="AD17" s="176" t="s">
        <v>30</v>
      </c>
    </row>
    <row r="18" spans="1:30" ht="18.75" customHeight="1">
      <c r="A18" s="582" t="s">
        <v>275</v>
      </c>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134"/>
      <c r="AA18" s="187"/>
      <c r="AB18" s="187"/>
      <c r="AC18" s="188"/>
      <c r="AD18" s="176" t="s">
        <v>30</v>
      </c>
    </row>
    <row r="19" spans="1:30" ht="15.75">
      <c r="A19" s="516" t="s">
        <v>152</v>
      </c>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365"/>
      <c r="AA19" s="189">
        <f>+AA18+AA17</f>
        <v>239</v>
      </c>
      <c r="AB19" s="189">
        <f>+AB18+AB17</f>
        <v>239</v>
      </c>
      <c r="AC19" s="189">
        <f>+AC18+AC17</f>
        <v>44023</v>
      </c>
      <c r="AD19" s="176" t="s">
        <v>30</v>
      </c>
    </row>
    <row r="20" spans="1:30" ht="15.75">
      <c r="A20" s="547" t="s">
        <v>44</v>
      </c>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79"/>
      <c r="AA20" s="183"/>
      <c r="AB20" s="183"/>
      <c r="AC20" s="184"/>
      <c r="AD20" s="176" t="s">
        <v>30</v>
      </c>
    </row>
    <row r="21" spans="1:30" ht="15.75">
      <c r="A21" s="549" t="s">
        <v>99</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79"/>
      <c r="AA21" s="183"/>
      <c r="AB21" s="183"/>
      <c r="AC21" s="184"/>
      <c r="AD21" s="176" t="s">
        <v>30</v>
      </c>
    </row>
    <row r="22" spans="1:30" s="375" customFormat="1" ht="15.75">
      <c r="A22" s="551" t="s">
        <v>216</v>
      </c>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371"/>
      <c r="AA22" s="372"/>
      <c r="AB22" s="372"/>
      <c r="AC22" s="373">
        <v>256</v>
      </c>
      <c r="AD22" s="374" t="s">
        <v>30</v>
      </c>
    </row>
    <row r="23" spans="1:30" s="375" customFormat="1" ht="15.75">
      <c r="A23" s="545" t="s">
        <v>37</v>
      </c>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371"/>
      <c r="AA23" s="372">
        <v>35</v>
      </c>
      <c r="AB23" s="372">
        <v>35</v>
      </c>
      <c r="AC23" s="373">
        <v>142</v>
      </c>
      <c r="AD23" s="374" t="s">
        <v>30</v>
      </c>
    </row>
    <row r="24" spans="1:30" ht="15.75">
      <c r="A24" s="378"/>
      <c r="B24" s="379"/>
      <c r="C24" s="380" t="s">
        <v>187</v>
      </c>
      <c r="D24" s="376"/>
      <c r="E24" s="376"/>
      <c r="F24" s="376"/>
      <c r="G24" s="376"/>
      <c r="H24" s="381"/>
      <c r="I24" s="381"/>
      <c r="J24" s="381"/>
      <c r="K24" s="381"/>
      <c r="L24" s="381"/>
      <c r="M24" s="381"/>
      <c r="N24" s="381"/>
      <c r="O24" s="381"/>
      <c r="P24" s="381"/>
      <c r="Q24" s="381"/>
      <c r="R24" s="381"/>
      <c r="S24" s="381"/>
      <c r="T24" s="381"/>
      <c r="U24" s="381"/>
      <c r="V24" s="381"/>
      <c r="W24" s="381"/>
      <c r="X24" s="381"/>
      <c r="Y24" s="381"/>
      <c r="Z24" s="367"/>
      <c r="AA24" s="368"/>
      <c r="AB24" s="368"/>
      <c r="AC24" s="386">
        <v>94</v>
      </c>
      <c r="AD24" s="176" t="s">
        <v>30</v>
      </c>
    </row>
    <row r="25" spans="1:30" ht="15.75">
      <c r="A25" s="77"/>
      <c r="B25" s="78"/>
      <c r="C25" s="377" t="s">
        <v>188</v>
      </c>
      <c r="D25" s="383"/>
      <c r="E25" s="383"/>
      <c r="F25" s="383"/>
      <c r="G25" s="383"/>
      <c r="H25" s="79"/>
      <c r="I25" s="79"/>
      <c r="J25" s="79"/>
      <c r="K25" s="79"/>
      <c r="L25" s="79"/>
      <c r="M25" s="79"/>
      <c r="N25" s="79"/>
      <c r="O25" s="79"/>
      <c r="P25" s="79"/>
      <c r="Q25" s="79"/>
      <c r="R25" s="79"/>
      <c r="S25" s="79"/>
      <c r="T25" s="79"/>
      <c r="U25" s="79"/>
      <c r="V25" s="79"/>
      <c r="W25" s="79"/>
      <c r="X25" s="79"/>
      <c r="Y25" s="79"/>
      <c r="Z25" s="79"/>
      <c r="AA25" s="183"/>
      <c r="AB25" s="384"/>
      <c r="AC25" s="183">
        <v>26</v>
      </c>
      <c r="AD25" s="177" t="s">
        <v>30</v>
      </c>
    </row>
    <row r="26" spans="1:30" ht="15.75">
      <c r="A26" s="76"/>
      <c r="B26" s="379"/>
      <c r="C26" s="382" t="s">
        <v>189</v>
      </c>
      <c r="D26" s="376"/>
      <c r="E26" s="376"/>
      <c r="F26" s="376"/>
      <c r="G26" s="376"/>
      <c r="H26" s="381"/>
      <c r="I26" s="381"/>
      <c r="J26" s="381"/>
      <c r="K26" s="381"/>
      <c r="L26" s="381"/>
      <c r="M26" s="381"/>
      <c r="N26" s="381"/>
      <c r="O26" s="381"/>
      <c r="P26" s="381"/>
      <c r="Q26" s="381"/>
      <c r="R26" s="381"/>
      <c r="S26" s="381"/>
      <c r="T26" s="381"/>
      <c r="U26" s="381"/>
      <c r="V26" s="381"/>
      <c r="W26" s="381"/>
      <c r="X26" s="381"/>
      <c r="Y26" s="381"/>
      <c r="Z26" s="381"/>
      <c r="AA26" s="368"/>
      <c r="AB26" s="368"/>
      <c r="AC26" s="368">
        <v>41</v>
      </c>
      <c r="AD26" s="177" t="s">
        <v>30</v>
      </c>
    </row>
    <row r="27" spans="1:30" ht="15.75">
      <c r="A27" s="370"/>
      <c r="B27" s="379"/>
      <c r="C27" s="347" t="s">
        <v>190</v>
      </c>
      <c r="D27" s="376"/>
      <c r="E27" s="376"/>
      <c r="F27" s="376"/>
      <c r="G27" s="376"/>
      <c r="H27" s="381"/>
      <c r="I27" s="381"/>
      <c r="J27" s="381"/>
      <c r="K27" s="381"/>
      <c r="L27" s="381"/>
      <c r="M27" s="381"/>
      <c r="N27" s="381"/>
      <c r="O27" s="381"/>
      <c r="P27" s="381"/>
      <c r="Q27" s="381"/>
      <c r="R27" s="381"/>
      <c r="S27" s="381"/>
      <c r="T27" s="381"/>
      <c r="U27" s="381"/>
      <c r="V27" s="381"/>
      <c r="W27" s="79"/>
      <c r="X27" s="79"/>
      <c r="Y27" s="79"/>
      <c r="Z27" s="367"/>
      <c r="AA27" s="385"/>
      <c r="AB27" s="368"/>
      <c r="AC27" s="368">
        <v>24</v>
      </c>
      <c r="AD27" s="176" t="s">
        <v>30</v>
      </c>
    </row>
    <row r="28" spans="1:30" ht="15.75">
      <c r="A28" s="370"/>
      <c r="B28" s="379"/>
      <c r="C28" s="347" t="s">
        <v>191</v>
      </c>
      <c r="D28" s="376"/>
      <c r="E28" s="376"/>
      <c r="F28" s="376"/>
      <c r="G28" s="376"/>
      <c r="H28" s="381"/>
      <c r="I28" s="381"/>
      <c r="J28" s="381"/>
      <c r="K28" s="381"/>
      <c r="L28" s="381"/>
      <c r="M28" s="381"/>
      <c r="N28" s="381"/>
      <c r="O28" s="381"/>
      <c r="P28" s="381"/>
      <c r="Q28" s="381"/>
      <c r="R28" s="381"/>
      <c r="S28" s="381"/>
      <c r="T28" s="381"/>
      <c r="U28" s="381"/>
      <c r="V28" s="381"/>
      <c r="W28" s="381"/>
      <c r="X28" s="381"/>
      <c r="Y28" s="381"/>
      <c r="Z28" s="381"/>
      <c r="AA28" s="368"/>
      <c r="AB28" s="368"/>
      <c r="AC28" s="385">
        <v>10</v>
      </c>
      <c r="AD28" s="176" t="s">
        <v>30</v>
      </c>
    </row>
    <row r="29" spans="1:30" s="9" customFormat="1" ht="15.75">
      <c r="A29" s="434"/>
      <c r="B29" s="435"/>
      <c r="C29" s="436" t="s">
        <v>192</v>
      </c>
      <c r="D29" s="435"/>
      <c r="E29" s="435"/>
      <c r="F29" s="435"/>
      <c r="G29" s="435"/>
      <c r="H29" s="435"/>
      <c r="I29" s="435"/>
      <c r="J29" s="435"/>
      <c r="K29" s="435"/>
      <c r="L29" s="435"/>
      <c r="M29" s="435"/>
      <c r="N29" s="435"/>
      <c r="O29" s="435"/>
      <c r="P29" s="435"/>
      <c r="Q29" s="435"/>
      <c r="R29" s="435"/>
      <c r="S29" s="435"/>
      <c r="T29" s="435"/>
      <c r="U29" s="435"/>
      <c r="V29" s="435"/>
      <c r="W29" s="435"/>
      <c r="X29" s="435"/>
      <c r="Y29" s="435"/>
      <c r="Z29" s="131"/>
      <c r="AA29" s="183"/>
      <c r="AB29" s="183"/>
      <c r="AC29" s="184">
        <v>7</v>
      </c>
      <c r="AD29" s="177" t="s">
        <v>30</v>
      </c>
    </row>
    <row r="30" spans="1:30" ht="15.75">
      <c r="A30" s="539" t="s">
        <v>15</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367"/>
      <c r="AA30" s="183">
        <f>SUM(AA22:AA29)</f>
        <v>35</v>
      </c>
      <c r="AB30" s="183">
        <f>SUM(AB22:AB29)</f>
        <v>35</v>
      </c>
      <c r="AC30" s="183">
        <f>SUM(AC22:AC29)</f>
        <v>600</v>
      </c>
      <c r="AD30" s="176" t="s">
        <v>30</v>
      </c>
    </row>
    <row r="31" spans="1:30" ht="15.75">
      <c r="A31" s="549"/>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79"/>
      <c r="AA31" s="183"/>
      <c r="AB31" s="183"/>
      <c r="AC31" s="184"/>
      <c r="AD31" s="176" t="s">
        <v>30</v>
      </c>
    </row>
    <row r="32" spans="1:30" ht="15.75">
      <c r="A32" s="555" t="s">
        <v>98</v>
      </c>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79"/>
      <c r="AA32" s="183">
        <f>+AA30</f>
        <v>35</v>
      </c>
      <c r="AB32" s="183">
        <f>+AB30</f>
        <v>35</v>
      </c>
      <c r="AC32" s="183">
        <f>+AC30</f>
        <v>600</v>
      </c>
      <c r="AD32" s="176" t="s">
        <v>30</v>
      </c>
    </row>
    <row r="33" spans="1:30" ht="15.75">
      <c r="A33" s="555" t="s">
        <v>97</v>
      </c>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79"/>
      <c r="AA33" s="183">
        <f>AA32</f>
        <v>35</v>
      </c>
      <c r="AB33" s="183">
        <f>AB32</f>
        <v>35</v>
      </c>
      <c r="AC33" s="183">
        <f>AC32</f>
        <v>600</v>
      </c>
      <c r="AD33" s="176" t="s">
        <v>30</v>
      </c>
    </row>
    <row r="34" spans="1:30" ht="15.75">
      <c r="A34" s="155" t="s">
        <v>153</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31"/>
      <c r="AA34" s="331">
        <f>AA33+AA17</f>
        <v>274</v>
      </c>
      <c r="AB34" s="330">
        <f>AB33+AB17</f>
        <v>274</v>
      </c>
      <c r="AC34" s="330">
        <f>AC33+AC17</f>
        <v>44623</v>
      </c>
      <c r="AD34" s="176" t="s">
        <v>30</v>
      </c>
    </row>
    <row r="35" spans="1:30" ht="15.75">
      <c r="A35" s="549" t="s">
        <v>26</v>
      </c>
      <c r="B35" s="55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79"/>
      <c r="AA35" s="183"/>
      <c r="AB35" s="183"/>
      <c r="AC35" s="184"/>
      <c r="AD35" s="176" t="s">
        <v>30</v>
      </c>
    </row>
    <row r="36" spans="1:30" ht="15.75">
      <c r="A36" s="539" t="s">
        <v>274</v>
      </c>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79"/>
      <c r="AA36" s="183"/>
      <c r="AB36" s="183"/>
      <c r="AC36" s="184">
        <v>-43</v>
      </c>
      <c r="AD36" s="176" t="s">
        <v>30</v>
      </c>
    </row>
    <row r="37" spans="1:30" ht="15.75">
      <c r="A37" s="539" t="s">
        <v>139</v>
      </c>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79"/>
      <c r="AA37" s="183">
        <f>SUM(AA36:AA36)</f>
        <v>0</v>
      </c>
      <c r="AB37" s="183">
        <f>SUM(AB36:AB36)</f>
        <v>0</v>
      </c>
      <c r="AC37" s="183">
        <f>SUM(AC36:AC36)</f>
        <v>-43</v>
      </c>
      <c r="AD37" s="176" t="s">
        <v>30</v>
      </c>
    </row>
    <row r="38" spans="1:30" ht="15.75">
      <c r="A38" s="549" t="s">
        <v>138</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366"/>
      <c r="AA38" s="192">
        <f>+AA37</f>
        <v>0</v>
      </c>
      <c r="AB38" s="192">
        <f>+AB37</f>
        <v>0</v>
      </c>
      <c r="AC38" s="192">
        <f>+AC37</f>
        <v>-43</v>
      </c>
      <c r="AD38" s="176" t="s">
        <v>30</v>
      </c>
    </row>
    <row r="39" spans="1:30" ht="15.75">
      <c r="A39" s="558" t="s">
        <v>154</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84"/>
      <c r="AA39" s="193">
        <f>AA34+AA38</f>
        <v>274</v>
      </c>
      <c r="AB39" s="193">
        <f>AB34+AB38</f>
        <v>274</v>
      </c>
      <c r="AC39" s="194">
        <f>AC34+AC38</f>
        <v>44580</v>
      </c>
      <c r="AD39" s="176" t="s">
        <v>30</v>
      </c>
    </row>
    <row r="40" spans="1:30" ht="15.75">
      <c r="A40" s="556" t="s">
        <v>38</v>
      </c>
      <c r="B40" s="557"/>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75"/>
      <c r="AA40" s="190">
        <f>AA39-AA17</f>
        <v>35</v>
      </c>
      <c r="AB40" s="190">
        <f>AB39-AB17</f>
        <v>35</v>
      </c>
      <c r="AC40" s="191">
        <f>AC39-AC17</f>
        <v>557</v>
      </c>
      <c r="AD40" s="176" t="s">
        <v>30</v>
      </c>
    </row>
    <row r="41" ht="15.75">
      <c r="AD41" s="176" t="s">
        <v>30</v>
      </c>
    </row>
    <row r="42" spans="15:30" ht="15.75">
      <c r="O42" s="159" t="s">
        <v>40</v>
      </c>
      <c r="AD42" s="176" t="s">
        <v>30</v>
      </c>
    </row>
    <row r="43" ht="15.75">
      <c r="AD43" s="176" t="s">
        <v>30</v>
      </c>
    </row>
    <row r="44" spans="1:30" ht="22.5">
      <c r="A44" s="540" t="s">
        <v>12</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176" t="s">
        <v>30</v>
      </c>
    </row>
    <row r="45" spans="1:30" ht="23.25">
      <c r="A45" s="553" t="s">
        <v>177</v>
      </c>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176" t="s">
        <v>30</v>
      </c>
    </row>
    <row r="46" spans="1:30" ht="23.25">
      <c r="A46" s="553" t="s">
        <v>2</v>
      </c>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176" t="s">
        <v>30</v>
      </c>
    </row>
    <row r="47" spans="1:30" ht="23.25">
      <c r="A47" s="553" t="s">
        <v>1</v>
      </c>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176" t="s">
        <v>30</v>
      </c>
    </row>
    <row r="48" ht="15.75">
      <c r="AD48" s="176" t="s">
        <v>30</v>
      </c>
    </row>
    <row r="49" ht="15.75">
      <c r="AD49" s="176" t="s">
        <v>30</v>
      </c>
    </row>
    <row r="50" ht="15.75">
      <c r="AD50" s="176" t="s">
        <v>30</v>
      </c>
    </row>
    <row r="51" ht="18" customHeight="1">
      <c r="AD51" s="176" t="s">
        <v>30</v>
      </c>
    </row>
    <row r="52" spans="1:30" ht="18" customHeight="1">
      <c r="A52" s="123"/>
      <c r="B52" s="123"/>
      <c r="C52" s="123"/>
      <c r="D52" s="123"/>
      <c r="E52" s="123"/>
      <c r="F52" s="123"/>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76" t="s">
        <v>30</v>
      </c>
    </row>
    <row r="53" spans="1:30" ht="18" customHeight="1">
      <c r="A53" s="502" t="s">
        <v>18</v>
      </c>
      <c r="B53" s="503"/>
      <c r="C53" s="503"/>
      <c r="D53" s="503"/>
      <c r="E53" s="503"/>
      <c r="F53" s="503"/>
      <c r="G53" s="504"/>
      <c r="H53" s="520" t="s">
        <v>214</v>
      </c>
      <c r="I53" s="530"/>
      <c r="J53" s="531"/>
      <c r="K53" s="524" t="s">
        <v>155</v>
      </c>
      <c r="L53" s="525"/>
      <c r="M53" s="526"/>
      <c r="N53" s="520" t="s">
        <v>156</v>
      </c>
      <c r="O53" s="530"/>
      <c r="P53" s="531"/>
      <c r="Q53" s="520" t="s">
        <v>153</v>
      </c>
      <c r="R53" s="530"/>
      <c r="S53" s="531"/>
      <c r="T53" s="520" t="s">
        <v>157</v>
      </c>
      <c r="U53" s="521"/>
      <c r="V53" s="521"/>
      <c r="W53" s="520" t="s">
        <v>158</v>
      </c>
      <c r="X53" s="530"/>
      <c r="Y53" s="530"/>
      <c r="Z53" s="157"/>
      <c r="AA53" s="520" t="s">
        <v>159</v>
      </c>
      <c r="AB53" s="530"/>
      <c r="AC53" s="531"/>
      <c r="AD53" s="176" t="s">
        <v>30</v>
      </c>
    </row>
    <row r="54" spans="1:30" ht="28.5" customHeight="1">
      <c r="A54" s="505"/>
      <c r="B54" s="506"/>
      <c r="C54" s="506"/>
      <c r="D54" s="506"/>
      <c r="E54" s="506"/>
      <c r="F54" s="506"/>
      <c r="G54" s="507"/>
      <c r="H54" s="532"/>
      <c r="I54" s="533"/>
      <c r="J54" s="534"/>
      <c r="K54" s="527"/>
      <c r="L54" s="528"/>
      <c r="M54" s="529"/>
      <c r="N54" s="532"/>
      <c r="O54" s="533"/>
      <c r="P54" s="534"/>
      <c r="Q54" s="532"/>
      <c r="R54" s="533"/>
      <c r="S54" s="534"/>
      <c r="T54" s="522"/>
      <c r="U54" s="523"/>
      <c r="V54" s="523"/>
      <c r="W54" s="532"/>
      <c r="X54" s="533"/>
      <c r="Y54" s="533"/>
      <c r="Z54" s="158"/>
      <c r="AA54" s="532"/>
      <c r="AB54" s="533"/>
      <c r="AC54" s="534"/>
      <c r="AD54" s="176" t="s">
        <v>30</v>
      </c>
    </row>
    <row r="55" spans="1:30" ht="18" customHeight="1" thickBot="1">
      <c r="A55" s="508"/>
      <c r="B55" s="509"/>
      <c r="C55" s="509"/>
      <c r="D55" s="509"/>
      <c r="E55" s="509"/>
      <c r="F55" s="509"/>
      <c r="G55" s="510"/>
      <c r="H55" s="107" t="s">
        <v>19</v>
      </c>
      <c r="I55" s="108" t="s">
        <v>103</v>
      </c>
      <c r="J55" s="109" t="s">
        <v>21</v>
      </c>
      <c r="K55" s="107" t="s">
        <v>19</v>
      </c>
      <c r="L55" s="108" t="s">
        <v>103</v>
      </c>
      <c r="M55" s="109" t="s">
        <v>21</v>
      </c>
      <c r="N55" s="107" t="s">
        <v>19</v>
      </c>
      <c r="O55" s="108" t="s">
        <v>103</v>
      </c>
      <c r="P55" s="109" t="s">
        <v>21</v>
      </c>
      <c r="Q55" s="107" t="s">
        <v>19</v>
      </c>
      <c r="R55" s="108" t="s">
        <v>103</v>
      </c>
      <c r="S55" s="109" t="s">
        <v>21</v>
      </c>
      <c r="T55" s="107" t="s">
        <v>19</v>
      </c>
      <c r="U55" s="108" t="s">
        <v>103</v>
      </c>
      <c r="V55" s="109" t="s">
        <v>21</v>
      </c>
      <c r="W55" s="107" t="s">
        <v>19</v>
      </c>
      <c r="X55" s="108" t="s">
        <v>103</v>
      </c>
      <c r="Y55" s="109" t="s">
        <v>21</v>
      </c>
      <c r="Z55" s="110"/>
      <c r="AA55" s="107" t="s">
        <v>19</v>
      </c>
      <c r="AB55" s="108" t="s">
        <v>103</v>
      </c>
      <c r="AC55" s="111" t="s">
        <v>21</v>
      </c>
      <c r="AD55" s="176" t="s">
        <v>30</v>
      </c>
    </row>
    <row r="56" spans="1:30" ht="18" customHeight="1">
      <c r="A56" s="542" t="s">
        <v>193</v>
      </c>
      <c r="B56" s="543"/>
      <c r="C56" s="543"/>
      <c r="D56" s="543"/>
      <c r="E56" s="543"/>
      <c r="F56" s="543"/>
      <c r="G56" s="544"/>
      <c r="H56" s="284">
        <v>239</v>
      </c>
      <c r="I56" s="332">
        <v>239</v>
      </c>
      <c r="J56" s="285">
        <v>44000</v>
      </c>
      <c r="K56" s="284">
        <v>239</v>
      </c>
      <c r="L56" s="332">
        <v>239</v>
      </c>
      <c r="M56" s="285">
        <v>44023</v>
      </c>
      <c r="N56" s="284">
        <v>35</v>
      </c>
      <c r="O56" s="332">
        <v>35</v>
      </c>
      <c r="P56" s="285">
        <v>600</v>
      </c>
      <c r="Q56" s="284">
        <f>N56+K56</f>
        <v>274</v>
      </c>
      <c r="R56" s="332">
        <f>+L56+O56</f>
        <v>274</v>
      </c>
      <c r="S56" s="285">
        <f>P56+M56</f>
        <v>44623</v>
      </c>
      <c r="T56" s="284"/>
      <c r="U56" s="332"/>
      <c r="V56" s="285"/>
      <c r="W56" s="284"/>
      <c r="X56" s="332"/>
      <c r="Y56" s="285">
        <v>-43</v>
      </c>
      <c r="Z56" s="285"/>
      <c r="AA56" s="284">
        <f>T56+Q56</f>
        <v>274</v>
      </c>
      <c r="AB56" s="332">
        <f>+R56+U56+X56</f>
        <v>274</v>
      </c>
      <c r="AC56" s="286">
        <f>V56+S56+Y56</f>
        <v>44580</v>
      </c>
      <c r="AD56" s="176" t="s">
        <v>30</v>
      </c>
    </row>
    <row r="57" spans="1:30" ht="18" customHeight="1">
      <c r="A57" s="511" t="s">
        <v>104</v>
      </c>
      <c r="B57" s="512"/>
      <c r="C57" s="512"/>
      <c r="D57" s="512"/>
      <c r="E57" s="512"/>
      <c r="F57" s="512"/>
      <c r="G57" s="513"/>
      <c r="H57" s="195">
        <f>SUM(H56:H56)</f>
        <v>239</v>
      </c>
      <c r="I57" s="335">
        <f aca="true" t="shared" si="0" ref="I57:Y57">SUM(I56:I56)</f>
        <v>239</v>
      </c>
      <c r="J57" s="283">
        <f t="shared" si="0"/>
        <v>44000</v>
      </c>
      <c r="K57" s="290">
        <f t="shared" si="0"/>
        <v>239</v>
      </c>
      <c r="L57" s="334">
        <f t="shared" si="0"/>
        <v>239</v>
      </c>
      <c r="M57" s="283">
        <f t="shared" si="0"/>
        <v>44023</v>
      </c>
      <c r="N57" s="290">
        <f t="shared" si="0"/>
        <v>35</v>
      </c>
      <c r="O57" s="334">
        <f t="shared" si="0"/>
        <v>35</v>
      </c>
      <c r="P57" s="283">
        <f t="shared" si="0"/>
        <v>600</v>
      </c>
      <c r="Q57" s="290">
        <f t="shared" si="0"/>
        <v>274</v>
      </c>
      <c r="R57" s="334">
        <f t="shared" si="0"/>
        <v>274</v>
      </c>
      <c r="S57" s="283">
        <f t="shared" si="0"/>
        <v>44623</v>
      </c>
      <c r="T57" s="290">
        <f t="shared" si="0"/>
        <v>0</v>
      </c>
      <c r="U57" s="334">
        <f t="shared" si="0"/>
        <v>0</v>
      </c>
      <c r="V57" s="283">
        <f t="shared" si="0"/>
        <v>0</v>
      </c>
      <c r="W57" s="290">
        <f t="shared" si="0"/>
        <v>0</v>
      </c>
      <c r="X57" s="334">
        <f t="shared" si="0"/>
        <v>0</v>
      </c>
      <c r="Y57" s="283">
        <f t="shared" si="0"/>
        <v>-43</v>
      </c>
      <c r="Z57" s="115"/>
      <c r="AA57" s="290">
        <f>SUM(AA56:AA56)</f>
        <v>274</v>
      </c>
      <c r="AB57" s="334">
        <f>SUM(AB56:AB56)</f>
        <v>274</v>
      </c>
      <c r="AC57" s="292">
        <f>SUM(AC56:AC56)</f>
        <v>44580</v>
      </c>
      <c r="AD57" s="176" t="s">
        <v>30</v>
      </c>
    </row>
    <row r="58" spans="1:30" ht="18" customHeight="1">
      <c r="A58" s="475" t="s">
        <v>5</v>
      </c>
      <c r="B58" s="472"/>
      <c r="C58" s="472"/>
      <c r="D58" s="472"/>
      <c r="E58" s="472"/>
      <c r="F58" s="472"/>
      <c r="G58" s="473"/>
      <c r="H58" s="518"/>
      <c r="I58" s="537">
        <v>0</v>
      </c>
      <c r="J58" s="535"/>
      <c r="K58" s="518"/>
      <c r="L58" s="537">
        <v>0</v>
      </c>
      <c r="M58" s="535"/>
      <c r="N58" s="518"/>
      <c r="O58" s="537">
        <v>0</v>
      </c>
      <c r="P58" s="535"/>
      <c r="Q58" s="518"/>
      <c r="R58" s="537">
        <v>0</v>
      </c>
      <c r="S58" s="535"/>
      <c r="T58" s="518"/>
      <c r="U58" s="537"/>
      <c r="V58" s="535"/>
      <c r="W58" s="518"/>
      <c r="X58" s="537"/>
      <c r="Y58" s="589"/>
      <c r="Z58" s="106"/>
      <c r="AA58" s="518"/>
      <c r="AB58" s="537">
        <f>U59+R58</f>
        <v>0</v>
      </c>
      <c r="AC58" s="535"/>
      <c r="AD58" s="176" t="s">
        <v>30</v>
      </c>
    </row>
    <row r="59" spans="1:30" ht="18" customHeight="1">
      <c r="A59" s="474"/>
      <c r="B59" s="466"/>
      <c r="C59" s="466"/>
      <c r="D59" s="466"/>
      <c r="E59" s="466"/>
      <c r="F59" s="466"/>
      <c r="G59" s="515"/>
      <c r="H59" s="519"/>
      <c r="I59" s="538"/>
      <c r="J59" s="536"/>
      <c r="K59" s="519"/>
      <c r="L59" s="538"/>
      <c r="M59" s="536"/>
      <c r="N59" s="519"/>
      <c r="O59" s="538"/>
      <c r="P59" s="536"/>
      <c r="Q59" s="519"/>
      <c r="R59" s="538"/>
      <c r="S59" s="536"/>
      <c r="T59" s="519"/>
      <c r="U59" s="538"/>
      <c r="V59" s="536"/>
      <c r="W59" s="519"/>
      <c r="X59" s="538"/>
      <c r="Y59" s="590"/>
      <c r="Z59" s="113"/>
      <c r="AA59" s="519"/>
      <c r="AB59" s="538"/>
      <c r="AC59" s="536"/>
      <c r="AD59" s="176" t="s">
        <v>30</v>
      </c>
    </row>
    <row r="60" spans="1:30" ht="18" customHeight="1">
      <c r="A60" s="514" t="s">
        <v>8</v>
      </c>
      <c r="B60" s="483"/>
      <c r="C60" s="483"/>
      <c r="D60" s="483"/>
      <c r="E60" s="483"/>
      <c r="F60" s="483"/>
      <c r="G60" s="481"/>
      <c r="H60" s="112"/>
      <c r="I60" s="332">
        <f>+I57+I58</f>
        <v>239</v>
      </c>
      <c r="J60" s="285"/>
      <c r="K60" s="284"/>
      <c r="L60" s="332">
        <f>+L57+L58</f>
        <v>239</v>
      </c>
      <c r="M60" s="285"/>
      <c r="N60" s="284"/>
      <c r="O60" s="332">
        <f>+O57+O59</f>
        <v>35</v>
      </c>
      <c r="P60" s="285"/>
      <c r="Q60" s="284"/>
      <c r="R60" s="332">
        <f>+R57+R58</f>
        <v>274</v>
      </c>
      <c r="S60" s="285"/>
      <c r="T60" s="284"/>
      <c r="U60" s="332">
        <f>+U57+U59</f>
        <v>0</v>
      </c>
      <c r="V60" s="285"/>
      <c r="W60" s="284"/>
      <c r="X60" s="332">
        <f>+X57+X59</f>
        <v>0</v>
      </c>
      <c r="Y60" s="285"/>
      <c r="Z60" s="285"/>
      <c r="AA60" s="284"/>
      <c r="AB60" s="332">
        <f>+AB57+AB58</f>
        <v>274</v>
      </c>
      <c r="AC60" s="286"/>
      <c r="AD60" s="176" t="s">
        <v>30</v>
      </c>
    </row>
    <row r="61" spans="1:30" ht="18" customHeight="1">
      <c r="A61" s="482" t="s">
        <v>6</v>
      </c>
      <c r="B61" s="480"/>
      <c r="C61" s="480"/>
      <c r="D61" s="480"/>
      <c r="E61" s="480"/>
      <c r="F61" s="480"/>
      <c r="G61" s="476"/>
      <c r="H61" s="565"/>
      <c r="I61" s="567"/>
      <c r="J61" s="569"/>
      <c r="K61" s="591"/>
      <c r="L61" s="567"/>
      <c r="M61" s="569"/>
      <c r="N61" s="591"/>
      <c r="O61" s="567"/>
      <c r="P61" s="569"/>
      <c r="Q61" s="591"/>
      <c r="R61" s="567"/>
      <c r="S61" s="569"/>
      <c r="T61" s="591"/>
      <c r="U61" s="567"/>
      <c r="V61" s="569"/>
      <c r="W61" s="591"/>
      <c r="X61" s="567"/>
      <c r="Y61" s="593"/>
      <c r="Z61" s="291"/>
      <c r="AA61" s="591"/>
      <c r="AB61" s="567"/>
      <c r="AC61" s="569"/>
      <c r="AD61" s="176" t="s">
        <v>30</v>
      </c>
    </row>
    <row r="62" spans="1:30" ht="18" customHeight="1">
      <c r="A62" s="477"/>
      <c r="B62" s="478"/>
      <c r="C62" s="478"/>
      <c r="D62" s="478"/>
      <c r="E62" s="478"/>
      <c r="F62" s="478"/>
      <c r="G62" s="479"/>
      <c r="H62" s="566"/>
      <c r="I62" s="568"/>
      <c r="J62" s="570"/>
      <c r="K62" s="592"/>
      <c r="L62" s="568"/>
      <c r="M62" s="570"/>
      <c r="N62" s="592"/>
      <c r="O62" s="568"/>
      <c r="P62" s="570"/>
      <c r="Q62" s="592"/>
      <c r="R62" s="568"/>
      <c r="S62" s="570"/>
      <c r="T62" s="592"/>
      <c r="U62" s="568"/>
      <c r="V62" s="570"/>
      <c r="W62" s="592"/>
      <c r="X62" s="568"/>
      <c r="Y62" s="594"/>
      <c r="Z62" s="285"/>
      <c r="AA62" s="592"/>
      <c r="AB62" s="568"/>
      <c r="AC62" s="570"/>
      <c r="AD62" s="176" t="s">
        <v>30</v>
      </c>
    </row>
    <row r="63" spans="1:30" ht="18" customHeight="1">
      <c r="A63" s="499" t="s">
        <v>109</v>
      </c>
      <c r="B63" s="500"/>
      <c r="C63" s="500"/>
      <c r="D63" s="500"/>
      <c r="E63" s="500"/>
      <c r="F63" s="500"/>
      <c r="G63" s="501"/>
      <c r="H63" s="112"/>
      <c r="I63" s="332"/>
      <c r="J63" s="285"/>
      <c r="K63" s="284"/>
      <c r="L63" s="332"/>
      <c r="M63" s="285"/>
      <c r="N63" s="284"/>
      <c r="O63" s="332"/>
      <c r="P63" s="285"/>
      <c r="Q63" s="284"/>
      <c r="R63" s="332"/>
      <c r="S63" s="285"/>
      <c r="T63" s="284"/>
      <c r="U63" s="332"/>
      <c r="V63" s="285"/>
      <c r="W63" s="284"/>
      <c r="X63" s="332"/>
      <c r="Y63" s="285"/>
      <c r="Z63" s="285"/>
      <c r="AA63" s="284"/>
      <c r="AB63" s="332"/>
      <c r="AC63" s="286"/>
      <c r="AD63" s="176" t="s">
        <v>30</v>
      </c>
    </row>
    <row r="64" spans="1:30" ht="18" customHeight="1">
      <c r="A64" s="559" t="s">
        <v>136</v>
      </c>
      <c r="B64" s="560"/>
      <c r="C64" s="560"/>
      <c r="D64" s="560"/>
      <c r="E64" s="560"/>
      <c r="F64" s="560"/>
      <c r="G64" s="561"/>
      <c r="H64" s="114"/>
      <c r="I64" s="333"/>
      <c r="J64" s="288"/>
      <c r="K64" s="287"/>
      <c r="L64" s="333"/>
      <c r="M64" s="288"/>
      <c r="N64" s="287"/>
      <c r="O64" s="333"/>
      <c r="P64" s="288"/>
      <c r="Q64" s="287"/>
      <c r="R64" s="333"/>
      <c r="S64" s="288"/>
      <c r="T64" s="287"/>
      <c r="U64" s="333"/>
      <c r="V64" s="288"/>
      <c r="W64" s="287"/>
      <c r="X64" s="333"/>
      <c r="Y64" s="288"/>
      <c r="Z64" s="288"/>
      <c r="AA64" s="287"/>
      <c r="AB64" s="333"/>
      <c r="AC64" s="289"/>
      <c r="AD64" s="176" t="s">
        <v>30</v>
      </c>
    </row>
    <row r="65" spans="1:30" ht="18" customHeight="1">
      <c r="A65" s="562" t="s">
        <v>7</v>
      </c>
      <c r="B65" s="563"/>
      <c r="C65" s="563"/>
      <c r="D65" s="563"/>
      <c r="E65" s="563"/>
      <c r="F65" s="563"/>
      <c r="G65" s="564"/>
      <c r="H65" s="114"/>
      <c r="I65" s="333">
        <f>I64+I63+I60</f>
        <v>239</v>
      </c>
      <c r="J65" s="288"/>
      <c r="K65" s="287"/>
      <c r="L65" s="333">
        <f>L64+L63+L60</f>
        <v>239</v>
      </c>
      <c r="M65" s="288"/>
      <c r="N65" s="287"/>
      <c r="O65" s="333">
        <f>O64+O63+O60</f>
        <v>35</v>
      </c>
      <c r="P65" s="288"/>
      <c r="Q65" s="287"/>
      <c r="R65" s="333">
        <f>R64+R63+R60</f>
        <v>274</v>
      </c>
      <c r="S65" s="288"/>
      <c r="T65" s="287"/>
      <c r="U65" s="333">
        <f>U64+U63+U60</f>
        <v>0</v>
      </c>
      <c r="V65" s="288"/>
      <c r="W65" s="287"/>
      <c r="X65" s="333">
        <f>X64+X63+X60</f>
        <v>0</v>
      </c>
      <c r="Y65" s="288"/>
      <c r="Z65" s="288"/>
      <c r="AA65" s="287"/>
      <c r="AB65" s="333">
        <f>AB64+AB63+AB60</f>
        <v>274</v>
      </c>
      <c r="AC65" s="289"/>
      <c r="AD65" s="176" t="s">
        <v>61</v>
      </c>
    </row>
    <row r="66" spans="3:30" ht="18" customHeight="1">
      <c r="C66" s="8"/>
      <c r="D66" s="8"/>
      <c r="E66" s="8"/>
      <c r="F66" s="8"/>
      <c r="AD66" s="176"/>
    </row>
  </sheetData>
  <sheetProtection/>
  <mergeCells count="91">
    <mergeCell ref="Q61:Q62"/>
    <mergeCell ref="L61:L62"/>
    <mergeCell ref="K61:K62"/>
    <mergeCell ref="P61:P62"/>
    <mergeCell ref="O61:O62"/>
    <mergeCell ref="N61:N62"/>
    <mergeCell ref="M61:M62"/>
    <mergeCell ref="U61:U62"/>
    <mergeCell ref="T61:T62"/>
    <mergeCell ref="S61:S62"/>
    <mergeCell ref="R61:R62"/>
    <mergeCell ref="Y61:Y62"/>
    <mergeCell ref="X61:X62"/>
    <mergeCell ref="W61:W62"/>
    <mergeCell ref="V61:V62"/>
    <mergeCell ref="AC58:AC59"/>
    <mergeCell ref="AA61:AA62"/>
    <mergeCell ref="AB61:AB62"/>
    <mergeCell ref="AC61:AC62"/>
    <mergeCell ref="X58:X59"/>
    <mergeCell ref="Y58:Y59"/>
    <mergeCell ref="AA58:AA59"/>
    <mergeCell ref="AB58:AB59"/>
    <mergeCell ref="A18:Y18"/>
    <mergeCell ref="AC12:AC13"/>
    <mergeCell ref="AB12:AB13"/>
    <mergeCell ref="AA12:AA13"/>
    <mergeCell ref="A1:AC1"/>
    <mergeCell ref="A14:Y14"/>
    <mergeCell ref="A17:Y17"/>
    <mergeCell ref="A4:AC4"/>
    <mergeCell ref="A5:AC5"/>
    <mergeCell ref="A6:AC6"/>
    <mergeCell ref="A7:AC7"/>
    <mergeCell ref="A16:Y16"/>
    <mergeCell ref="AA11:AC11"/>
    <mergeCell ref="A15:Y15"/>
    <mergeCell ref="A64:G64"/>
    <mergeCell ref="A65:G65"/>
    <mergeCell ref="W53:Y54"/>
    <mergeCell ref="H61:H62"/>
    <mergeCell ref="I61:I62"/>
    <mergeCell ref="J61:J62"/>
    <mergeCell ref="H58:H59"/>
    <mergeCell ref="J58:J59"/>
    <mergeCell ref="V58:V59"/>
    <mergeCell ref="W58:W59"/>
    <mergeCell ref="A45:AC45"/>
    <mergeCell ref="A38:Y38"/>
    <mergeCell ref="A40:Y40"/>
    <mergeCell ref="A39:Y39"/>
    <mergeCell ref="A33:Y33"/>
    <mergeCell ref="A37:Y37"/>
    <mergeCell ref="A36:Y36"/>
    <mergeCell ref="A35:Y35"/>
    <mergeCell ref="AA53:AC54"/>
    <mergeCell ref="H53:J54"/>
    <mergeCell ref="A23:Y23"/>
    <mergeCell ref="A20:Y20"/>
    <mergeCell ref="A21:Y21"/>
    <mergeCell ref="A22:Y22"/>
    <mergeCell ref="A46:AC46"/>
    <mergeCell ref="A47:AC47"/>
    <mergeCell ref="A31:Y31"/>
    <mergeCell ref="A32:Y32"/>
    <mergeCell ref="M58:M59"/>
    <mergeCell ref="O58:O59"/>
    <mergeCell ref="R58:R59"/>
    <mergeCell ref="A30:Y30"/>
    <mergeCell ref="A44:AC44"/>
    <mergeCell ref="I58:I59"/>
    <mergeCell ref="S58:S59"/>
    <mergeCell ref="T58:T59"/>
    <mergeCell ref="U58:U59"/>
    <mergeCell ref="A56:G56"/>
    <mergeCell ref="A19:Y19"/>
    <mergeCell ref="N58:N59"/>
    <mergeCell ref="Q58:Q59"/>
    <mergeCell ref="T53:V54"/>
    <mergeCell ref="K53:M54"/>
    <mergeCell ref="N53:P54"/>
    <mergeCell ref="Q53:S54"/>
    <mergeCell ref="K58:K59"/>
    <mergeCell ref="P58:P59"/>
    <mergeCell ref="L58:L59"/>
    <mergeCell ref="A63:G63"/>
    <mergeCell ref="A53:G55"/>
    <mergeCell ref="A57:G57"/>
    <mergeCell ref="A60:G60"/>
    <mergeCell ref="A61:G62"/>
    <mergeCell ref="A58:G59"/>
  </mergeCells>
  <printOptions horizontalCentered="1"/>
  <pageMargins left="0.5" right="0.4" top="0.5" bottom="0.25" header="0" footer="0"/>
  <pageSetup firstPageNumber="8" useFirstPageNumber="1" fitToHeight="0" fitToWidth="1" horizontalDpi="300" verticalDpi="300" orientation="landscape" scale="52" r:id="rId1"/>
  <headerFooter alignWithMargins="0">
    <oddFooter>&amp;C&amp;"Times New Roman,Regular"Exhibit B - Summary of Requirements</oddFooter>
  </headerFooter>
  <rowBreaks count="1" manualBreakCount="1">
    <brk id="42" max="3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H20"/>
  <sheetViews>
    <sheetView view="pageBreakPreview" zoomScale="75" zoomScaleNormal="82" zoomScaleSheetLayoutView="75" zoomScalePageLayoutView="0" workbookViewId="0" topLeftCell="A1">
      <selection activeCell="A17" sqref="A17"/>
    </sheetView>
  </sheetViews>
  <sheetFormatPr defaultColWidth="7.21484375" defaultRowHeight="15"/>
  <cols>
    <col min="1" max="1" width="23.6640625" style="25" bestFit="1" customWidth="1"/>
    <col min="2" max="2" width="15.88671875" style="25" customWidth="1"/>
    <col min="3" max="3" width="4.6640625" style="25" customWidth="1"/>
    <col min="4" max="4" width="7.5546875" style="25" customWidth="1"/>
    <col min="5" max="5" width="4.6640625" style="25" customWidth="1"/>
    <col min="6" max="6" width="7.21484375" style="25" customWidth="1"/>
    <col min="7" max="7" width="11.21484375" style="25" customWidth="1"/>
    <col min="8" max="8" width="1.1171875" style="180" customWidth="1"/>
    <col min="9" max="16384" width="7.21484375" style="25" customWidth="1"/>
  </cols>
  <sheetData>
    <row r="1" spans="1:8" ht="20.25">
      <c r="A1" s="571" t="s">
        <v>71</v>
      </c>
      <c r="B1" s="572"/>
      <c r="C1" s="572"/>
      <c r="D1" s="572"/>
      <c r="E1" s="572"/>
      <c r="F1" s="572"/>
      <c r="G1" s="572"/>
      <c r="H1" s="179" t="s">
        <v>30</v>
      </c>
    </row>
    <row r="2" spans="1:8" ht="20.25">
      <c r="A2" s="23"/>
      <c r="H2" s="179"/>
    </row>
    <row r="3" ht="12.75">
      <c r="H3" s="179"/>
    </row>
    <row r="4" spans="1:8" ht="22.5">
      <c r="A4" s="600" t="s">
        <v>160</v>
      </c>
      <c r="B4" s="600"/>
      <c r="C4" s="600"/>
      <c r="D4" s="600"/>
      <c r="E4" s="600"/>
      <c r="F4" s="600"/>
      <c r="G4" s="600"/>
      <c r="H4" s="179" t="s">
        <v>30</v>
      </c>
    </row>
    <row r="5" spans="1:8" ht="23.25">
      <c r="A5" s="601" t="str">
        <f>'B. Summary of Requirements '!A45</f>
        <v>National Drug Intelligence Center</v>
      </c>
      <c r="B5" s="601"/>
      <c r="C5" s="601"/>
      <c r="D5" s="601"/>
      <c r="E5" s="601"/>
      <c r="F5" s="601"/>
      <c r="G5" s="601"/>
      <c r="H5" s="179" t="s">
        <v>30</v>
      </c>
    </row>
    <row r="6" spans="1:8" ht="23.25">
      <c r="A6" s="599" t="s">
        <v>1</v>
      </c>
      <c r="B6" s="599"/>
      <c r="C6" s="599"/>
      <c r="D6" s="599"/>
      <c r="E6" s="599"/>
      <c r="F6" s="599"/>
      <c r="G6" s="599"/>
      <c r="H6" s="179" t="s">
        <v>30</v>
      </c>
    </row>
    <row r="7" spans="1:8" ht="12.75">
      <c r="A7" s="116"/>
      <c r="B7" s="29"/>
      <c r="C7" s="29"/>
      <c r="D7" s="29"/>
      <c r="E7" s="29"/>
      <c r="F7" s="29"/>
      <c r="G7" s="29"/>
      <c r="H7" s="179"/>
    </row>
    <row r="8" ht="12.75">
      <c r="H8" s="179"/>
    </row>
    <row r="9" spans="1:8" ht="12.75">
      <c r="A9" s="602" t="s">
        <v>174</v>
      </c>
      <c r="B9" s="595" t="s">
        <v>58</v>
      </c>
      <c r="C9" s="604" t="s">
        <v>193</v>
      </c>
      <c r="D9" s="605"/>
      <c r="E9" s="605"/>
      <c r="F9" s="606"/>
      <c r="G9" s="595" t="s">
        <v>66</v>
      </c>
      <c r="H9" s="179" t="s">
        <v>30</v>
      </c>
    </row>
    <row r="10" spans="1:8" ht="12.75">
      <c r="A10" s="603"/>
      <c r="B10" s="596"/>
      <c r="C10" s="32" t="s">
        <v>19</v>
      </c>
      <c r="D10" s="32" t="s">
        <v>41</v>
      </c>
      <c r="E10" s="32" t="s">
        <v>103</v>
      </c>
      <c r="F10" s="33" t="s">
        <v>21</v>
      </c>
      <c r="G10" s="596"/>
      <c r="H10" s="179" t="s">
        <v>30</v>
      </c>
    </row>
    <row r="11" spans="1:8" ht="15.75">
      <c r="A11" s="71"/>
      <c r="B11" s="72"/>
      <c r="C11" s="363"/>
      <c r="D11" s="197"/>
      <c r="E11" s="197"/>
      <c r="F11" s="198"/>
      <c r="G11" s="198">
        <f>+F11</f>
        <v>0</v>
      </c>
      <c r="H11" s="179" t="s">
        <v>30</v>
      </c>
    </row>
    <row r="12" spans="1:8" ht="18.75" customHeight="1">
      <c r="A12" s="34"/>
      <c r="B12" s="73"/>
      <c r="C12" s="199"/>
      <c r="D12" s="200"/>
      <c r="E12" s="200"/>
      <c r="F12" s="201"/>
      <c r="G12" s="202">
        <f>+F12</f>
        <v>0</v>
      </c>
      <c r="H12" s="179" t="s">
        <v>30</v>
      </c>
    </row>
    <row r="13" spans="1:8" ht="18.75" customHeight="1">
      <c r="A13" s="40" t="s">
        <v>14</v>
      </c>
      <c r="B13" s="31"/>
      <c r="C13" s="203">
        <f>SUM(C11:C12)</f>
        <v>0</v>
      </c>
      <c r="D13" s="204">
        <f>SUM(D11:D12)</f>
        <v>0</v>
      </c>
      <c r="E13" s="204">
        <f>SUM(E11:E12)</f>
        <v>0</v>
      </c>
      <c r="F13" s="36">
        <f>SUM(F11:F12)</f>
        <v>0</v>
      </c>
      <c r="G13" s="37">
        <f>SUM(G11:G12)</f>
        <v>0</v>
      </c>
      <c r="H13" s="179" t="s">
        <v>30</v>
      </c>
    </row>
    <row r="14" spans="1:8" ht="18.75" customHeight="1">
      <c r="A14" s="38"/>
      <c r="B14" s="34"/>
      <c r="C14" s="38"/>
      <c r="D14" s="35"/>
      <c r="E14" s="35"/>
      <c r="F14" s="39"/>
      <c r="G14" s="39"/>
      <c r="H14" s="179" t="s">
        <v>30</v>
      </c>
    </row>
    <row r="15" spans="1:8" ht="18.75" customHeight="1">
      <c r="A15" s="597" t="s">
        <v>43</v>
      </c>
      <c r="B15" s="595" t="s">
        <v>58</v>
      </c>
      <c r="C15" s="604" t="s">
        <v>193</v>
      </c>
      <c r="D15" s="605"/>
      <c r="E15" s="605"/>
      <c r="F15" s="606"/>
      <c r="G15" s="595" t="s">
        <v>4</v>
      </c>
      <c r="H15" s="179" t="s">
        <v>30</v>
      </c>
    </row>
    <row r="16" spans="1:8" ht="18.75" customHeight="1">
      <c r="A16" s="598"/>
      <c r="B16" s="596"/>
      <c r="C16" s="32" t="s">
        <v>19</v>
      </c>
      <c r="D16" s="32" t="s">
        <v>41</v>
      </c>
      <c r="E16" s="32" t="s">
        <v>103</v>
      </c>
      <c r="F16" s="33" t="s">
        <v>21</v>
      </c>
      <c r="G16" s="596"/>
      <c r="H16" s="179" t="s">
        <v>30</v>
      </c>
    </row>
    <row r="17" spans="1:8" ht="18.75" customHeight="1">
      <c r="A17" s="121" t="s">
        <v>274</v>
      </c>
      <c r="B17" s="122"/>
      <c r="C17" s="196"/>
      <c r="D17" s="197"/>
      <c r="E17" s="197"/>
      <c r="F17" s="198">
        <v>-43</v>
      </c>
      <c r="G17" s="198">
        <f>+F17</f>
        <v>-43</v>
      </c>
      <c r="H17" s="179" t="s">
        <v>30</v>
      </c>
    </row>
    <row r="18" spans="1:8" ht="18.75" customHeight="1">
      <c r="A18" s="299" t="s">
        <v>4</v>
      </c>
      <c r="B18" s="300"/>
      <c r="C18" s="301">
        <f>SUM(C17:C17)</f>
        <v>0</v>
      </c>
      <c r="D18" s="302">
        <f>SUM(D17:D17)</f>
        <v>0</v>
      </c>
      <c r="E18" s="302">
        <f>SUM(E17:E17)</f>
        <v>0</v>
      </c>
      <c r="F18" s="303">
        <f>SUM(F17:F17)</f>
        <v>-43</v>
      </c>
      <c r="G18" s="304">
        <f>SUM(G17:G17)</f>
        <v>-43</v>
      </c>
      <c r="H18" s="179" t="s">
        <v>61</v>
      </c>
    </row>
    <row r="19" spans="1:8" ht="18.75" customHeight="1">
      <c r="A19" s="117"/>
      <c r="B19" s="97"/>
      <c r="C19" s="97"/>
      <c r="D19" s="97"/>
      <c r="E19" s="97"/>
      <c r="F19" s="97"/>
      <c r="G19" s="97"/>
      <c r="H19" s="179"/>
    </row>
    <row r="20" spans="1:6" ht="12.75">
      <c r="A20" s="127"/>
      <c r="B20" s="127"/>
      <c r="C20" s="127"/>
      <c r="D20" s="127"/>
      <c r="E20" s="127"/>
      <c r="F20" s="127"/>
    </row>
  </sheetData>
  <sheetProtection/>
  <mergeCells count="12">
    <mergeCell ref="B9:B10"/>
    <mergeCell ref="C15:F15"/>
    <mergeCell ref="B15:B16"/>
    <mergeCell ref="A15:A16"/>
    <mergeCell ref="A6:G6"/>
    <mergeCell ref="A1:G1"/>
    <mergeCell ref="G9:G10"/>
    <mergeCell ref="G15:G16"/>
    <mergeCell ref="A4:G4"/>
    <mergeCell ref="A5:G5"/>
    <mergeCell ref="A9:A10"/>
    <mergeCell ref="C9:F9"/>
  </mergeCells>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42"/>
  <sheetViews>
    <sheetView view="pageBreakPreview" zoomScale="75" zoomScaleNormal="78" zoomScaleSheetLayoutView="75" zoomScalePageLayoutView="0" workbookViewId="0" topLeftCell="A1">
      <selection activeCell="A8" sqref="A8"/>
    </sheetView>
  </sheetViews>
  <sheetFormatPr defaultColWidth="7.21484375" defaultRowHeight="15"/>
  <cols>
    <col min="1" max="1" width="49.5546875" style="26" customWidth="1"/>
    <col min="2" max="2" width="1.2265625" style="26" customWidth="1"/>
    <col min="3" max="3" width="10.77734375" style="26" customWidth="1"/>
    <col min="4" max="4" width="10.99609375" style="26" customWidth="1"/>
    <col min="5" max="5" width="1.2265625" style="26" customWidth="1"/>
    <col min="6" max="7" width="11.21484375" style="26" customWidth="1"/>
    <col min="8" max="8" width="1.2265625" style="26" customWidth="1"/>
    <col min="9" max="9" width="7.21484375" style="26" customWidth="1"/>
    <col min="10" max="10" width="9.21484375" style="26" customWidth="1"/>
    <col min="11" max="13" width="6.77734375" style="26" customWidth="1"/>
    <col min="14" max="14" width="7.21484375" style="26" customWidth="1"/>
    <col min="15" max="15" width="6.3359375" style="26" customWidth="1"/>
    <col min="16" max="16" width="8.88671875" style="26" customWidth="1"/>
    <col min="17" max="17" width="1.88671875" style="26" customWidth="1"/>
    <col min="18" max="16384" width="7.21484375" style="26" customWidth="1"/>
  </cols>
  <sheetData>
    <row r="1" spans="1:19" ht="20.25">
      <c r="A1" s="607" t="s">
        <v>70</v>
      </c>
      <c r="B1" s="608"/>
      <c r="C1" s="608"/>
      <c r="D1" s="608"/>
      <c r="E1" s="608"/>
      <c r="F1" s="608"/>
      <c r="G1" s="608"/>
      <c r="H1" s="608"/>
      <c r="I1" s="608"/>
      <c r="J1" s="608"/>
      <c r="K1" s="608"/>
      <c r="L1" s="608"/>
      <c r="M1" s="608"/>
      <c r="N1" s="608"/>
      <c r="O1" s="608"/>
      <c r="P1" s="608"/>
      <c r="Q1" s="160" t="s">
        <v>30</v>
      </c>
      <c r="R1" s="162"/>
      <c r="S1" s="162"/>
    </row>
    <row r="2" spans="1:20" ht="18.75" customHeight="1">
      <c r="A2" s="30"/>
      <c r="Q2" s="160" t="s">
        <v>30</v>
      </c>
      <c r="T2" s="160"/>
    </row>
    <row r="3" spans="1:20" ht="15.75">
      <c r="A3" s="609" t="s">
        <v>42</v>
      </c>
      <c r="B3" s="554"/>
      <c r="C3" s="554"/>
      <c r="D3" s="554"/>
      <c r="E3" s="554"/>
      <c r="F3" s="554"/>
      <c r="G3" s="554"/>
      <c r="H3" s="554"/>
      <c r="I3" s="554"/>
      <c r="J3" s="554"/>
      <c r="K3" s="554"/>
      <c r="L3" s="554"/>
      <c r="M3" s="554"/>
      <c r="N3" s="554"/>
      <c r="O3" s="554"/>
      <c r="P3" s="554"/>
      <c r="Q3" s="160" t="s">
        <v>30</v>
      </c>
      <c r="R3" s="119"/>
      <c r="S3" s="119"/>
      <c r="T3" s="160"/>
    </row>
    <row r="4" spans="1:19" ht="15.75">
      <c r="A4" s="610" t="str">
        <f>+'B. Summary of Requirements '!A45</f>
        <v>National Drug Intelligence Center</v>
      </c>
      <c r="B4" s="554"/>
      <c r="C4" s="554"/>
      <c r="D4" s="554"/>
      <c r="E4" s="554"/>
      <c r="F4" s="554"/>
      <c r="G4" s="554"/>
      <c r="H4" s="554"/>
      <c r="I4" s="554"/>
      <c r="J4" s="554"/>
      <c r="K4" s="554"/>
      <c r="L4" s="554"/>
      <c r="M4" s="554"/>
      <c r="N4" s="554"/>
      <c r="O4" s="554"/>
      <c r="P4" s="554"/>
      <c r="Q4" s="160" t="s">
        <v>30</v>
      </c>
      <c r="R4" s="118"/>
      <c r="S4" s="118"/>
    </row>
    <row r="5" spans="1:20" ht="15">
      <c r="A5" s="611" t="s">
        <v>1</v>
      </c>
      <c r="B5" s="554"/>
      <c r="C5" s="554"/>
      <c r="D5" s="554"/>
      <c r="E5" s="554"/>
      <c r="F5" s="554"/>
      <c r="G5" s="554"/>
      <c r="H5" s="554"/>
      <c r="I5" s="554"/>
      <c r="J5" s="554"/>
      <c r="K5" s="554"/>
      <c r="L5" s="554"/>
      <c r="M5" s="554"/>
      <c r="N5" s="554"/>
      <c r="O5" s="554"/>
      <c r="P5" s="554"/>
      <c r="Q5" s="160" t="s">
        <v>30</v>
      </c>
      <c r="R5" s="119"/>
      <c r="S5" s="119"/>
      <c r="T5" s="160"/>
    </row>
    <row r="6" spans="17:20" ht="12.75">
      <c r="Q6" s="160" t="s">
        <v>30</v>
      </c>
      <c r="T6" s="160"/>
    </row>
    <row r="7" spans="17:20" ht="13.5" thickBot="1">
      <c r="Q7" s="160" t="s">
        <v>30</v>
      </c>
      <c r="T7" s="160"/>
    </row>
    <row r="8" spans="1:20" ht="37.5" customHeight="1">
      <c r="A8" s="125"/>
      <c r="B8" s="41"/>
      <c r="C8" s="616" t="str">
        <f>+'B. Summary of Requirements '!H53</f>
        <v>2009 Appropriation Enacted w/Rescissions and Supplementals</v>
      </c>
      <c r="D8" s="613"/>
      <c r="E8" s="161"/>
      <c r="F8" s="616" t="str">
        <f>+'B. Summary of Requirements '!K53</f>
        <v>2010 Enacted</v>
      </c>
      <c r="G8" s="613"/>
      <c r="H8" s="161"/>
      <c r="I8" s="612" t="str">
        <f>+'B. Summary of Requirements '!Q53</f>
        <v>2011 Current Services</v>
      </c>
      <c r="J8" s="613"/>
      <c r="K8" s="617">
        <v>2011</v>
      </c>
      <c r="L8" s="618"/>
      <c r="M8" s="618"/>
      <c r="N8" s="619"/>
      <c r="O8" s="612" t="str">
        <f>+'B. Summary of Requirements '!AA53</f>
        <v>2011 Request</v>
      </c>
      <c r="P8" s="613"/>
      <c r="Q8" s="160" t="s">
        <v>30</v>
      </c>
      <c r="S8" s="137"/>
      <c r="T8" s="160"/>
    </row>
    <row r="9" spans="1:20" ht="14.25" customHeight="1">
      <c r="A9" s="41"/>
      <c r="B9" s="41"/>
      <c r="C9" s="522"/>
      <c r="D9" s="620"/>
      <c r="E9" s="161"/>
      <c r="F9" s="532"/>
      <c r="G9" s="534"/>
      <c r="H9" s="161"/>
      <c r="I9" s="532"/>
      <c r="J9" s="534"/>
      <c r="K9" s="621" t="s">
        <v>22</v>
      </c>
      <c r="L9" s="622"/>
      <c r="M9" s="623" t="s">
        <v>26</v>
      </c>
      <c r="N9" s="624"/>
      <c r="O9" s="532"/>
      <c r="P9" s="534"/>
      <c r="Q9" s="160" t="s">
        <v>30</v>
      </c>
      <c r="S9" s="137"/>
      <c r="T9" s="160"/>
    </row>
    <row r="10" spans="1:20" ht="12.75">
      <c r="A10" s="625" t="s">
        <v>171</v>
      </c>
      <c r="B10" s="41"/>
      <c r="C10" s="104"/>
      <c r="D10" s="105"/>
      <c r="E10" s="103"/>
      <c r="F10" s="104"/>
      <c r="G10" s="105"/>
      <c r="H10" s="103"/>
      <c r="I10" s="104"/>
      <c r="J10" s="105"/>
      <c r="K10" s="104"/>
      <c r="L10" s="105"/>
      <c r="M10" s="128"/>
      <c r="N10" s="105"/>
      <c r="O10" s="104"/>
      <c r="P10" s="105"/>
      <c r="Q10" s="160" t="s">
        <v>30</v>
      </c>
      <c r="S10" s="128"/>
      <c r="T10" s="160"/>
    </row>
    <row r="11" spans="1:20" ht="51">
      <c r="A11" s="626"/>
      <c r="B11" s="41"/>
      <c r="C11" s="144" t="s">
        <v>50</v>
      </c>
      <c r="D11" s="145" t="s">
        <v>51</v>
      </c>
      <c r="E11" s="103"/>
      <c r="F11" s="144" t="s">
        <v>50</v>
      </c>
      <c r="G11" s="145" t="s">
        <v>51</v>
      </c>
      <c r="H11" s="103"/>
      <c r="I11" s="144" t="s">
        <v>50</v>
      </c>
      <c r="J11" s="145" t="s">
        <v>51</v>
      </c>
      <c r="K11" s="144" t="s">
        <v>50</v>
      </c>
      <c r="L11" s="145" t="s">
        <v>51</v>
      </c>
      <c r="M11" s="144" t="s">
        <v>50</v>
      </c>
      <c r="N11" s="145" t="s">
        <v>51</v>
      </c>
      <c r="O11" s="144" t="s">
        <v>50</v>
      </c>
      <c r="P11" s="145" t="s">
        <v>51</v>
      </c>
      <c r="Q11" s="160" t="s">
        <v>30</v>
      </c>
      <c r="S11" s="138"/>
      <c r="T11" s="160"/>
    </row>
    <row r="12" spans="1:20" ht="12.75">
      <c r="A12" s="148"/>
      <c r="B12" s="41"/>
      <c r="C12" s="210"/>
      <c r="D12" s="211"/>
      <c r="E12" s="205"/>
      <c r="F12" s="210"/>
      <c r="G12" s="211"/>
      <c r="H12" s="205"/>
      <c r="I12" s="210"/>
      <c r="J12" s="211"/>
      <c r="K12" s="210"/>
      <c r="L12" s="213"/>
      <c r="M12" s="294"/>
      <c r="N12" s="211"/>
      <c r="O12" s="210"/>
      <c r="P12" s="211"/>
      <c r="Q12" s="160" t="s">
        <v>30</v>
      </c>
      <c r="S12" s="129"/>
      <c r="T12" s="160"/>
    </row>
    <row r="13" spans="1:20" ht="12.75">
      <c r="A13" s="43" t="s">
        <v>45</v>
      </c>
      <c r="B13" s="41"/>
      <c r="C13" s="210"/>
      <c r="D13" s="293"/>
      <c r="E13" s="205"/>
      <c r="F13" s="210"/>
      <c r="G13" s="293"/>
      <c r="H13" s="205"/>
      <c r="I13" s="210"/>
      <c r="J13" s="293"/>
      <c r="K13" s="210"/>
      <c r="L13" s="213"/>
      <c r="M13" s="210"/>
      <c r="N13" s="293"/>
      <c r="O13" s="210"/>
      <c r="P13" s="293"/>
      <c r="Q13" s="160" t="s">
        <v>30</v>
      </c>
      <c r="S13" s="139"/>
      <c r="T13" s="160"/>
    </row>
    <row r="14" spans="1:20" ht="12.75">
      <c r="A14" s="149" t="s">
        <v>80</v>
      </c>
      <c r="B14" s="41"/>
      <c r="C14" s="210"/>
      <c r="D14" s="293"/>
      <c r="E14" s="205"/>
      <c r="F14" s="210"/>
      <c r="G14" s="293"/>
      <c r="H14" s="205"/>
      <c r="I14" s="210"/>
      <c r="J14" s="293"/>
      <c r="K14" s="210"/>
      <c r="L14" s="213"/>
      <c r="M14" s="210"/>
      <c r="N14" s="293"/>
      <c r="O14" s="210">
        <f aca="true" t="shared" si="0" ref="O14:P17">+I14+K14+M14</f>
        <v>0</v>
      </c>
      <c r="P14" s="211">
        <f t="shared" si="0"/>
        <v>0</v>
      </c>
      <c r="Q14" s="160" t="s">
        <v>30</v>
      </c>
      <c r="S14" s="139"/>
      <c r="T14" s="160"/>
    </row>
    <row r="15" spans="1:20" ht="25.5">
      <c r="A15" s="150" t="s">
        <v>81</v>
      </c>
      <c r="B15" s="41"/>
      <c r="C15" s="210"/>
      <c r="D15" s="293"/>
      <c r="E15" s="205"/>
      <c r="F15" s="210"/>
      <c r="G15" s="293"/>
      <c r="H15" s="205"/>
      <c r="I15" s="210"/>
      <c r="J15" s="293"/>
      <c r="K15" s="210"/>
      <c r="L15" s="213"/>
      <c r="M15" s="210"/>
      <c r="N15" s="293"/>
      <c r="O15" s="210">
        <f t="shared" si="0"/>
        <v>0</v>
      </c>
      <c r="P15" s="211">
        <f t="shared" si="0"/>
        <v>0</v>
      </c>
      <c r="Q15" s="160" t="s">
        <v>30</v>
      </c>
      <c r="S15" s="139"/>
      <c r="T15" s="160"/>
    </row>
    <row r="16" spans="1:20" ht="25.5">
      <c r="A16" s="150" t="s">
        <v>56</v>
      </c>
      <c r="B16" s="41"/>
      <c r="C16" s="210"/>
      <c r="D16" s="293"/>
      <c r="E16" s="205"/>
      <c r="F16" s="210"/>
      <c r="G16" s="293"/>
      <c r="H16" s="205"/>
      <c r="I16" s="210"/>
      <c r="J16" s="293"/>
      <c r="K16" s="210"/>
      <c r="L16" s="213"/>
      <c r="M16" s="210"/>
      <c r="N16" s="293"/>
      <c r="O16" s="210">
        <f t="shared" si="0"/>
        <v>0</v>
      </c>
      <c r="P16" s="211">
        <f t="shared" si="0"/>
        <v>0</v>
      </c>
      <c r="Q16" s="160" t="s">
        <v>30</v>
      </c>
      <c r="S16" s="139"/>
      <c r="T16" s="160"/>
    </row>
    <row r="17" spans="1:20" ht="13.5" customHeight="1">
      <c r="A17" s="149" t="s">
        <v>82</v>
      </c>
      <c r="B17" s="42"/>
      <c r="C17" s="216"/>
      <c r="D17" s="217"/>
      <c r="E17" s="206"/>
      <c r="F17" s="216"/>
      <c r="G17" s="217"/>
      <c r="H17" s="207"/>
      <c r="I17" s="216"/>
      <c r="J17" s="217"/>
      <c r="K17" s="216"/>
      <c r="L17" s="220"/>
      <c r="M17" s="216"/>
      <c r="N17" s="217"/>
      <c r="O17" s="216">
        <f t="shared" si="0"/>
        <v>0</v>
      </c>
      <c r="P17" s="217">
        <f t="shared" si="0"/>
        <v>0</v>
      </c>
      <c r="Q17" s="160" t="s">
        <v>30</v>
      </c>
      <c r="S17" s="130"/>
      <c r="T17" s="160"/>
    </row>
    <row r="18" spans="1:20" s="27" customFormat="1" ht="12.75">
      <c r="A18" s="45" t="s">
        <v>46</v>
      </c>
      <c r="B18" s="43"/>
      <c r="C18" s="222">
        <f>SUM(C14:C17)</f>
        <v>0</v>
      </c>
      <c r="D18" s="223">
        <f>SUM(D14:D17)</f>
        <v>0</v>
      </c>
      <c r="E18" s="208"/>
      <c r="F18" s="222">
        <f>SUM(F14:F17)</f>
        <v>0</v>
      </c>
      <c r="G18" s="223">
        <f>SUM(G14:G17)</f>
        <v>0</v>
      </c>
      <c r="H18" s="209"/>
      <c r="I18" s="222">
        <f aca="true" t="shared" si="1" ref="I18:P18">SUM(I14:I17)</f>
        <v>0</v>
      </c>
      <c r="J18" s="223">
        <f t="shared" si="1"/>
        <v>0</v>
      </c>
      <c r="K18" s="222">
        <f t="shared" si="1"/>
        <v>0</v>
      </c>
      <c r="L18" s="223">
        <f t="shared" si="1"/>
        <v>0</v>
      </c>
      <c r="M18" s="222">
        <f t="shared" si="1"/>
        <v>0</v>
      </c>
      <c r="N18" s="223">
        <f t="shared" si="1"/>
        <v>0</v>
      </c>
      <c r="O18" s="222">
        <f t="shared" si="1"/>
        <v>0</v>
      </c>
      <c r="P18" s="223">
        <f t="shared" si="1"/>
        <v>0</v>
      </c>
      <c r="Q18" s="160" t="s">
        <v>30</v>
      </c>
      <c r="R18" s="26"/>
      <c r="S18" s="140"/>
      <c r="T18" s="160"/>
    </row>
    <row r="19" spans="1:20" ht="12.75">
      <c r="A19" s="42"/>
      <c r="B19" s="41"/>
      <c r="C19" s="210"/>
      <c r="D19" s="211"/>
      <c r="E19" s="163"/>
      <c r="F19" s="210"/>
      <c r="G19" s="211"/>
      <c r="H19" s="163"/>
      <c r="I19" s="210"/>
      <c r="J19" s="211"/>
      <c r="K19" s="210"/>
      <c r="L19" s="213"/>
      <c r="M19" s="210"/>
      <c r="N19" s="211"/>
      <c r="O19" s="210"/>
      <c r="P19" s="211"/>
      <c r="Q19" s="160" t="s">
        <v>30</v>
      </c>
      <c r="S19" s="129"/>
      <c r="T19" s="160"/>
    </row>
    <row r="20" spans="1:20" ht="25.5">
      <c r="A20" s="44" t="s">
        <v>78</v>
      </c>
      <c r="B20" s="41"/>
      <c r="C20" s="210"/>
      <c r="D20" s="211"/>
      <c r="E20" s="212"/>
      <c r="F20" s="210"/>
      <c r="G20" s="211"/>
      <c r="H20" s="212"/>
      <c r="I20" s="210"/>
      <c r="J20" s="211"/>
      <c r="K20" s="210"/>
      <c r="L20" s="213"/>
      <c r="M20" s="210"/>
      <c r="N20" s="211"/>
      <c r="O20" s="214"/>
      <c r="P20" s="215"/>
      <c r="Q20" s="160" t="s">
        <v>30</v>
      </c>
      <c r="S20" s="129"/>
      <c r="T20" s="160"/>
    </row>
    <row r="21" spans="1:20" ht="25.5">
      <c r="A21" s="150" t="s">
        <v>83</v>
      </c>
      <c r="B21" s="41"/>
      <c r="C21" s="210"/>
      <c r="D21" s="211"/>
      <c r="E21" s="212"/>
      <c r="F21" s="210"/>
      <c r="G21" s="211"/>
      <c r="H21" s="212"/>
      <c r="I21" s="210"/>
      <c r="J21" s="211"/>
      <c r="K21" s="210"/>
      <c r="L21" s="213"/>
      <c r="M21" s="210"/>
      <c r="N21" s="211"/>
      <c r="O21" s="210">
        <f aca="true" t="shared" si="2" ref="O21:P28">+I21+K21+M21</f>
        <v>0</v>
      </c>
      <c r="P21" s="211">
        <f t="shared" si="2"/>
        <v>0</v>
      </c>
      <c r="Q21" s="160" t="s">
        <v>30</v>
      </c>
      <c r="S21" s="129"/>
      <c r="T21" s="160"/>
    </row>
    <row r="22" spans="1:20" ht="12.75">
      <c r="A22" s="149" t="s">
        <v>84</v>
      </c>
      <c r="B22" s="41"/>
      <c r="C22" s="210"/>
      <c r="D22" s="211"/>
      <c r="E22" s="212"/>
      <c r="F22" s="210"/>
      <c r="G22" s="211"/>
      <c r="H22" s="212"/>
      <c r="I22" s="210"/>
      <c r="J22" s="211"/>
      <c r="K22" s="210"/>
      <c r="L22" s="213"/>
      <c r="M22" s="210"/>
      <c r="N22" s="211"/>
      <c r="O22" s="210">
        <f t="shared" si="2"/>
        <v>0</v>
      </c>
      <c r="P22" s="211">
        <f t="shared" si="2"/>
        <v>0</v>
      </c>
      <c r="Q22" s="160" t="s">
        <v>30</v>
      </c>
      <c r="S22" s="129"/>
      <c r="T22" s="160"/>
    </row>
    <row r="23" spans="1:20" ht="12.75">
      <c r="A23" s="149" t="s">
        <v>85</v>
      </c>
      <c r="B23" s="41"/>
      <c r="C23" s="210"/>
      <c r="D23" s="211"/>
      <c r="E23" s="212"/>
      <c r="F23" s="210"/>
      <c r="G23" s="211"/>
      <c r="H23" s="212"/>
      <c r="I23" s="210"/>
      <c r="J23" s="211"/>
      <c r="K23" s="210"/>
      <c r="L23" s="213"/>
      <c r="M23" s="210"/>
      <c r="N23" s="211"/>
      <c r="O23" s="210">
        <f t="shared" si="2"/>
        <v>0</v>
      </c>
      <c r="P23" s="211">
        <f t="shared" si="2"/>
        <v>0</v>
      </c>
      <c r="Q23" s="160" t="s">
        <v>30</v>
      </c>
      <c r="S23" s="129"/>
      <c r="T23" s="160"/>
    </row>
    <row r="24" spans="1:20" ht="12.75">
      <c r="A24" s="149" t="s">
        <v>86</v>
      </c>
      <c r="B24" s="41"/>
      <c r="C24" s="210">
        <v>239</v>
      </c>
      <c r="D24" s="211">
        <v>44000</v>
      </c>
      <c r="E24" s="212"/>
      <c r="F24" s="210">
        <v>239</v>
      </c>
      <c r="G24" s="211">
        <v>44023</v>
      </c>
      <c r="H24" s="212"/>
      <c r="I24" s="210">
        <v>274</v>
      </c>
      <c r="J24" s="211">
        <v>44623</v>
      </c>
      <c r="K24" s="210"/>
      <c r="L24" s="213"/>
      <c r="M24" s="210"/>
      <c r="N24" s="211">
        <v>-43</v>
      </c>
      <c r="O24" s="210">
        <f t="shared" si="2"/>
        <v>274</v>
      </c>
      <c r="P24" s="211">
        <f t="shared" si="2"/>
        <v>44580</v>
      </c>
      <c r="Q24" s="160" t="s">
        <v>30</v>
      </c>
      <c r="S24" s="129"/>
      <c r="T24" s="160"/>
    </row>
    <row r="25" spans="1:20" ht="25.5">
      <c r="A25" s="150" t="s">
        <v>87</v>
      </c>
      <c r="B25" s="41"/>
      <c r="C25" s="210"/>
      <c r="D25" s="211"/>
      <c r="E25" s="212"/>
      <c r="F25" s="210"/>
      <c r="G25" s="211"/>
      <c r="H25" s="212"/>
      <c r="I25" s="210"/>
      <c r="J25" s="211"/>
      <c r="K25" s="210"/>
      <c r="L25" s="213"/>
      <c r="M25" s="210"/>
      <c r="N25" s="211"/>
      <c r="O25" s="210">
        <f t="shared" si="2"/>
        <v>0</v>
      </c>
      <c r="P25" s="211">
        <f t="shared" si="2"/>
        <v>0</v>
      </c>
      <c r="Q25" s="160" t="s">
        <v>30</v>
      </c>
      <c r="S25" s="129"/>
      <c r="T25" s="160"/>
    </row>
    <row r="26" spans="1:20" ht="12.75">
      <c r="A26" s="149" t="s">
        <v>88</v>
      </c>
      <c r="B26" s="41"/>
      <c r="C26" s="210"/>
      <c r="D26" s="211"/>
      <c r="E26" s="212"/>
      <c r="F26" s="210"/>
      <c r="G26" s="211"/>
      <c r="H26" s="212"/>
      <c r="I26" s="210"/>
      <c r="J26" s="211"/>
      <c r="K26" s="210"/>
      <c r="L26" s="213"/>
      <c r="M26" s="210"/>
      <c r="N26" s="211"/>
      <c r="O26" s="210">
        <f t="shared" si="2"/>
        <v>0</v>
      </c>
      <c r="P26" s="211">
        <f t="shared" si="2"/>
        <v>0</v>
      </c>
      <c r="Q26" s="160" t="s">
        <v>30</v>
      </c>
      <c r="S26" s="129"/>
      <c r="T26" s="160"/>
    </row>
    <row r="27" spans="1:20" ht="25.5">
      <c r="A27" s="150" t="s">
        <v>89</v>
      </c>
      <c r="B27" s="41"/>
      <c r="C27" s="210"/>
      <c r="D27" s="211"/>
      <c r="E27" s="212"/>
      <c r="F27" s="210"/>
      <c r="G27" s="211"/>
      <c r="H27" s="212"/>
      <c r="I27" s="210"/>
      <c r="J27" s="211"/>
      <c r="K27" s="210"/>
      <c r="L27" s="213"/>
      <c r="M27" s="210"/>
      <c r="N27" s="211"/>
      <c r="O27" s="210">
        <f t="shared" si="2"/>
        <v>0</v>
      </c>
      <c r="P27" s="211">
        <f t="shared" si="2"/>
        <v>0</v>
      </c>
      <c r="Q27" s="160" t="s">
        <v>30</v>
      </c>
      <c r="R27" s="129"/>
      <c r="S27" s="129"/>
      <c r="T27" s="160"/>
    </row>
    <row r="28" spans="1:20" ht="27.75" customHeight="1">
      <c r="A28" s="150" t="s">
        <v>90</v>
      </c>
      <c r="B28" s="42"/>
      <c r="C28" s="216"/>
      <c r="D28" s="217"/>
      <c r="E28" s="218"/>
      <c r="F28" s="216"/>
      <c r="G28" s="217"/>
      <c r="H28" s="219"/>
      <c r="I28" s="216"/>
      <c r="J28" s="217"/>
      <c r="K28" s="216"/>
      <c r="L28" s="220"/>
      <c r="M28" s="216"/>
      <c r="N28" s="217"/>
      <c r="O28" s="210">
        <f t="shared" si="2"/>
        <v>0</v>
      </c>
      <c r="P28" s="221">
        <f t="shared" si="2"/>
        <v>0</v>
      </c>
      <c r="Q28" s="160" t="s">
        <v>30</v>
      </c>
      <c r="R28" s="130"/>
      <c r="S28" s="130"/>
      <c r="T28" s="160"/>
    </row>
    <row r="29" spans="1:20" ht="12.75">
      <c r="A29" s="45" t="s">
        <v>47</v>
      </c>
      <c r="B29" s="43"/>
      <c r="C29" s="222">
        <f>SUM(C21:C28)</f>
        <v>239</v>
      </c>
      <c r="D29" s="223">
        <f>SUM(D21:D28)</f>
        <v>44000</v>
      </c>
      <c r="E29" s="224"/>
      <c r="F29" s="222">
        <f>SUM(F21:F28)</f>
        <v>239</v>
      </c>
      <c r="G29" s="223">
        <f>SUM(G21:G28)</f>
        <v>44023</v>
      </c>
      <c r="H29" s="225"/>
      <c r="I29" s="222">
        <f aca="true" t="shared" si="3" ref="I29:P29">SUM(I21:I28)</f>
        <v>274</v>
      </c>
      <c r="J29" s="223">
        <f t="shared" si="3"/>
        <v>44623</v>
      </c>
      <c r="K29" s="226">
        <f t="shared" si="3"/>
        <v>0</v>
      </c>
      <c r="L29" s="227">
        <f t="shared" si="3"/>
        <v>0</v>
      </c>
      <c r="M29" s="222">
        <f t="shared" si="3"/>
        <v>0</v>
      </c>
      <c r="N29" s="223">
        <f t="shared" si="3"/>
        <v>-43</v>
      </c>
      <c r="O29" s="226">
        <f t="shared" si="3"/>
        <v>274</v>
      </c>
      <c r="P29" s="223">
        <f t="shared" si="3"/>
        <v>44580</v>
      </c>
      <c r="Q29" s="160" t="s">
        <v>30</v>
      </c>
      <c r="R29" s="140"/>
      <c r="S29" s="140"/>
      <c r="T29" s="160"/>
    </row>
    <row r="30" spans="1:20" ht="12.75">
      <c r="A30" s="42"/>
      <c r="B30" s="41"/>
      <c r="C30" s="210"/>
      <c r="D30" s="211"/>
      <c r="E30" s="41"/>
      <c r="F30" s="210"/>
      <c r="G30" s="211"/>
      <c r="H30" s="41"/>
      <c r="I30" s="210"/>
      <c r="J30" s="211"/>
      <c r="K30" s="210"/>
      <c r="L30" s="213"/>
      <c r="M30" s="210"/>
      <c r="N30" s="211"/>
      <c r="O30" s="210"/>
      <c r="P30" s="211"/>
      <c r="Q30" s="160" t="s">
        <v>30</v>
      </c>
      <c r="R30" s="129"/>
      <c r="S30" s="129"/>
      <c r="T30" s="160"/>
    </row>
    <row r="31" spans="1:20" ht="25.5">
      <c r="A31" s="44" t="s">
        <v>79</v>
      </c>
      <c r="B31" s="41"/>
      <c r="C31" s="210"/>
      <c r="D31" s="211"/>
      <c r="E31" s="205"/>
      <c r="F31" s="210"/>
      <c r="G31" s="211"/>
      <c r="H31" s="205"/>
      <c r="I31" s="210"/>
      <c r="J31" s="211"/>
      <c r="K31" s="210"/>
      <c r="L31" s="213"/>
      <c r="M31" s="210"/>
      <c r="N31" s="211"/>
      <c r="O31" s="210"/>
      <c r="P31" s="211"/>
      <c r="Q31" s="160" t="s">
        <v>30</v>
      </c>
      <c r="R31" s="129"/>
      <c r="S31" s="129"/>
      <c r="T31" s="160"/>
    </row>
    <row r="32" spans="1:20" ht="38.25">
      <c r="A32" s="150" t="s">
        <v>91</v>
      </c>
      <c r="B32" s="41"/>
      <c r="C32" s="210"/>
      <c r="D32" s="211"/>
      <c r="E32" s="205"/>
      <c r="F32" s="210"/>
      <c r="G32" s="211"/>
      <c r="H32" s="205"/>
      <c r="I32" s="210"/>
      <c r="J32" s="211"/>
      <c r="K32" s="210"/>
      <c r="L32" s="213"/>
      <c r="M32" s="210"/>
      <c r="N32" s="211"/>
      <c r="O32" s="210">
        <f aca="true" t="shared" si="4" ref="O32:P38">+I32+K32+M32</f>
        <v>0</v>
      </c>
      <c r="P32" s="211">
        <f t="shared" si="4"/>
        <v>0</v>
      </c>
      <c r="Q32" s="160" t="s">
        <v>30</v>
      </c>
      <c r="R32" s="129"/>
      <c r="S32" s="129"/>
      <c r="T32" s="160"/>
    </row>
    <row r="33" spans="1:20" ht="12.75">
      <c r="A33" s="149" t="s">
        <v>92</v>
      </c>
      <c r="B33" s="41"/>
      <c r="C33" s="210"/>
      <c r="D33" s="211"/>
      <c r="E33" s="205"/>
      <c r="F33" s="210"/>
      <c r="G33" s="211"/>
      <c r="H33" s="205"/>
      <c r="I33" s="210"/>
      <c r="J33" s="211"/>
      <c r="K33" s="210"/>
      <c r="L33" s="213"/>
      <c r="M33" s="210"/>
      <c r="N33" s="211"/>
      <c r="O33" s="210">
        <f t="shared" si="4"/>
        <v>0</v>
      </c>
      <c r="P33" s="211">
        <f t="shared" si="4"/>
        <v>0</v>
      </c>
      <c r="Q33" s="160" t="s">
        <v>30</v>
      </c>
      <c r="R33" s="129"/>
      <c r="S33" s="129"/>
      <c r="T33" s="160"/>
    </row>
    <row r="34" spans="1:20" ht="38.25">
      <c r="A34" s="150" t="s">
        <v>166</v>
      </c>
      <c r="B34" s="41"/>
      <c r="C34" s="210"/>
      <c r="D34" s="211"/>
      <c r="E34" s="205"/>
      <c r="F34" s="210"/>
      <c r="G34" s="211"/>
      <c r="H34" s="205"/>
      <c r="I34" s="210"/>
      <c r="J34" s="211"/>
      <c r="K34" s="210"/>
      <c r="L34" s="213"/>
      <c r="M34" s="210"/>
      <c r="N34" s="211"/>
      <c r="O34" s="210">
        <f t="shared" si="4"/>
        <v>0</v>
      </c>
      <c r="P34" s="211">
        <f t="shared" si="4"/>
        <v>0</v>
      </c>
      <c r="Q34" s="160" t="s">
        <v>30</v>
      </c>
      <c r="R34" s="129"/>
      <c r="S34" s="129"/>
      <c r="T34" s="160"/>
    </row>
    <row r="35" spans="1:20" ht="38.25">
      <c r="A35" s="150" t="s">
        <v>94</v>
      </c>
      <c r="B35" s="41"/>
      <c r="C35" s="210"/>
      <c r="D35" s="211"/>
      <c r="E35" s="205"/>
      <c r="F35" s="210"/>
      <c r="G35" s="211"/>
      <c r="H35" s="205"/>
      <c r="I35" s="210"/>
      <c r="J35" s="211"/>
      <c r="K35" s="210"/>
      <c r="L35" s="213"/>
      <c r="M35" s="210"/>
      <c r="N35" s="211"/>
      <c r="O35" s="210">
        <f t="shared" si="4"/>
        <v>0</v>
      </c>
      <c r="P35" s="211">
        <f t="shared" si="4"/>
        <v>0</v>
      </c>
      <c r="Q35" s="160" t="s">
        <v>30</v>
      </c>
      <c r="R35" s="129"/>
      <c r="S35" s="129"/>
      <c r="T35" s="160"/>
    </row>
    <row r="36" spans="1:20" ht="25.5">
      <c r="A36" s="150" t="s">
        <v>95</v>
      </c>
      <c r="B36" s="41"/>
      <c r="C36" s="210"/>
      <c r="D36" s="211"/>
      <c r="E36" s="205"/>
      <c r="F36" s="210"/>
      <c r="G36" s="211"/>
      <c r="H36" s="205"/>
      <c r="I36" s="210"/>
      <c r="J36" s="211"/>
      <c r="K36" s="210"/>
      <c r="L36" s="213"/>
      <c r="M36" s="210"/>
      <c r="N36" s="211"/>
      <c r="O36" s="210">
        <f t="shared" si="4"/>
        <v>0</v>
      </c>
      <c r="P36" s="211">
        <f t="shared" si="4"/>
        <v>0</v>
      </c>
      <c r="Q36" s="160" t="s">
        <v>30</v>
      </c>
      <c r="R36" s="129"/>
      <c r="S36" s="129"/>
      <c r="T36" s="160"/>
    </row>
    <row r="37" spans="1:20" ht="25.5">
      <c r="A37" s="150" t="s">
        <v>167</v>
      </c>
      <c r="B37" s="41"/>
      <c r="C37" s="210"/>
      <c r="D37" s="211"/>
      <c r="E37" s="205"/>
      <c r="F37" s="210"/>
      <c r="G37" s="211"/>
      <c r="H37" s="205"/>
      <c r="I37" s="210"/>
      <c r="J37" s="211"/>
      <c r="K37" s="210"/>
      <c r="L37" s="213"/>
      <c r="M37" s="210"/>
      <c r="N37" s="211"/>
      <c r="O37" s="210">
        <f t="shared" si="4"/>
        <v>0</v>
      </c>
      <c r="P37" s="211">
        <f t="shared" si="4"/>
        <v>0</v>
      </c>
      <c r="Q37" s="160" t="s">
        <v>30</v>
      </c>
      <c r="R37" s="129"/>
      <c r="S37" s="129"/>
      <c r="T37" s="160"/>
    </row>
    <row r="38" spans="1:20" ht="12.75">
      <c r="A38" s="149" t="s">
        <v>96</v>
      </c>
      <c r="B38" s="41"/>
      <c r="C38" s="210"/>
      <c r="D38" s="211"/>
      <c r="E38" s="205"/>
      <c r="F38" s="210"/>
      <c r="G38" s="211"/>
      <c r="H38" s="205"/>
      <c r="I38" s="210"/>
      <c r="J38" s="211"/>
      <c r="K38" s="210"/>
      <c r="L38" s="213"/>
      <c r="M38" s="210"/>
      <c r="N38" s="211"/>
      <c r="O38" s="210">
        <f t="shared" si="4"/>
        <v>0</v>
      </c>
      <c r="P38" s="211">
        <f t="shared" si="4"/>
        <v>0</v>
      </c>
      <c r="Q38" s="160" t="s">
        <v>30</v>
      </c>
      <c r="R38" s="129"/>
      <c r="S38" s="129"/>
      <c r="T38" s="160"/>
    </row>
    <row r="39" spans="1:20" ht="12.75">
      <c r="A39" s="45" t="s">
        <v>48</v>
      </c>
      <c r="B39" s="43"/>
      <c r="C39" s="222">
        <f>SUM(C32:C38)</f>
        <v>0</v>
      </c>
      <c r="D39" s="223">
        <f>SUM(D32:D38)</f>
        <v>0</v>
      </c>
      <c r="E39" s="208"/>
      <c r="F39" s="222">
        <f>SUM(F32:F38)</f>
        <v>0</v>
      </c>
      <c r="G39" s="223">
        <f>SUM(G32:G38)</f>
        <v>0</v>
      </c>
      <c r="H39" s="209"/>
      <c r="I39" s="222">
        <f aca="true" t="shared" si="5" ref="I39:P39">SUM(I32:I38)</f>
        <v>0</v>
      </c>
      <c r="J39" s="223">
        <f t="shared" si="5"/>
        <v>0</v>
      </c>
      <c r="K39" s="222">
        <f t="shared" si="5"/>
        <v>0</v>
      </c>
      <c r="L39" s="227">
        <f t="shared" si="5"/>
        <v>0</v>
      </c>
      <c r="M39" s="222">
        <f t="shared" si="5"/>
        <v>0</v>
      </c>
      <c r="N39" s="223">
        <f t="shared" si="5"/>
        <v>0</v>
      </c>
      <c r="O39" s="222">
        <f t="shared" si="5"/>
        <v>0</v>
      </c>
      <c r="P39" s="223">
        <f t="shared" si="5"/>
        <v>0</v>
      </c>
      <c r="Q39" s="160" t="s">
        <v>30</v>
      </c>
      <c r="R39" s="140"/>
      <c r="S39" s="140"/>
      <c r="T39" s="160"/>
    </row>
    <row r="40" spans="1:20" ht="13.5" thickBot="1">
      <c r="A40" s="41"/>
      <c r="B40" s="41"/>
      <c r="C40" s="41"/>
      <c r="D40" s="41"/>
      <c r="E40" s="41"/>
      <c r="F40" s="41"/>
      <c r="G40" s="41"/>
      <c r="H40" s="41"/>
      <c r="I40" s="41"/>
      <c r="J40" s="41"/>
      <c r="K40" s="295"/>
      <c r="L40" s="295"/>
      <c r="M40" s="296"/>
      <c r="N40" s="41"/>
      <c r="O40" s="41"/>
      <c r="P40" s="41"/>
      <c r="Q40" s="160" t="s">
        <v>30</v>
      </c>
      <c r="R40" s="129"/>
      <c r="S40" s="129"/>
      <c r="T40" s="160"/>
    </row>
    <row r="41" spans="1:20" s="28" customFormat="1" ht="13.5" thickBot="1">
      <c r="A41" s="95" t="s">
        <v>49</v>
      </c>
      <c r="B41" s="96"/>
      <c r="C41" s="228">
        <f>C18+C29+C39</f>
        <v>239</v>
      </c>
      <c r="D41" s="164">
        <f>D18+D29+D39</f>
        <v>44000</v>
      </c>
      <c r="E41" s="96"/>
      <c r="F41" s="228">
        <f>F18+F29+F39</f>
        <v>239</v>
      </c>
      <c r="G41" s="164">
        <f>G18+G29+G39</f>
        <v>44023</v>
      </c>
      <c r="H41" s="96"/>
      <c r="I41" s="228">
        <f aca="true" t="shared" si="6" ref="I41:P41">I18+I29+I39</f>
        <v>274</v>
      </c>
      <c r="J41" s="164">
        <f t="shared" si="6"/>
        <v>44623</v>
      </c>
      <c r="K41" s="228">
        <f t="shared" si="6"/>
        <v>0</v>
      </c>
      <c r="L41" s="164">
        <f t="shared" si="6"/>
        <v>0</v>
      </c>
      <c r="M41" s="228">
        <f t="shared" si="6"/>
        <v>0</v>
      </c>
      <c r="N41" s="164">
        <f t="shared" si="6"/>
        <v>-43</v>
      </c>
      <c r="O41" s="228">
        <f t="shared" si="6"/>
        <v>274</v>
      </c>
      <c r="P41" s="164">
        <f t="shared" si="6"/>
        <v>44580</v>
      </c>
      <c r="Q41" s="160" t="s">
        <v>61</v>
      </c>
      <c r="R41" s="46"/>
      <c r="S41" s="47"/>
      <c r="T41" s="160"/>
    </row>
    <row r="42" spans="1:20" s="28" customFormat="1" ht="15">
      <c r="A42" s="614"/>
      <c r="B42" s="615"/>
      <c r="C42" s="615"/>
      <c r="D42" s="615"/>
      <c r="E42" s="615"/>
      <c r="F42" s="615"/>
      <c r="G42" s="615"/>
      <c r="H42" s="615"/>
      <c r="I42" s="615"/>
      <c r="J42" s="615"/>
      <c r="K42" s="615"/>
      <c r="L42" s="615"/>
      <c r="M42" s="615"/>
      <c r="N42" s="615"/>
      <c r="O42" s="615"/>
      <c r="P42" s="615"/>
      <c r="Q42" s="166"/>
      <c r="R42" s="141"/>
      <c r="S42" s="141"/>
      <c r="T42" s="160"/>
    </row>
  </sheetData>
  <sheetProtection/>
  <mergeCells count="13">
    <mergeCell ref="I8:J9"/>
    <mergeCell ref="A42:P42"/>
    <mergeCell ref="F8:G9"/>
    <mergeCell ref="K8:N8"/>
    <mergeCell ref="O8:P9"/>
    <mergeCell ref="C8:D9"/>
    <mergeCell ref="K9:L9"/>
    <mergeCell ref="M9:N9"/>
    <mergeCell ref="A10:A11"/>
    <mergeCell ref="A1:P1"/>
    <mergeCell ref="A3:P3"/>
    <mergeCell ref="A4:P4"/>
    <mergeCell ref="A5:P5"/>
  </mergeCells>
  <printOptions horizontalCentered="1"/>
  <pageMargins left="0.75" right="0.75" top="1" bottom="0.79" header="0.5" footer="0.5"/>
  <pageSetup horizontalDpi="600" verticalDpi="600" orientation="landscape" scale="56"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dimension ref="A1:AA39"/>
  <sheetViews>
    <sheetView view="pageBreakPreview" zoomScale="77" zoomScaleNormal="87" zoomScaleSheetLayoutView="77" zoomScalePageLayoutView="0" workbookViewId="0" topLeftCell="A1">
      <selection activeCell="N26" sqref="N26"/>
    </sheetView>
  </sheetViews>
  <sheetFormatPr defaultColWidth="8.88671875" defaultRowHeight="15"/>
  <cols>
    <col min="14" max="14" width="0.671875" style="389" customWidth="1"/>
  </cols>
  <sheetData>
    <row r="1" spans="1:27" ht="15.75">
      <c r="A1" s="349" t="s">
        <v>69</v>
      </c>
      <c r="B1" s="348"/>
      <c r="C1" s="348"/>
      <c r="D1" s="348"/>
      <c r="E1" s="348"/>
      <c r="F1" s="348"/>
      <c r="G1" s="348"/>
      <c r="H1" s="348"/>
      <c r="I1" s="348"/>
      <c r="J1" s="348"/>
      <c r="K1" s="348"/>
      <c r="L1" s="348"/>
      <c r="M1" s="348"/>
      <c r="N1" s="432" t="s">
        <v>30</v>
      </c>
      <c r="O1" s="348"/>
      <c r="P1" s="348"/>
      <c r="Q1" s="348"/>
      <c r="R1" s="348"/>
      <c r="S1" s="348"/>
      <c r="T1" s="348"/>
      <c r="U1" s="348"/>
      <c r="V1" s="348"/>
      <c r="W1" s="348"/>
      <c r="X1" s="348"/>
      <c r="Y1" s="348"/>
      <c r="Z1" s="348"/>
      <c r="AA1" s="348"/>
    </row>
    <row r="2" spans="1:27" ht="15.75">
      <c r="A2" s="358" t="s">
        <v>20</v>
      </c>
      <c r="B2" s="348"/>
      <c r="C2" s="348"/>
      <c r="D2" s="348"/>
      <c r="E2" s="348"/>
      <c r="F2" s="348"/>
      <c r="G2" s="348"/>
      <c r="H2" s="348"/>
      <c r="I2" s="348"/>
      <c r="J2" s="348"/>
      <c r="K2" s="348"/>
      <c r="L2" s="348"/>
      <c r="M2" s="348"/>
      <c r="N2" s="432" t="s">
        <v>30</v>
      </c>
      <c r="O2" s="348"/>
      <c r="P2" s="348"/>
      <c r="Q2" s="348"/>
      <c r="R2" s="348"/>
      <c r="S2" s="348"/>
      <c r="T2" s="348"/>
      <c r="U2" s="348"/>
      <c r="V2" s="348"/>
      <c r="W2" s="348"/>
      <c r="X2" s="348"/>
      <c r="Y2" s="348"/>
      <c r="Z2" s="348"/>
      <c r="AA2" s="348"/>
    </row>
    <row r="3" spans="1:27" ht="15.75">
      <c r="A3" s="637" t="s">
        <v>0</v>
      </c>
      <c r="B3" s="638"/>
      <c r="C3" s="638"/>
      <c r="D3" s="638"/>
      <c r="E3" s="638"/>
      <c r="F3" s="638"/>
      <c r="G3" s="638"/>
      <c r="H3" s="638"/>
      <c r="I3" s="638"/>
      <c r="J3" s="638"/>
      <c r="K3" s="638"/>
      <c r="L3" s="638"/>
      <c r="M3" s="638"/>
      <c r="N3" s="432" t="s">
        <v>30</v>
      </c>
      <c r="O3" s="351"/>
      <c r="P3" s="351"/>
      <c r="Q3" s="351"/>
      <c r="R3" s="351"/>
      <c r="S3" s="351"/>
      <c r="T3" s="351"/>
      <c r="U3" s="351"/>
      <c r="V3" s="351"/>
      <c r="W3" s="351"/>
      <c r="X3" s="351"/>
      <c r="Y3" s="351"/>
      <c r="Z3" s="351"/>
      <c r="AA3" s="351"/>
    </row>
    <row r="4" spans="1:27" ht="15.75">
      <c r="A4" s="639" t="s">
        <v>177</v>
      </c>
      <c r="B4" s="638"/>
      <c r="C4" s="638"/>
      <c r="D4" s="638"/>
      <c r="E4" s="638"/>
      <c r="F4" s="638"/>
      <c r="G4" s="638"/>
      <c r="H4" s="638"/>
      <c r="I4" s="638"/>
      <c r="J4" s="638"/>
      <c r="K4" s="638"/>
      <c r="L4" s="638"/>
      <c r="M4" s="638"/>
      <c r="N4" s="432" t="s">
        <v>30</v>
      </c>
      <c r="O4" s="356"/>
      <c r="P4" s="351"/>
      <c r="Q4" s="351"/>
      <c r="R4" s="351"/>
      <c r="S4" s="351"/>
      <c r="T4" s="351"/>
      <c r="U4" s="351"/>
      <c r="V4" s="351"/>
      <c r="W4" s="351"/>
      <c r="X4" s="351"/>
      <c r="Y4" s="351"/>
      <c r="Z4" s="351"/>
      <c r="AA4" s="351"/>
    </row>
    <row r="5" spans="1:27" ht="15">
      <c r="A5" s="352"/>
      <c r="B5" s="353"/>
      <c r="C5" s="353"/>
      <c r="D5" s="353"/>
      <c r="E5" s="353"/>
      <c r="F5" s="353"/>
      <c r="G5" s="353"/>
      <c r="H5" s="353"/>
      <c r="I5" s="353"/>
      <c r="J5" s="353"/>
      <c r="K5" s="353"/>
      <c r="L5" s="353"/>
      <c r="M5" s="353"/>
      <c r="N5" s="432" t="s">
        <v>30</v>
      </c>
      <c r="O5" s="353"/>
      <c r="P5" s="351"/>
      <c r="Q5" s="351"/>
      <c r="R5" s="351"/>
      <c r="S5" s="351"/>
      <c r="T5" s="351"/>
      <c r="U5" s="351"/>
      <c r="V5" s="351"/>
      <c r="W5" s="351"/>
      <c r="X5" s="351"/>
      <c r="Y5" s="351"/>
      <c r="Z5" s="351"/>
      <c r="AA5" s="351"/>
    </row>
    <row r="6" spans="1:27" ht="15">
      <c r="A6" s="640" t="s">
        <v>22</v>
      </c>
      <c r="B6" s="638"/>
      <c r="C6" s="638"/>
      <c r="D6" s="638"/>
      <c r="E6" s="638"/>
      <c r="F6" s="638"/>
      <c r="G6" s="638"/>
      <c r="H6" s="638"/>
      <c r="I6" s="638"/>
      <c r="J6" s="638"/>
      <c r="K6" s="638"/>
      <c r="L6" s="638"/>
      <c r="M6" s="638"/>
      <c r="N6" s="432" t="s">
        <v>30</v>
      </c>
      <c r="O6" s="353"/>
      <c r="P6" s="348"/>
      <c r="Q6" s="348"/>
      <c r="R6" s="348"/>
      <c r="S6" s="348"/>
      <c r="T6" s="348"/>
      <c r="U6" s="348"/>
      <c r="V6" s="348"/>
      <c r="W6" s="348"/>
      <c r="X6" s="348"/>
      <c r="Y6" s="348"/>
      <c r="Z6" s="348"/>
      <c r="AA6" s="348"/>
    </row>
    <row r="7" spans="1:27" ht="15">
      <c r="A7" s="350"/>
      <c r="B7" s="350"/>
      <c r="C7" s="350"/>
      <c r="D7" s="350"/>
      <c r="E7" s="350"/>
      <c r="F7" s="350"/>
      <c r="G7" s="350"/>
      <c r="H7" s="350"/>
      <c r="I7" s="350"/>
      <c r="J7" s="350"/>
      <c r="K7" s="350"/>
      <c r="L7" s="350"/>
      <c r="M7" s="350"/>
      <c r="N7" s="432" t="s">
        <v>30</v>
      </c>
      <c r="O7" s="350"/>
      <c r="P7" s="348"/>
      <c r="Q7" s="348"/>
      <c r="R7" s="348"/>
      <c r="S7" s="348"/>
      <c r="T7" s="348"/>
      <c r="U7" s="348"/>
      <c r="V7" s="348"/>
      <c r="W7" s="348"/>
      <c r="X7" s="348"/>
      <c r="Y7" s="348"/>
      <c r="Z7" s="348"/>
      <c r="AA7" s="348"/>
    </row>
    <row r="8" spans="1:27" ht="38.25" customHeight="1">
      <c r="A8" s="635" t="s">
        <v>212</v>
      </c>
      <c r="B8" s="636"/>
      <c r="C8" s="636"/>
      <c r="D8" s="636"/>
      <c r="E8" s="636"/>
      <c r="F8" s="636"/>
      <c r="G8" s="636"/>
      <c r="H8" s="636"/>
      <c r="I8" s="636"/>
      <c r="J8" s="636"/>
      <c r="K8" s="636"/>
      <c r="L8" s="636"/>
      <c r="M8" s="636"/>
      <c r="N8" s="432" t="s">
        <v>30</v>
      </c>
      <c r="O8" s="354"/>
      <c r="P8" s="348"/>
      <c r="Q8" s="348"/>
      <c r="R8" s="348"/>
      <c r="S8" s="348"/>
      <c r="T8" s="348"/>
      <c r="U8" s="348"/>
      <c r="V8" s="348"/>
      <c r="W8" s="348"/>
      <c r="X8" s="348"/>
      <c r="Y8" s="348"/>
      <c r="Z8" s="348"/>
      <c r="AA8" s="348"/>
    </row>
    <row r="9" spans="1:27" ht="15">
      <c r="A9" s="350"/>
      <c r="B9" s="350"/>
      <c r="C9" s="350"/>
      <c r="D9" s="350"/>
      <c r="E9" s="350"/>
      <c r="F9" s="350"/>
      <c r="G9" s="350"/>
      <c r="H9" s="350"/>
      <c r="I9" s="350"/>
      <c r="J9" s="350"/>
      <c r="K9" s="350"/>
      <c r="L9" s="350"/>
      <c r="M9" s="350"/>
      <c r="N9" s="432" t="s">
        <v>30</v>
      </c>
      <c r="O9" s="350"/>
      <c r="P9" s="348"/>
      <c r="Q9" s="348"/>
      <c r="R9" s="348"/>
      <c r="S9" s="348"/>
      <c r="T9" s="348"/>
      <c r="U9" s="348"/>
      <c r="V9" s="348"/>
      <c r="W9" s="348"/>
      <c r="X9" s="348"/>
      <c r="Y9" s="348"/>
      <c r="Z9" s="348"/>
      <c r="AA9" s="348"/>
    </row>
    <row r="10" spans="1:27" ht="31.5" customHeight="1">
      <c r="A10" s="635" t="s">
        <v>194</v>
      </c>
      <c r="B10" s="636"/>
      <c r="C10" s="636"/>
      <c r="D10" s="636"/>
      <c r="E10" s="636"/>
      <c r="F10" s="636"/>
      <c r="G10" s="636"/>
      <c r="H10" s="636"/>
      <c r="I10" s="636"/>
      <c r="J10" s="636"/>
      <c r="K10" s="636"/>
      <c r="L10" s="636"/>
      <c r="M10" s="636"/>
      <c r="N10" s="432" t="s">
        <v>30</v>
      </c>
      <c r="O10" s="355"/>
      <c r="P10" s="348"/>
      <c r="Q10" s="348"/>
      <c r="R10" s="348"/>
      <c r="S10" s="348"/>
      <c r="T10" s="348"/>
      <c r="U10" s="348"/>
      <c r="V10" s="348"/>
      <c r="W10" s="348"/>
      <c r="X10" s="348"/>
      <c r="Y10" s="348"/>
      <c r="Z10" s="348"/>
      <c r="AA10" s="348"/>
    </row>
    <row r="11" spans="1:27" ht="15">
      <c r="A11" s="357"/>
      <c r="B11" s="355"/>
      <c r="C11" s="355"/>
      <c r="D11" s="355"/>
      <c r="E11" s="355"/>
      <c r="F11" s="355"/>
      <c r="G11" s="355"/>
      <c r="H11" s="355"/>
      <c r="I11" s="355"/>
      <c r="J11" s="355"/>
      <c r="K11" s="355"/>
      <c r="L11" s="355"/>
      <c r="M11" s="355"/>
      <c r="N11" s="432" t="s">
        <v>30</v>
      </c>
      <c r="O11" s="355"/>
      <c r="P11" s="348"/>
      <c r="Q11" s="348"/>
      <c r="R11" s="348"/>
      <c r="S11" s="348"/>
      <c r="T11" s="348"/>
      <c r="U11" s="348"/>
      <c r="V11" s="348"/>
      <c r="W11" s="348"/>
      <c r="X11" s="348"/>
      <c r="Y11" s="348"/>
      <c r="Z11" s="348"/>
      <c r="AA11" s="348"/>
    </row>
    <row r="12" spans="1:27" ht="28.5" customHeight="1">
      <c r="A12" s="627" t="s">
        <v>195</v>
      </c>
      <c r="B12" s="628"/>
      <c r="C12" s="628"/>
      <c r="D12" s="628"/>
      <c r="E12" s="628"/>
      <c r="F12" s="628"/>
      <c r="G12" s="628"/>
      <c r="H12" s="628"/>
      <c r="I12" s="628"/>
      <c r="J12" s="628"/>
      <c r="K12" s="628"/>
      <c r="L12" s="628"/>
      <c r="M12" s="628"/>
      <c r="N12" s="432" t="s">
        <v>30</v>
      </c>
      <c r="O12" s="354"/>
      <c r="P12" s="348"/>
      <c r="Q12" s="348"/>
      <c r="R12" s="348"/>
      <c r="S12" s="348"/>
      <c r="T12" s="348"/>
      <c r="U12" s="348"/>
      <c r="V12" s="348"/>
      <c r="W12" s="348"/>
      <c r="X12" s="348"/>
      <c r="Y12" s="348"/>
      <c r="Z12" s="348"/>
      <c r="AA12" s="348"/>
    </row>
    <row r="13" spans="1:27" ht="15">
      <c r="A13" s="350"/>
      <c r="B13" s="350"/>
      <c r="C13" s="350"/>
      <c r="D13" s="350"/>
      <c r="E13" s="350"/>
      <c r="F13" s="350"/>
      <c r="G13" s="350"/>
      <c r="H13" s="350"/>
      <c r="I13" s="350"/>
      <c r="J13" s="350"/>
      <c r="K13" s="350"/>
      <c r="L13" s="350"/>
      <c r="M13" s="350"/>
      <c r="N13" s="432" t="s">
        <v>30</v>
      </c>
      <c r="O13" s="350"/>
      <c r="P13" s="348"/>
      <c r="Q13" s="348"/>
      <c r="R13" s="348"/>
      <c r="S13" s="348"/>
      <c r="T13" s="348"/>
      <c r="U13" s="348"/>
      <c r="V13" s="348"/>
      <c r="W13" s="348"/>
      <c r="X13" s="348"/>
      <c r="Y13" s="348"/>
      <c r="Z13" s="348"/>
      <c r="AA13" s="348"/>
    </row>
    <row r="14" spans="1:27" ht="15">
      <c r="A14" s="627" t="s">
        <v>196</v>
      </c>
      <c r="B14" s="633"/>
      <c r="C14" s="633"/>
      <c r="D14" s="633"/>
      <c r="E14" s="633"/>
      <c r="F14" s="633"/>
      <c r="G14" s="633"/>
      <c r="H14" s="633"/>
      <c r="I14" s="633"/>
      <c r="J14" s="633"/>
      <c r="K14" s="633"/>
      <c r="L14" s="633"/>
      <c r="M14" s="350"/>
      <c r="N14" s="432" t="s">
        <v>30</v>
      </c>
      <c r="O14" s="350"/>
      <c r="P14" s="348"/>
      <c r="Q14" s="348"/>
      <c r="R14" s="348"/>
      <c r="S14" s="348"/>
      <c r="T14" s="348"/>
      <c r="U14" s="348"/>
      <c r="V14" s="348"/>
      <c r="W14" s="348"/>
      <c r="X14" s="348"/>
      <c r="Y14" s="348"/>
      <c r="Z14" s="348"/>
      <c r="AA14" s="348"/>
    </row>
    <row r="15" spans="1:27" ht="15">
      <c r="A15" s="350"/>
      <c r="B15" s="350"/>
      <c r="C15" s="350"/>
      <c r="D15" s="350"/>
      <c r="E15" s="350"/>
      <c r="F15" s="350"/>
      <c r="G15" s="350"/>
      <c r="H15" s="350"/>
      <c r="I15" s="350"/>
      <c r="J15" s="350"/>
      <c r="K15" s="350"/>
      <c r="L15" s="350"/>
      <c r="M15" s="350"/>
      <c r="N15" s="432" t="s">
        <v>30</v>
      </c>
      <c r="O15" s="350"/>
      <c r="P15" s="348"/>
      <c r="Q15" s="348"/>
      <c r="R15" s="348"/>
      <c r="S15" s="348"/>
      <c r="T15" s="348"/>
      <c r="U15" s="348"/>
      <c r="V15" s="348"/>
      <c r="W15" s="348"/>
      <c r="X15" s="348"/>
      <c r="Y15" s="348"/>
      <c r="Z15" s="348"/>
      <c r="AA15" s="348"/>
    </row>
    <row r="16" spans="1:27" ht="44.25" customHeight="1">
      <c r="A16" s="627" t="s">
        <v>197</v>
      </c>
      <c r="B16" s="628"/>
      <c r="C16" s="628"/>
      <c r="D16" s="628"/>
      <c r="E16" s="628"/>
      <c r="F16" s="628"/>
      <c r="G16" s="628"/>
      <c r="H16" s="628"/>
      <c r="I16" s="628"/>
      <c r="J16" s="628"/>
      <c r="K16" s="628"/>
      <c r="L16" s="628"/>
      <c r="M16" s="350"/>
      <c r="N16" s="432" t="s">
        <v>30</v>
      </c>
      <c r="O16" s="350"/>
      <c r="P16" s="348"/>
      <c r="Q16" s="348"/>
      <c r="R16" s="348"/>
      <c r="S16" s="348"/>
      <c r="T16" s="348"/>
      <c r="U16" s="348"/>
      <c r="V16" s="348"/>
      <c r="W16" s="348"/>
      <c r="X16" s="348"/>
      <c r="Y16" s="348"/>
      <c r="Z16" s="348"/>
      <c r="AA16" s="348"/>
    </row>
    <row r="17" spans="1:15" ht="15">
      <c r="A17" s="357"/>
      <c r="B17" s="355"/>
      <c r="C17" s="355"/>
      <c r="D17" s="355"/>
      <c r="E17" s="355"/>
      <c r="F17" s="355"/>
      <c r="G17" s="355"/>
      <c r="H17" s="355"/>
      <c r="I17" s="355"/>
      <c r="J17" s="355"/>
      <c r="K17" s="355"/>
      <c r="L17" s="355"/>
      <c r="M17" s="350"/>
      <c r="N17" s="432" t="s">
        <v>30</v>
      </c>
      <c r="O17" s="350"/>
    </row>
    <row r="18" spans="1:15" ht="26.25" customHeight="1">
      <c r="A18" s="627" t="s">
        <v>211</v>
      </c>
      <c r="B18" s="628"/>
      <c r="C18" s="628"/>
      <c r="D18" s="628"/>
      <c r="E18" s="628"/>
      <c r="F18" s="628"/>
      <c r="G18" s="628"/>
      <c r="H18" s="628"/>
      <c r="I18" s="628"/>
      <c r="J18" s="628"/>
      <c r="K18" s="628"/>
      <c r="L18" s="628"/>
      <c r="M18" s="350"/>
      <c r="N18" s="432" t="s">
        <v>30</v>
      </c>
      <c r="O18" s="350"/>
    </row>
    <row r="19" spans="1:15" ht="15">
      <c r="A19" s="350"/>
      <c r="B19" s="350"/>
      <c r="C19" s="350"/>
      <c r="D19" s="350"/>
      <c r="E19" s="350"/>
      <c r="F19" s="350"/>
      <c r="G19" s="350"/>
      <c r="H19" s="350"/>
      <c r="I19" s="350"/>
      <c r="J19" s="350"/>
      <c r="K19" s="350"/>
      <c r="L19" s="350"/>
      <c r="M19" s="350"/>
      <c r="N19" s="432" t="s">
        <v>30</v>
      </c>
      <c r="O19" s="350"/>
    </row>
    <row r="20" spans="1:15" ht="15">
      <c r="A20" s="634" t="s">
        <v>198</v>
      </c>
      <c r="B20" s="628"/>
      <c r="C20" s="628"/>
      <c r="D20" s="628"/>
      <c r="E20" s="628"/>
      <c r="F20" s="628"/>
      <c r="G20" s="628"/>
      <c r="H20" s="628"/>
      <c r="I20" s="628"/>
      <c r="J20" s="628"/>
      <c r="K20" s="628"/>
      <c r="L20" s="628"/>
      <c r="M20" s="350"/>
      <c r="N20" s="432" t="s">
        <v>30</v>
      </c>
      <c r="O20" s="350"/>
    </row>
    <row r="21" spans="1:15" ht="15">
      <c r="A21" s="628"/>
      <c r="B21" s="628"/>
      <c r="C21" s="628"/>
      <c r="D21" s="628"/>
      <c r="E21" s="628"/>
      <c r="F21" s="628"/>
      <c r="G21" s="628"/>
      <c r="H21" s="628"/>
      <c r="I21" s="628"/>
      <c r="J21" s="628"/>
      <c r="K21" s="628"/>
      <c r="L21" s="628"/>
      <c r="M21" s="350"/>
      <c r="N21" s="432" t="s">
        <v>30</v>
      </c>
      <c r="O21" s="350"/>
    </row>
    <row r="22" spans="1:15" ht="15">
      <c r="A22" s="355"/>
      <c r="B22" s="355"/>
      <c r="C22" s="355"/>
      <c r="D22" s="355"/>
      <c r="E22" s="355"/>
      <c r="F22" s="355"/>
      <c r="G22" s="355"/>
      <c r="H22" s="355"/>
      <c r="I22" s="355"/>
      <c r="J22" s="355"/>
      <c r="K22" s="355"/>
      <c r="L22" s="355"/>
      <c r="M22" s="350"/>
      <c r="N22" s="432" t="s">
        <v>30</v>
      </c>
      <c r="O22" s="350"/>
    </row>
    <row r="23" spans="1:15" ht="37.5" customHeight="1">
      <c r="A23" s="631" t="s">
        <v>199</v>
      </c>
      <c r="B23" s="632"/>
      <c r="C23" s="632"/>
      <c r="D23" s="632"/>
      <c r="E23" s="632"/>
      <c r="F23" s="632"/>
      <c r="G23" s="632"/>
      <c r="H23" s="632"/>
      <c r="I23" s="632"/>
      <c r="J23" s="632"/>
      <c r="K23" s="632"/>
      <c r="L23" s="632"/>
      <c r="M23" s="632"/>
      <c r="N23" s="432" t="s">
        <v>30</v>
      </c>
      <c r="O23" s="350"/>
    </row>
    <row r="24" spans="1:15" ht="15">
      <c r="A24" s="357"/>
      <c r="B24" s="355"/>
      <c r="C24" s="355"/>
      <c r="D24" s="355"/>
      <c r="E24" s="355"/>
      <c r="F24" s="355"/>
      <c r="G24" s="355"/>
      <c r="H24" s="355"/>
      <c r="I24" s="355"/>
      <c r="J24" s="355"/>
      <c r="K24" s="355"/>
      <c r="L24" s="355"/>
      <c r="M24" s="355"/>
      <c r="N24" s="432" t="s">
        <v>30</v>
      </c>
      <c r="O24" s="350"/>
    </row>
    <row r="25" spans="1:15" ht="30.75" customHeight="1">
      <c r="A25" s="627" t="s">
        <v>213</v>
      </c>
      <c r="B25" s="628"/>
      <c r="C25" s="628"/>
      <c r="D25" s="628"/>
      <c r="E25" s="628"/>
      <c r="F25" s="628"/>
      <c r="G25" s="628"/>
      <c r="H25" s="628"/>
      <c r="I25" s="628"/>
      <c r="J25" s="628"/>
      <c r="K25" s="628"/>
      <c r="L25" s="628"/>
      <c r="M25" s="628"/>
      <c r="N25" s="432" t="s">
        <v>30</v>
      </c>
      <c r="O25" s="350"/>
    </row>
    <row r="26" spans="1:15" ht="15">
      <c r="A26" s="357"/>
      <c r="B26" s="355"/>
      <c r="C26" s="355"/>
      <c r="D26" s="355"/>
      <c r="E26" s="355"/>
      <c r="F26" s="355"/>
      <c r="G26" s="355"/>
      <c r="H26" s="355"/>
      <c r="I26" s="355"/>
      <c r="J26" s="355"/>
      <c r="K26" s="355"/>
      <c r="L26" s="355"/>
      <c r="M26" s="355"/>
      <c r="N26" s="432"/>
      <c r="O26" s="350"/>
    </row>
    <row r="27" spans="1:15" ht="15">
      <c r="A27" s="357"/>
      <c r="B27" s="355"/>
      <c r="C27" s="355"/>
      <c r="D27" s="355"/>
      <c r="E27" s="355"/>
      <c r="F27" s="355"/>
      <c r="G27" s="355"/>
      <c r="H27" s="355"/>
      <c r="I27" s="355"/>
      <c r="J27" s="355"/>
      <c r="K27" s="355"/>
      <c r="L27" s="355"/>
      <c r="M27" s="355"/>
      <c r="N27" s="432"/>
      <c r="O27" s="350"/>
    </row>
    <row r="28" spans="1:15" ht="15">
      <c r="A28" s="350"/>
      <c r="B28" s="350"/>
      <c r="C28" s="350"/>
      <c r="D28" s="350"/>
      <c r="E28" s="350"/>
      <c r="F28" s="350"/>
      <c r="G28" s="350"/>
      <c r="H28" s="350"/>
      <c r="I28" s="350"/>
      <c r="J28" s="350"/>
      <c r="K28" s="350"/>
      <c r="L28" s="350"/>
      <c r="M28" s="350"/>
      <c r="N28" s="432"/>
      <c r="O28" s="350"/>
    </row>
    <row r="29" spans="1:15" ht="15">
      <c r="A29" s="629"/>
      <c r="B29" s="630"/>
      <c r="C29" s="630"/>
      <c r="D29" s="630"/>
      <c r="E29" s="630"/>
      <c r="F29" s="630"/>
      <c r="G29" s="630"/>
      <c r="H29" s="630"/>
      <c r="I29" s="630"/>
      <c r="J29" s="630"/>
      <c r="K29" s="630"/>
      <c r="L29" s="630"/>
      <c r="M29" s="630"/>
      <c r="N29" s="432"/>
      <c r="O29" s="350"/>
    </row>
    <row r="30" spans="1:15" ht="15">
      <c r="A30" s="350"/>
      <c r="B30" s="350"/>
      <c r="C30" s="350"/>
      <c r="D30" s="350"/>
      <c r="E30" s="350"/>
      <c r="F30" s="350"/>
      <c r="G30" s="350"/>
      <c r="H30" s="350"/>
      <c r="I30" s="350"/>
      <c r="J30" s="350"/>
      <c r="K30" s="350"/>
      <c r="L30" s="350"/>
      <c r="M30" s="350"/>
      <c r="N30" s="432"/>
      <c r="O30" s="350"/>
    </row>
    <row r="31" spans="1:15" ht="15">
      <c r="A31" s="627"/>
      <c r="B31" s="628"/>
      <c r="C31" s="628"/>
      <c r="D31" s="628"/>
      <c r="E31" s="628"/>
      <c r="F31" s="628"/>
      <c r="G31" s="628"/>
      <c r="H31" s="628"/>
      <c r="I31" s="628"/>
      <c r="J31" s="628"/>
      <c r="K31" s="628"/>
      <c r="L31" s="628"/>
      <c r="M31" s="628"/>
      <c r="N31" s="432"/>
      <c r="O31" s="350"/>
    </row>
    <row r="32" spans="1:15" ht="15">
      <c r="A32" s="357"/>
      <c r="B32" s="355"/>
      <c r="C32" s="355"/>
      <c r="D32" s="355"/>
      <c r="E32" s="355"/>
      <c r="F32" s="355"/>
      <c r="G32" s="355"/>
      <c r="H32" s="355"/>
      <c r="I32" s="355"/>
      <c r="J32" s="355"/>
      <c r="K32" s="355"/>
      <c r="L32" s="355"/>
      <c r="M32" s="355"/>
      <c r="N32" s="432"/>
      <c r="O32" s="350"/>
    </row>
    <row r="33" spans="1:15" ht="15">
      <c r="A33" s="627"/>
      <c r="B33" s="628"/>
      <c r="C33" s="628"/>
      <c r="D33" s="628"/>
      <c r="E33" s="628"/>
      <c r="F33" s="628"/>
      <c r="G33" s="628"/>
      <c r="H33" s="628"/>
      <c r="I33" s="628"/>
      <c r="J33" s="628"/>
      <c r="K33" s="628"/>
      <c r="L33" s="628"/>
      <c r="M33" s="628"/>
      <c r="N33" s="432"/>
      <c r="O33" s="350"/>
    </row>
    <row r="34" spans="1:15" ht="15">
      <c r="A34" s="348"/>
      <c r="B34" s="348"/>
      <c r="C34" s="348"/>
      <c r="D34" s="348"/>
      <c r="E34" s="348"/>
      <c r="F34" s="348"/>
      <c r="G34" s="348"/>
      <c r="H34" s="348"/>
      <c r="I34" s="348"/>
      <c r="J34" s="348"/>
      <c r="K34" s="348"/>
      <c r="L34" s="348"/>
      <c r="M34" s="348"/>
      <c r="N34" s="432"/>
      <c r="O34" s="350"/>
    </row>
    <row r="35" spans="1:15" ht="15">
      <c r="A35" s="627"/>
      <c r="B35" s="628"/>
      <c r="C35" s="628"/>
      <c r="D35" s="628"/>
      <c r="E35" s="628"/>
      <c r="F35" s="628"/>
      <c r="G35" s="628"/>
      <c r="H35" s="628"/>
      <c r="I35" s="628"/>
      <c r="J35" s="628"/>
      <c r="K35" s="628"/>
      <c r="L35" s="628"/>
      <c r="M35" s="628"/>
      <c r="N35" s="432"/>
      <c r="O35" s="350"/>
    </row>
    <row r="36" spans="1:15" ht="15">
      <c r="A36" s="357"/>
      <c r="B36" s="355"/>
      <c r="C36" s="355"/>
      <c r="D36" s="355"/>
      <c r="E36" s="355"/>
      <c r="F36" s="355"/>
      <c r="G36" s="355"/>
      <c r="H36" s="355"/>
      <c r="I36" s="355"/>
      <c r="J36" s="355"/>
      <c r="K36" s="355"/>
      <c r="L36" s="355"/>
      <c r="M36" s="355"/>
      <c r="N36" s="432"/>
      <c r="O36" s="350"/>
    </row>
    <row r="37" spans="1:15" ht="15">
      <c r="A37" s="627"/>
      <c r="B37" s="628"/>
      <c r="C37" s="628"/>
      <c r="D37" s="628"/>
      <c r="E37" s="628"/>
      <c r="F37" s="628"/>
      <c r="G37" s="628"/>
      <c r="H37" s="628"/>
      <c r="I37" s="628"/>
      <c r="J37" s="628"/>
      <c r="K37" s="628"/>
      <c r="L37" s="628"/>
      <c r="M37" s="628"/>
      <c r="N37" s="432"/>
      <c r="O37" s="350"/>
    </row>
    <row r="38" spans="1:15" ht="15">
      <c r="A38" s="357"/>
      <c r="B38" s="355"/>
      <c r="C38" s="355"/>
      <c r="D38" s="355"/>
      <c r="E38" s="355"/>
      <c r="F38" s="355"/>
      <c r="G38" s="355"/>
      <c r="H38" s="355"/>
      <c r="I38" s="355"/>
      <c r="J38" s="355"/>
      <c r="K38" s="355"/>
      <c r="L38" s="355"/>
      <c r="M38" s="355"/>
      <c r="N38" s="432"/>
      <c r="O38" s="350"/>
    </row>
    <row r="39" spans="1:15" ht="15">
      <c r="A39" s="627"/>
      <c r="B39" s="628"/>
      <c r="C39" s="628"/>
      <c r="D39" s="628"/>
      <c r="E39" s="628"/>
      <c r="F39" s="628"/>
      <c r="G39" s="628"/>
      <c r="H39" s="628"/>
      <c r="I39" s="628"/>
      <c r="J39" s="628"/>
      <c r="K39" s="628"/>
      <c r="L39" s="628"/>
      <c r="M39" s="628"/>
      <c r="N39" s="433" t="s">
        <v>61</v>
      </c>
      <c r="O39" s="350"/>
    </row>
  </sheetData>
  <sheetProtection/>
  <mergeCells count="18">
    <mergeCell ref="A12:M12"/>
    <mergeCell ref="A8:M8"/>
    <mergeCell ref="A10:M10"/>
    <mergeCell ref="A3:M3"/>
    <mergeCell ref="A4:M4"/>
    <mergeCell ref="A6:M6"/>
    <mergeCell ref="A23:M23"/>
    <mergeCell ref="A25:M25"/>
    <mergeCell ref="A14:L14"/>
    <mergeCell ref="A16:L16"/>
    <mergeCell ref="A18:L18"/>
    <mergeCell ref="A20:L21"/>
    <mergeCell ref="A39:M39"/>
    <mergeCell ref="A29:M29"/>
    <mergeCell ref="A31:M31"/>
    <mergeCell ref="A33:M33"/>
    <mergeCell ref="A35:M35"/>
    <mergeCell ref="A37:M37"/>
  </mergeCells>
  <printOptions/>
  <pageMargins left="0.75" right="0.75" top="1" bottom="1" header="0.5" footer="0.5"/>
  <pageSetup horizontalDpi="600" verticalDpi="600" orientation="landscape" scale="83" r:id="rId1"/>
  <headerFooter alignWithMargins="0">
    <oddFooter>&amp;CExhibit E - Justification for Base Adjustments</oddFooter>
  </headerFooter>
  <rowBreaks count="1" manualBreakCount="1">
    <brk id="18" max="255"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B29"/>
  <sheetViews>
    <sheetView showGridLines="0" showOutlineSymbols="0" view="pageBreakPreview" zoomScale="77" zoomScaleNormal="82" zoomScaleSheetLayoutView="77" zoomScalePageLayoutView="0" workbookViewId="0" topLeftCell="A1">
      <selection activeCell="M21" sqref="M21"/>
    </sheetView>
  </sheetViews>
  <sheetFormatPr defaultColWidth="9.6640625" defaultRowHeight="15"/>
  <cols>
    <col min="1" max="1" width="3.77734375" style="13" customWidth="1"/>
    <col min="2" max="2" width="23.88671875" style="13" customWidth="1"/>
    <col min="3" max="3" width="5.6640625" style="13" customWidth="1"/>
    <col min="4" max="4" width="6.77734375" style="13" customWidth="1"/>
    <col min="5" max="5" width="10.6640625" style="13" customWidth="1"/>
    <col min="6" max="6" width="5.5546875" style="13" customWidth="1"/>
    <col min="7" max="7" width="5.6640625" style="13" customWidth="1"/>
    <col min="8" max="8" width="7.77734375" style="13" customWidth="1"/>
    <col min="9" max="10" width="5.6640625" style="13" customWidth="1"/>
    <col min="11" max="11" width="8.77734375" style="13" customWidth="1"/>
    <col min="12" max="12" width="5.6640625" style="13" customWidth="1"/>
    <col min="13" max="13" width="6.77734375" style="13" customWidth="1"/>
    <col min="14" max="14" width="11.4453125" style="13" customWidth="1"/>
    <col min="15" max="15" width="0.9921875" style="174" customWidth="1"/>
    <col min="16" max="16384" width="9.6640625" style="13" customWidth="1"/>
  </cols>
  <sheetData>
    <row r="1" spans="1:15" ht="20.25">
      <c r="A1" s="571" t="s">
        <v>39</v>
      </c>
      <c r="B1" s="572"/>
      <c r="C1" s="572"/>
      <c r="D1" s="572"/>
      <c r="E1" s="572"/>
      <c r="F1" s="572"/>
      <c r="G1" s="572"/>
      <c r="H1" s="572"/>
      <c r="I1" s="572"/>
      <c r="J1" s="572"/>
      <c r="K1" s="572"/>
      <c r="L1" s="572"/>
      <c r="M1" s="572"/>
      <c r="N1" s="572"/>
      <c r="O1" s="173" t="s">
        <v>30</v>
      </c>
    </row>
    <row r="2" spans="1:15" ht="15.75">
      <c r="A2" s="1"/>
      <c r="B2" s="1"/>
      <c r="C2" s="1"/>
      <c r="D2" s="1"/>
      <c r="E2" s="1"/>
      <c r="F2" s="1"/>
      <c r="G2" s="1"/>
      <c r="H2" s="1"/>
      <c r="I2" s="1"/>
      <c r="J2" s="1"/>
      <c r="K2" s="1"/>
      <c r="L2" s="1"/>
      <c r="M2" s="1"/>
      <c r="N2" s="1"/>
      <c r="O2" s="173" t="s">
        <v>30</v>
      </c>
    </row>
    <row r="3" spans="1:15" ht="18.75">
      <c r="A3" s="654" t="s">
        <v>35</v>
      </c>
      <c r="B3" s="541"/>
      <c r="C3" s="541"/>
      <c r="D3" s="541"/>
      <c r="E3" s="541"/>
      <c r="F3" s="541"/>
      <c r="G3" s="541"/>
      <c r="H3" s="541"/>
      <c r="I3" s="541"/>
      <c r="J3" s="541"/>
      <c r="K3" s="541"/>
      <c r="L3" s="541"/>
      <c r="M3" s="541"/>
      <c r="N3" s="541"/>
      <c r="O3" s="173" t="s">
        <v>30</v>
      </c>
    </row>
    <row r="4" spans="1:15" ht="16.5">
      <c r="A4" s="655" t="str">
        <f>+'B. Summary of Requirements '!A5</f>
        <v>National Drug Intelligence Center</v>
      </c>
      <c r="B4" s="554"/>
      <c r="C4" s="554"/>
      <c r="D4" s="554"/>
      <c r="E4" s="554"/>
      <c r="F4" s="554"/>
      <c r="G4" s="554"/>
      <c r="H4" s="554"/>
      <c r="I4" s="554"/>
      <c r="J4" s="554"/>
      <c r="K4" s="554"/>
      <c r="L4" s="554"/>
      <c r="M4" s="554"/>
      <c r="N4" s="554"/>
      <c r="O4" s="173" t="s">
        <v>30</v>
      </c>
    </row>
    <row r="5" spans="1:15" ht="16.5">
      <c r="A5" s="655" t="str">
        <f>+'B. Summary of Requirements '!A6</f>
        <v>Salaries and Expenses</v>
      </c>
      <c r="B5" s="541"/>
      <c r="C5" s="541"/>
      <c r="D5" s="541"/>
      <c r="E5" s="541"/>
      <c r="F5" s="541"/>
      <c r="G5" s="541"/>
      <c r="H5" s="541"/>
      <c r="I5" s="541"/>
      <c r="J5" s="541"/>
      <c r="K5" s="541"/>
      <c r="L5" s="541"/>
      <c r="M5" s="541"/>
      <c r="N5" s="541"/>
      <c r="O5" s="173" t="s">
        <v>30</v>
      </c>
    </row>
    <row r="6" spans="1:15" ht="15.75">
      <c r="A6" s="649" t="s">
        <v>1</v>
      </c>
      <c r="B6" s="554"/>
      <c r="C6" s="554"/>
      <c r="D6" s="554"/>
      <c r="E6" s="554"/>
      <c r="F6" s="554"/>
      <c r="G6" s="554"/>
      <c r="H6" s="554"/>
      <c r="I6" s="554"/>
      <c r="J6" s="554"/>
      <c r="K6" s="554"/>
      <c r="L6" s="554"/>
      <c r="M6" s="554"/>
      <c r="N6" s="554"/>
      <c r="O6" s="173" t="s">
        <v>30</v>
      </c>
    </row>
    <row r="7" spans="1:15" ht="15.75">
      <c r="A7" s="1"/>
      <c r="B7" s="1"/>
      <c r="C7" s="1"/>
      <c r="D7" s="1"/>
      <c r="E7" s="1"/>
      <c r="F7" s="14"/>
      <c r="G7" s="14"/>
      <c r="H7" s="14"/>
      <c r="I7" s="1"/>
      <c r="J7" s="1"/>
      <c r="K7" s="1"/>
      <c r="L7" s="1"/>
      <c r="M7" s="1"/>
      <c r="N7" s="1"/>
      <c r="O7" s="173" t="s">
        <v>30</v>
      </c>
    </row>
    <row r="8" spans="1:15" ht="15.75">
      <c r="A8" s="1"/>
      <c r="B8" s="1"/>
      <c r="C8" s="14"/>
      <c r="D8" s="14"/>
      <c r="E8" s="14"/>
      <c r="F8" s="14"/>
      <c r="G8" s="14"/>
      <c r="H8" s="14"/>
      <c r="I8" s="1"/>
      <c r="J8" s="1"/>
      <c r="K8" s="1"/>
      <c r="L8" s="15"/>
      <c r="M8" s="14"/>
      <c r="N8" s="14"/>
      <c r="O8" s="173" t="s">
        <v>30</v>
      </c>
    </row>
    <row r="9" spans="1:15" ht="15.75">
      <c r="A9" s="63"/>
      <c r="B9" s="64"/>
      <c r="C9" s="643" t="s">
        <v>161</v>
      </c>
      <c r="D9" s="644"/>
      <c r="E9" s="645"/>
      <c r="F9" s="643" t="s">
        <v>59</v>
      </c>
      <c r="G9" s="644"/>
      <c r="H9" s="645"/>
      <c r="I9" s="643" t="s">
        <v>60</v>
      </c>
      <c r="J9" s="644"/>
      <c r="K9" s="645"/>
      <c r="L9" s="643" t="s">
        <v>36</v>
      </c>
      <c r="M9" s="644"/>
      <c r="N9" s="645"/>
      <c r="O9" s="173" t="s">
        <v>30</v>
      </c>
    </row>
    <row r="10" spans="1:15" ht="15.75">
      <c r="A10" s="60"/>
      <c r="B10" s="2"/>
      <c r="C10" s="646"/>
      <c r="D10" s="647"/>
      <c r="E10" s="648"/>
      <c r="F10" s="646"/>
      <c r="G10" s="647"/>
      <c r="H10" s="648"/>
      <c r="I10" s="646"/>
      <c r="J10" s="647"/>
      <c r="K10" s="648"/>
      <c r="L10" s="646"/>
      <c r="M10" s="647"/>
      <c r="N10" s="648"/>
      <c r="O10" s="173" t="s">
        <v>30</v>
      </c>
    </row>
    <row r="11" spans="1:15" ht="3" customHeight="1">
      <c r="A11" s="60"/>
      <c r="B11" s="1"/>
      <c r="C11" s="60"/>
      <c r="D11" s="1"/>
      <c r="E11" s="1"/>
      <c r="F11" s="60"/>
      <c r="G11" s="1"/>
      <c r="H11" s="1"/>
      <c r="I11" s="60"/>
      <c r="J11" s="1"/>
      <c r="K11" s="1"/>
      <c r="L11" s="60"/>
      <c r="M11" s="1"/>
      <c r="N11" s="55"/>
      <c r="O11" s="173" t="s">
        <v>30</v>
      </c>
    </row>
    <row r="12" spans="1:15" ht="16.5" thickBot="1">
      <c r="A12" s="66" t="s">
        <v>101</v>
      </c>
      <c r="B12" s="98"/>
      <c r="C12" s="89" t="s">
        <v>19</v>
      </c>
      <c r="D12" s="65" t="s">
        <v>103</v>
      </c>
      <c r="E12" s="65" t="s">
        <v>21</v>
      </c>
      <c r="F12" s="89" t="s">
        <v>19</v>
      </c>
      <c r="G12" s="65" t="s">
        <v>103</v>
      </c>
      <c r="H12" s="65" t="s">
        <v>21</v>
      </c>
      <c r="I12" s="89" t="s">
        <v>19</v>
      </c>
      <c r="J12" s="65" t="s">
        <v>103</v>
      </c>
      <c r="K12" s="65" t="s">
        <v>21</v>
      </c>
      <c r="L12" s="89" t="s">
        <v>19</v>
      </c>
      <c r="M12" s="65" t="s">
        <v>103</v>
      </c>
      <c r="N12" s="90" t="s">
        <v>21</v>
      </c>
      <c r="O12" s="173" t="s">
        <v>30</v>
      </c>
    </row>
    <row r="13" spans="1:15" ht="15.75">
      <c r="A13" s="656" t="s">
        <v>193</v>
      </c>
      <c r="B13" s="657"/>
      <c r="C13" s="229">
        <v>239</v>
      </c>
      <c r="D13" s="230"/>
      <c r="E13" s="230">
        <v>44000</v>
      </c>
      <c r="F13" s="229"/>
      <c r="G13" s="230"/>
      <c r="H13" s="230"/>
      <c r="I13" s="229"/>
      <c r="J13" s="230"/>
      <c r="K13" s="230">
        <v>2775</v>
      </c>
      <c r="L13" s="229">
        <f>C13+F13+I13</f>
        <v>239</v>
      </c>
      <c r="M13" s="230">
        <f>D13+G13+J13</f>
        <v>0</v>
      </c>
      <c r="N13" s="231">
        <f>E13+H13+K13</f>
        <v>46775</v>
      </c>
      <c r="O13" s="173" t="s">
        <v>30</v>
      </c>
    </row>
    <row r="14" spans="1:15" ht="9" customHeight="1">
      <c r="A14" s="60"/>
      <c r="B14" s="1" t="s">
        <v>20</v>
      </c>
      <c r="C14" s="60"/>
      <c r="D14" s="2"/>
      <c r="E14" s="2"/>
      <c r="F14" s="60"/>
      <c r="G14" s="2"/>
      <c r="H14" s="2"/>
      <c r="I14" s="60"/>
      <c r="J14" s="2"/>
      <c r="K14" s="2"/>
      <c r="L14" s="60"/>
      <c r="M14" s="2"/>
      <c r="N14" s="55"/>
      <c r="O14" s="173" t="s">
        <v>30</v>
      </c>
    </row>
    <row r="15" spans="1:15" ht="15.75">
      <c r="A15" s="652" t="s">
        <v>27</v>
      </c>
      <c r="B15" s="653"/>
      <c r="C15" s="232">
        <f>SUM(C13:C13)</f>
        <v>239</v>
      </c>
      <c r="D15" s="233">
        <f>SUM(D13:D13)</f>
        <v>0</v>
      </c>
      <c r="E15" s="58">
        <f>SUM(E13:E13)</f>
        <v>44000</v>
      </c>
      <c r="F15" s="232">
        <f aca="true" t="shared" si="0" ref="F15:M15">SUM(F13:F13)</f>
        <v>0</v>
      </c>
      <c r="G15" s="233">
        <f t="shared" si="0"/>
        <v>0</v>
      </c>
      <c r="H15" s="58">
        <f t="shared" si="0"/>
        <v>0</v>
      </c>
      <c r="I15" s="232">
        <f t="shared" si="0"/>
        <v>0</v>
      </c>
      <c r="J15" s="233">
        <f t="shared" si="0"/>
        <v>0</v>
      </c>
      <c r="K15" s="58">
        <f>SUM(K13:K13)</f>
        <v>2775</v>
      </c>
      <c r="L15" s="232">
        <f t="shared" si="0"/>
        <v>239</v>
      </c>
      <c r="M15" s="233">
        <f t="shared" si="0"/>
        <v>0</v>
      </c>
      <c r="N15" s="59">
        <f>SUM(N13:N13)</f>
        <v>46775</v>
      </c>
      <c r="O15" s="173" t="s">
        <v>30</v>
      </c>
    </row>
    <row r="16" spans="1:28" ht="15.75">
      <c r="A16" s="650" t="s">
        <v>9</v>
      </c>
      <c r="B16" s="651"/>
      <c r="C16" s="234"/>
      <c r="D16" s="235"/>
      <c r="E16" s="235"/>
      <c r="F16" s="234"/>
      <c r="G16" s="235"/>
      <c r="H16" s="235"/>
      <c r="I16" s="234"/>
      <c r="J16" s="235"/>
      <c r="K16" s="235"/>
      <c r="L16" s="234"/>
      <c r="M16" s="235"/>
      <c r="N16" s="236"/>
      <c r="O16" s="173" t="s">
        <v>30</v>
      </c>
      <c r="P16" s="17"/>
      <c r="Q16" s="17"/>
      <c r="R16" s="17"/>
      <c r="S16" s="17"/>
      <c r="T16" s="17"/>
      <c r="U16" s="17"/>
      <c r="V16" s="17"/>
      <c r="W16" s="17"/>
      <c r="X16" s="17"/>
      <c r="Y16" s="17"/>
      <c r="Z16" s="17"/>
      <c r="AA16" s="17"/>
      <c r="AB16" s="17"/>
    </row>
    <row r="17" spans="1:15" ht="15.75">
      <c r="A17" s="650" t="s">
        <v>8</v>
      </c>
      <c r="B17" s="651"/>
      <c r="C17" s="237"/>
      <c r="D17" s="238">
        <f>SUM(D15:D16)</f>
        <v>0</v>
      </c>
      <c r="E17" s="238"/>
      <c r="F17" s="237"/>
      <c r="G17" s="238">
        <f>+G15+G16</f>
        <v>0</v>
      </c>
      <c r="H17" s="238"/>
      <c r="I17" s="237"/>
      <c r="J17" s="238">
        <f>+J15+J16</f>
        <v>0</v>
      </c>
      <c r="K17" s="238"/>
      <c r="L17" s="237"/>
      <c r="M17" s="238">
        <f>SUM(M15:M16)</f>
        <v>0</v>
      </c>
      <c r="N17" s="239"/>
      <c r="O17" s="173" t="s">
        <v>30</v>
      </c>
    </row>
    <row r="18" spans="1:15" ht="15.75">
      <c r="A18" s="641" t="s">
        <v>10</v>
      </c>
      <c r="B18" s="642"/>
      <c r="C18" s="229"/>
      <c r="D18" s="230"/>
      <c r="E18" s="230"/>
      <c r="F18" s="229"/>
      <c r="G18" s="230"/>
      <c r="H18" s="230"/>
      <c r="I18" s="229"/>
      <c r="J18" s="230"/>
      <c r="K18" s="230"/>
      <c r="L18" s="229"/>
      <c r="M18" s="230"/>
      <c r="N18" s="231"/>
      <c r="O18" s="173" t="s">
        <v>30</v>
      </c>
    </row>
    <row r="19" spans="1:15" ht="15.75">
      <c r="A19" s="659" t="s">
        <v>109</v>
      </c>
      <c r="B19" s="660"/>
      <c r="C19" s="229"/>
      <c r="D19" s="230"/>
      <c r="E19" s="230"/>
      <c r="F19" s="229"/>
      <c r="G19" s="230"/>
      <c r="H19" s="230"/>
      <c r="I19" s="229"/>
      <c r="J19" s="230"/>
      <c r="K19" s="230"/>
      <c r="L19" s="229"/>
      <c r="M19" s="230">
        <v>0</v>
      </c>
      <c r="N19" s="231"/>
      <c r="O19" s="173" t="s">
        <v>30</v>
      </c>
    </row>
    <row r="20" spans="1:15" ht="15.75">
      <c r="A20" s="661" t="s">
        <v>136</v>
      </c>
      <c r="B20" s="662"/>
      <c r="C20" s="234"/>
      <c r="D20" s="235"/>
      <c r="E20" s="235"/>
      <c r="F20" s="234"/>
      <c r="G20" s="235"/>
      <c r="H20" s="235"/>
      <c r="I20" s="234"/>
      <c r="J20" s="235"/>
      <c r="K20" s="235"/>
      <c r="L20" s="234"/>
      <c r="M20" s="235">
        <v>0</v>
      </c>
      <c r="N20" s="236"/>
      <c r="O20" s="173" t="s">
        <v>30</v>
      </c>
    </row>
    <row r="21" spans="1:15" ht="15.75">
      <c r="A21" s="663" t="s">
        <v>11</v>
      </c>
      <c r="B21" s="651"/>
      <c r="C21" s="234"/>
      <c r="D21" s="235">
        <f>D20+D19+D17</f>
        <v>0</v>
      </c>
      <c r="E21" s="240"/>
      <c r="F21" s="234"/>
      <c r="G21" s="235">
        <f>G20+G19+G17</f>
        <v>0</v>
      </c>
      <c r="H21" s="240"/>
      <c r="I21" s="234"/>
      <c r="J21" s="235">
        <f>J20+J19+J17</f>
        <v>0</v>
      </c>
      <c r="K21" s="240"/>
      <c r="L21" s="234"/>
      <c r="M21" s="235">
        <f>M20+M19+M17</f>
        <v>0</v>
      </c>
      <c r="N21" s="241"/>
      <c r="O21" s="173" t="s">
        <v>30</v>
      </c>
    </row>
    <row r="22" spans="1:15" ht="15.75">
      <c r="A22" s="1"/>
      <c r="B22" s="1"/>
      <c r="C22" s="1"/>
      <c r="D22" s="1"/>
      <c r="E22" s="1"/>
      <c r="F22" s="1"/>
      <c r="G22" s="1"/>
      <c r="H22" s="1"/>
      <c r="I22" s="1"/>
      <c r="J22" s="1"/>
      <c r="K22" s="1"/>
      <c r="L22" s="1"/>
      <c r="M22" s="1"/>
      <c r="N22" s="1"/>
      <c r="O22" s="173" t="s">
        <v>30</v>
      </c>
    </row>
    <row r="23" spans="1:15" ht="15.75">
      <c r="A23" s="1" t="s">
        <v>268</v>
      </c>
      <c r="B23" s="1"/>
      <c r="C23" s="1"/>
      <c r="D23" s="1"/>
      <c r="E23" s="1"/>
      <c r="F23" s="1"/>
      <c r="G23" s="1"/>
      <c r="H23" s="1"/>
      <c r="I23" s="1"/>
      <c r="J23" s="1"/>
      <c r="K23" s="1"/>
      <c r="L23" s="1"/>
      <c r="M23" s="1"/>
      <c r="N23" s="1"/>
      <c r="O23" s="173" t="s">
        <v>30</v>
      </c>
    </row>
    <row r="24" spans="1:15" ht="14.25" customHeight="1">
      <c r="A24" s="1" t="s">
        <v>233</v>
      </c>
      <c r="B24" s="50"/>
      <c r="C24" s="50"/>
      <c r="D24" s="50"/>
      <c r="E24" s="50"/>
      <c r="F24" s="50"/>
      <c r="G24" s="50"/>
      <c r="H24" s="50"/>
      <c r="I24" s="50"/>
      <c r="J24" s="50"/>
      <c r="K24" s="50"/>
      <c r="L24" s="1"/>
      <c r="M24" s="1"/>
      <c r="N24" s="1"/>
      <c r="O24" s="173" t="s">
        <v>30</v>
      </c>
    </row>
    <row r="25" spans="1:15" ht="15.75">
      <c r="A25" s="1" t="s">
        <v>234</v>
      </c>
      <c r="B25" s="1"/>
      <c r="C25" s="1"/>
      <c r="D25" s="1"/>
      <c r="E25" s="1"/>
      <c r="F25" s="1"/>
      <c r="G25" s="1"/>
      <c r="H25" s="1"/>
      <c r="I25" s="1"/>
      <c r="J25" s="1"/>
      <c r="K25" s="1"/>
      <c r="L25" s="1"/>
      <c r="M25" s="1"/>
      <c r="N25" s="1"/>
      <c r="O25" s="173" t="s">
        <v>61</v>
      </c>
    </row>
    <row r="26" spans="1:15" ht="15.75">
      <c r="A26" s="658"/>
      <c r="B26" s="658"/>
      <c r="C26" s="658"/>
      <c r="D26" s="658"/>
      <c r="E26" s="658"/>
      <c r="F26" s="658"/>
      <c r="G26" s="658"/>
      <c r="H26" s="658"/>
      <c r="I26" s="658"/>
      <c r="J26" s="658"/>
      <c r="K26" s="658"/>
      <c r="L26" s="658"/>
      <c r="M26" s="658"/>
      <c r="N26" s="658"/>
      <c r="O26" s="173"/>
    </row>
    <row r="27" spans="1:14" ht="15.75">
      <c r="A27" s="1"/>
      <c r="B27" s="1"/>
      <c r="C27" s="1"/>
      <c r="D27" s="1"/>
      <c r="E27" s="1"/>
      <c r="F27" s="1"/>
      <c r="G27" s="1"/>
      <c r="H27" s="1"/>
      <c r="I27" s="1"/>
      <c r="J27" s="1"/>
      <c r="K27" s="1"/>
      <c r="L27" s="1"/>
      <c r="M27" s="1"/>
      <c r="N27" s="1"/>
    </row>
    <row r="28" spans="1:14" ht="15.75">
      <c r="A28" s="54"/>
      <c r="B28" s="54"/>
      <c r="C28" s="54"/>
      <c r="D28" s="54"/>
      <c r="E28" s="54"/>
      <c r="F28" s="1"/>
      <c r="G28" s="1"/>
      <c r="H28" s="1"/>
      <c r="I28" s="1"/>
      <c r="J28" s="1"/>
      <c r="K28" s="1"/>
      <c r="L28" s="1"/>
      <c r="M28" s="1"/>
      <c r="N28" s="1"/>
    </row>
    <row r="29" ht="15.75">
      <c r="A29" s="1"/>
    </row>
  </sheetData>
  <sheetProtection/>
  <mergeCells count="18">
    <mergeCell ref="A26:N26"/>
    <mergeCell ref="A19:B19"/>
    <mergeCell ref="A20:B20"/>
    <mergeCell ref="A21:B21"/>
    <mergeCell ref="A1:N1"/>
    <mergeCell ref="A3:N3"/>
    <mergeCell ref="A4:N4"/>
    <mergeCell ref="A5:N5"/>
    <mergeCell ref="A18:B18"/>
    <mergeCell ref="I9:K10"/>
    <mergeCell ref="A6:N6"/>
    <mergeCell ref="F9:H10"/>
    <mergeCell ref="L9:N10"/>
    <mergeCell ref="C9:E10"/>
    <mergeCell ref="A17:B17"/>
    <mergeCell ref="A15:B15"/>
    <mergeCell ref="A16:B16"/>
    <mergeCell ref="A13:B13"/>
  </mergeCells>
  <printOptions horizontalCentered="1"/>
  <pageMargins left="0.5" right="0.5" top="0.5" bottom="0.55" header="0" footer="0"/>
  <pageSetup firstPageNumber="2" useFirstPageNumber="1" fitToHeight="1" fitToWidth="1" horizontalDpi="300" verticalDpi="300" orientation="landscape" scale="93" r:id="rId1"/>
  <headerFooter alignWithMargins="0">
    <oddFooter>&amp;C&amp;"Times New Roman,Regular"Exhibit F - Crosswalk of 2009 Availability</oddFooter>
  </headerFooter>
</worksheet>
</file>

<file path=xl/worksheets/sheet7.xml><?xml version="1.0" encoding="utf-8"?>
<worksheet xmlns="http://schemas.openxmlformats.org/spreadsheetml/2006/main" xmlns:r="http://schemas.openxmlformats.org/officeDocument/2006/relationships">
  <sheetPr codeName="Sheet12">
    <pageSetUpPr fitToPage="1"/>
  </sheetPr>
  <dimension ref="A1:AB28"/>
  <sheetViews>
    <sheetView view="pageBreakPreview" zoomScale="73" zoomScaleNormal="62" zoomScaleSheetLayoutView="73" zoomScalePageLayoutView="0" workbookViewId="0" topLeftCell="A1">
      <selection activeCell="M21" sqref="M21"/>
    </sheetView>
  </sheetViews>
  <sheetFormatPr defaultColWidth="8.88671875" defaultRowHeight="15"/>
  <cols>
    <col min="2" max="2" width="11.77734375" style="0" customWidth="1"/>
    <col min="4" max="4" width="8.77734375" style="0" customWidth="1"/>
    <col min="5" max="5" width="10.3359375" style="151" customWidth="1"/>
    <col min="14" max="14" width="12.21484375" style="0" customWidth="1"/>
    <col min="15" max="15" width="1.99609375" style="0" customWidth="1"/>
  </cols>
  <sheetData>
    <row r="1" spans="1:15" ht="20.25">
      <c r="A1" s="685" t="s">
        <v>163</v>
      </c>
      <c r="B1" s="686"/>
      <c r="C1" s="686"/>
      <c r="D1" s="686"/>
      <c r="E1" s="142"/>
      <c r="F1" s="142"/>
      <c r="G1" s="142"/>
      <c r="H1" s="142"/>
      <c r="I1" s="142"/>
      <c r="J1" s="142"/>
      <c r="K1" s="142"/>
      <c r="L1" s="142"/>
      <c r="M1" s="142"/>
      <c r="N1" s="307"/>
      <c r="O1" s="175" t="s">
        <v>30</v>
      </c>
    </row>
    <row r="2" spans="1:15" ht="15.75">
      <c r="A2" s="142"/>
      <c r="B2" s="142"/>
      <c r="C2" s="142"/>
      <c r="D2" s="142"/>
      <c r="E2" s="142"/>
      <c r="F2" s="142"/>
      <c r="G2" s="142"/>
      <c r="H2" s="142"/>
      <c r="I2" s="142"/>
      <c r="J2" s="142"/>
      <c r="K2" s="142"/>
      <c r="L2" s="142"/>
      <c r="M2" s="142"/>
      <c r="N2" s="307"/>
      <c r="O2" s="175" t="s">
        <v>30</v>
      </c>
    </row>
    <row r="3" spans="1:15" s="13" customFormat="1" ht="18.75">
      <c r="A3" s="687" t="s">
        <v>162</v>
      </c>
      <c r="B3" s="688"/>
      <c r="C3" s="688"/>
      <c r="D3" s="688"/>
      <c r="E3" s="688"/>
      <c r="F3" s="688"/>
      <c r="G3" s="688"/>
      <c r="H3" s="688"/>
      <c r="I3" s="688"/>
      <c r="J3" s="688"/>
      <c r="K3" s="688"/>
      <c r="L3" s="688"/>
      <c r="M3" s="688"/>
      <c r="N3" s="688"/>
      <c r="O3" s="173" t="s">
        <v>30</v>
      </c>
    </row>
    <row r="4" spans="1:15" s="13" customFormat="1" ht="15.75">
      <c r="A4" s="678" t="str">
        <f>+'B. Summary of Requirements '!A5</f>
        <v>National Drug Intelligence Center</v>
      </c>
      <c r="B4" s="689"/>
      <c r="C4" s="689"/>
      <c r="D4" s="689"/>
      <c r="E4" s="689"/>
      <c r="F4" s="689"/>
      <c r="G4" s="689"/>
      <c r="H4" s="689"/>
      <c r="I4" s="689"/>
      <c r="J4" s="689"/>
      <c r="K4" s="689"/>
      <c r="L4" s="689"/>
      <c r="M4" s="689"/>
      <c r="N4" s="689"/>
      <c r="O4" s="173" t="s">
        <v>30</v>
      </c>
    </row>
    <row r="5" spans="1:15" s="13" customFormat="1" ht="15.75">
      <c r="A5" s="678" t="str">
        <f>+'B. Summary of Requirements '!A6</f>
        <v>Salaries and Expenses</v>
      </c>
      <c r="B5" s="690"/>
      <c r="C5" s="690"/>
      <c r="D5" s="690"/>
      <c r="E5" s="690"/>
      <c r="F5" s="690"/>
      <c r="G5" s="690"/>
      <c r="H5" s="690"/>
      <c r="I5" s="690"/>
      <c r="J5" s="690"/>
      <c r="K5" s="690"/>
      <c r="L5" s="690"/>
      <c r="M5" s="690"/>
      <c r="N5" s="690"/>
      <c r="O5" s="173" t="s">
        <v>30</v>
      </c>
    </row>
    <row r="6" spans="1:15" s="13" customFormat="1" ht="15.75">
      <c r="A6" s="670" t="s">
        <v>1</v>
      </c>
      <c r="B6" s="671"/>
      <c r="C6" s="671"/>
      <c r="D6" s="671"/>
      <c r="E6" s="671"/>
      <c r="F6" s="671"/>
      <c r="G6" s="671"/>
      <c r="H6" s="671"/>
      <c r="I6" s="671"/>
      <c r="J6" s="671"/>
      <c r="K6" s="671"/>
      <c r="L6" s="671"/>
      <c r="M6" s="671"/>
      <c r="N6" s="671"/>
      <c r="O6" s="173" t="s">
        <v>30</v>
      </c>
    </row>
    <row r="7" spans="1:15" s="13" customFormat="1" ht="15.75">
      <c r="A7" s="11"/>
      <c r="B7" s="11"/>
      <c r="C7" s="11"/>
      <c r="D7" s="11"/>
      <c r="E7" s="11"/>
      <c r="F7" s="12"/>
      <c r="G7" s="12"/>
      <c r="H7" s="12"/>
      <c r="I7" s="11"/>
      <c r="J7" s="11"/>
      <c r="K7" s="11"/>
      <c r="L7" s="11"/>
      <c r="M7" s="11"/>
      <c r="N7" s="11"/>
      <c r="O7" s="173" t="s">
        <v>30</v>
      </c>
    </row>
    <row r="8" spans="1:15" s="13" customFormat="1" ht="15.75">
      <c r="A8" s="11"/>
      <c r="B8" s="11"/>
      <c r="C8" s="12"/>
      <c r="D8" s="12"/>
      <c r="E8" s="12"/>
      <c r="F8" s="12"/>
      <c r="G8" s="12"/>
      <c r="H8" s="12"/>
      <c r="I8" s="11"/>
      <c r="J8" s="11"/>
      <c r="K8" s="11"/>
      <c r="L8" s="11"/>
      <c r="M8" s="12"/>
      <c r="N8" s="12"/>
      <c r="O8" s="173" t="s">
        <v>30</v>
      </c>
    </row>
    <row r="9" spans="1:15" s="181" customFormat="1" ht="16.5" customHeight="1">
      <c r="A9" s="308"/>
      <c r="B9" s="309"/>
      <c r="C9" s="664" t="s">
        <v>76</v>
      </c>
      <c r="D9" s="665"/>
      <c r="E9" s="666"/>
      <c r="F9" s="664" t="s">
        <v>59</v>
      </c>
      <c r="G9" s="665"/>
      <c r="H9" s="666"/>
      <c r="I9" s="664" t="s">
        <v>60</v>
      </c>
      <c r="J9" s="665"/>
      <c r="K9" s="666"/>
      <c r="L9" s="664" t="s">
        <v>75</v>
      </c>
      <c r="M9" s="665"/>
      <c r="N9" s="666"/>
      <c r="O9" s="437" t="s">
        <v>30</v>
      </c>
    </row>
    <row r="10" spans="1:15" s="181" customFormat="1" ht="15.75">
      <c r="A10" s="310"/>
      <c r="B10" s="311"/>
      <c r="C10" s="667"/>
      <c r="D10" s="668"/>
      <c r="E10" s="669"/>
      <c r="F10" s="667"/>
      <c r="G10" s="668"/>
      <c r="H10" s="669"/>
      <c r="I10" s="667"/>
      <c r="J10" s="668"/>
      <c r="K10" s="669"/>
      <c r="L10" s="667"/>
      <c r="M10" s="668"/>
      <c r="N10" s="669"/>
      <c r="O10" s="437" t="s">
        <v>30</v>
      </c>
    </row>
    <row r="11" spans="1:15" s="181" customFormat="1" ht="15" customHeight="1">
      <c r="A11" s="310"/>
      <c r="C11" s="310"/>
      <c r="F11" s="310"/>
      <c r="I11" s="310"/>
      <c r="L11" s="310"/>
      <c r="N11" s="135"/>
      <c r="O11" s="437" t="s">
        <v>30</v>
      </c>
    </row>
    <row r="12" spans="1:15" s="181" customFormat="1" ht="16.5" thickBot="1">
      <c r="A12" s="312" t="s">
        <v>101</v>
      </c>
      <c r="B12" s="313"/>
      <c r="C12" s="314" t="s">
        <v>19</v>
      </c>
      <c r="D12" s="315" t="s">
        <v>103</v>
      </c>
      <c r="E12" s="315" t="s">
        <v>21</v>
      </c>
      <c r="F12" s="314" t="s">
        <v>19</v>
      </c>
      <c r="G12" s="315" t="s">
        <v>103</v>
      </c>
      <c r="H12" s="315" t="s">
        <v>21</v>
      </c>
      <c r="I12" s="314" t="s">
        <v>19</v>
      </c>
      <c r="J12" s="315" t="s">
        <v>103</v>
      </c>
      <c r="K12" s="315" t="s">
        <v>21</v>
      </c>
      <c r="L12" s="314" t="s">
        <v>19</v>
      </c>
      <c r="M12" s="315" t="s">
        <v>103</v>
      </c>
      <c r="N12" s="82" t="s">
        <v>21</v>
      </c>
      <c r="O12" s="437" t="s">
        <v>30</v>
      </c>
    </row>
    <row r="13" spans="1:15" s="13" customFormat="1" ht="15.75">
      <c r="A13" s="674" t="s">
        <v>200</v>
      </c>
      <c r="B13" s="675"/>
      <c r="C13" s="77">
        <v>239</v>
      </c>
      <c r="D13" s="78"/>
      <c r="E13" s="78">
        <v>44023</v>
      </c>
      <c r="F13" s="77"/>
      <c r="G13" s="78"/>
      <c r="H13" s="78"/>
      <c r="I13" s="77"/>
      <c r="J13" s="78"/>
      <c r="K13" s="78">
        <v>850</v>
      </c>
      <c r="L13" s="77">
        <f>C13+F13+I13</f>
        <v>239</v>
      </c>
      <c r="M13" s="78">
        <f>D13+G13+J13</f>
        <v>0</v>
      </c>
      <c r="N13" s="316">
        <f>E13+H13+K13</f>
        <v>44873</v>
      </c>
      <c r="O13" s="437" t="s">
        <v>30</v>
      </c>
    </row>
    <row r="14" spans="1:15" s="13" customFormat="1" ht="18" customHeight="1">
      <c r="A14" s="317"/>
      <c r="B14" s="11" t="s">
        <v>20</v>
      </c>
      <c r="C14" s="76"/>
      <c r="D14" s="9"/>
      <c r="E14" s="9"/>
      <c r="F14" s="76"/>
      <c r="G14" s="9"/>
      <c r="H14" s="9"/>
      <c r="I14" s="76"/>
      <c r="J14" s="9"/>
      <c r="K14" s="9"/>
      <c r="L14" s="76"/>
      <c r="M14" s="9"/>
      <c r="N14" s="318"/>
      <c r="O14" s="437" t="s">
        <v>30</v>
      </c>
    </row>
    <row r="15" spans="1:15" s="181" customFormat="1" ht="15.75">
      <c r="A15" s="676" t="s">
        <v>27</v>
      </c>
      <c r="B15" s="677"/>
      <c r="C15" s="319">
        <f aca="true" t="shared" si="0" ref="C15:N15">SUM(C13:C13)</f>
        <v>239</v>
      </c>
      <c r="D15" s="320">
        <f t="shared" si="0"/>
        <v>0</v>
      </c>
      <c r="E15" s="320">
        <f t="shared" si="0"/>
        <v>44023</v>
      </c>
      <c r="F15" s="319">
        <f t="shared" si="0"/>
        <v>0</v>
      </c>
      <c r="G15" s="320">
        <f t="shared" si="0"/>
        <v>0</v>
      </c>
      <c r="H15" s="320">
        <f t="shared" si="0"/>
        <v>0</v>
      </c>
      <c r="I15" s="319">
        <f t="shared" si="0"/>
        <v>0</v>
      </c>
      <c r="J15" s="320">
        <f t="shared" si="0"/>
        <v>0</v>
      </c>
      <c r="K15" s="320">
        <f t="shared" si="0"/>
        <v>850</v>
      </c>
      <c r="L15" s="319">
        <f t="shared" si="0"/>
        <v>239</v>
      </c>
      <c r="M15" s="320">
        <f t="shared" si="0"/>
        <v>0</v>
      </c>
      <c r="N15" s="85">
        <f t="shared" si="0"/>
        <v>44873</v>
      </c>
      <c r="O15" s="437" t="s">
        <v>30</v>
      </c>
    </row>
    <row r="16" spans="1:28" s="13" customFormat="1" ht="15.75">
      <c r="A16" s="672" t="s">
        <v>9</v>
      </c>
      <c r="B16" s="673"/>
      <c r="C16" s="321"/>
      <c r="D16" s="322"/>
      <c r="E16" s="322"/>
      <c r="F16" s="321"/>
      <c r="G16" s="322"/>
      <c r="H16" s="322"/>
      <c r="I16" s="321"/>
      <c r="J16" s="322"/>
      <c r="K16" s="322"/>
      <c r="L16" s="321"/>
      <c r="M16" s="322">
        <f>D16+G16+J16</f>
        <v>0</v>
      </c>
      <c r="N16" s="323"/>
      <c r="O16" s="173" t="s">
        <v>30</v>
      </c>
      <c r="P16" s="17"/>
      <c r="Q16" s="17"/>
      <c r="R16" s="17"/>
      <c r="S16" s="17"/>
      <c r="T16" s="17"/>
      <c r="U16" s="17"/>
      <c r="V16" s="17"/>
      <c r="W16" s="17"/>
      <c r="X16" s="17"/>
      <c r="Y16" s="17"/>
      <c r="Z16" s="17"/>
      <c r="AA16" s="17"/>
      <c r="AB16" s="17"/>
    </row>
    <row r="17" spans="1:15" s="13" customFormat="1" ht="15.75">
      <c r="A17" s="672" t="s">
        <v>8</v>
      </c>
      <c r="B17" s="673"/>
      <c r="C17" s="297"/>
      <c r="D17" s="324">
        <f>SUM(D15:D16)</f>
        <v>0</v>
      </c>
      <c r="E17" s="324"/>
      <c r="F17" s="297"/>
      <c r="G17" s="324">
        <f>+G15+G16</f>
        <v>0</v>
      </c>
      <c r="H17" s="324"/>
      <c r="I17" s="297"/>
      <c r="J17" s="324">
        <f>+J15+J16</f>
        <v>0</v>
      </c>
      <c r="K17" s="324"/>
      <c r="L17" s="297"/>
      <c r="M17" s="324">
        <f>SUM(M15:M16)</f>
        <v>0</v>
      </c>
      <c r="N17" s="325"/>
      <c r="O17" s="173" t="s">
        <v>30</v>
      </c>
    </row>
    <row r="18" spans="1:15" s="13" customFormat="1" ht="15.75">
      <c r="A18" s="679" t="s">
        <v>10</v>
      </c>
      <c r="B18" s="680"/>
      <c r="C18" s="77"/>
      <c r="D18" s="78"/>
      <c r="E18" s="78"/>
      <c r="F18" s="77"/>
      <c r="G18" s="78"/>
      <c r="H18" s="78"/>
      <c r="I18" s="77"/>
      <c r="J18" s="78"/>
      <c r="K18" s="78"/>
      <c r="L18" s="77"/>
      <c r="M18" s="78"/>
      <c r="N18" s="316"/>
      <c r="O18" s="173" t="s">
        <v>30</v>
      </c>
    </row>
    <row r="19" spans="1:15" s="13" customFormat="1" ht="15.75">
      <c r="A19" s="681" t="s">
        <v>109</v>
      </c>
      <c r="B19" s="682"/>
      <c r="C19" s="77"/>
      <c r="D19" s="78"/>
      <c r="E19" s="78"/>
      <c r="F19" s="77"/>
      <c r="G19" s="78"/>
      <c r="H19" s="78"/>
      <c r="I19" s="77"/>
      <c r="J19" s="78"/>
      <c r="K19" s="78"/>
      <c r="L19" s="77"/>
      <c r="M19" s="78">
        <v>0</v>
      </c>
      <c r="N19" s="316"/>
      <c r="O19" s="173" t="s">
        <v>30</v>
      </c>
    </row>
    <row r="20" spans="1:15" s="13" customFormat="1" ht="15.75">
      <c r="A20" s="683" t="s">
        <v>136</v>
      </c>
      <c r="B20" s="684"/>
      <c r="C20" s="321"/>
      <c r="D20" s="322"/>
      <c r="E20" s="322"/>
      <c r="F20" s="321"/>
      <c r="G20" s="322"/>
      <c r="H20" s="322"/>
      <c r="I20" s="321"/>
      <c r="J20" s="322"/>
      <c r="K20" s="322"/>
      <c r="L20" s="321"/>
      <c r="M20" s="322">
        <v>0</v>
      </c>
      <c r="N20" s="323"/>
      <c r="O20" s="173" t="s">
        <v>30</v>
      </c>
    </row>
    <row r="21" spans="1:15" s="13" customFormat="1" ht="15.75">
      <c r="A21" s="672" t="s">
        <v>11</v>
      </c>
      <c r="B21" s="673"/>
      <c r="C21" s="321"/>
      <c r="D21" s="322">
        <f>D20+D19+D17</f>
        <v>0</v>
      </c>
      <c r="E21" s="322"/>
      <c r="F21" s="321"/>
      <c r="G21" s="322">
        <f>G20+G19+G17</f>
        <v>0</v>
      </c>
      <c r="H21" s="322"/>
      <c r="I21" s="321"/>
      <c r="J21" s="322">
        <f>J20+J19+J17</f>
        <v>0</v>
      </c>
      <c r="K21" s="322"/>
      <c r="L21" s="321"/>
      <c r="M21" s="322">
        <f>M20+M19+M17</f>
        <v>0</v>
      </c>
      <c r="N21" s="323"/>
      <c r="O21" s="173" t="s">
        <v>30</v>
      </c>
    </row>
    <row r="22" spans="1:15" s="13" customFormat="1" ht="15.75">
      <c r="A22" s="11"/>
      <c r="B22" s="11"/>
      <c r="C22" s="11"/>
      <c r="D22" s="11"/>
      <c r="E22" s="11"/>
      <c r="F22" s="11"/>
      <c r="G22" s="11"/>
      <c r="H22" s="11"/>
      <c r="I22" s="11"/>
      <c r="J22" s="11"/>
      <c r="K22" s="11"/>
      <c r="L22" s="11"/>
      <c r="M22" s="11"/>
      <c r="N22" s="11"/>
      <c r="O22" s="173" t="s">
        <v>30</v>
      </c>
    </row>
    <row r="23" spans="1:15" s="13" customFormat="1" ht="15.75">
      <c r="A23" s="11" t="s">
        <v>269</v>
      </c>
      <c r="B23" s="11"/>
      <c r="C23" s="11"/>
      <c r="D23" s="11"/>
      <c r="E23" s="11"/>
      <c r="F23" s="11"/>
      <c r="G23" s="11"/>
      <c r="H23" s="11"/>
      <c r="I23" s="11"/>
      <c r="J23" s="11"/>
      <c r="K23" s="11"/>
      <c r="L23" s="11"/>
      <c r="M23" s="11"/>
      <c r="N23" s="11"/>
      <c r="O23" s="173" t="s">
        <v>30</v>
      </c>
    </row>
    <row r="24" spans="1:15" s="13" customFormat="1" ht="15.75">
      <c r="A24" s="11"/>
      <c r="B24" s="11"/>
      <c r="C24" s="11"/>
      <c r="D24" s="11"/>
      <c r="E24" s="11"/>
      <c r="F24" s="11"/>
      <c r="G24" s="11"/>
      <c r="H24" s="11"/>
      <c r="I24" s="11"/>
      <c r="J24" s="11"/>
      <c r="K24" s="11"/>
      <c r="L24" s="11"/>
      <c r="M24" s="11"/>
      <c r="N24" s="11"/>
      <c r="O24" s="173" t="s">
        <v>30</v>
      </c>
    </row>
    <row r="25" spans="1:15" s="13" customFormat="1" ht="15.75">
      <c r="A25" s="11"/>
      <c r="B25" s="11"/>
      <c r="C25" s="11"/>
      <c r="D25" s="11"/>
      <c r="E25" s="11"/>
      <c r="F25" s="11"/>
      <c r="G25" s="11"/>
      <c r="H25" s="11"/>
      <c r="I25" s="11"/>
      <c r="J25" s="11"/>
      <c r="K25" s="11"/>
      <c r="L25" s="11"/>
      <c r="M25" s="11"/>
      <c r="N25" s="11"/>
      <c r="O25" s="173" t="s">
        <v>30</v>
      </c>
    </row>
    <row r="26" spans="1:15" s="13" customFormat="1" ht="14.25" customHeight="1">
      <c r="A26" s="53"/>
      <c r="B26" s="53"/>
      <c r="C26" s="53"/>
      <c r="D26" s="53"/>
      <c r="E26" s="53"/>
      <c r="F26" s="53"/>
      <c r="G26" s="53"/>
      <c r="H26" s="53"/>
      <c r="I26" s="53"/>
      <c r="J26" s="53"/>
      <c r="K26" s="53"/>
      <c r="L26" s="11"/>
      <c r="M26" s="11"/>
      <c r="N26" s="11"/>
      <c r="O26" s="173" t="s">
        <v>30</v>
      </c>
    </row>
    <row r="27" spans="1:15" s="13" customFormat="1" ht="15.75">
      <c r="A27" s="11"/>
      <c r="B27" s="11"/>
      <c r="C27" s="11"/>
      <c r="D27" s="11"/>
      <c r="E27" s="11"/>
      <c r="F27" s="11"/>
      <c r="G27" s="11"/>
      <c r="H27" s="11"/>
      <c r="I27" s="11"/>
      <c r="J27" s="11"/>
      <c r="K27" s="11"/>
      <c r="L27" s="11"/>
      <c r="M27" s="11"/>
      <c r="N27" s="11"/>
      <c r="O27" s="173" t="s">
        <v>61</v>
      </c>
    </row>
    <row r="28" spans="1:15" s="13" customFormat="1" ht="15.75">
      <c r="A28" s="678"/>
      <c r="B28" s="678"/>
      <c r="C28" s="678"/>
      <c r="D28" s="678"/>
      <c r="E28" s="678"/>
      <c r="F28" s="678"/>
      <c r="G28" s="678"/>
      <c r="H28" s="678"/>
      <c r="I28" s="678"/>
      <c r="J28" s="678"/>
      <c r="K28" s="678"/>
      <c r="L28" s="678"/>
      <c r="M28" s="678"/>
      <c r="N28" s="678"/>
      <c r="O28" s="173"/>
    </row>
  </sheetData>
  <sheetProtection/>
  <mergeCells count="18">
    <mergeCell ref="A1:D1"/>
    <mergeCell ref="A3:N3"/>
    <mergeCell ref="A4:N4"/>
    <mergeCell ref="A5:N5"/>
    <mergeCell ref="A28:N28"/>
    <mergeCell ref="A16:B16"/>
    <mergeCell ref="A17:B17"/>
    <mergeCell ref="A18:B18"/>
    <mergeCell ref="A19:B19"/>
    <mergeCell ref="A20:B20"/>
    <mergeCell ref="L9:N10"/>
    <mergeCell ref="A6:N6"/>
    <mergeCell ref="A21:B21"/>
    <mergeCell ref="F9:H10"/>
    <mergeCell ref="I9:K10"/>
    <mergeCell ref="C9:E10"/>
    <mergeCell ref="A13:B13"/>
    <mergeCell ref="A15:B15"/>
  </mergeCells>
  <printOptions horizontalCentered="1"/>
  <pageMargins left="0.75" right="0.75" top="1" bottom="1" header="0.5" footer="0.5"/>
  <pageSetup fitToHeight="1" fitToWidth="1" horizontalDpi="600" verticalDpi="600" orientation="landscape" scale="76" r:id="rId1"/>
  <headerFooter alignWithMargins="0">
    <oddFooter>&amp;C&amp;"Times New Roman,Regular"Exhibit G:  Crosswalk of 2010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S14"/>
  <sheetViews>
    <sheetView showGridLines="0" showOutlineSymbols="0" view="pageBreakPreview" zoomScale="84" zoomScaleNormal="71" zoomScaleSheetLayoutView="84" zoomScalePageLayoutView="0" workbookViewId="0" topLeftCell="A1">
      <selection activeCell="C10" sqref="C10"/>
    </sheetView>
  </sheetViews>
  <sheetFormatPr defaultColWidth="9.6640625" defaultRowHeight="15"/>
  <cols>
    <col min="1" max="1" width="4.4453125" style="24" customWidth="1"/>
    <col min="2" max="2" width="29.21484375" style="24" customWidth="1"/>
    <col min="3" max="3" width="24.21484375" style="24" customWidth="1"/>
    <col min="4" max="5" width="5.6640625" style="24" customWidth="1"/>
    <col min="6" max="6" width="9.10546875" style="24" customWidth="1"/>
    <col min="7" max="8" width="5.6640625" style="24" customWidth="1"/>
    <col min="9" max="9" width="9.10546875" style="24" customWidth="1"/>
    <col min="10" max="11" width="5.6640625" style="24" customWidth="1"/>
    <col min="12" max="12" width="10.10546875" style="24" customWidth="1"/>
    <col min="13" max="13" width="1.77734375" style="171" customWidth="1"/>
    <col min="14" max="14" width="27.5546875" style="24" customWidth="1"/>
    <col min="15" max="18" width="7.6640625" style="24" customWidth="1"/>
    <col min="19" max="19" width="3.6640625" style="24" customWidth="1"/>
    <col min="20" max="22" width="7.6640625" style="24" customWidth="1"/>
    <col min="23" max="23" width="3.6640625" style="24" customWidth="1"/>
    <col min="24" max="26" width="7.6640625" style="24" customWidth="1"/>
    <col min="27" max="27" width="3.6640625" style="24" customWidth="1"/>
    <col min="28" max="30" width="7.6640625" style="24" customWidth="1"/>
    <col min="31" max="16384" width="9.6640625" style="24" customWidth="1"/>
  </cols>
  <sheetData>
    <row r="1" spans="1:19" ht="20.25">
      <c r="A1" s="571" t="s">
        <v>68</v>
      </c>
      <c r="B1" s="571"/>
      <c r="C1" s="571"/>
      <c r="D1" s="571"/>
      <c r="E1" s="571"/>
      <c r="F1" s="571"/>
      <c r="G1" s="571"/>
      <c r="H1" s="571"/>
      <c r="I1" s="571"/>
      <c r="J1" s="571"/>
      <c r="K1" s="571"/>
      <c r="L1" s="571"/>
      <c r="M1" s="170" t="s">
        <v>30</v>
      </c>
      <c r="N1" s="1"/>
      <c r="O1" s="1"/>
      <c r="P1" s="1"/>
      <c r="Q1" s="1"/>
      <c r="R1" s="1"/>
      <c r="S1" s="1"/>
    </row>
    <row r="2" spans="1:19" ht="13.5" customHeight="1">
      <c r="A2" s="23"/>
      <c r="B2" s="1"/>
      <c r="C2" s="1"/>
      <c r="D2" s="1"/>
      <c r="E2" s="1"/>
      <c r="F2" s="1"/>
      <c r="G2" s="1"/>
      <c r="H2" s="1"/>
      <c r="I2" s="1"/>
      <c r="J2" s="1"/>
      <c r="K2" s="1"/>
      <c r="L2" s="1"/>
      <c r="M2" s="170" t="s">
        <v>30</v>
      </c>
      <c r="N2" s="1"/>
      <c r="O2" s="1"/>
      <c r="P2" s="1"/>
      <c r="Q2" s="1"/>
      <c r="R2" s="1"/>
      <c r="S2" s="1"/>
    </row>
    <row r="3" spans="1:19" ht="18.75">
      <c r="A3" s="654" t="s">
        <v>134</v>
      </c>
      <c r="B3" s="654"/>
      <c r="C3" s="654"/>
      <c r="D3" s="654"/>
      <c r="E3" s="654"/>
      <c r="F3" s="654"/>
      <c r="G3" s="654"/>
      <c r="H3" s="654"/>
      <c r="I3" s="654"/>
      <c r="J3" s="654"/>
      <c r="K3" s="654"/>
      <c r="L3" s="654"/>
      <c r="M3" s="170" t="s">
        <v>30</v>
      </c>
      <c r="N3" s="1"/>
      <c r="O3" s="1"/>
      <c r="P3" s="1"/>
      <c r="Q3" s="1"/>
      <c r="R3" s="1"/>
      <c r="S3" s="1"/>
    </row>
    <row r="4" spans="1:19" ht="16.5">
      <c r="A4" s="369" t="str">
        <f>+'B. Summary of Requirements '!A5</f>
        <v>National Drug Intelligence Center</v>
      </c>
      <c r="B4" s="369"/>
      <c r="C4" s="369"/>
      <c r="D4" s="369"/>
      <c r="E4" s="369"/>
      <c r="F4" s="369"/>
      <c r="G4" s="369"/>
      <c r="H4" s="369"/>
      <c r="I4" s="369"/>
      <c r="J4" s="369"/>
      <c r="K4" s="369"/>
      <c r="L4" s="369"/>
      <c r="M4" s="170" t="s">
        <v>30</v>
      </c>
      <c r="N4" s="1"/>
      <c r="O4" s="1"/>
      <c r="P4" s="1"/>
      <c r="Q4" s="1"/>
      <c r="R4" s="1"/>
      <c r="S4" s="1"/>
    </row>
    <row r="5" spans="1:19" ht="16.5">
      <c r="A5" s="655" t="str">
        <f>+'B. Summary of Requirements '!A6</f>
        <v>Salaries and Expenses</v>
      </c>
      <c r="B5" s="655"/>
      <c r="C5" s="655"/>
      <c r="D5" s="655"/>
      <c r="E5" s="655"/>
      <c r="F5" s="655"/>
      <c r="G5" s="655"/>
      <c r="H5" s="655"/>
      <c r="I5" s="655"/>
      <c r="J5" s="655"/>
      <c r="K5" s="655"/>
      <c r="L5" s="655"/>
      <c r="M5" s="170" t="s">
        <v>30</v>
      </c>
      <c r="N5" s="1"/>
      <c r="O5" s="1"/>
      <c r="P5" s="1"/>
      <c r="Q5" s="1"/>
      <c r="R5" s="1"/>
      <c r="S5" s="1"/>
    </row>
    <row r="6" spans="1:19" ht="15.75">
      <c r="A6" s="670" t="s">
        <v>1</v>
      </c>
      <c r="B6" s="670"/>
      <c r="C6" s="670"/>
      <c r="D6" s="670"/>
      <c r="E6" s="670"/>
      <c r="F6" s="670"/>
      <c r="G6" s="670"/>
      <c r="H6" s="670"/>
      <c r="I6" s="670"/>
      <c r="J6" s="670"/>
      <c r="K6" s="670"/>
      <c r="L6" s="670"/>
      <c r="M6" s="170" t="s">
        <v>30</v>
      </c>
      <c r="N6" s="1"/>
      <c r="O6" s="1"/>
      <c r="P6" s="1"/>
      <c r="Q6" s="1"/>
      <c r="R6" s="1"/>
      <c r="S6" s="1"/>
    </row>
    <row r="7" spans="1:19" ht="15.75">
      <c r="A7" s="1"/>
      <c r="B7" s="1"/>
      <c r="C7" s="1"/>
      <c r="D7" s="1"/>
      <c r="E7" s="1"/>
      <c r="F7" s="1"/>
      <c r="G7" s="14"/>
      <c r="H7" s="14"/>
      <c r="I7" s="14"/>
      <c r="J7" s="1"/>
      <c r="K7" s="1"/>
      <c r="L7" s="1"/>
      <c r="M7" s="170" t="s">
        <v>30</v>
      </c>
      <c r="N7" s="1"/>
      <c r="O7" s="1"/>
      <c r="P7" s="1"/>
      <c r="Q7" s="1"/>
      <c r="R7" s="1"/>
      <c r="S7" s="1"/>
    </row>
    <row r="8" spans="1:19" ht="15.75">
      <c r="A8" s="691" t="s">
        <v>16</v>
      </c>
      <c r="B8" s="692"/>
      <c r="C8" s="693"/>
      <c r="D8" s="697" t="s">
        <v>215</v>
      </c>
      <c r="E8" s="698"/>
      <c r="F8" s="699"/>
      <c r="G8" s="697" t="s">
        <v>159</v>
      </c>
      <c r="H8" s="698"/>
      <c r="I8" s="699"/>
      <c r="J8" s="697" t="s">
        <v>100</v>
      </c>
      <c r="K8" s="698"/>
      <c r="L8" s="699"/>
      <c r="M8" s="170" t="s">
        <v>30</v>
      </c>
      <c r="N8" s="1"/>
      <c r="O8" s="1"/>
      <c r="P8" s="1"/>
      <c r="Q8" s="1"/>
      <c r="R8" s="1"/>
      <c r="S8" s="1"/>
    </row>
    <row r="9" spans="1:19" ht="16.5" thickBot="1">
      <c r="A9" s="694"/>
      <c r="B9" s="695"/>
      <c r="C9" s="696"/>
      <c r="D9" s="65" t="s">
        <v>19</v>
      </c>
      <c r="E9" s="65" t="s">
        <v>103</v>
      </c>
      <c r="F9" s="65" t="s">
        <v>21</v>
      </c>
      <c r="G9" s="89" t="s">
        <v>19</v>
      </c>
      <c r="H9" s="65" t="s">
        <v>103</v>
      </c>
      <c r="I9" s="65" t="s">
        <v>21</v>
      </c>
      <c r="J9" s="89" t="s">
        <v>19</v>
      </c>
      <c r="K9" s="65" t="s">
        <v>103</v>
      </c>
      <c r="L9" s="90" t="s">
        <v>21</v>
      </c>
      <c r="M9" s="170" t="s">
        <v>30</v>
      </c>
      <c r="N9" s="1"/>
      <c r="O9" s="1"/>
      <c r="P9" s="1"/>
      <c r="Q9" s="1"/>
      <c r="R9" s="1"/>
      <c r="S9" s="1"/>
    </row>
    <row r="10" spans="1:19" ht="15.75">
      <c r="A10" s="68" t="s">
        <v>201</v>
      </c>
      <c r="B10" s="69"/>
      <c r="C10" s="70"/>
      <c r="D10" s="230"/>
      <c r="E10" s="230"/>
      <c r="F10" s="230">
        <v>3100</v>
      </c>
      <c r="G10" s="229"/>
      <c r="H10" s="230"/>
      <c r="I10" s="230">
        <v>3100</v>
      </c>
      <c r="J10" s="229">
        <f>-G10-D10</f>
        <v>0</v>
      </c>
      <c r="K10" s="230">
        <f aca="true" t="shared" si="0" ref="K10:L12">H10-E10</f>
        <v>0</v>
      </c>
      <c r="L10" s="231">
        <f t="shared" si="0"/>
        <v>0</v>
      </c>
      <c r="M10" s="170" t="s">
        <v>30</v>
      </c>
      <c r="N10" s="1"/>
      <c r="O10" s="1"/>
      <c r="P10" s="1"/>
      <c r="Q10" s="1"/>
      <c r="R10" s="1"/>
      <c r="S10" s="1"/>
    </row>
    <row r="11" spans="1:19" ht="15.75">
      <c r="A11" s="68" t="s">
        <v>202</v>
      </c>
      <c r="B11" s="69"/>
      <c r="C11" s="70"/>
      <c r="D11" s="230"/>
      <c r="E11" s="230">
        <v>0</v>
      </c>
      <c r="F11" s="230">
        <v>87</v>
      </c>
      <c r="G11" s="229"/>
      <c r="H11" s="230">
        <v>0</v>
      </c>
      <c r="I11" s="230">
        <v>90</v>
      </c>
      <c r="J11" s="229">
        <f>-G11-D11</f>
        <v>0</v>
      </c>
      <c r="K11" s="230">
        <f t="shared" si="0"/>
        <v>0</v>
      </c>
      <c r="L11" s="231">
        <f t="shared" si="0"/>
        <v>3</v>
      </c>
      <c r="M11" s="170" t="s">
        <v>30</v>
      </c>
      <c r="N11" s="1"/>
      <c r="O11" s="1"/>
      <c r="P11" s="1"/>
      <c r="Q11" s="1"/>
      <c r="R11" s="1"/>
      <c r="S11" s="1"/>
    </row>
    <row r="12" spans="1:19" ht="15.75">
      <c r="A12" s="68" t="s">
        <v>203</v>
      </c>
      <c r="B12" s="69"/>
      <c r="C12" s="70"/>
      <c r="D12" s="230"/>
      <c r="E12" s="230"/>
      <c r="F12" s="230">
        <v>210</v>
      </c>
      <c r="G12" s="229"/>
      <c r="H12" s="230"/>
      <c r="I12" s="230">
        <v>214</v>
      </c>
      <c r="J12" s="229">
        <f>-G12-D12</f>
        <v>0</v>
      </c>
      <c r="K12" s="230">
        <f t="shared" si="0"/>
        <v>0</v>
      </c>
      <c r="L12" s="231">
        <f t="shared" si="0"/>
        <v>4</v>
      </c>
      <c r="M12" s="170" t="s">
        <v>30</v>
      </c>
      <c r="N12" s="1"/>
      <c r="O12" s="1"/>
      <c r="P12" s="1"/>
      <c r="Q12" s="1"/>
      <c r="R12" s="1"/>
      <c r="S12" s="1"/>
    </row>
    <row r="13" spans="1:19" ht="15.75">
      <c r="A13" s="60"/>
      <c r="B13" s="1"/>
      <c r="C13" s="55"/>
      <c r="D13" s="16"/>
      <c r="E13" s="16"/>
      <c r="F13" s="16"/>
      <c r="G13" s="61"/>
      <c r="H13" s="16"/>
      <c r="I13" s="16"/>
      <c r="J13" s="61"/>
      <c r="K13" s="16"/>
      <c r="L13" s="56"/>
      <c r="M13" s="170" t="s">
        <v>30</v>
      </c>
      <c r="N13" s="1"/>
      <c r="O13" s="1"/>
      <c r="P13" s="1"/>
      <c r="Q13" s="1"/>
      <c r="R13" s="1"/>
      <c r="S13" s="1"/>
    </row>
    <row r="14" spans="1:19" ht="15.75">
      <c r="A14" s="62"/>
      <c r="B14" s="57" t="s">
        <v>17</v>
      </c>
      <c r="C14" s="67"/>
      <c r="D14" s="233">
        <f>SUM(D10:D13)</f>
        <v>0</v>
      </c>
      <c r="E14" s="233">
        <f>SUM(E10:E13)</f>
        <v>0</v>
      </c>
      <c r="F14" s="58">
        <f>SUM(F10:F13)</f>
        <v>3397</v>
      </c>
      <c r="G14" s="232">
        <f>SUM(G10:G13)</f>
        <v>0</v>
      </c>
      <c r="H14" s="233">
        <f>SUM(H10:H13)</f>
        <v>0</v>
      </c>
      <c r="I14" s="58">
        <f>SUM(I10:I13)</f>
        <v>3404</v>
      </c>
      <c r="J14" s="232">
        <f>SUM(J10:J13)</f>
        <v>0</v>
      </c>
      <c r="K14" s="233">
        <f>SUM(K10:K13)</f>
        <v>0</v>
      </c>
      <c r="L14" s="59">
        <f>SUM(L10:L13)</f>
        <v>7</v>
      </c>
      <c r="M14" s="170" t="s">
        <v>61</v>
      </c>
      <c r="N14" s="1"/>
      <c r="O14" s="1"/>
      <c r="P14" s="1"/>
      <c r="Q14" s="1"/>
      <c r="R14" s="1"/>
      <c r="S14" s="1"/>
    </row>
  </sheetData>
  <sheetProtection/>
  <mergeCells count="8">
    <mergeCell ref="A1:L1"/>
    <mergeCell ref="A3:L3"/>
    <mergeCell ref="A5:L5"/>
    <mergeCell ref="A8:C9"/>
    <mergeCell ref="J8:L8"/>
    <mergeCell ref="G8:I8"/>
    <mergeCell ref="D8:F8"/>
    <mergeCell ref="A6:L6"/>
  </mergeCells>
  <printOptions horizontalCentered="1"/>
  <pageMargins left="1" right="1" top="0.5" bottom="0.55" header="0" footer="0"/>
  <pageSetup fitToHeight="1" fitToWidth="1" horizontalDpi="300" verticalDpi="300" orientation="landscape" scale="79"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O36"/>
  <sheetViews>
    <sheetView view="pageBreakPreview" zoomScale="66" zoomScaleNormal="82" zoomScaleSheetLayoutView="66" zoomScalePageLayoutView="0" workbookViewId="0" topLeftCell="A1">
      <selection activeCell="I25" sqref="I25"/>
    </sheetView>
  </sheetViews>
  <sheetFormatPr defaultColWidth="8.88671875" defaultRowHeight="15"/>
  <cols>
    <col min="1" max="1" width="21.6640625" style="18" customWidth="1"/>
    <col min="2" max="2" width="8.5546875" style="18" customWidth="1"/>
    <col min="3" max="3" width="10.77734375" style="18" customWidth="1"/>
    <col min="4" max="4" width="12.6640625" style="18" customWidth="1"/>
    <col min="5" max="5" width="10.88671875" style="18" customWidth="1"/>
    <col min="6" max="6" width="12.5546875" style="18" customWidth="1"/>
    <col min="7" max="7" width="9.77734375" style="18" customWidth="1"/>
    <col min="8" max="8" width="11.99609375" style="18" customWidth="1"/>
    <col min="9" max="11" width="9.77734375" style="18" customWidth="1"/>
    <col min="12" max="12" width="10.3359375" style="18" customWidth="1"/>
    <col min="13" max="13" width="12.99609375" style="18" customWidth="1"/>
    <col min="14" max="14" width="1.1171875" style="172" customWidth="1"/>
    <col min="15" max="16384" width="8.88671875" style="18" customWidth="1"/>
  </cols>
  <sheetData>
    <row r="1" spans="1:14" ht="20.25">
      <c r="A1" s="571" t="s">
        <v>67</v>
      </c>
      <c r="B1" s="506"/>
      <c r="C1" s="506"/>
      <c r="D1" s="506"/>
      <c r="E1" s="506"/>
      <c r="F1" s="506"/>
      <c r="G1" s="506"/>
      <c r="H1" s="506"/>
      <c r="I1" s="506"/>
      <c r="J1" s="506"/>
      <c r="K1" s="506"/>
      <c r="L1" s="506"/>
      <c r="M1" s="506"/>
      <c r="N1" s="172" t="s">
        <v>30</v>
      </c>
    </row>
    <row r="2" spans="1:14" ht="20.25">
      <c r="A2" s="23"/>
      <c r="N2" s="172" t="s">
        <v>30</v>
      </c>
    </row>
    <row r="3" spans="1:14" ht="12" customHeight="1">
      <c r="A3" s="23"/>
      <c r="N3" s="172" t="s">
        <v>30</v>
      </c>
    </row>
    <row r="4" spans="1:14" ht="18.75">
      <c r="A4" s="654" t="s">
        <v>105</v>
      </c>
      <c r="B4" s="554"/>
      <c r="C4" s="554"/>
      <c r="D4" s="554"/>
      <c r="E4" s="554"/>
      <c r="F4" s="554"/>
      <c r="G4" s="554"/>
      <c r="H4" s="554"/>
      <c r="I4" s="554"/>
      <c r="J4" s="554"/>
      <c r="K4" s="554"/>
      <c r="L4" s="554"/>
      <c r="M4" s="554"/>
      <c r="N4" s="172" t="s">
        <v>30</v>
      </c>
    </row>
    <row r="5" spans="1:14" ht="16.5">
      <c r="A5" s="655" t="str">
        <f>+'B. Summary of Requirements '!A5</f>
        <v>National Drug Intelligence Center</v>
      </c>
      <c r="B5" s="554"/>
      <c r="C5" s="554"/>
      <c r="D5" s="554"/>
      <c r="E5" s="554"/>
      <c r="F5" s="554"/>
      <c r="G5" s="554"/>
      <c r="H5" s="554"/>
      <c r="I5" s="554"/>
      <c r="J5" s="554"/>
      <c r="K5" s="554"/>
      <c r="L5" s="554"/>
      <c r="M5" s="554"/>
      <c r="N5" s="172" t="s">
        <v>30</v>
      </c>
    </row>
    <row r="6" spans="1:14" ht="16.5">
      <c r="A6" s="717" t="str">
        <f>+'B. Summary of Requirements '!A6</f>
        <v>Salaries and Expenses</v>
      </c>
      <c r="B6" s="554"/>
      <c r="C6" s="554"/>
      <c r="D6" s="554"/>
      <c r="E6" s="554"/>
      <c r="F6" s="554"/>
      <c r="G6" s="554"/>
      <c r="H6" s="554"/>
      <c r="I6" s="554"/>
      <c r="J6" s="554"/>
      <c r="K6" s="554"/>
      <c r="L6" s="554"/>
      <c r="M6" s="554"/>
      <c r="N6" s="172" t="s">
        <v>30</v>
      </c>
    </row>
    <row r="7" ht="15">
      <c r="N7" s="172" t="s">
        <v>30</v>
      </c>
    </row>
    <row r="8" spans="1:14" ht="15">
      <c r="A8" s="19"/>
      <c r="B8" s="19"/>
      <c r="C8" s="19"/>
      <c r="D8" s="19"/>
      <c r="E8" s="19"/>
      <c r="F8" s="19"/>
      <c r="G8" s="19"/>
      <c r="H8" s="19"/>
      <c r="I8" s="19"/>
      <c r="J8" s="19"/>
      <c r="K8" s="19"/>
      <c r="L8" s="19"/>
      <c r="M8" s="19"/>
      <c r="N8" s="172" t="s">
        <v>30</v>
      </c>
    </row>
    <row r="9" spans="1:14" ht="40.5" customHeight="1">
      <c r="A9" s="706" t="s">
        <v>106</v>
      </c>
      <c r="B9" s="707"/>
      <c r="C9" s="704" t="s">
        <v>164</v>
      </c>
      <c r="D9" s="705"/>
      <c r="E9" s="704" t="s">
        <v>155</v>
      </c>
      <c r="F9" s="705"/>
      <c r="G9" s="718" t="s">
        <v>159</v>
      </c>
      <c r="H9" s="719"/>
      <c r="I9" s="719"/>
      <c r="J9" s="719"/>
      <c r="K9" s="719"/>
      <c r="L9" s="719"/>
      <c r="M9" s="720"/>
      <c r="N9" s="172" t="s">
        <v>30</v>
      </c>
    </row>
    <row r="10" spans="1:14" ht="15">
      <c r="A10" s="708"/>
      <c r="B10" s="709"/>
      <c r="C10" s="715" t="s">
        <v>64</v>
      </c>
      <c r="D10" s="713" t="s">
        <v>65</v>
      </c>
      <c r="E10" s="715" t="s">
        <v>64</v>
      </c>
      <c r="F10" s="713" t="s">
        <v>65</v>
      </c>
      <c r="G10" s="306"/>
      <c r="H10" s="734" t="s">
        <v>174</v>
      </c>
      <c r="I10" s="48" t="s">
        <v>107</v>
      </c>
      <c r="J10" s="734" t="s">
        <v>62</v>
      </c>
      <c r="K10" s="734" t="s">
        <v>63</v>
      </c>
      <c r="L10" s="732" t="s">
        <v>64</v>
      </c>
      <c r="M10" s="730" t="s">
        <v>65</v>
      </c>
      <c r="N10" s="172" t="s">
        <v>30</v>
      </c>
    </row>
    <row r="11" spans="1:14" ht="27" customHeight="1">
      <c r="A11" s="710"/>
      <c r="B11" s="711"/>
      <c r="C11" s="716"/>
      <c r="D11" s="714"/>
      <c r="E11" s="716"/>
      <c r="F11" s="714"/>
      <c r="G11" s="305" t="s">
        <v>52</v>
      </c>
      <c r="H11" s="735"/>
      <c r="I11" s="49" t="s">
        <v>26</v>
      </c>
      <c r="J11" s="735"/>
      <c r="K11" s="735"/>
      <c r="L11" s="733"/>
      <c r="M11" s="731"/>
      <c r="N11" s="172" t="s">
        <v>30</v>
      </c>
    </row>
    <row r="12" spans="1:14" ht="15">
      <c r="A12" s="146" t="s">
        <v>73</v>
      </c>
      <c r="B12" s="467"/>
      <c r="C12" s="470">
        <v>131</v>
      </c>
      <c r="D12" s="470"/>
      <c r="E12" s="470">
        <v>131</v>
      </c>
      <c r="F12" s="470"/>
      <c r="G12" s="470">
        <v>1</v>
      </c>
      <c r="H12" s="470"/>
      <c r="I12" s="470"/>
      <c r="J12" s="470"/>
      <c r="K12" s="470">
        <f>H12+J12</f>
        <v>0</v>
      </c>
      <c r="L12" s="470">
        <f>E12+G12+K12</f>
        <v>132</v>
      </c>
      <c r="M12" s="468"/>
      <c r="N12" s="172" t="s">
        <v>30</v>
      </c>
    </row>
    <row r="13" spans="1:14" ht="15">
      <c r="A13" s="147" t="s">
        <v>23</v>
      </c>
      <c r="B13" s="467"/>
      <c r="C13" s="470">
        <v>6</v>
      </c>
      <c r="D13" s="470"/>
      <c r="E13" s="470">
        <v>6</v>
      </c>
      <c r="F13" s="470"/>
      <c r="G13" s="470">
        <v>1</v>
      </c>
      <c r="H13" s="470"/>
      <c r="I13" s="470"/>
      <c r="J13" s="470"/>
      <c r="K13" s="470">
        <f aca="true" t="shared" si="0" ref="K13:K31">H13+J13</f>
        <v>0</v>
      </c>
      <c r="L13" s="470">
        <f aca="true" t="shared" si="1" ref="L13:L31">E13+G13+K13</f>
        <v>7</v>
      </c>
      <c r="M13" s="468"/>
      <c r="N13" s="172" t="s">
        <v>30</v>
      </c>
    </row>
    <row r="14" spans="1:14" ht="15">
      <c r="A14" s="147" t="s">
        <v>24</v>
      </c>
      <c r="B14" s="467"/>
      <c r="C14" s="470">
        <v>37</v>
      </c>
      <c r="D14" s="470"/>
      <c r="E14" s="470">
        <v>37</v>
      </c>
      <c r="F14" s="470"/>
      <c r="G14" s="470">
        <v>11</v>
      </c>
      <c r="H14" s="470"/>
      <c r="I14" s="470"/>
      <c r="J14" s="470"/>
      <c r="K14" s="470">
        <f t="shared" si="0"/>
        <v>0</v>
      </c>
      <c r="L14" s="470">
        <f t="shared" si="1"/>
        <v>48</v>
      </c>
      <c r="M14" s="468"/>
      <c r="N14" s="172" t="s">
        <v>30</v>
      </c>
    </row>
    <row r="15" spans="1:14" ht="15">
      <c r="A15" s="147" t="s">
        <v>25</v>
      </c>
      <c r="B15" s="467"/>
      <c r="C15" s="470">
        <v>6</v>
      </c>
      <c r="D15" s="470"/>
      <c r="E15" s="470">
        <v>6</v>
      </c>
      <c r="F15" s="470"/>
      <c r="G15" s="470">
        <v>2</v>
      </c>
      <c r="H15" s="470"/>
      <c r="I15" s="470"/>
      <c r="J15" s="470"/>
      <c r="K15" s="470">
        <f t="shared" si="0"/>
        <v>0</v>
      </c>
      <c r="L15" s="470">
        <f t="shared" si="1"/>
        <v>8</v>
      </c>
      <c r="M15" s="468"/>
      <c r="N15" s="172" t="s">
        <v>30</v>
      </c>
    </row>
    <row r="16" spans="1:14" ht="15">
      <c r="A16" s="147" t="s">
        <v>140</v>
      </c>
      <c r="B16" s="467"/>
      <c r="C16" s="470">
        <v>2</v>
      </c>
      <c r="D16" s="470"/>
      <c r="E16" s="470">
        <v>2</v>
      </c>
      <c r="F16" s="470"/>
      <c r="G16" s="470"/>
      <c r="H16" s="470"/>
      <c r="I16" s="470"/>
      <c r="J16" s="470"/>
      <c r="K16" s="470">
        <f t="shared" si="0"/>
        <v>0</v>
      </c>
      <c r="L16" s="470">
        <f t="shared" si="1"/>
        <v>2</v>
      </c>
      <c r="M16" s="468"/>
      <c r="N16" s="172" t="s">
        <v>30</v>
      </c>
    </row>
    <row r="17" spans="1:14" ht="15">
      <c r="A17" s="712" t="s">
        <v>141</v>
      </c>
      <c r="B17" s="583"/>
      <c r="C17" s="470">
        <v>1</v>
      </c>
      <c r="D17" s="470"/>
      <c r="E17" s="470">
        <v>1</v>
      </c>
      <c r="F17" s="470"/>
      <c r="G17" s="470"/>
      <c r="H17" s="470"/>
      <c r="I17" s="470"/>
      <c r="J17" s="470"/>
      <c r="K17" s="470">
        <f t="shared" si="0"/>
        <v>0</v>
      </c>
      <c r="L17" s="470">
        <f t="shared" si="1"/>
        <v>1</v>
      </c>
      <c r="M17" s="468"/>
      <c r="N17" s="172" t="s">
        <v>30</v>
      </c>
    </row>
    <row r="18" spans="1:14" ht="15">
      <c r="A18" s="700" t="s">
        <v>142</v>
      </c>
      <c r="B18" s="583"/>
      <c r="C18" s="470">
        <v>9</v>
      </c>
      <c r="D18" s="470"/>
      <c r="E18" s="470">
        <v>9</v>
      </c>
      <c r="F18" s="470"/>
      <c r="G18" s="470">
        <v>-1</v>
      </c>
      <c r="H18" s="470"/>
      <c r="I18" s="470"/>
      <c r="J18" s="470"/>
      <c r="K18" s="470">
        <f t="shared" si="0"/>
        <v>0</v>
      </c>
      <c r="L18" s="470">
        <f t="shared" si="1"/>
        <v>8</v>
      </c>
      <c r="M18" s="468"/>
      <c r="N18" s="172" t="s">
        <v>30</v>
      </c>
    </row>
    <row r="19" spans="1:15" ht="15">
      <c r="A19" s="700" t="s">
        <v>143</v>
      </c>
      <c r="B19" s="583"/>
      <c r="C19" s="470">
        <v>2</v>
      </c>
      <c r="D19" s="470"/>
      <c r="E19" s="470">
        <v>2</v>
      </c>
      <c r="F19" s="470"/>
      <c r="G19" s="470"/>
      <c r="H19" s="470"/>
      <c r="I19" s="470"/>
      <c r="J19" s="470"/>
      <c r="K19" s="470">
        <f t="shared" si="0"/>
        <v>0</v>
      </c>
      <c r="L19" s="470">
        <f t="shared" si="1"/>
        <v>2</v>
      </c>
      <c r="M19" s="468"/>
      <c r="N19" s="172" t="s">
        <v>30</v>
      </c>
      <c r="O19" s="387"/>
    </row>
    <row r="20" spans="1:14" ht="15">
      <c r="A20" s="359" t="s">
        <v>204</v>
      </c>
      <c r="B20" s="465"/>
      <c r="C20" s="470">
        <v>1</v>
      </c>
      <c r="D20" s="470"/>
      <c r="E20" s="470">
        <v>1</v>
      </c>
      <c r="F20" s="470"/>
      <c r="G20" s="470">
        <v>3</v>
      </c>
      <c r="H20" s="470"/>
      <c r="I20" s="470"/>
      <c r="J20" s="470"/>
      <c r="K20" s="470">
        <v>0</v>
      </c>
      <c r="L20" s="470">
        <f t="shared" si="1"/>
        <v>4</v>
      </c>
      <c r="M20" s="468"/>
      <c r="N20" s="172" t="s">
        <v>30</v>
      </c>
    </row>
    <row r="21" spans="1:14" ht="15">
      <c r="A21" s="700" t="s">
        <v>144</v>
      </c>
      <c r="B21" s="583"/>
      <c r="C21" s="470">
        <v>8</v>
      </c>
      <c r="D21" s="470"/>
      <c r="E21" s="470">
        <v>8</v>
      </c>
      <c r="F21" s="470"/>
      <c r="G21" s="470"/>
      <c r="H21" s="470"/>
      <c r="I21" s="470"/>
      <c r="J21" s="470"/>
      <c r="K21" s="470">
        <f t="shared" si="0"/>
        <v>0</v>
      </c>
      <c r="L21" s="470">
        <f t="shared" si="1"/>
        <v>8</v>
      </c>
      <c r="M21" s="468"/>
      <c r="N21" s="172" t="s">
        <v>30</v>
      </c>
    </row>
    <row r="22" spans="1:14" ht="15">
      <c r="A22" s="725" t="s">
        <v>207</v>
      </c>
      <c r="B22" s="583"/>
      <c r="C22" s="470"/>
      <c r="D22" s="470"/>
      <c r="E22" s="470"/>
      <c r="F22" s="470"/>
      <c r="G22" s="470">
        <v>1</v>
      </c>
      <c r="H22" s="470"/>
      <c r="I22" s="470"/>
      <c r="J22" s="470"/>
      <c r="K22" s="470">
        <f t="shared" si="0"/>
        <v>0</v>
      </c>
      <c r="L22" s="470">
        <f t="shared" si="1"/>
        <v>1</v>
      </c>
      <c r="M22" s="468"/>
      <c r="N22" s="172" t="s">
        <v>30</v>
      </c>
    </row>
    <row r="23" spans="1:14" ht="15">
      <c r="A23" s="338" t="s">
        <v>145</v>
      </c>
      <c r="B23" s="465"/>
      <c r="C23" s="470"/>
      <c r="D23" s="470"/>
      <c r="E23" s="470"/>
      <c r="F23" s="470"/>
      <c r="G23" s="470">
        <v>3</v>
      </c>
      <c r="H23" s="470"/>
      <c r="I23" s="470"/>
      <c r="J23" s="470"/>
      <c r="K23" s="470">
        <v>0</v>
      </c>
      <c r="L23" s="470">
        <f t="shared" si="1"/>
        <v>3</v>
      </c>
      <c r="M23" s="468"/>
      <c r="N23" s="172" t="s">
        <v>30</v>
      </c>
    </row>
    <row r="24" spans="1:14" ht="15">
      <c r="A24" s="703" t="s">
        <v>205</v>
      </c>
      <c r="B24" s="583"/>
      <c r="C24" s="470">
        <v>3</v>
      </c>
      <c r="D24" s="470"/>
      <c r="E24" s="470">
        <v>3</v>
      </c>
      <c r="F24" s="470"/>
      <c r="G24" s="470">
        <v>4</v>
      </c>
      <c r="H24" s="470"/>
      <c r="I24" s="470"/>
      <c r="J24" s="470"/>
      <c r="K24" s="470">
        <f t="shared" si="0"/>
        <v>0</v>
      </c>
      <c r="L24" s="470">
        <f t="shared" si="1"/>
        <v>7</v>
      </c>
      <c r="M24" s="468"/>
      <c r="N24" s="172" t="s">
        <v>30</v>
      </c>
    </row>
    <row r="25" spans="1:14" ht="15">
      <c r="A25" s="700" t="s">
        <v>74</v>
      </c>
      <c r="B25" s="583"/>
      <c r="C25" s="470"/>
      <c r="D25" s="470"/>
      <c r="E25" s="470"/>
      <c r="F25" s="470"/>
      <c r="G25" s="470"/>
      <c r="H25" s="470"/>
      <c r="I25" s="470"/>
      <c r="J25" s="470"/>
      <c r="K25" s="470">
        <f t="shared" si="0"/>
        <v>0</v>
      </c>
      <c r="L25" s="470">
        <f t="shared" si="1"/>
        <v>0</v>
      </c>
      <c r="M25" s="468"/>
      <c r="N25" s="172" t="s">
        <v>30</v>
      </c>
    </row>
    <row r="26" spans="1:14" ht="15">
      <c r="A26" s="700" t="s">
        <v>146</v>
      </c>
      <c r="B26" s="583"/>
      <c r="C26" s="470">
        <v>1</v>
      </c>
      <c r="D26" s="470"/>
      <c r="E26" s="470">
        <v>1</v>
      </c>
      <c r="F26" s="470"/>
      <c r="G26" s="470"/>
      <c r="H26" s="470"/>
      <c r="I26" s="470"/>
      <c r="J26" s="470"/>
      <c r="K26" s="470">
        <f t="shared" si="0"/>
        <v>0</v>
      </c>
      <c r="L26" s="470">
        <f t="shared" si="1"/>
        <v>1</v>
      </c>
      <c r="M26" s="468"/>
      <c r="N26" s="172" t="s">
        <v>30</v>
      </c>
    </row>
    <row r="27" spans="1:15" ht="15">
      <c r="A27" s="147" t="s">
        <v>206</v>
      </c>
      <c r="B27" s="465"/>
      <c r="C27" s="470">
        <v>1</v>
      </c>
      <c r="D27" s="470"/>
      <c r="E27" s="470">
        <v>1</v>
      </c>
      <c r="F27" s="470"/>
      <c r="G27" s="470"/>
      <c r="H27" s="470"/>
      <c r="I27" s="470"/>
      <c r="J27" s="470"/>
      <c r="K27" s="470">
        <v>0</v>
      </c>
      <c r="L27" s="470">
        <f t="shared" si="1"/>
        <v>1</v>
      </c>
      <c r="M27" s="468"/>
      <c r="N27" s="172" t="s">
        <v>30</v>
      </c>
      <c r="O27" s="388"/>
    </row>
    <row r="28" spans="1:14" ht="15">
      <c r="A28" s="700" t="s">
        <v>148</v>
      </c>
      <c r="B28" s="583"/>
      <c r="C28" s="470"/>
      <c r="D28" s="470"/>
      <c r="E28" s="470"/>
      <c r="F28" s="470"/>
      <c r="G28" s="470"/>
      <c r="H28" s="470"/>
      <c r="I28" s="470"/>
      <c r="J28" s="470"/>
      <c r="K28" s="470">
        <f t="shared" si="0"/>
        <v>0</v>
      </c>
      <c r="L28" s="470">
        <f t="shared" si="1"/>
        <v>0</v>
      </c>
      <c r="M28" s="468"/>
      <c r="N28" s="172" t="s">
        <v>30</v>
      </c>
    </row>
    <row r="29" spans="1:14" ht="15">
      <c r="A29" s="700" t="s">
        <v>168</v>
      </c>
      <c r="B29" s="583"/>
      <c r="C29" s="470">
        <v>28</v>
      </c>
      <c r="D29" s="470"/>
      <c r="E29" s="470">
        <v>28</v>
      </c>
      <c r="F29" s="470"/>
      <c r="G29" s="470">
        <v>10</v>
      </c>
      <c r="H29" s="470"/>
      <c r="I29" s="470"/>
      <c r="J29" s="470"/>
      <c r="K29" s="470">
        <f t="shared" si="0"/>
        <v>0</v>
      </c>
      <c r="L29" s="470">
        <f t="shared" si="1"/>
        <v>38</v>
      </c>
      <c r="M29" s="468"/>
      <c r="N29" s="172" t="s">
        <v>30</v>
      </c>
    </row>
    <row r="30" spans="1:14" ht="15">
      <c r="A30" s="700" t="s">
        <v>147</v>
      </c>
      <c r="B30" s="583"/>
      <c r="C30" s="470">
        <v>3</v>
      </c>
      <c r="D30" s="470"/>
      <c r="E30" s="470">
        <v>3</v>
      </c>
      <c r="F30" s="470"/>
      <c r="G30" s="470"/>
      <c r="H30" s="470"/>
      <c r="I30" s="470"/>
      <c r="J30" s="470"/>
      <c r="K30" s="470">
        <f t="shared" si="0"/>
        <v>0</v>
      </c>
      <c r="L30" s="470">
        <f t="shared" si="1"/>
        <v>3</v>
      </c>
      <c r="M30" s="468"/>
      <c r="N30" s="172" t="s">
        <v>30</v>
      </c>
    </row>
    <row r="31" spans="1:14" ht="15">
      <c r="A31" s="701" t="s">
        <v>149</v>
      </c>
      <c r="B31" s="702"/>
      <c r="C31" s="471"/>
      <c r="D31" s="471"/>
      <c r="E31" s="471"/>
      <c r="F31" s="471"/>
      <c r="G31" s="471"/>
      <c r="H31" s="471"/>
      <c r="I31" s="471"/>
      <c r="J31" s="471"/>
      <c r="K31" s="471">
        <f t="shared" si="0"/>
        <v>0</v>
      </c>
      <c r="L31" s="471">
        <f t="shared" si="1"/>
        <v>0</v>
      </c>
      <c r="M31" s="469"/>
      <c r="N31" s="172" t="s">
        <v>30</v>
      </c>
    </row>
    <row r="32" spans="1:14" ht="15.75" thickBot="1">
      <c r="A32" s="723" t="s">
        <v>102</v>
      </c>
      <c r="B32" s="724"/>
      <c r="C32" s="242">
        <f aca="true" t="shared" si="2" ref="C32:H32">SUM(C12:C31)</f>
        <v>239</v>
      </c>
      <c r="D32" s="243">
        <f t="shared" si="2"/>
        <v>0</v>
      </c>
      <c r="E32" s="244">
        <f t="shared" si="2"/>
        <v>239</v>
      </c>
      <c r="F32" s="243">
        <f t="shared" si="2"/>
        <v>0</v>
      </c>
      <c r="G32" s="244">
        <f t="shared" si="2"/>
        <v>35</v>
      </c>
      <c r="H32" s="243">
        <f t="shared" si="2"/>
        <v>0</v>
      </c>
      <c r="I32" s="243">
        <f>SUM(I29:I31)</f>
        <v>0</v>
      </c>
      <c r="J32" s="243">
        <f>SUM(J12:J31)</f>
        <v>0</v>
      </c>
      <c r="K32" s="243">
        <f>SUM(K12:K31)</f>
        <v>0</v>
      </c>
      <c r="L32" s="245">
        <f>SUM(L12:L31)</f>
        <v>274</v>
      </c>
      <c r="M32" s="244">
        <f>SUM(M12:M31)</f>
        <v>0</v>
      </c>
      <c r="N32" s="172" t="s">
        <v>30</v>
      </c>
    </row>
    <row r="33" spans="1:14" ht="15">
      <c r="A33" s="722" t="s">
        <v>208</v>
      </c>
      <c r="B33" s="657"/>
      <c r="C33" s="246">
        <v>239</v>
      </c>
      <c r="D33" s="246"/>
      <c r="E33" s="247">
        <v>239</v>
      </c>
      <c r="F33" s="246"/>
      <c r="G33" s="247"/>
      <c r="H33" s="246"/>
      <c r="I33" s="246"/>
      <c r="J33" s="246"/>
      <c r="K33" s="248">
        <f>H33+J33</f>
        <v>0</v>
      </c>
      <c r="L33" s="249">
        <f>E33+G33+K33</f>
        <v>239</v>
      </c>
      <c r="M33" s="250"/>
      <c r="N33" s="172" t="s">
        <v>30</v>
      </c>
    </row>
    <row r="34" spans="1:14" ht="15">
      <c r="A34" s="728" t="s">
        <v>209</v>
      </c>
      <c r="B34" s="729"/>
      <c r="C34" s="246">
        <v>35</v>
      </c>
      <c r="D34" s="246"/>
      <c r="E34" s="247">
        <v>35</v>
      </c>
      <c r="F34" s="246"/>
      <c r="G34" s="247"/>
      <c r="H34" s="246"/>
      <c r="I34" s="246"/>
      <c r="J34" s="246"/>
      <c r="K34" s="248">
        <f>H34+J34</f>
        <v>0</v>
      </c>
      <c r="L34" s="249">
        <f>E34+G34+K34</f>
        <v>35</v>
      </c>
      <c r="M34" s="250"/>
      <c r="N34" s="172" t="s">
        <v>30</v>
      </c>
    </row>
    <row r="35" spans="1:14" s="20" customFormat="1" ht="15">
      <c r="A35" s="726" t="s">
        <v>102</v>
      </c>
      <c r="B35" s="727"/>
      <c r="C35" s="251">
        <f aca="true" t="shared" si="3" ref="C35:M35">SUM(C33:C34)</f>
        <v>274</v>
      </c>
      <c r="D35" s="251">
        <f t="shared" si="3"/>
        <v>0</v>
      </c>
      <c r="E35" s="251">
        <f t="shared" si="3"/>
        <v>274</v>
      </c>
      <c r="F35" s="251">
        <f t="shared" si="3"/>
        <v>0</v>
      </c>
      <c r="G35" s="251">
        <f t="shared" si="3"/>
        <v>0</v>
      </c>
      <c r="H35" s="251">
        <f t="shared" si="3"/>
        <v>0</v>
      </c>
      <c r="I35" s="251">
        <f t="shared" si="3"/>
        <v>0</v>
      </c>
      <c r="J35" s="251">
        <f t="shared" si="3"/>
        <v>0</v>
      </c>
      <c r="K35" s="251">
        <f t="shared" si="3"/>
        <v>0</v>
      </c>
      <c r="L35" s="252">
        <f t="shared" si="3"/>
        <v>274</v>
      </c>
      <c r="M35" s="253">
        <f t="shared" si="3"/>
        <v>0</v>
      </c>
      <c r="N35" s="172" t="s">
        <v>61</v>
      </c>
    </row>
    <row r="36" spans="1:14" s="20" customFormat="1" ht="15">
      <c r="A36" s="721"/>
      <c r="B36" s="721"/>
      <c r="C36" s="721"/>
      <c r="D36" s="721"/>
      <c r="E36" s="721"/>
      <c r="F36" s="721"/>
      <c r="G36" s="721"/>
      <c r="H36" s="721"/>
      <c r="I36" s="721"/>
      <c r="J36" s="721"/>
      <c r="K36" s="721"/>
      <c r="L36" s="721"/>
      <c r="M36" s="721"/>
      <c r="N36" s="172"/>
    </row>
  </sheetData>
  <sheetProtection/>
  <mergeCells count="34">
    <mergeCell ref="M10:M11"/>
    <mergeCell ref="L10:L11"/>
    <mergeCell ref="J10:J11"/>
    <mergeCell ref="D10:D11"/>
    <mergeCell ref="E10:E11"/>
    <mergeCell ref="K10:K11"/>
    <mergeCell ref="H10:H11"/>
    <mergeCell ref="G9:M9"/>
    <mergeCell ref="A36:M36"/>
    <mergeCell ref="A19:B19"/>
    <mergeCell ref="A33:B33"/>
    <mergeCell ref="A32:B32"/>
    <mergeCell ref="A22:B22"/>
    <mergeCell ref="A35:B35"/>
    <mergeCell ref="A28:B28"/>
    <mergeCell ref="A34:B34"/>
    <mergeCell ref="A26:B26"/>
    <mergeCell ref="A1:M1"/>
    <mergeCell ref="A4:M4"/>
    <mergeCell ref="A5:M5"/>
    <mergeCell ref="A6:M6"/>
    <mergeCell ref="A24:B24"/>
    <mergeCell ref="E9:F9"/>
    <mergeCell ref="C9:D9"/>
    <mergeCell ref="A9:B11"/>
    <mergeCell ref="A21:B21"/>
    <mergeCell ref="A18:B18"/>
    <mergeCell ref="A17:B17"/>
    <mergeCell ref="F10:F11"/>
    <mergeCell ref="C10:C11"/>
    <mergeCell ref="A25:B25"/>
    <mergeCell ref="A31:B31"/>
    <mergeCell ref="A30:B30"/>
    <mergeCell ref="A29:B29"/>
  </mergeCells>
  <printOptions horizontalCentered="1"/>
  <pageMargins left="0.75" right="0.75" top="1" bottom="1" header="0.5" footer="0.5"/>
  <pageSetup fitToHeight="1" fitToWidth="1" horizontalDpi="600" verticalDpi="600" orientation="landscape" scale="67"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