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4280" windowHeight="9555" tabRatio="879" activeTab="5"/>
  </bookViews>
  <sheets>
    <sheet name="(A) Org Chart" sheetId="1" r:id="rId1"/>
    <sheet name="(B) Sum of Req " sheetId="2" r:id="rId2"/>
    <sheet name="(C) Increases Offsets" sheetId="3" r:id="rId3"/>
    <sheet name="(D) Strat Goal &amp; Obj" sheetId="4" r:id="rId4"/>
    <sheet name="(E) ATB Justification" sheetId="5" r:id="rId5"/>
    <sheet name="(F) 2009 XWalk" sheetId="6" r:id="rId6"/>
    <sheet name="(G) 2010 XWalk" sheetId="7" r:id="rId7"/>
    <sheet name="(H) Reimb Resources" sheetId="8" r:id="rId8"/>
    <sheet name="(I) Perm Positions" sheetId="9" r:id="rId9"/>
    <sheet name="(J) Financial Analysis" sheetId="10" r:id="rId10"/>
    <sheet name="(K) Sum by Grade" sheetId="11" r:id="rId11"/>
    <sheet name="(L) Sum by OC" sheetId="12" r:id="rId12"/>
    <sheet name="(M) Studies" sheetId="13" r:id="rId13"/>
    <sheet name="(N) Additional Information" sheetId="14" r:id="rId14"/>
  </sheets>
  <definedNames>
    <definedName name="__2ATTORNEY_SUPP">#REF!</definedName>
    <definedName name="__6GA_ROLLUP">#REF!</definedName>
    <definedName name="__9POS_BY_CAT">#REF!</definedName>
    <definedName name="_1ATTORNEY_SUPP" localSheetId="1">#REF!</definedName>
    <definedName name="_2ATTORNEY_SUPP">#REF!</definedName>
    <definedName name="_3GA_ROLLUP" localSheetId="1">'(B) Sum of Req '!#REF!</definedName>
    <definedName name="_6GA_ROLLUP">#REF!</definedName>
    <definedName name="_7POS_BY_CAT" localSheetId="1">#REF!</definedName>
    <definedName name="_9POS_BY_CAT">#REF!</definedName>
    <definedName name="DL" localSheetId="1">'(B) Sum of Req '!$A$3:$AF$79</definedName>
    <definedName name="DL">#REF!</definedName>
    <definedName name="EXECSUPP" localSheetId="1">'(B) Sum of Req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 of Req '!#REF!</definedName>
    <definedName name="INTEL">#REF!</definedName>
    <definedName name="JMD" localSheetId="1">'(B) Sum of Req '!#REF!</definedName>
    <definedName name="JMD">#REF!</definedName>
    <definedName name="OLE_LINK7" localSheetId="4">'(E) ATB Justification'!#REF!</definedName>
    <definedName name="PART">#REF!</definedName>
    <definedName name="_xlnm.Print_Area" localSheetId="0">'(A) Org Chart'!$A$1:$O$40</definedName>
    <definedName name="_xlnm.Print_Area" localSheetId="1">'(B) Sum of Req '!$A$1:$AF$89</definedName>
    <definedName name="_xlnm.Print_Area" localSheetId="2">'(C) Increases Offsets'!$A$1:$G$21</definedName>
    <definedName name="_xlnm.Print_Area" localSheetId="3">'(D) Strat Goal &amp; Obj'!$A$1:$P$16</definedName>
    <definedName name="_xlnm.Print_Area" localSheetId="4">'(E) ATB Justification'!$A$1:$M$51</definedName>
    <definedName name="_xlnm.Print_Area" localSheetId="5">'(F) 2009 XWalk'!$A$1:$V$28</definedName>
    <definedName name="_xlnm.Print_Area" localSheetId="6">'(G) 2010 XWalk'!$A$1:$R$26</definedName>
    <definedName name="_xlnm.Print_Area" localSheetId="7">'(H) Reimb Resources'!$A$1:$R$25</definedName>
    <definedName name="_xlnm.Print_Area" localSheetId="8">'(I) Perm Positions'!$A$1:$K$29</definedName>
    <definedName name="_xlnm.Print_Area" localSheetId="9">'(J) Financial Analysis'!$A$1:$J$36</definedName>
    <definedName name="_xlnm.Print_Area" localSheetId="10">'(K) Sum by Grade'!$A$1:$M$29</definedName>
    <definedName name="_xlnm.Print_Area" localSheetId="11">'(L) Sum by OC'!$A$1:$R$47</definedName>
    <definedName name="_xlnm.Print_Area" localSheetId="12">'(M) Studies'!$A$1:$J$9</definedName>
    <definedName name="_xlnm.Print_Area" localSheetId="13">'(N) Additional Information'!$A$1:$L$32</definedName>
    <definedName name="REIMPRO" localSheetId="7">'(H) Reimb Resources'!$A$1:$R$24</definedName>
    <definedName name="REIMPRO">#REF!</definedName>
    <definedName name="REIMSOR" localSheetId="7">'(H) Reimb Resources'!$T$27:$AJ$32</definedName>
    <definedName name="REIMSOR">#REF!</definedName>
  </definedNames>
  <calcPr fullCalcOnLoad="1"/>
</workbook>
</file>

<file path=xl/sharedStrings.xml><?xml version="1.0" encoding="utf-8"?>
<sst xmlns="http://schemas.openxmlformats.org/spreadsheetml/2006/main" count="891" uniqueCount="303">
  <si>
    <t>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</si>
  <si>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</si>
  <si>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</si>
  <si>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</si>
  <si>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</si>
  <si>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</si>
  <si>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</si>
  <si>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</si>
  <si>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</si>
  <si>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</si>
  <si>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</si>
  <si>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</si>
  <si>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</si>
  <si>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Authorized</t>
  </si>
  <si>
    <t>Reimbursable</t>
  </si>
  <si>
    <t>Program</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</si>
  <si>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</si>
  <si>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</si>
  <si>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</si>
  <si>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</si>
  <si>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</si>
  <si>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</si>
  <si>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</si>
  <si>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</si>
  <si>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</si>
  <si>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</si>
  <si>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</si>
  <si>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</si>
  <si>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</si>
  <si>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</si>
  <si>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</si>
  <si>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</si>
  <si>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</si>
  <si>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</si>
  <si>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</si>
  <si>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</si>
  <si>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</si>
  <si>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 xml:space="preserve">          Total requirements</t>
  </si>
  <si>
    <t>11.3  Other than full-time permanent</t>
  </si>
  <si>
    <t xml:space="preserve">     Total, appropriated positions</t>
  </si>
  <si>
    <t>GS-11</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</si>
  <si>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</si>
  <si>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</si>
  <si>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</si>
  <si>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</si>
  <si>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</si>
  <si>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</si>
  <si>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</si>
  <si>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</si>
  <si>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</si>
  <si>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</si>
  <si>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</si>
  <si>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</si>
  <si>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</si>
  <si>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</si>
  <si>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</si>
  <si>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</si>
  <si>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</si>
  <si>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</si>
  <si>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</si>
  <si>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</si>
  <si>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Summary of Reimbursable Resources</t>
  </si>
  <si>
    <t>Decision Unit 1</t>
  </si>
  <si>
    <t>Summary of Requirements by Object Class</t>
  </si>
  <si>
    <t>Overtime</t>
  </si>
  <si>
    <t>Program Changes</t>
  </si>
  <si>
    <t>Total Program Changes</t>
  </si>
  <si>
    <t>Travel</t>
  </si>
  <si>
    <t>Attorneys (905)</t>
  </si>
  <si>
    <t>Paralegals / Other Law (900-998)</t>
  </si>
  <si>
    <t xml:space="preserve">Total </t>
  </si>
  <si>
    <t>Pr. Changes</t>
  </si>
  <si>
    <t>Information Technology Mgmt  (2210)</t>
  </si>
  <si>
    <t>23.1  GSA rent</t>
  </si>
  <si>
    <t>25.4  Operation and maintenance of facilities</t>
  </si>
  <si>
    <t>Less lapse (50 %)</t>
  </si>
  <si>
    <t>Carryover/</t>
  </si>
  <si>
    <t>Annual salary rate of 61 new positions</t>
  </si>
  <si>
    <t>[35]</t>
  </si>
  <si>
    <t>[3,587]</t>
  </si>
  <si>
    <t>25.3 Purchases of goods &amp; services from Government accounts</t>
  </si>
  <si>
    <t>25.5 Research and development contracts</t>
  </si>
  <si>
    <t>25.7 Operation and maintenance of equipment</t>
  </si>
  <si>
    <t>Justification for Base Adjustments</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</si>
  <si>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</si>
  <si>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</si>
  <si>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</si>
  <si>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</si>
  <si>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</si>
  <si>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</si>
  <si>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</si>
  <si>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</si>
  <si>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</si>
  <si>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</si>
  <si>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</si>
  <si>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</si>
  <si>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Decreases</t>
  </si>
  <si>
    <t>Location of Description</t>
  </si>
  <si>
    <t xml:space="preserve">Amount  </t>
  </si>
  <si>
    <t>Grades:</t>
  </si>
  <si>
    <t>(Dollars in Thousands)</t>
  </si>
  <si>
    <t>Salaries and Expenses</t>
  </si>
  <si>
    <t>A: Organizational Chart</t>
  </si>
  <si>
    <t xml:space="preserve">     Reimbursable FTE</t>
  </si>
  <si>
    <t>Other FTE:</t>
  </si>
  <si>
    <t>Total Comp. FTE</t>
  </si>
  <si>
    <t>Total FTE</t>
  </si>
  <si>
    <t>Reimbursable FTE</t>
  </si>
  <si>
    <t>Other FTE</t>
  </si>
  <si>
    <t>Total Compensable FTE</t>
  </si>
  <si>
    <t>Headquarters (Washington, D.C.)</t>
  </si>
  <si>
    <t>Summary of Requirements</t>
  </si>
  <si>
    <t>Reimbursable FTE:</t>
  </si>
  <si>
    <t>Supplementals</t>
  </si>
  <si>
    <t xml:space="preserve">     Subtotal Increases</t>
  </si>
  <si>
    <t xml:space="preserve">    Subtotal Decreases</t>
  </si>
  <si>
    <t>w/Rescissions and Supplementals</t>
  </si>
  <si>
    <t>Collections by Source</t>
  </si>
  <si>
    <t>Budgetary Resources:</t>
  </si>
  <si>
    <t>Instructions</t>
  </si>
  <si>
    <t>Request</t>
  </si>
  <si>
    <t>Estimates by budget activity</t>
  </si>
  <si>
    <t>Pos.</t>
  </si>
  <si>
    <t xml:space="preserve"> </t>
  </si>
  <si>
    <t>Amount</t>
  </si>
  <si>
    <t>Perm.</t>
  </si>
  <si>
    <t>Recoveries</t>
  </si>
  <si>
    <t>Current Services</t>
  </si>
  <si>
    <t>Increases</t>
  </si>
  <si>
    <t>Personnel Management (200-299)</t>
  </si>
  <si>
    <t>Clerical and Office Services (300-399)</t>
  </si>
  <si>
    <t>Accounting and Budget (500-599)</t>
  </si>
  <si>
    <t>U.S. Field</t>
  </si>
  <si>
    <t>Foreign Field</t>
  </si>
  <si>
    <t>Offsets</t>
  </si>
  <si>
    <t>Summary of Requirements by Grade</t>
  </si>
  <si>
    <t xml:space="preserve">                Total ..........................................................</t>
  </si>
  <si>
    <t>Financial Analysis of Program Changes</t>
  </si>
  <si>
    <t>Total positions &amp; annual amount</t>
  </si>
  <si>
    <t xml:space="preserve">      Lapse (-)</t>
  </si>
  <si>
    <t xml:space="preserve">     Other personnel compensation</t>
  </si>
  <si>
    <t>Total FTE &amp; personnel compensation</t>
  </si>
  <si>
    <t>Agt./Atty.</t>
  </si>
  <si>
    <t>Resources by Department of Justice Strategic Goal/Objective</t>
  </si>
  <si>
    <t>Adjustments to Base</t>
  </si>
  <si>
    <t>Total 2009 Enacted (with Rescissions and Supplementals)</t>
  </si>
  <si>
    <t>2011 Program Increases/Offsets By Decision Unit</t>
  </si>
  <si>
    <t>Without Rescissions</t>
  </si>
  <si>
    <t>GRAND TOTAL</t>
  </si>
  <si>
    <t>Direct, Reimb. Other FTE</t>
  </si>
  <si>
    <t>Direct Amount $000s</t>
  </si>
  <si>
    <t>ATBs</t>
  </si>
  <si>
    <t>11.1  Direct FTE &amp; personnel compensation</t>
  </si>
  <si>
    <t xml:space="preserve">       Total </t>
  </si>
  <si>
    <t>Buildout</t>
  </si>
  <si>
    <t>Average SES Salary</t>
  </si>
  <si>
    <t>Office of the Inspector General</t>
  </si>
  <si>
    <t>2009 Supplementals (American Recovery and Reinvestment Act of 2009)</t>
  </si>
  <si>
    <t>Audits, Inspections, Investigations, and Reviews (AIIR)</t>
  </si>
  <si>
    <t>[21]</t>
  </si>
  <si>
    <t>[2]</t>
  </si>
  <si>
    <t>Enabling/Administrative*</t>
  </si>
  <si>
    <t>*The OIG helps the Department pursue its Strategic Goals and Objectives through the OIG's audits, investigations, inspections, and reviews.</t>
  </si>
  <si>
    <t>Bureau of Alcohol, Tobacco, Firearms and Explosives</t>
  </si>
  <si>
    <t>Drug Enforcement Administration</t>
  </si>
  <si>
    <t>Federal Bureau of Investigation</t>
  </si>
  <si>
    <t>Asset Forfeiture Fund</t>
  </si>
  <si>
    <t>Federal Bureau of Prisons</t>
  </si>
  <si>
    <t>Federal Prison Industries</t>
  </si>
  <si>
    <t>Office of Justice Programs</t>
  </si>
  <si>
    <t>United States Marshals Service</t>
  </si>
  <si>
    <t>Offices, Boards, and Divisions</t>
  </si>
  <si>
    <t>Working Capital Fund</t>
  </si>
  <si>
    <t>Investigative Assistant (1802)</t>
  </si>
  <si>
    <t>32.0 Land and structures</t>
  </si>
  <si>
    <t>42.0 Claims and indemnities</t>
  </si>
  <si>
    <t>*Funding provided by the American Recovery and Reinvestment Act of 2009 (P.L. 111-5) is excluded due to the funds being available for obligation until September 30, 2013, and to the unique nature of the tracking and reporting requirements associated with the funds.</t>
  </si>
  <si>
    <t>Retirement</t>
  </si>
  <si>
    <t>Health insurance premiums</t>
  </si>
  <si>
    <t>Employees Compensation Fund</t>
  </si>
  <si>
    <t>Rental payments to GSA</t>
  </si>
  <si>
    <t>DHS Security</t>
  </si>
  <si>
    <t>Printing and reproduction</t>
  </si>
  <si>
    <t>General Pricing Level Adjustment</t>
  </si>
  <si>
    <t>WCF Rate Adjustment</t>
  </si>
  <si>
    <t>Moving/Lease Expirations</t>
  </si>
  <si>
    <t>Non-recurral of 2010 positions (dollars)</t>
  </si>
  <si>
    <r>
      <t>General Services Administration (GSA) Rent</t>
    </r>
    <r>
      <rPr>
        <sz val="9"/>
        <color indexed="8"/>
        <rFont val="Times New Roman"/>
        <family val="1"/>
      </rPr>
      <t>.  GSA will continue to charge rental rates that approximate those charged to commercial tenants for equivalent space and related services.  The requested increase of $32,000 is required to meet our commitment to GSA.  The costs associated with GSA rent were derived through the use of an automated system, which uses the latest inventory data, including rate increases to be effective in FY 2011 for each building currently occupied by Department of Justice components, as well as the costs of new space to be occupied.  GSA provided data on the rate increases.</t>
    </r>
  </si>
  <si>
    <t xml:space="preserve">    Subtotal Increases</t>
  </si>
  <si>
    <t>Audits, Inspections, Investigations, and Reviews</t>
  </si>
  <si>
    <t>E.  Justification for Base Adjustments</t>
  </si>
  <si>
    <t>D: Resources by DOJ Strategic Goal and Strategic Objective</t>
  </si>
  <si>
    <t>C: Program Increases/Offsets By Decision Unit</t>
  </si>
  <si>
    <t>B: Summary of Requirements</t>
  </si>
  <si>
    <t>Criminal Investigative Series (1811)</t>
  </si>
  <si>
    <t>23.2 Moving/Lease Expirations/Contract Parking</t>
  </si>
  <si>
    <t>2009 Enacted (with Rescissions, direct only)</t>
  </si>
  <si>
    <t>2010 Supplementals</t>
  </si>
  <si>
    <t>Annualization of 2010 positions (FTE)</t>
  </si>
  <si>
    <t>Annualization of 2010 positions (dollars)</t>
  </si>
  <si>
    <t xml:space="preserve">Annualization of 2009 positions (dollars) </t>
  </si>
  <si>
    <t>2011 Current Services</t>
  </si>
  <si>
    <t>2011 Total Request</t>
  </si>
  <si>
    <t>2010 - 2011 Total Change</t>
  </si>
  <si>
    <t>2009 Increases ($000)</t>
  </si>
  <si>
    <t>Annualization Required for 2011 ($000)</t>
  </si>
  <si>
    <t>2010 Increases ($000)</t>
  </si>
  <si>
    <t>2009 Enacted</t>
  </si>
  <si>
    <t>2011 Request</t>
  </si>
  <si>
    <t xml:space="preserve">  Total, 2011 program changes requested</t>
  </si>
  <si>
    <t>Rental payments  -Non-GSA</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</si>
  <si>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$63,000 is necessary to meet our increased retirement obligations as a result of this conversion.</t>
    </r>
  </si>
  <si>
    <r>
      <t>DHS Security Charges.</t>
    </r>
    <r>
      <rPr>
        <sz val="9"/>
        <rFont val="Times New Roman"/>
        <family val="1"/>
      </rPr>
      <t xml:space="preserve">  The Department of Homeland Security (DHS) will continue to charge Basic Security and Building Specific Security.  The requested increase of $8,000 is required to meet our commitment to DHS, and cost estimates were developed by DHS.</t>
    </r>
  </si>
  <si>
    <r>
      <t>Moves (Lease Expirations)</t>
    </r>
    <r>
      <rPr>
        <sz val="9"/>
        <rFont val="Times New Roman"/>
        <family val="1"/>
      </rPr>
      <t>.  GSA requires all agencies to pay relocation costs associated with lease expirations.  This request provides for the costs associated with new office relocations caused by the expiration of leases in FY 2011.  A funding increase of $688,000 is requested for this account.</t>
    </r>
  </si>
  <si>
    <r>
      <t>Rental Payments - Non-GSA</t>
    </r>
    <r>
      <rPr>
        <sz val="9"/>
        <color indexed="8"/>
        <rFont val="Times New Roman"/>
        <family val="1"/>
      </rPr>
      <t>:  An additional $3,000 is required to cover the projected cost increases for this account.</t>
    </r>
  </si>
  <si>
    <r>
      <t>Health Insurance</t>
    </r>
    <r>
      <rPr>
        <sz val="9"/>
        <rFont val="Times New Roman"/>
        <family val="1"/>
      </rPr>
      <t>:  Effective January 2011, this component's contribution to Federal employees' health insurance premiums increase by 5.6 percent.  Applied against the 2010 estimate of $2,344,000, the additional amount required is $131,000.</t>
    </r>
  </si>
  <si>
    <r>
      <t>Annualization of additional positions approved in 2009 and 2010</t>
    </r>
    <r>
      <rPr>
        <sz val="9"/>
        <rFont val="Times New Roman"/>
        <family val="1"/>
      </rPr>
      <t xml:space="preserve">.  This provides for the annualization of 16 additional positions appropriated in 2009 and 45 additional positions requested in the 2010 President's budget.  Annualization of new positions extends to 3 years to provide for entry level funding in the first year with a 2-year progression to the journeyman level.  For 2009 increases, this request includes an increase of $175,000 for full-year payroll costs associated with these additional positions.   For 2010, this request includes a decrease of $549,000 for one-time items associated with the increased positions, and an increase of $1,774,000 for full-year costs associated with these additional positions, for a net increase of $1,225,000. </t>
    </r>
  </si>
  <si>
    <r>
      <t>Supplementals</t>
    </r>
    <r>
      <rPr>
        <sz val="12"/>
        <rFont val="Times New Roman"/>
        <family val="1"/>
      </rPr>
      <t>.  The $2 million reflects funds provided by the American Recovery and Reinvestment Act of 2009  (P.L. 111-5) to help ensure accountability and oversight of DOJ grant monies.  The $2 million in supplemental funds is available to the OIG until September 2013.</t>
    </r>
  </si>
  <si>
    <t>1.  The Conference Report associated with the FY 2006 Department of Justice Appropriations Act directed the OIG to provide the Committees on Appropriations with regular updates on the financial and programmatic status of SENTINEL.  The OIG issued its 5th in a series or reports examining SENTINEL's development in November 2009, and will continue to provide updates in FY 2010 and throughout the life of the project.</t>
  </si>
  <si>
    <t xml:space="preserve">2.  The Explanatory Statement accompanying the FY 2008 Appropriations Act directed the OIG to audit competitive National Institute of Justice (NIJ) programs, projects, and activities, including contracts and grants awarded in FYs 2005 through 2007 to determine whether these grants and contracts were awarded through a fair and open competitive process.  The OIG issued its audit report in October 2009. </t>
  </si>
  <si>
    <t>Enhanced Oversight of DOJ's National Security Programs</t>
  </si>
  <si>
    <t>Council of Inspectors Generals for Integrity and Efficiency</t>
  </si>
  <si>
    <t>Travel and Management Efficiencies</t>
  </si>
  <si>
    <t xml:space="preserve">    Subtotal Offsets</t>
  </si>
  <si>
    <t>1.3% Increase in FERS Contributions</t>
  </si>
  <si>
    <t>Program Increases:</t>
  </si>
  <si>
    <t xml:space="preserve">  Enhanced Oversight of DOJ's National Security Programs</t>
  </si>
  <si>
    <t xml:space="preserve"> by Decision Unit *</t>
  </si>
  <si>
    <t xml:space="preserve">  Council of Inspectors General for Integrity and Efficieny (CIGIE)</t>
  </si>
  <si>
    <t xml:space="preserve">  Travel and Management Efficiencies</t>
  </si>
  <si>
    <t>Program Offsets:</t>
  </si>
  <si>
    <t>Total, Program Changes</t>
  </si>
  <si>
    <t xml:space="preserve"> Decision Unit 1*</t>
  </si>
  <si>
    <r>
      <t>Annualization of 2010 pay raise</t>
    </r>
    <r>
      <rPr>
        <sz val="9"/>
        <rFont val="Times New Roman"/>
        <family val="1"/>
      </rPr>
      <t>.  This pay annualization represents first quarter amounts (October through December) of the 2010 pay increase of 2.0 percent included in the 2010 President's Budget.  The amount requested, $270,000, represents the pay amounts for 1/4 of the fiscal year plus appropriate benefits.</t>
    </r>
  </si>
  <si>
    <r>
      <t>FERS Contributions</t>
    </r>
    <r>
      <rPr>
        <sz val="9"/>
        <color indexed="8"/>
        <rFont val="Times New Roman"/>
        <family val="1"/>
      </rPr>
      <t>:  An additional $251,000 is required to cover the projected 1.3% increases in costs for these agency contributions.</t>
    </r>
  </si>
  <si>
    <r>
      <t>Employees Compensation Fund</t>
    </r>
    <r>
      <rPr>
        <sz val="9"/>
        <rFont val="Times New Roman"/>
        <family val="1"/>
      </rPr>
      <t>:  The $101,000 increase reflects payments to the Department of Labor for injury benefits paid in the past year under the Federal Employee Compensation Act.  This estimate is based on the first quarter of prior year billing and current year estimates.</t>
    </r>
  </si>
  <si>
    <r>
      <t>WCF Rate Increases.</t>
    </r>
    <r>
      <rPr>
        <sz val="9"/>
        <rFont val="Times New Roman"/>
        <family val="1"/>
      </rPr>
      <t xml:space="preserve">  Components in the DC metropolitan area use and rely on the Department's Working Capital Fund (WCF) for support services including telecommunications services, computer services, finance services, as well as internet services.  The WCF continues to invest in the infrastructure supporting the telecommunications services, computer services, internet services.  Concurrently, several security initiatives are being implemented and additional resources are being directed to financial management in an effort to maintain a clean audit status.  Funding of $41,000 is required for this account.</t>
    </r>
  </si>
  <si>
    <t>Reprogrammings/</t>
  </si>
  <si>
    <t>Crosswalk of 2010 Availability</t>
  </si>
  <si>
    <t>2010 Enacted</t>
  </si>
  <si>
    <t>2010 Availability</t>
  </si>
  <si>
    <t>IG Crimimal Investigator Academy</t>
  </si>
  <si>
    <t xml:space="preserve">2010 Enacted w/Rescissions and Supplementals </t>
  </si>
  <si>
    <t>National Security Programs</t>
  </si>
  <si>
    <t>CIGIE Contributions</t>
  </si>
  <si>
    <t>Travel &amp; Mngt Efficiencies</t>
  </si>
  <si>
    <t xml:space="preserve">     Subtotal, Program Increases</t>
  </si>
  <si>
    <t xml:space="preserve">     Subtotal, Program Offsets</t>
  </si>
  <si>
    <r>
      <t>* Note:</t>
    </r>
    <r>
      <rPr>
        <sz val="9"/>
        <rFont val="Arial"/>
        <family val="2"/>
      </rPr>
      <t xml:space="preserve"> The OIG operates as a single decision unit encompassing audits, investigations, inspections, and reviews.</t>
    </r>
  </si>
  <si>
    <r>
      <t>2011 pay raise</t>
    </r>
    <r>
      <rPr>
        <sz val="9"/>
        <rFont val="Times New Roman"/>
        <family val="1"/>
      </rPr>
      <t>.  This request provides for a proposed 1.4 percent pay raise to be effective in January of 2011.  This increase includes locality pay adjustments as well as the general pay raise.  The amount requested, $606,000 represents the pay amounts for 3/4 of the fiscal year plus appropriate benefits ($478,000 for pay and $128,000 for benefits).</t>
    </r>
  </si>
  <si>
    <r>
      <t>Unobligated Balances</t>
    </r>
    <r>
      <rPr>
        <sz val="12"/>
        <rFont val="TimesNewRomanPS"/>
        <family val="0"/>
      </rPr>
      <t xml:space="preserve">. The OIG brought forward a total of $3.027 million from FY 2009. Of the total, $0.027 million was from funds provided in FY 2007 for oversight of the FBI as it implements the OIG’s recommendations on correcting problems arising from the FBI's misuse of National Security Letters and Section 215 business orders, and $3.000 million was from the FY 2009/2010 Global War on Terror Supplemental Appropriation. </t>
    </r>
  </si>
  <si>
    <t>Operations Research Analyst (1515)</t>
  </si>
  <si>
    <t>Investigative Analyst (1801)</t>
  </si>
  <si>
    <r>
      <t>2011 pay raise (1.4%)</t>
    </r>
    <r>
      <rPr>
        <sz val="12"/>
        <color indexed="10"/>
        <rFont val="Times New Roman"/>
        <family val="1"/>
      </rPr>
      <t xml:space="preserve"> </t>
    </r>
  </si>
  <si>
    <t>F: Crosswalk of 2009 Availability</t>
  </si>
  <si>
    <t>Crosswalk of 2009 Availability</t>
  </si>
  <si>
    <t>Reprogrammings /</t>
  </si>
  <si>
    <t>2009 Availability</t>
  </si>
  <si>
    <t>TOTAL</t>
  </si>
  <si>
    <r>
      <t>Unobligated Balances</t>
    </r>
    <r>
      <rPr>
        <sz val="12"/>
        <rFont val="TimesNewRomanPS"/>
        <family val="0"/>
      </rPr>
      <t xml:space="preserve">. The OIG brought forward a total of $4.06 million from FY 2008. Of the total, $60,000 was from funds provided in FY 2007 for auditing and oversight of the FBI as it implements the OIG’s recommendations on correcting problems arising from the FBI's misuse of National Security Letters and Section 215 business orders, and $4 million was from the FY 2008 Global War on Terror Supplemental Appropriation. </t>
    </r>
  </si>
  <si>
    <t>G: Crosswalk of 2010 Availability</t>
  </si>
  <si>
    <t>H: Summary of Reimbursable Resources</t>
  </si>
  <si>
    <t>I: Detail of Permanent Positions by Category</t>
  </si>
  <si>
    <t xml:space="preserve">   J: Financial Analysis of Program Changes</t>
  </si>
  <si>
    <t>K: Summary of Requirements by Grade</t>
  </si>
  <si>
    <t>L: Summary of Requirements by Object Class</t>
  </si>
  <si>
    <t xml:space="preserve">M.  Status of Congressionally Requested Studies, Reports, and Evaluations </t>
  </si>
  <si>
    <t>SES, $119,554 - $179,700</t>
  </si>
  <si>
    <t>SL, $119,554 - $179,700</t>
  </si>
  <si>
    <t>GS-15, $123,758 - $155,500</t>
  </si>
  <si>
    <t>GS-14, $105,211 - $136,771</t>
  </si>
  <si>
    <t>GS-13, $89,033 - $115,742</t>
  </si>
  <si>
    <t>GS-12, $74,872 - $97,333</t>
  </si>
  <si>
    <t>GS-10, $56,857 - $73,917</t>
  </si>
  <si>
    <t>GS-9, $51,630 - $67,114</t>
  </si>
  <si>
    <t>GS-7, $42,209 - $54,875</t>
  </si>
  <si>
    <t>EX, $145,700 - $199,700</t>
  </si>
  <si>
    <t>GS-11, $62,467 - $81,204</t>
  </si>
  <si>
    <t>GS-8, $46,745 - $60,765</t>
  </si>
  <si>
    <r>
      <t>The Inspector General Reform Act of 2008 (P.L. 110-409) requires that the Department of Justice                                                                                </t>
    </r>
    <r>
      <rPr>
        <sz val="12"/>
        <rFont val="Times New Roman"/>
        <family val="1"/>
      </rPr>
      <t xml:space="preserve">        </t>
    </r>
  </si>
  <si>
    <r>
      <t>OIG submit the following information related to its requested budget for Fiscal Year 2011:                                                                             </t>
    </r>
    <r>
      <rPr>
        <sz val="12"/>
        <rFont val="Times New Roman"/>
        <family val="1"/>
      </rPr>
      <t xml:space="preserve">        </t>
    </r>
  </si>
  <si>
    <t>                                                                                       </t>
  </si>
  <si>
    <r>
      <t>*the aggregate budget request for the operations of the OIG is $88.792 million;                                                                        </t>
    </r>
    <r>
      <rPr>
        <sz val="12"/>
        <rFont val="Times New Roman"/>
        <family val="1"/>
      </rPr>
      <t xml:space="preserve">        </t>
    </r>
  </si>
  <si>
    <r>
      <t>*the additional amount necessary to support the operations of the Council of the Inspectors General on Integrity and Efficiency (CIGIE)                                                                                </t>
    </r>
    <r>
      <rPr>
        <sz val="12"/>
        <rFont val="Times New Roman"/>
        <family val="1"/>
      </rPr>
      <t xml:space="preserve">        </t>
    </r>
  </si>
  <si>
    <r>
      <t> is $394,000.                                                                          </t>
    </r>
    <r>
      <rPr>
        <sz val="12"/>
        <rFont val="Times New Roman"/>
        <family val="1"/>
      </rPr>
      <t xml:space="preserve">        </t>
    </r>
  </si>
  <si>
    <r>
      <t>*the portion of this amount needed for OIG training is</t>
    </r>
    <r>
      <rPr>
        <sz val="12"/>
        <rFont val="Times New Roman"/>
        <family val="1"/>
      </rPr>
      <t xml:space="preserve"> $787,000</t>
    </r>
    <r>
      <rPr>
        <sz val="12"/>
        <color indexed="8"/>
        <rFont val="Times New Roman"/>
        <family val="1"/>
      </rPr>
      <t> and                                                                           </t>
    </r>
    <r>
      <rPr>
        <sz val="12"/>
        <rFont val="Times New Roman"/>
        <family val="1"/>
      </rPr>
      <t xml:space="preserve">        </t>
    </r>
  </si>
  <si>
    <t>N.  Additional Required Information for OIG Budget Submissions</t>
  </si>
  <si>
    <t>The Inspector General of the Department of Justice certifies that the amount requested for training satisfies all OIG training needs for FY 2011.      </t>
  </si>
  <si>
    <t>end of line</t>
  </si>
  <si>
    <t>end of sheet</t>
  </si>
  <si>
    <t>Increase 1</t>
  </si>
  <si>
    <t>Increase 2</t>
  </si>
  <si>
    <t>Offset</t>
  </si>
  <si>
    <t>2010 Enacted (with Rescissions, direct only)</t>
  </si>
  <si>
    <t>Total 2010 Enacted (with Rescissions and Supplementals)</t>
  </si>
  <si>
    <t>2010 pay raise annualization (2.0%)</t>
  </si>
  <si>
    <t>2009 Actuals</t>
  </si>
  <si>
    <t>2009 Actual</t>
  </si>
  <si>
    <t>2009 Actuals w/Rescissions and Supplementals*</t>
  </si>
  <si>
    <t>2010 Enacted w/Rescissions and Supplementals</t>
  </si>
  <si>
    <t>[39]</t>
  </si>
  <si>
    <t>[3,033]</t>
  </si>
  <si>
    <t>25.6 Medical Care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</si>
</sst>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Red]\-#,##0"/>
    <numFmt numFmtId="166" formatCode="_(* #,##0_);_(* \(#,##0\);_(* &quot;....&quot;_);_(@_)"/>
    <numFmt numFmtId="167" formatCode="0.000"/>
    <numFmt numFmtId="168" formatCode="_(* #,##0_);_(* \(#,##0\);_(* &quot;-&quot;??_);_(@_)"/>
    <numFmt numFmtId="169" formatCode="_(&quot;$&quot;* #,##0_);_(&quot;$&quot;* \(#,##0\);_(&quot;$&quot;* &quot;-&quot;??_);_(@_)"/>
    <numFmt numFmtId="170" formatCode="_(* #,##0_);_(* \(#,##0\);_(* &quot;---&quot;_);_(@_)"/>
    <numFmt numFmtId="171" formatCode="_(* #,##0.00_);_(* \(#,##0.00\);_(* &quot;....&quot;_);_(@_)"/>
    <numFmt numFmtId="172" formatCode="_(* #,##0.000_);_(* \(#,##0.000\);_(* &quot;....&quot;_);_(@_)"/>
    <numFmt numFmtId="173" formatCode="_(* #,##0.0000_);_(* \(#,##0.0000\);_(* &quot;....&quot;_);_(@_)"/>
  </numFmts>
  <fonts count="85">
    <font>
      <sz val="12"/>
      <name val="Arial"/>
      <family val="0"/>
    </font>
    <font>
      <sz val="11"/>
      <color indexed="8"/>
      <name val="Calibri"/>
      <family val="2"/>
    </font>
    <font>
      <u val="single"/>
      <sz val="12"/>
      <name val="TimesNewRomanPS"/>
      <family val="0"/>
    </font>
    <font>
      <sz val="12"/>
      <name val="TimesNewRomanPS"/>
      <family val="0"/>
    </font>
    <font>
      <sz val="12"/>
      <name val="Times New Roman"/>
      <family val="1"/>
    </font>
    <font>
      <sz val="12"/>
      <name val="Arial MT"/>
      <family val="0"/>
    </font>
    <font>
      <sz val="10"/>
      <color indexed="8"/>
      <name val="TMS"/>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u val="single"/>
      <sz val="12"/>
      <name val="Times New Roman"/>
      <family val="1"/>
    </font>
    <font>
      <b/>
      <sz val="12"/>
      <name val="Arial"/>
      <family val="2"/>
    </font>
    <font>
      <sz val="10"/>
      <name val="Arial"/>
      <family val="2"/>
    </font>
    <font>
      <b/>
      <sz val="12"/>
      <name val="Times New Roman"/>
      <family val="1"/>
    </font>
    <font>
      <b/>
      <sz val="16"/>
      <name val="Times New Roman"/>
      <family val="1"/>
    </font>
    <font>
      <sz val="12"/>
      <color indexed="8"/>
      <name val="TMS"/>
      <family val="0"/>
    </font>
    <font>
      <sz val="10"/>
      <name val="TimesNewRomanPS"/>
      <family val="0"/>
    </font>
    <font>
      <b/>
      <u val="single"/>
      <sz val="12"/>
      <name val="Arial"/>
      <family val="2"/>
    </font>
    <font>
      <b/>
      <sz val="10"/>
      <name val="Times New Roman"/>
      <family val="1"/>
    </font>
    <font>
      <b/>
      <sz val="10"/>
      <name val="Arial"/>
      <family val="2"/>
    </font>
    <font>
      <sz val="14"/>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2"/>
    </font>
    <font>
      <u val="single"/>
      <sz val="9"/>
      <name val="Times New Roman"/>
      <family val="1"/>
    </font>
    <font>
      <b/>
      <sz val="9"/>
      <name val="Times New Roman"/>
      <family val="1"/>
    </font>
    <font>
      <b/>
      <sz val="24"/>
      <name val="Times New Roman"/>
      <family val="1"/>
    </font>
    <font>
      <b/>
      <i/>
      <sz val="10"/>
      <name val="Arial"/>
      <family val="2"/>
    </font>
    <font>
      <i/>
      <sz val="10"/>
      <name val="Arial"/>
      <family val="2"/>
    </font>
    <font>
      <b/>
      <u val="single"/>
      <sz val="16"/>
      <name val="Arial"/>
      <family val="2"/>
    </font>
    <font>
      <sz val="16"/>
      <name val="Arial"/>
      <family val="2"/>
    </font>
    <font>
      <b/>
      <u val="single"/>
      <sz val="14"/>
      <name val="Times New Roman"/>
      <family val="1"/>
    </font>
    <font>
      <b/>
      <u val="single"/>
      <sz val="14"/>
      <name val="Arial"/>
      <family val="2"/>
    </font>
    <font>
      <sz val="11"/>
      <name val="Arial"/>
      <family val="2"/>
    </font>
    <font>
      <b/>
      <u val="single"/>
      <sz val="20"/>
      <name val="Arial"/>
      <family val="2"/>
    </font>
    <font>
      <sz val="20"/>
      <name val="Arial"/>
      <family val="2"/>
    </font>
    <font>
      <u val="single"/>
      <sz val="9"/>
      <color indexed="8"/>
      <name val="Times New Roman"/>
      <family val="1"/>
    </font>
    <font>
      <b/>
      <sz val="20"/>
      <name val="Arial"/>
      <family val="2"/>
    </font>
    <font>
      <sz val="12"/>
      <color indexed="12"/>
      <name val="Arial"/>
      <family val="2"/>
    </font>
    <font>
      <sz val="12"/>
      <color indexed="10"/>
      <name val="Times New Roman"/>
      <family val="1"/>
    </font>
    <font>
      <b/>
      <u val="single"/>
      <sz val="12"/>
      <name val="Times New Roman"/>
      <family val="1"/>
    </font>
    <font>
      <b/>
      <u val="single"/>
      <sz val="12"/>
      <name val="TimesNewRomanP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NewRomanPS"/>
      <family val="0"/>
    </font>
    <font>
      <b/>
      <sz val="9"/>
      <name val="Arial"/>
      <family val="2"/>
    </font>
    <font>
      <sz val="9"/>
      <name val="Arial"/>
      <family val="2"/>
    </font>
    <font>
      <sz val="12"/>
      <color indexed="9"/>
      <name val="Times New Roman"/>
      <family val="1"/>
    </font>
    <font>
      <sz val="10"/>
      <color indexed="9"/>
      <name val="Arial"/>
      <family val="2"/>
    </font>
    <font>
      <sz val="12"/>
      <color indexed="9"/>
      <name val="Arial"/>
      <family val="0"/>
    </font>
    <font>
      <sz val="12"/>
      <color indexed="9"/>
      <name val="TimesNewRomanPS"/>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bottom/>
    </border>
    <border>
      <left/>
      <right/>
      <top/>
      <bottom style="thin"/>
    </border>
    <border>
      <left/>
      <right style="thin"/>
      <top/>
      <bottom/>
    </border>
    <border>
      <left/>
      <right style="thin"/>
      <top/>
      <bottom style="thin"/>
    </border>
    <border>
      <left style="thin"/>
      <right style="thin"/>
      <top/>
      <bottom/>
    </border>
    <border>
      <left/>
      <right style="medium"/>
      <top style="medium"/>
      <bottom style="medium"/>
    </border>
    <border>
      <left style="thin"/>
      <right/>
      <top/>
      <bottom style="medium"/>
    </border>
    <border>
      <left style="thin"/>
      <right style="thin"/>
      <top style="thin">
        <color indexed="8"/>
      </top>
      <bottom style="medium"/>
    </border>
    <border>
      <left/>
      <right style="thin"/>
      <top style="thin">
        <color indexed="8"/>
      </top>
      <bottom style="medium"/>
    </border>
    <border>
      <left/>
      <right style="thin"/>
      <top style="thin">
        <color indexed="8"/>
      </top>
      <bottom/>
    </border>
    <border>
      <left style="thin"/>
      <right style="thin"/>
      <top style="thin">
        <color indexed="8"/>
      </top>
      <bottom/>
    </border>
    <border>
      <left style="thin">
        <color indexed="8"/>
      </left>
      <right/>
      <top style="thin">
        <color indexed="8"/>
      </top>
      <bottom/>
    </border>
    <border>
      <left/>
      <right/>
      <top style="thin">
        <color indexed="8"/>
      </top>
      <bottom/>
    </border>
    <border>
      <left style="thin">
        <color indexed="8"/>
      </left>
      <right/>
      <top/>
      <bottom/>
    </border>
    <border>
      <left/>
      <right style="thin">
        <color indexed="8"/>
      </right>
      <top/>
      <bottom/>
    </border>
    <border>
      <left/>
      <right style="thin">
        <color indexed="8"/>
      </right>
      <top/>
      <bottom style="thin">
        <color indexed="8"/>
      </bottom>
    </border>
    <border>
      <left style="thin"/>
      <right/>
      <top/>
      <bottom style="hair"/>
    </border>
    <border>
      <left/>
      <right/>
      <top/>
      <bottom style="hair"/>
    </border>
    <border>
      <left style="thin"/>
      <right style="thin">
        <color indexed="8"/>
      </right>
      <top/>
      <bottom style="hair"/>
    </border>
    <border>
      <left/>
      <right style="thin"/>
      <top/>
      <bottom style="hair"/>
    </border>
    <border>
      <left style="thin"/>
      <right style="thin"/>
      <top/>
      <bottom style="hair"/>
    </border>
    <border>
      <left style="thin"/>
      <right/>
      <top/>
      <bottom style="thin"/>
    </border>
    <border>
      <left style="thin"/>
      <right/>
      <top style="thin"/>
      <bottom/>
    </border>
    <border>
      <left/>
      <right/>
      <top style="thin"/>
      <bottom/>
    </border>
    <border>
      <left/>
      <right style="thin"/>
      <top style="thin"/>
      <bottom/>
    </border>
    <border>
      <left/>
      <right/>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medium"/>
    </border>
    <border>
      <left style="thin"/>
      <right style="thin"/>
      <top/>
      <bottom style="thin"/>
    </border>
    <border>
      <left style="thin"/>
      <right/>
      <top style="hair"/>
      <bottom style="hair"/>
    </border>
    <border>
      <left style="thin"/>
      <right style="thin"/>
      <top style="thin"/>
      <bottom style="thin"/>
    </border>
    <border>
      <left style="thin">
        <color indexed="8"/>
      </left>
      <right/>
      <top/>
      <bottom style="hair">
        <color indexed="8"/>
      </bottom>
    </border>
    <border>
      <left/>
      <right style="thin">
        <color indexed="8"/>
      </right>
      <top/>
      <bottom style="hair">
        <color indexed="8"/>
      </bottom>
    </border>
    <border>
      <left/>
      <right/>
      <top/>
      <bottom style="hair">
        <color indexed="8"/>
      </bottom>
    </border>
    <border>
      <left style="thin">
        <color indexed="8"/>
      </left>
      <right style="thin"/>
      <top/>
      <bottom style="hair">
        <color indexed="8"/>
      </bottom>
    </border>
    <border>
      <left style="thin">
        <color indexed="8"/>
      </left>
      <right style="thin">
        <color indexed="8"/>
      </right>
      <top style="hair">
        <color indexed="8"/>
      </top>
      <bottom style="thin"/>
    </border>
    <border>
      <left style="thin">
        <color indexed="8"/>
      </left>
      <right/>
      <top/>
      <bottom style="medium"/>
    </border>
    <border>
      <left style="medium"/>
      <right/>
      <top style="medium"/>
      <bottom style="medium"/>
    </border>
    <border>
      <left style="medium"/>
      <right style="medium"/>
      <top style="medium"/>
      <bottom style="medium"/>
    </border>
    <border>
      <left style="medium"/>
      <right style="medium"/>
      <top/>
      <bottom/>
    </border>
    <border>
      <left style="thin"/>
      <right/>
      <top style="hair"/>
      <bottom style="thin"/>
    </border>
    <border>
      <left/>
      <right/>
      <top style="hair"/>
      <bottom style="thin"/>
    </border>
    <border>
      <left/>
      <right style="thin"/>
      <top style="hair"/>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style="thin">
        <color indexed="8"/>
      </top>
      <bottom style="medium"/>
    </border>
    <border>
      <left style="thin"/>
      <right style="thin">
        <color indexed="8"/>
      </right>
      <top style="thin"/>
      <bottom style="thin"/>
    </border>
    <border>
      <left style="thin"/>
      <right/>
      <top style="medium"/>
      <bottom/>
    </border>
    <border>
      <left/>
      <right/>
      <top style="medium"/>
      <bottom/>
    </border>
    <border>
      <left/>
      <right style="thin"/>
      <top style="medium"/>
      <bottom/>
    </border>
    <border>
      <left style="thin"/>
      <right/>
      <top style="hair"/>
      <bottom style="medium"/>
    </border>
    <border>
      <left/>
      <right/>
      <top style="hair"/>
      <bottom style="medium"/>
    </border>
    <border>
      <left/>
      <right style="thin"/>
      <top style="hair"/>
      <bottom style="medium"/>
    </border>
    <border>
      <left style="thin">
        <color indexed="8"/>
      </left>
      <right/>
      <top/>
      <bottom style="medium">
        <color indexed="8"/>
      </bottom>
    </border>
    <border>
      <left/>
      <right style="thin">
        <color indexed="8"/>
      </right>
      <top/>
      <bottom style="medium">
        <color indexed="8"/>
      </bottom>
    </border>
    <border>
      <left/>
      <right/>
      <top/>
      <bottom style="medium">
        <color indexed="8"/>
      </bottom>
    </border>
    <border>
      <left/>
      <right/>
      <top style="hair"/>
      <bottom style="hair"/>
    </border>
    <border>
      <left/>
      <right style="thin"/>
      <top style="hair"/>
      <bottom style="hair"/>
    </border>
    <border>
      <left style="thin"/>
      <right/>
      <top style="medium"/>
      <bottom style="thin"/>
    </border>
    <border>
      <left/>
      <right style="thin"/>
      <top style="medium"/>
      <bottom style="thin"/>
    </border>
    <border>
      <left/>
      <right/>
      <top style="medium"/>
      <bottom style="thin"/>
    </border>
    <border>
      <left style="thin"/>
      <right style="thin"/>
      <top style="medium"/>
      <bottom/>
    </border>
    <border>
      <left style="thin"/>
      <right/>
      <top/>
      <bottom style="thin">
        <color indexed="23"/>
      </bottom>
    </border>
    <border>
      <left/>
      <right/>
      <top/>
      <bottom style="thin">
        <color indexed="23"/>
      </bottom>
    </border>
    <border>
      <left style="thin"/>
      <right style="thin"/>
      <top/>
      <bottom style="thin">
        <color indexed="23"/>
      </bottom>
    </border>
    <border>
      <left/>
      <right style="thin"/>
      <top/>
      <bottom style="thin">
        <color indexed="23"/>
      </bottom>
    </border>
    <border>
      <left style="thin"/>
      <right/>
      <top/>
      <bottom style="thin">
        <color indexed="8"/>
      </bottom>
    </border>
    <border>
      <left/>
      <right/>
      <top/>
      <bottom style="thin">
        <color indexed="8"/>
      </bottom>
    </border>
    <border>
      <left style="thin"/>
      <right style="thin"/>
      <top/>
      <bottom style="thin">
        <color indexed="8"/>
      </bottom>
    </border>
    <border>
      <left style="thin"/>
      <right/>
      <top style="thin">
        <color indexed="23"/>
      </top>
      <bottom style="thin">
        <color indexed="23"/>
      </bottom>
    </border>
    <border>
      <left/>
      <right/>
      <top style="thin">
        <color indexed="23"/>
      </top>
      <bottom style="thin">
        <color indexed="23"/>
      </bottom>
    </border>
    <border>
      <left style="thin"/>
      <right style="thin"/>
      <top style="thin">
        <color indexed="23"/>
      </top>
      <bottom style="thin">
        <color indexed="23"/>
      </bottom>
    </border>
    <border>
      <left style="thin"/>
      <right/>
      <top style="thin"/>
      <bottom style="thin">
        <color indexed="23"/>
      </bottom>
    </border>
    <border>
      <left/>
      <right/>
      <top style="thin"/>
      <bottom style="thin">
        <color indexed="23"/>
      </bottom>
    </border>
    <border>
      <left style="thin"/>
      <right style="thin"/>
      <top style="thin"/>
      <bottom style="thin">
        <color indexed="23"/>
      </bottom>
    </border>
    <border>
      <left/>
      <right style="thin"/>
      <top style="thin"/>
      <bottom style="thin">
        <color indexed="23"/>
      </bottom>
    </border>
    <border>
      <left style="thin">
        <color indexed="8"/>
      </left>
      <right/>
      <top style="hair">
        <color indexed="8"/>
      </top>
      <bottom style="thin"/>
    </border>
    <border>
      <left style="thin"/>
      <right/>
      <top/>
      <bottom style="hair">
        <color indexed="8"/>
      </bottom>
    </border>
    <border>
      <left style="thin">
        <color indexed="8"/>
      </left>
      <right/>
      <top/>
      <bottom style="thin"/>
    </border>
    <border>
      <left/>
      <right style="thin">
        <color indexed="8"/>
      </right>
      <top/>
      <bottom style="thin"/>
    </border>
    <border>
      <left/>
      <right style="thin">
        <color indexed="8"/>
      </right>
      <top style="thin"/>
      <bottom/>
    </border>
    <border>
      <left/>
      <right style="thin">
        <color indexed="8"/>
      </right>
      <top/>
      <bottom style="thin">
        <color indexed="23"/>
      </bottom>
    </border>
    <border>
      <left/>
      <right/>
      <top style="thin"/>
      <bottom style="medium"/>
    </border>
    <border>
      <left style="thin"/>
      <right/>
      <top style="thin">
        <color indexed="8"/>
      </top>
      <bottom style="thin">
        <color indexed="23"/>
      </bottom>
    </border>
    <border>
      <left/>
      <right/>
      <top style="hair">
        <color indexed="8"/>
      </top>
      <bottom style="thin"/>
    </border>
    <border>
      <left style="thin">
        <color indexed="8"/>
      </left>
      <right style="thin"/>
      <top style="hair">
        <color indexed="8"/>
      </top>
      <bottom style="thin"/>
    </border>
    <border>
      <left style="thin">
        <color indexed="8"/>
      </left>
      <right style="thin"/>
      <top/>
      <bottom style="thin">
        <color indexed="8"/>
      </bottom>
    </border>
    <border>
      <left style="thin"/>
      <right/>
      <top style="thin">
        <color indexed="8"/>
      </top>
      <bottom style="medium"/>
    </border>
    <border>
      <left style="thin"/>
      <right style="thin"/>
      <top style="thin">
        <color indexed="8"/>
      </top>
      <bottom style="thin">
        <color indexed="23"/>
      </bottom>
    </border>
    <border>
      <left/>
      <right style="thin"/>
      <top style="thin">
        <color indexed="8"/>
      </top>
      <bottom style="thin">
        <color indexed="23"/>
      </bottom>
    </border>
    <border>
      <left/>
      <right style="thin"/>
      <top style="thin">
        <color indexed="23"/>
      </top>
      <bottom style="thin">
        <color indexed="23"/>
      </bottom>
    </border>
    <border>
      <left style="medium"/>
      <right style="thin"/>
      <top style="medium"/>
      <bottom/>
    </border>
    <border>
      <left/>
      <right style="medium"/>
      <top style="medium"/>
      <bottom/>
    </border>
    <border>
      <left style="medium"/>
      <right style="thin"/>
      <top/>
      <bottom style="thin"/>
    </border>
    <border>
      <left/>
      <right style="medium"/>
      <top/>
      <bottom style="thin"/>
    </border>
    <border>
      <left style="medium"/>
      <right/>
      <top style="thin"/>
      <bottom/>
    </border>
    <border>
      <left style="thin"/>
      <right style="medium"/>
      <top style="thin"/>
      <bottom/>
    </border>
    <border>
      <left style="medium"/>
      <right/>
      <top/>
      <bottom/>
    </border>
    <border>
      <left style="thin"/>
      <right style="medium"/>
      <top/>
      <bottom/>
    </border>
    <border>
      <left style="medium"/>
      <right style="thin"/>
      <top/>
      <bottom style="hair"/>
    </border>
    <border>
      <left style="thin"/>
      <right style="medium"/>
      <top/>
      <bottom style="hair"/>
    </border>
    <border>
      <left style="thin"/>
      <right style="medium"/>
      <top/>
      <bottom style="medium"/>
    </border>
    <border>
      <left style="medium"/>
      <right style="thin"/>
      <top/>
      <bottom/>
    </border>
    <border>
      <left style="thin"/>
      <right style="medium"/>
      <top/>
      <bottom style="thin"/>
    </border>
    <border>
      <left style="medium"/>
      <right style="thin"/>
      <top style="thin"/>
      <bottom style="medium"/>
    </border>
    <border>
      <left style="thin"/>
      <right style="thin"/>
      <top style="thin"/>
      <bottom style="medium"/>
    </border>
    <border>
      <left style="thin"/>
      <right/>
      <top style="thin"/>
      <bottom style="medium"/>
    </border>
    <border>
      <left/>
      <right/>
      <top style="medium"/>
      <bottom style="hair"/>
    </border>
    <border>
      <left/>
      <right style="thin">
        <color indexed="8"/>
      </right>
      <top/>
      <bottom style="medium"/>
    </border>
    <border>
      <left style="thin"/>
      <right style="thin"/>
      <top style="thin">
        <color indexed="23"/>
      </top>
      <bottom style="thin">
        <color indexed="8"/>
      </bottom>
    </border>
    <border>
      <left/>
      <right style="thin"/>
      <top style="thin"/>
      <bottom style="mediu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hair"/>
      <bottom/>
    </border>
    <border>
      <left/>
      <right style="thin"/>
      <top style="hair"/>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8"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33">
    <xf numFmtId="0" fontId="0" fillId="0" borderId="0" xfId="0" applyAlignment="1">
      <alignment/>
    </xf>
    <xf numFmtId="166" fontId="3" fillId="0" borderId="0" xfId="0" applyNumberFormat="1" applyFont="1" applyAlignment="1">
      <alignment/>
    </xf>
    <xf numFmtId="166" fontId="3" fillId="0" borderId="0" xfId="0" applyNumberFormat="1" applyFont="1" applyBorder="1" applyAlignment="1">
      <alignment/>
    </xf>
    <xf numFmtId="166" fontId="4" fillId="0" borderId="0" xfId="0" applyNumberFormat="1" applyFont="1" applyAlignment="1">
      <alignment/>
    </xf>
    <xf numFmtId="166" fontId="4" fillId="0" borderId="0" xfId="0" applyNumberFormat="1" applyFont="1" applyAlignment="1">
      <alignment horizontal="centerContinuous"/>
    </xf>
    <xf numFmtId="166" fontId="4" fillId="0" borderId="0" xfId="0" applyNumberFormat="1" applyFont="1" applyBorder="1" applyAlignment="1">
      <alignment/>
    </xf>
    <xf numFmtId="166" fontId="4" fillId="0" borderId="0" xfId="0" applyNumberFormat="1" applyFont="1" applyBorder="1" applyAlignment="1">
      <alignment horizontal="centerContinuous"/>
    </xf>
    <xf numFmtId="3" fontId="4" fillId="0" borderId="0" xfId="0" applyNumberFormat="1" applyFont="1" applyAlignment="1">
      <alignment/>
    </xf>
    <xf numFmtId="3" fontId="11" fillId="0" borderId="0" xfId="0" applyNumberFormat="1" applyFont="1" applyAlignment="1">
      <alignment/>
    </xf>
    <xf numFmtId="3" fontId="4" fillId="0" borderId="0" xfId="0" applyNumberFormat="1" applyFont="1" applyAlignment="1">
      <alignment horizontal="centerContinuous"/>
    </xf>
    <xf numFmtId="3" fontId="4" fillId="0" borderId="0" xfId="0" applyNumberFormat="1" applyFont="1" applyAlignment="1">
      <alignment horizontal="fill"/>
    </xf>
    <xf numFmtId="3" fontId="4" fillId="0" borderId="0" xfId="0" applyNumberFormat="1" applyFont="1" applyBorder="1" applyAlignment="1">
      <alignment/>
    </xf>
    <xf numFmtId="166" fontId="11" fillId="0" borderId="0" xfId="0" applyNumberFormat="1" applyFont="1" applyAlignment="1">
      <alignment/>
    </xf>
    <xf numFmtId="166" fontId="4" fillId="0" borderId="0" xfId="0" applyNumberFormat="1" applyFont="1" applyAlignment="1">
      <alignment/>
    </xf>
    <xf numFmtId="166" fontId="12" fillId="0" borderId="0" xfId="0" applyNumberFormat="1" applyFont="1" applyAlignment="1">
      <alignment horizontal="centerContinuous"/>
    </xf>
    <xf numFmtId="166" fontId="16" fillId="0" borderId="0" xfId="0" applyNumberFormat="1" applyFont="1" applyAlignment="1">
      <alignment horizontal="centerContinuous"/>
    </xf>
    <xf numFmtId="166" fontId="14" fillId="0" borderId="0" xfId="0" applyNumberFormat="1" applyFont="1" applyAlignment="1">
      <alignment horizontal="centerContinuous"/>
    </xf>
    <xf numFmtId="166" fontId="4" fillId="0" borderId="0" xfId="0" applyNumberFormat="1" applyFont="1" applyAlignment="1">
      <alignment/>
    </xf>
    <xf numFmtId="166" fontId="7" fillId="0" borderId="0" xfId="0" applyNumberFormat="1" applyFont="1" applyAlignment="1">
      <alignment horizontal="centerContinuous"/>
    </xf>
    <xf numFmtId="166" fontId="3" fillId="0" borderId="0" xfId="0" applyNumberFormat="1" applyFont="1" applyAlignment="1">
      <alignment horizontal="centerContinuous"/>
    </xf>
    <xf numFmtId="166" fontId="3" fillId="0" borderId="0" xfId="0" applyNumberFormat="1" applyFont="1" applyBorder="1" applyAlignment="1">
      <alignment horizontal="centerContinuous"/>
    </xf>
    <xf numFmtId="166" fontId="8" fillId="0" borderId="0" xfId="0" applyNumberFormat="1" applyFont="1" applyAlignment="1">
      <alignment horizontal="centerContinuous"/>
    </xf>
    <xf numFmtId="166" fontId="5" fillId="0" borderId="0" xfId="0" applyNumberFormat="1" applyFont="1" applyAlignment="1">
      <alignment/>
    </xf>
    <xf numFmtId="166" fontId="2" fillId="0" borderId="0" xfId="0" applyNumberFormat="1" applyFont="1" applyAlignment="1">
      <alignment/>
    </xf>
    <xf numFmtId="166" fontId="0" fillId="0" borderId="0" xfId="0" applyNumberFormat="1" applyAlignment="1">
      <alignment horizontal="centerContinuous"/>
    </xf>
    <xf numFmtId="166" fontId="0" fillId="0" borderId="0" xfId="0" applyNumberFormat="1" applyAlignment="1">
      <alignment/>
    </xf>
    <xf numFmtId="166" fontId="6" fillId="24" borderId="0" xfId="0" applyNumberFormat="1" applyFont="1" applyFill="1" applyAlignment="1">
      <alignment/>
    </xf>
    <xf numFmtId="166" fontId="0" fillId="0" borderId="0" xfId="0" applyNumberFormat="1" applyBorder="1" applyAlignment="1">
      <alignment/>
    </xf>
    <xf numFmtId="166" fontId="9" fillId="24" borderId="0" xfId="0" applyNumberFormat="1" applyFont="1" applyFill="1" applyAlignment="1">
      <alignment/>
    </xf>
    <xf numFmtId="166" fontId="9" fillId="24" borderId="0" xfId="0" applyNumberFormat="1" applyFont="1" applyFill="1" applyBorder="1" applyAlignment="1">
      <alignment/>
    </xf>
    <xf numFmtId="166" fontId="9" fillId="24" borderId="0" xfId="0" applyNumberFormat="1" applyFont="1" applyFill="1" applyAlignment="1">
      <alignment horizontal="left"/>
    </xf>
    <xf numFmtId="166" fontId="9" fillId="24" borderId="0" xfId="0" applyNumberFormat="1" applyFont="1" applyFill="1" applyAlignment="1">
      <alignment horizontal="centerContinuous"/>
    </xf>
    <xf numFmtId="166" fontId="13" fillId="24" borderId="0" xfId="0" applyNumberFormat="1" applyFont="1" applyFill="1" applyAlignment="1">
      <alignment/>
    </xf>
    <xf numFmtId="166" fontId="11" fillId="0" borderId="0" xfId="0" applyNumberFormat="1" applyFont="1" applyAlignment="1">
      <alignment horizontal="left"/>
    </xf>
    <xf numFmtId="166" fontId="10" fillId="24" borderId="0" xfId="0" applyNumberFormat="1" applyFont="1" applyFill="1" applyBorder="1" applyAlignment="1">
      <alignment/>
    </xf>
    <xf numFmtId="166" fontId="15" fillId="24" borderId="0" xfId="0" applyNumberFormat="1" applyFont="1" applyFill="1" applyAlignment="1">
      <alignment/>
    </xf>
    <xf numFmtId="166" fontId="9" fillId="24" borderId="10" xfId="0" applyNumberFormat="1" applyFont="1" applyFill="1" applyBorder="1" applyAlignment="1">
      <alignment horizontal="left"/>
    </xf>
    <xf numFmtId="166" fontId="4" fillId="0" borderId="0" xfId="0" applyNumberFormat="1" applyFont="1" applyAlignment="1">
      <alignment horizontal="right"/>
    </xf>
    <xf numFmtId="166" fontId="3" fillId="0" borderId="11" xfId="0" applyNumberFormat="1" applyFont="1" applyBorder="1" applyAlignment="1">
      <alignment/>
    </xf>
    <xf numFmtId="0" fontId="4" fillId="0" borderId="0" xfId="0" applyNumberFormat="1" applyFont="1" applyAlignment="1">
      <alignment/>
    </xf>
    <xf numFmtId="3" fontId="6" fillId="24" borderId="0" xfId="0" applyNumberFormat="1" applyFont="1" applyFill="1" applyAlignment="1">
      <alignment/>
    </xf>
    <xf numFmtId="3" fontId="6" fillId="24" borderId="0" xfId="0" applyNumberFormat="1" applyFont="1" applyFill="1" applyAlignment="1">
      <alignment horizontal="centerContinuous"/>
    </xf>
    <xf numFmtId="0" fontId="0" fillId="0" borderId="0" xfId="0" applyBorder="1" applyAlignment="1">
      <alignment/>
    </xf>
    <xf numFmtId="3" fontId="6" fillId="24" borderId="0" xfId="0" applyNumberFormat="1" applyFont="1" applyFill="1" applyBorder="1" applyAlignment="1">
      <alignment/>
    </xf>
    <xf numFmtId="3" fontId="20" fillId="0" borderId="0" xfId="0" applyNumberFormat="1" applyFont="1" applyAlignment="1">
      <alignment/>
    </xf>
    <xf numFmtId="166" fontId="4" fillId="0" borderId="0" xfId="0" applyNumberFormat="1" applyFont="1" applyAlignment="1">
      <alignment/>
    </xf>
    <xf numFmtId="166" fontId="21" fillId="24" borderId="0" xfId="0" applyNumberFormat="1" applyFont="1" applyFill="1" applyAlignment="1">
      <alignment/>
    </xf>
    <xf numFmtId="166" fontId="4" fillId="0" borderId="0" xfId="0" applyNumberFormat="1" applyFont="1" applyAlignment="1">
      <alignment/>
    </xf>
    <xf numFmtId="166" fontId="4" fillId="0" borderId="12" xfId="0" applyNumberFormat="1" applyFont="1" applyBorder="1" applyAlignment="1">
      <alignment/>
    </xf>
    <xf numFmtId="3" fontId="4" fillId="0" borderId="11" xfId="0" applyNumberFormat="1" applyFont="1" applyBorder="1" applyAlignment="1">
      <alignment horizontal="fill"/>
    </xf>
    <xf numFmtId="0" fontId="18" fillId="0" borderId="0" xfId="55">
      <alignment/>
      <protection/>
    </xf>
    <xf numFmtId="0" fontId="18" fillId="0" borderId="0" xfId="56" applyAlignment="1">
      <alignment horizontal="centerContinuous"/>
      <protection/>
    </xf>
    <xf numFmtId="0" fontId="18" fillId="0" borderId="0" xfId="56">
      <alignment/>
      <protection/>
    </xf>
    <xf numFmtId="0" fontId="25" fillId="0" borderId="0" xfId="56" applyFont="1" applyAlignment="1">
      <alignment horizontal="left"/>
      <protection/>
    </xf>
    <xf numFmtId="0" fontId="18" fillId="0" borderId="0" xfId="55" applyAlignment="1">
      <alignment horizontal="centerContinuous"/>
      <protection/>
    </xf>
    <xf numFmtId="0" fontId="19" fillId="0" borderId="0" xfId="55" applyFont="1" applyAlignment="1">
      <alignment horizontal="centerContinuous"/>
      <protection/>
    </xf>
    <xf numFmtId="0" fontId="11" fillId="0" borderId="0" xfId="55" applyFont="1" applyAlignment="1">
      <alignment horizontal="centerContinuous"/>
      <protection/>
    </xf>
    <xf numFmtId="3" fontId="4" fillId="0" borderId="0" xfId="55" applyNumberFormat="1" applyFont="1" applyAlignment="1">
      <alignment horizontal="centerContinuous"/>
      <protection/>
    </xf>
    <xf numFmtId="0" fontId="19" fillId="0" borderId="0" xfId="56" applyFont="1">
      <alignment/>
      <protection/>
    </xf>
    <xf numFmtId="0" fontId="19" fillId="0" borderId="0" xfId="56" applyFont="1" applyAlignment="1">
      <alignment horizontal="centerContinuous"/>
      <protection/>
    </xf>
    <xf numFmtId="3" fontId="19" fillId="0" borderId="0" xfId="56" applyNumberFormat="1" applyFont="1" applyAlignment="1">
      <alignment horizontal="centerContinuous"/>
      <protection/>
    </xf>
    <xf numFmtId="0" fontId="11" fillId="0" borderId="0" xfId="56" applyFont="1" applyAlignment="1">
      <alignment horizontal="centerContinuous"/>
      <protection/>
    </xf>
    <xf numFmtId="0" fontId="24" fillId="0" borderId="11" xfId="55" applyFont="1" applyBorder="1" applyAlignment="1">
      <alignment horizontal="center"/>
      <protection/>
    </xf>
    <xf numFmtId="0" fontId="24" fillId="0" borderId="13" xfId="55" applyFont="1" applyBorder="1" applyAlignment="1">
      <alignment horizontal="center"/>
      <protection/>
    </xf>
    <xf numFmtId="0" fontId="11" fillId="0" borderId="14" xfId="55" applyFont="1" applyBorder="1">
      <alignment/>
      <protection/>
    </xf>
    <xf numFmtId="0" fontId="11" fillId="0" borderId="0" xfId="55" applyFont="1" applyBorder="1">
      <alignment/>
      <protection/>
    </xf>
    <xf numFmtId="0" fontId="11" fillId="0" borderId="12" xfId="55" applyFont="1" applyBorder="1">
      <alignment/>
      <protection/>
    </xf>
    <xf numFmtId="0" fontId="11" fillId="0" borderId="0" xfId="56" applyFont="1">
      <alignment/>
      <protection/>
    </xf>
    <xf numFmtId="0" fontId="11" fillId="0" borderId="10" xfId="56" applyFont="1" applyBorder="1">
      <alignment/>
      <protection/>
    </xf>
    <xf numFmtId="0" fontId="11" fillId="0" borderId="12" xfId="56" applyFont="1" applyBorder="1">
      <alignment/>
      <protection/>
    </xf>
    <xf numFmtId="169" fontId="24" fillId="0" borderId="15" xfId="44" applyNumberFormat="1" applyFont="1" applyBorder="1" applyAlignment="1">
      <alignment horizontal="left"/>
    </xf>
    <xf numFmtId="0" fontId="24" fillId="0" borderId="0" xfId="56" applyFont="1" applyBorder="1" applyAlignment="1">
      <alignment horizontal="left"/>
      <protection/>
    </xf>
    <xf numFmtId="168" fontId="24" fillId="0" borderId="0" xfId="56" applyNumberFormat="1" applyFont="1" applyBorder="1" applyAlignment="1">
      <alignment horizontal="left"/>
      <protection/>
    </xf>
    <xf numFmtId="169" fontId="24" fillId="0" borderId="0" xfId="44" applyNumberFormat="1" applyFont="1" applyBorder="1" applyAlignment="1">
      <alignment horizontal="left"/>
    </xf>
    <xf numFmtId="166" fontId="22" fillId="0" borderId="0" xfId="0" applyNumberFormat="1" applyFont="1" applyAlignment="1">
      <alignment horizontal="centerContinuous"/>
    </xf>
    <xf numFmtId="166" fontId="11" fillId="0" borderId="0" xfId="0" applyNumberFormat="1" applyFont="1" applyAlignment="1">
      <alignment horizontal="centerContinuous"/>
    </xf>
    <xf numFmtId="166" fontId="4" fillId="0" borderId="14" xfId="0" applyNumberFormat="1" applyFont="1" applyBorder="1" applyAlignment="1">
      <alignment/>
    </xf>
    <xf numFmtId="166" fontId="34" fillId="24" borderId="16" xfId="0" applyNumberFormat="1" applyFont="1" applyFill="1" applyBorder="1" applyAlignment="1">
      <alignment horizontal="center"/>
    </xf>
    <xf numFmtId="166" fontId="34" fillId="24" borderId="17" xfId="0" applyNumberFormat="1" applyFont="1" applyFill="1" applyBorder="1" applyAlignment="1">
      <alignment/>
    </xf>
    <xf numFmtId="166" fontId="34" fillId="24" borderId="18" xfId="0" applyNumberFormat="1" applyFont="1" applyFill="1" applyBorder="1" applyAlignment="1">
      <alignment/>
    </xf>
    <xf numFmtId="166" fontId="33" fillId="24" borderId="10" xfId="0" applyNumberFormat="1" applyFont="1" applyFill="1" applyBorder="1" applyAlignment="1">
      <alignment/>
    </xf>
    <xf numFmtId="166" fontId="33" fillId="24" borderId="0" xfId="0" applyNumberFormat="1" applyFont="1" applyFill="1" applyBorder="1" applyAlignment="1">
      <alignment horizontal="center"/>
    </xf>
    <xf numFmtId="166" fontId="33" fillId="24" borderId="19" xfId="0" applyNumberFormat="1" applyFont="1" applyFill="1" applyBorder="1" applyAlignment="1">
      <alignment horizontal="center"/>
    </xf>
    <xf numFmtId="166" fontId="33" fillId="24" borderId="20" xfId="0" applyNumberFormat="1" applyFont="1" applyFill="1" applyBorder="1" applyAlignment="1">
      <alignment horizontal="center"/>
    </xf>
    <xf numFmtId="166" fontId="33" fillId="24" borderId="10" xfId="0" applyNumberFormat="1" applyFont="1" applyFill="1" applyBorder="1" applyAlignment="1">
      <alignment horizontal="center"/>
    </xf>
    <xf numFmtId="166" fontId="33" fillId="24" borderId="11" xfId="0" applyNumberFormat="1" applyFont="1" applyFill="1" applyBorder="1" applyAlignment="1">
      <alignment horizontal="center"/>
    </xf>
    <xf numFmtId="166" fontId="33" fillId="24" borderId="12" xfId="0" applyNumberFormat="1" applyFont="1" applyFill="1" applyBorder="1" applyAlignment="1">
      <alignment horizontal="center"/>
    </xf>
    <xf numFmtId="166" fontId="33" fillId="24" borderId="14" xfId="0" applyNumberFormat="1" applyFont="1" applyFill="1" applyBorder="1" applyAlignment="1">
      <alignment horizontal="center"/>
    </xf>
    <xf numFmtId="3" fontId="4" fillId="25" borderId="0" xfId="0" applyNumberFormat="1" applyFont="1" applyFill="1" applyAlignment="1">
      <alignment/>
    </xf>
    <xf numFmtId="166" fontId="4" fillId="25" borderId="0" xfId="0" applyNumberFormat="1" applyFont="1" applyFill="1" applyAlignment="1">
      <alignment/>
    </xf>
    <xf numFmtId="166" fontId="28" fillId="24" borderId="0" xfId="0" applyNumberFormat="1" applyFont="1" applyFill="1" applyAlignment="1">
      <alignment/>
    </xf>
    <xf numFmtId="166" fontId="28" fillId="24" borderId="12" xfId="0" applyNumberFormat="1" applyFont="1" applyFill="1" applyBorder="1" applyAlignment="1">
      <alignment/>
    </xf>
    <xf numFmtId="3" fontId="4" fillId="0" borderId="0" xfId="0" applyNumberFormat="1" applyFont="1" applyAlignment="1">
      <alignment/>
    </xf>
    <xf numFmtId="3" fontId="28" fillId="24" borderId="21" xfId="0" applyNumberFormat="1" applyFont="1" applyFill="1" applyBorder="1" applyAlignment="1">
      <alignment/>
    </xf>
    <xf numFmtId="3" fontId="28" fillId="24" borderId="22" xfId="0" applyNumberFormat="1" applyFont="1" applyFill="1" applyBorder="1" applyAlignment="1">
      <alignment/>
    </xf>
    <xf numFmtId="3" fontId="28" fillId="24" borderId="23" xfId="0" applyNumberFormat="1" applyFont="1" applyFill="1" applyBorder="1" applyAlignment="1">
      <alignment/>
    </xf>
    <xf numFmtId="3" fontId="28" fillId="24" borderId="23" xfId="0" applyNumberFormat="1" applyFont="1" applyFill="1" applyBorder="1" applyAlignment="1">
      <alignment horizontal="left"/>
    </xf>
    <xf numFmtId="3" fontId="28" fillId="24" borderId="0" xfId="0" applyNumberFormat="1" applyFont="1" applyFill="1" applyAlignment="1">
      <alignment/>
    </xf>
    <xf numFmtId="165" fontId="28" fillId="24" borderId="22" xfId="0" applyNumberFormat="1" applyFont="1" applyFill="1" applyBorder="1" applyAlignment="1">
      <alignment/>
    </xf>
    <xf numFmtId="3" fontId="29" fillId="24" borderId="23" xfId="0" applyNumberFormat="1" applyFont="1" applyFill="1" applyBorder="1" applyAlignment="1">
      <alignment/>
    </xf>
    <xf numFmtId="166" fontId="28" fillId="24" borderId="24" xfId="0" applyNumberFormat="1" applyFont="1" applyFill="1" applyBorder="1" applyAlignment="1">
      <alignment/>
    </xf>
    <xf numFmtId="166" fontId="28" fillId="24" borderId="25" xfId="0" applyNumberFormat="1" applyFont="1" applyFill="1" applyBorder="1" applyAlignment="1">
      <alignment/>
    </xf>
    <xf numFmtId="3" fontId="11" fillId="0" borderId="0" xfId="0" applyNumberFormat="1" applyFont="1" applyAlignment="1">
      <alignment horizontal="centerContinuous"/>
    </xf>
    <xf numFmtId="0" fontId="37" fillId="0" borderId="0" xfId="0" applyFont="1" applyAlignment="1">
      <alignment/>
    </xf>
    <xf numFmtId="166" fontId="3" fillId="0" borderId="0" xfId="0" applyNumberFormat="1" applyFont="1" applyFill="1" applyAlignment="1">
      <alignment/>
    </xf>
    <xf numFmtId="166" fontId="3" fillId="0" borderId="0" xfId="0" applyNumberFormat="1" applyFont="1" applyFill="1" applyBorder="1" applyAlignment="1">
      <alignment/>
    </xf>
    <xf numFmtId="166" fontId="9" fillId="24" borderId="26" xfId="0" applyNumberFormat="1" applyFont="1" applyFill="1" applyBorder="1" applyAlignment="1">
      <alignment horizontal="left"/>
    </xf>
    <xf numFmtId="166" fontId="9" fillId="24" borderId="27" xfId="0" applyNumberFormat="1" applyFont="1" applyFill="1" applyBorder="1" applyAlignment="1">
      <alignment/>
    </xf>
    <xf numFmtId="166" fontId="9" fillId="24" borderId="28" xfId="0" applyNumberFormat="1" applyFont="1" applyFill="1" applyBorder="1" applyAlignment="1">
      <alignment/>
    </xf>
    <xf numFmtId="166" fontId="9" fillId="24" borderId="29" xfId="0" applyNumberFormat="1" applyFont="1" applyFill="1" applyBorder="1" applyAlignment="1">
      <alignment/>
    </xf>
    <xf numFmtId="166" fontId="9" fillId="24" borderId="30" xfId="0" applyNumberFormat="1" applyFont="1" applyFill="1" applyBorder="1" applyAlignment="1">
      <alignment/>
    </xf>
    <xf numFmtId="166" fontId="11" fillId="0" borderId="30" xfId="0" applyNumberFormat="1" applyFont="1" applyBorder="1" applyAlignment="1">
      <alignment/>
    </xf>
    <xf numFmtId="166" fontId="11" fillId="0" borderId="29" xfId="0" applyNumberFormat="1" applyFont="1" applyBorder="1" applyAlignment="1">
      <alignment/>
    </xf>
    <xf numFmtId="166" fontId="3" fillId="0" borderId="12" xfId="0" applyNumberFormat="1" applyFont="1" applyBorder="1" applyAlignment="1">
      <alignment/>
    </xf>
    <xf numFmtId="166" fontId="3" fillId="0" borderId="13" xfId="0" applyNumberFormat="1" applyFont="1" applyBorder="1" applyAlignment="1">
      <alignment/>
    </xf>
    <xf numFmtId="166" fontId="2" fillId="0" borderId="12" xfId="0" applyNumberFormat="1" applyFont="1" applyBorder="1" applyAlignment="1">
      <alignment/>
    </xf>
    <xf numFmtId="166" fontId="30" fillId="0" borderId="11" xfId="0" applyNumberFormat="1" applyFont="1" applyBorder="1" applyAlignment="1">
      <alignment horizontal="left"/>
    </xf>
    <xf numFmtId="166" fontId="30" fillId="0" borderId="11" xfId="0" applyNumberFormat="1" applyFont="1" applyBorder="1" applyAlignment="1">
      <alignment/>
    </xf>
    <xf numFmtId="5" fontId="30" fillId="0" borderId="11" xfId="0" applyNumberFormat="1" applyFont="1" applyBorder="1" applyAlignment="1">
      <alignment/>
    </xf>
    <xf numFmtId="5" fontId="30" fillId="0" borderId="13" xfId="0" applyNumberFormat="1" applyFont="1" applyBorder="1" applyAlignment="1">
      <alignment/>
    </xf>
    <xf numFmtId="166" fontId="3" fillId="0" borderId="10" xfId="0" applyNumberFormat="1" applyFont="1" applyBorder="1" applyAlignment="1">
      <alignment/>
    </xf>
    <xf numFmtId="166" fontId="2" fillId="0" borderId="10" xfId="0" applyNumberFormat="1" applyFont="1" applyBorder="1" applyAlignment="1">
      <alignment/>
    </xf>
    <xf numFmtId="166" fontId="4" fillId="0" borderId="31" xfId="0" applyNumberFormat="1" applyFont="1" applyBorder="1" applyAlignment="1">
      <alignment/>
    </xf>
    <xf numFmtId="166" fontId="3" fillId="0" borderId="32" xfId="0" applyNumberFormat="1" applyFont="1" applyBorder="1" applyAlignment="1">
      <alignment/>
    </xf>
    <xf numFmtId="166" fontId="3" fillId="0" borderId="33" xfId="0" applyNumberFormat="1" applyFont="1" applyBorder="1" applyAlignment="1">
      <alignment/>
    </xf>
    <xf numFmtId="166" fontId="30" fillId="0" borderId="33" xfId="0" applyNumberFormat="1" applyFont="1" applyBorder="1" applyAlignment="1">
      <alignment horizontal="centerContinuous"/>
    </xf>
    <xf numFmtId="166" fontId="30" fillId="0" borderId="34" xfId="0" applyNumberFormat="1" applyFont="1" applyBorder="1" applyAlignment="1">
      <alignment horizontal="centerContinuous"/>
    </xf>
    <xf numFmtId="166" fontId="3" fillId="0" borderId="35" xfId="0" applyNumberFormat="1" applyFont="1" applyBorder="1" applyAlignment="1">
      <alignment/>
    </xf>
    <xf numFmtId="166" fontId="30" fillId="0" borderId="35" xfId="0" applyNumberFormat="1" applyFont="1" applyBorder="1" applyAlignment="1">
      <alignment horizontal="right"/>
    </xf>
    <xf numFmtId="166" fontId="30" fillId="0" borderId="16" xfId="0" applyNumberFormat="1" applyFont="1" applyBorder="1" applyAlignment="1">
      <alignment/>
    </xf>
    <xf numFmtId="166" fontId="3" fillId="0" borderId="34" xfId="0" applyNumberFormat="1" applyFont="1" applyBorder="1" applyAlignment="1">
      <alignment/>
    </xf>
    <xf numFmtId="166" fontId="3" fillId="0" borderId="36" xfId="0" applyNumberFormat="1" applyFont="1" applyBorder="1" applyAlignment="1">
      <alignment/>
    </xf>
    <xf numFmtId="166" fontId="30" fillId="0" borderId="13" xfId="0" applyNumberFormat="1" applyFont="1" applyBorder="1" applyAlignment="1">
      <alignment/>
    </xf>
    <xf numFmtId="166" fontId="3" fillId="0" borderId="37" xfId="0" applyNumberFormat="1" applyFont="1" applyBorder="1" applyAlignment="1">
      <alignment/>
    </xf>
    <xf numFmtId="166" fontId="3" fillId="0" borderId="38" xfId="0" applyNumberFormat="1" applyFont="1" applyBorder="1" applyAlignment="1">
      <alignment/>
    </xf>
    <xf numFmtId="166" fontId="3" fillId="0" borderId="39" xfId="0" applyNumberFormat="1" applyFont="1" applyBorder="1" applyAlignment="1">
      <alignment/>
    </xf>
    <xf numFmtId="166" fontId="2" fillId="0" borderId="11" xfId="0" applyNumberFormat="1" applyFont="1" applyFill="1" applyBorder="1" applyAlignment="1">
      <alignment/>
    </xf>
    <xf numFmtId="166" fontId="3" fillId="0" borderId="11" xfId="0" applyNumberFormat="1" applyFont="1" applyFill="1" applyBorder="1" applyAlignment="1">
      <alignment/>
    </xf>
    <xf numFmtId="166" fontId="3" fillId="0" borderId="13" xfId="0" applyNumberFormat="1" applyFont="1" applyFill="1" applyBorder="1" applyAlignment="1">
      <alignment/>
    </xf>
    <xf numFmtId="166" fontId="3" fillId="0" borderId="31" xfId="0" applyNumberFormat="1" applyFont="1" applyFill="1" applyBorder="1" applyAlignment="1">
      <alignment/>
    </xf>
    <xf numFmtId="166" fontId="3" fillId="0" borderId="26" xfId="0" applyNumberFormat="1" applyFont="1" applyBorder="1" applyAlignment="1">
      <alignment/>
    </xf>
    <xf numFmtId="166" fontId="3" fillId="0" borderId="27" xfId="0" applyNumberFormat="1" applyFont="1" applyBorder="1" applyAlignment="1">
      <alignment/>
    </xf>
    <xf numFmtId="166" fontId="3" fillId="0" borderId="29" xfId="0" applyNumberFormat="1" applyFont="1" applyBorder="1" applyAlignment="1">
      <alignment/>
    </xf>
    <xf numFmtId="166" fontId="3" fillId="0" borderId="31" xfId="0" applyNumberFormat="1" applyFont="1" applyBorder="1" applyAlignment="1">
      <alignment horizontal="left"/>
    </xf>
    <xf numFmtId="166" fontId="3" fillId="0" borderId="32" xfId="0" applyNumberFormat="1" applyFont="1" applyBorder="1" applyAlignment="1">
      <alignment horizontal="left"/>
    </xf>
    <xf numFmtId="166" fontId="4" fillId="0" borderId="31" xfId="0" applyNumberFormat="1" applyFont="1" applyBorder="1" applyAlignment="1">
      <alignment/>
    </xf>
    <xf numFmtId="166" fontId="3" fillId="0" borderId="31" xfId="0" applyNumberFormat="1" applyFont="1" applyBorder="1" applyAlignment="1">
      <alignment/>
    </xf>
    <xf numFmtId="166" fontId="30" fillId="0" borderId="32" xfId="0" applyNumberFormat="1" applyFont="1" applyBorder="1" applyAlignment="1">
      <alignment horizontal="centerContinuous"/>
    </xf>
    <xf numFmtId="0" fontId="17" fillId="0" borderId="33" xfId="0" applyFont="1" applyBorder="1" applyAlignment="1">
      <alignment/>
    </xf>
    <xf numFmtId="166" fontId="30" fillId="0" borderId="31" xfId="0" applyNumberFormat="1" applyFont="1" applyBorder="1" applyAlignment="1">
      <alignment/>
    </xf>
    <xf numFmtId="166" fontId="4" fillId="0" borderId="26" xfId="0" applyNumberFormat="1" applyFont="1" applyBorder="1" applyAlignment="1">
      <alignment/>
    </xf>
    <xf numFmtId="166" fontId="4" fillId="0" borderId="12" xfId="0" applyNumberFormat="1" applyFont="1" applyBorder="1" applyAlignment="1">
      <alignment/>
    </xf>
    <xf numFmtId="166" fontId="4" fillId="0" borderId="13" xfId="0" applyNumberFormat="1" applyFont="1" applyBorder="1" applyAlignment="1">
      <alignment/>
    </xf>
    <xf numFmtId="166" fontId="4" fillId="0" borderId="11" xfId="0" applyNumberFormat="1" applyFont="1" applyBorder="1" applyAlignment="1">
      <alignment horizontal="fill"/>
    </xf>
    <xf numFmtId="3" fontId="4" fillId="0" borderId="10" xfId="0" applyNumberFormat="1" applyFont="1" applyBorder="1" applyAlignment="1">
      <alignment/>
    </xf>
    <xf numFmtId="166" fontId="4" fillId="0" borderId="31" xfId="0" applyNumberFormat="1" applyFont="1" applyBorder="1" applyAlignment="1">
      <alignment/>
    </xf>
    <xf numFmtId="3" fontId="4" fillId="0" borderId="26" xfId="0" applyNumberFormat="1" applyFont="1" applyBorder="1" applyAlignment="1">
      <alignment/>
    </xf>
    <xf numFmtId="3" fontId="4" fillId="0" borderId="27" xfId="0" applyNumberFormat="1" applyFont="1" applyBorder="1" applyAlignment="1">
      <alignment/>
    </xf>
    <xf numFmtId="3" fontId="4" fillId="0" borderId="27" xfId="0" applyNumberFormat="1" applyFont="1" applyBorder="1" applyAlignment="1">
      <alignment horizontal="fill"/>
    </xf>
    <xf numFmtId="166" fontId="4" fillId="0" borderId="27" xfId="0" applyNumberFormat="1" applyFont="1" applyBorder="1" applyAlignment="1">
      <alignment horizontal="fill"/>
    </xf>
    <xf numFmtId="166" fontId="4" fillId="0" borderId="26" xfId="0" applyNumberFormat="1" applyFont="1" applyBorder="1" applyAlignment="1">
      <alignment/>
    </xf>
    <xf numFmtId="166" fontId="4" fillId="0" borderId="27" xfId="0" applyNumberFormat="1" applyFont="1" applyBorder="1" applyAlignment="1">
      <alignment/>
    </xf>
    <xf numFmtId="166" fontId="4" fillId="0" borderId="29" xfId="0" applyNumberFormat="1" applyFont="1" applyBorder="1" applyAlignment="1">
      <alignment/>
    </xf>
    <xf numFmtId="3" fontId="4" fillId="0" borderId="35" xfId="0" applyNumberFormat="1" applyFont="1" applyBorder="1" applyAlignment="1">
      <alignment/>
    </xf>
    <xf numFmtId="166" fontId="4" fillId="0" borderId="35" xfId="0" applyNumberFormat="1" applyFont="1" applyBorder="1" applyAlignment="1">
      <alignment/>
    </xf>
    <xf numFmtId="166" fontId="4" fillId="0" borderId="16" xfId="0" applyNumberFormat="1" applyFont="1" applyBorder="1" applyAlignment="1">
      <alignment/>
    </xf>
    <xf numFmtId="166" fontId="19" fillId="0" borderId="40" xfId="0" applyNumberFormat="1" applyFont="1" applyBorder="1" applyAlignment="1">
      <alignment horizontal="center"/>
    </xf>
    <xf numFmtId="166" fontId="19" fillId="0" borderId="41" xfId="0" applyNumberFormat="1" applyFont="1" applyBorder="1" applyAlignment="1">
      <alignment horizontal="center"/>
    </xf>
    <xf numFmtId="166" fontId="4" fillId="0" borderId="14" xfId="0" applyNumberFormat="1" applyFont="1" applyBorder="1" applyAlignment="1">
      <alignment/>
    </xf>
    <xf numFmtId="166" fontId="4" fillId="0" borderId="30" xfId="0" applyNumberFormat="1" applyFont="1" applyBorder="1" applyAlignment="1">
      <alignment/>
    </xf>
    <xf numFmtId="166" fontId="4" fillId="0" borderId="42" xfId="0" applyNumberFormat="1" applyFont="1" applyBorder="1" applyAlignment="1">
      <alignment/>
    </xf>
    <xf numFmtId="166" fontId="19" fillId="0" borderId="40" xfId="0" applyNumberFormat="1" applyFont="1" applyBorder="1" applyAlignment="1">
      <alignment/>
    </xf>
    <xf numFmtId="3" fontId="38" fillId="0" borderId="0" xfId="0" applyNumberFormat="1" applyFont="1" applyAlignment="1">
      <alignment horizontal="centerContinuous"/>
    </xf>
    <xf numFmtId="3" fontId="39" fillId="0" borderId="0" xfId="0" applyNumberFormat="1" applyFont="1" applyAlignment="1">
      <alignment horizontal="centerContinuous"/>
    </xf>
    <xf numFmtId="0" fontId="4" fillId="0" borderId="27" xfId="0" applyFont="1" applyBorder="1" applyAlignment="1">
      <alignment/>
    </xf>
    <xf numFmtId="3" fontId="19" fillId="0" borderId="11" xfId="0" applyNumberFormat="1" applyFont="1" applyBorder="1" applyAlignment="1">
      <alignment horizontal="fill"/>
    </xf>
    <xf numFmtId="166" fontId="19" fillId="0" borderId="11" xfId="0" applyNumberFormat="1" applyFont="1" applyBorder="1" applyAlignment="1">
      <alignment horizontal="fill"/>
    </xf>
    <xf numFmtId="166" fontId="19" fillId="0" borderId="42" xfId="0" applyNumberFormat="1" applyFont="1" applyBorder="1" applyAlignment="1">
      <alignment/>
    </xf>
    <xf numFmtId="3" fontId="19" fillId="0" borderId="31" xfId="0" applyNumberFormat="1" applyFont="1" applyBorder="1" applyAlignment="1">
      <alignment/>
    </xf>
    <xf numFmtId="166" fontId="4" fillId="0" borderId="11" xfId="0" applyNumberFormat="1" applyFont="1" applyBorder="1" applyAlignment="1">
      <alignment/>
    </xf>
    <xf numFmtId="166" fontId="9" fillId="24" borderId="11" xfId="0" applyNumberFormat="1" applyFont="1" applyFill="1" applyBorder="1" applyAlignment="1">
      <alignment horizontal="left"/>
    </xf>
    <xf numFmtId="166" fontId="9" fillId="24" borderId="11" xfId="0" applyNumberFormat="1" applyFont="1" applyFill="1" applyBorder="1" applyAlignment="1">
      <alignment/>
    </xf>
    <xf numFmtId="166" fontId="9" fillId="24" borderId="32" xfId="0" applyNumberFormat="1" applyFont="1" applyFill="1" applyBorder="1" applyAlignment="1">
      <alignment/>
    </xf>
    <xf numFmtId="166" fontId="9" fillId="24" borderId="33" xfId="0" applyNumberFormat="1" applyFont="1" applyFill="1" applyBorder="1" applyAlignment="1">
      <alignment/>
    </xf>
    <xf numFmtId="166" fontId="9" fillId="24" borderId="35" xfId="0" applyNumberFormat="1" applyFont="1" applyFill="1" applyBorder="1" applyAlignment="1">
      <alignment/>
    </xf>
    <xf numFmtId="166" fontId="9" fillId="24" borderId="10" xfId="0" applyNumberFormat="1" applyFont="1" applyFill="1" applyBorder="1" applyAlignment="1">
      <alignment/>
    </xf>
    <xf numFmtId="166" fontId="33" fillId="24" borderId="37" xfId="0" applyNumberFormat="1" applyFont="1" applyFill="1" applyBorder="1" applyAlignment="1">
      <alignment horizontal="centerContinuous"/>
    </xf>
    <xf numFmtId="166" fontId="33" fillId="24" borderId="38" xfId="0" applyNumberFormat="1" applyFont="1" applyFill="1" applyBorder="1" applyAlignment="1">
      <alignment horizontal="centerContinuous"/>
    </xf>
    <xf numFmtId="166" fontId="33" fillId="24" borderId="38" xfId="0" applyNumberFormat="1" applyFont="1" applyFill="1" applyBorder="1" applyAlignment="1">
      <alignment/>
    </xf>
    <xf numFmtId="166" fontId="33" fillId="24" borderId="39" xfId="0" applyNumberFormat="1" applyFont="1" applyFill="1" applyBorder="1" applyAlignment="1">
      <alignment horizontal="centerContinuous"/>
    </xf>
    <xf numFmtId="166" fontId="33" fillId="24" borderId="16" xfId="0" applyNumberFormat="1" applyFont="1" applyFill="1" applyBorder="1" applyAlignment="1">
      <alignment horizontal="right"/>
    </xf>
    <xf numFmtId="166" fontId="33" fillId="24" borderId="35" xfId="0" applyNumberFormat="1" applyFont="1" applyFill="1" applyBorder="1" applyAlignment="1">
      <alignment horizontal="right"/>
    </xf>
    <xf numFmtId="166" fontId="33" fillId="24" borderId="16" xfId="0" applyNumberFormat="1" applyFont="1" applyFill="1" applyBorder="1" applyAlignment="1">
      <alignment/>
    </xf>
    <xf numFmtId="166" fontId="33" fillId="24" borderId="35" xfId="0" applyNumberFormat="1" applyFont="1" applyFill="1" applyBorder="1" applyAlignment="1">
      <alignment/>
    </xf>
    <xf numFmtId="166" fontId="33" fillId="24" borderId="36" xfId="0" applyNumberFormat="1" applyFont="1" applyFill="1" applyBorder="1" applyAlignment="1">
      <alignment horizontal="right"/>
    </xf>
    <xf numFmtId="166" fontId="9" fillId="24" borderId="27" xfId="0" applyNumberFormat="1" applyFont="1" applyFill="1" applyBorder="1" applyAlignment="1">
      <alignment horizontal="left"/>
    </xf>
    <xf numFmtId="166" fontId="9" fillId="24" borderId="26" xfId="0" applyNumberFormat="1" applyFont="1" applyFill="1" applyBorder="1" applyAlignment="1">
      <alignment/>
    </xf>
    <xf numFmtId="166" fontId="10" fillId="24" borderId="27" xfId="0" applyNumberFormat="1" applyFont="1" applyFill="1" applyBorder="1" applyAlignment="1">
      <alignment horizontal="left"/>
    </xf>
    <xf numFmtId="166" fontId="10" fillId="24" borderId="26" xfId="0" applyNumberFormat="1" applyFont="1" applyFill="1" applyBorder="1" applyAlignment="1">
      <alignment/>
    </xf>
    <xf numFmtId="166" fontId="10" fillId="24" borderId="27" xfId="0" applyNumberFormat="1" applyFont="1" applyFill="1" applyBorder="1" applyAlignment="1">
      <alignment/>
    </xf>
    <xf numFmtId="166" fontId="9" fillId="24" borderId="26" xfId="0" applyNumberFormat="1" applyFont="1" applyFill="1" applyBorder="1" applyAlignment="1">
      <alignment horizontal="right"/>
    </xf>
    <xf numFmtId="166" fontId="9" fillId="24" borderId="27" xfId="0" applyNumberFormat="1" applyFont="1" applyFill="1" applyBorder="1" applyAlignment="1">
      <alignment horizontal="right"/>
    </xf>
    <xf numFmtId="167" fontId="9" fillId="24" borderId="27" xfId="0" applyNumberFormat="1" applyFont="1" applyFill="1" applyBorder="1" applyAlignment="1">
      <alignment/>
    </xf>
    <xf numFmtId="166" fontId="4" fillId="0" borderId="43" xfId="0" applyNumberFormat="1" applyFont="1" applyBorder="1" applyAlignment="1">
      <alignment/>
    </xf>
    <xf numFmtId="166" fontId="34" fillId="24" borderId="37" xfId="0" applyNumberFormat="1" applyFont="1" applyFill="1" applyBorder="1" applyAlignment="1">
      <alignment horizontal="center"/>
    </xf>
    <xf numFmtId="166" fontId="35" fillId="0" borderId="44" xfId="0" applyNumberFormat="1" applyFont="1" applyBorder="1" applyAlignment="1">
      <alignment/>
    </xf>
    <xf numFmtId="166" fontId="30" fillId="0" borderId="16" xfId="0" applyNumberFormat="1" applyFont="1" applyBorder="1" applyAlignment="1">
      <alignment horizontal="right"/>
    </xf>
    <xf numFmtId="166" fontId="30" fillId="0" borderId="36" xfId="0" applyNumberFormat="1" applyFont="1" applyBorder="1" applyAlignment="1">
      <alignment horizontal="right"/>
    </xf>
    <xf numFmtId="166" fontId="30" fillId="0" borderId="37" xfId="0" applyNumberFormat="1" applyFont="1" applyBorder="1" applyAlignment="1">
      <alignment horizontal="centerContinuous"/>
    </xf>
    <xf numFmtId="166" fontId="30" fillId="0" borderId="38" xfId="0" applyNumberFormat="1" applyFont="1" applyBorder="1" applyAlignment="1">
      <alignment horizontal="centerContinuous"/>
    </xf>
    <xf numFmtId="166" fontId="30" fillId="0" borderId="39" xfId="0" applyNumberFormat="1" applyFont="1" applyBorder="1" applyAlignment="1">
      <alignment horizontal="centerContinuous"/>
    </xf>
    <xf numFmtId="166" fontId="28" fillId="24" borderId="10" xfId="0" applyNumberFormat="1" applyFont="1" applyFill="1" applyBorder="1" applyAlignment="1">
      <alignment/>
    </xf>
    <xf numFmtId="166" fontId="29" fillId="24" borderId="16" xfId="0" applyNumberFormat="1" applyFont="1" applyFill="1" applyBorder="1" applyAlignment="1">
      <alignment/>
    </xf>
    <xf numFmtId="166" fontId="29" fillId="24" borderId="35" xfId="0" applyNumberFormat="1" applyFont="1" applyFill="1" applyBorder="1" applyAlignment="1">
      <alignment/>
    </xf>
    <xf numFmtId="166" fontId="29" fillId="24" borderId="35" xfId="0" applyNumberFormat="1" applyFont="1" applyFill="1" applyBorder="1" applyAlignment="1">
      <alignment horizontal="right"/>
    </xf>
    <xf numFmtId="166" fontId="29" fillId="24" borderId="11" xfId="0" applyNumberFormat="1" applyFont="1" applyFill="1" applyBorder="1" applyAlignment="1">
      <alignment horizontal="centerContinuous"/>
    </xf>
    <xf numFmtId="166" fontId="29" fillId="24" borderId="31" xfId="0" applyNumberFormat="1" applyFont="1" applyFill="1" applyBorder="1" applyAlignment="1">
      <alignment horizontal="centerContinuous"/>
    </xf>
    <xf numFmtId="166" fontId="29" fillId="24" borderId="16" xfId="0" applyNumberFormat="1" applyFont="1" applyFill="1" applyBorder="1" applyAlignment="1">
      <alignment horizontal="right"/>
    </xf>
    <xf numFmtId="166" fontId="29" fillId="24" borderId="13" xfId="0" applyNumberFormat="1" applyFont="1" applyFill="1" applyBorder="1" applyAlignment="1">
      <alignment horizontal="centerContinuous"/>
    </xf>
    <xf numFmtId="166" fontId="29" fillId="24" borderId="36" xfId="0" applyNumberFormat="1" applyFont="1" applyFill="1" applyBorder="1" applyAlignment="1">
      <alignment horizontal="right"/>
    </xf>
    <xf numFmtId="166" fontId="28" fillId="24" borderId="10" xfId="0" applyNumberFormat="1" applyFont="1" applyFill="1" applyBorder="1" applyAlignment="1">
      <alignment horizontal="left"/>
    </xf>
    <xf numFmtId="166" fontId="40" fillId="24" borderId="0" xfId="0" applyNumberFormat="1" applyFont="1" applyFill="1" applyAlignment="1">
      <alignment/>
    </xf>
    <xf numFmtId="166" fontId="41" fillId="24" borderId="0" xfId="0" applyNumberFormat="1" applyFont="1" applyFill="1" applyAlignment="1">
      <alignment horizontal="centerContinuous"/>
    </xf>
    <xf numFmtId="166" fontId="42" fillId="24" borderId="0" xfId="0" applyNumberFormat="1" applyFont="1" applyFill="1" applyAlignment="1">
      <alignment horizontal="centerContinuous"/>
    </xf>
    <xf numFmtId="166" fontId="28" fillId="24" borderId="26" xfId="0" applyNumberFormat="1" applyFont="1" applyFill="1" applyBorder="1" applyAlignment="1">
      <alignment horizontal="left"/>
    </xf>
    <xf numFmtId="166" fontId="28" fillId="24" borderId="27" xfId="0" applyNumberFormat="1" applyFont="1" applyFill="1" applyBorder="1" applyAlignment="1">
      <alignment/>
    </xf>
    <xf numFmtId="166" fontId="28" fillId="24" borderId="26" xfId="0" applyNumberFormat="1" applyFont="1" applyFill="1" applyBorder="1" applyAlignment="1">
      <alignment/>
    </xf>
    <xf numFmtId="166" fontId="28" fillId="24" borderId="29" xfId="0" applyNumberFormat="1" applyFont="1" applyFill="1" applyBorder="1" applyAlignment="1">
      <alignment/>
    </xf>
    <xf numFmtId="166" fontId="28" fillId="24" borderId="38" xfId="0" applyNumberFormat="1" applyFont="1" applyFill="1" applyBorder="1" applyAlignment="1">
      <alignment/>
    </xf>
    <xf numFmtId="166" fontId="28" fillId="24" borderId="39" xfId="0" applyNumberFormat="1" applyFont="1" applyFill="1" applyBorder="1" applyAlignment="1">
      <alignment/>
    </xf>
    <xf numFmtId="3" fontId="28" fillId="24" borderId="45" xfId="0" applyNumberFormat="1" applyFont="1" applyFill="1" applyBorder="1" applyAlignment="1">
      <alignment horizontal="left"/>
    </xf>
    <xf numFmtId="166" fontId="28" fillId="24" borderId="45" xfId="0" applyNumberFormat="1" applyFont="1" applyFill="1" applyBorder="1" applyAlignment="1">
      <alignment/>
    </xf>
    <xf numFmtId="166" fontId="28" fillId="24" borderId="46" xfId="0" applyNumberFormat="1" applyFont="1" applyFill="1" applyBorder="1" applyAlignment="1">
      <alignment/>
    </xf>
    <xf numFmtId="166" fontId="28" fillId="24" borderId="47" xfId="0" applyNumberFormat="1" applyFont="1" applyFill="1" applyBorder="1" applyAlignment="1">
      <alignment/>
    </xf>
    <xf numFmtId="3" fontId="28" fillId="24" borderId="48" xfId="0" applyNumberFormat="1" applyFont="1" applyFill="1" applyBorder="1" applyAlignment="1">
      <alignment horizontal="left"/>
    </xf>
    <xf numFmtId="3" fontId="28" fillId="24" borderId="49" xfId="0" applyNumberFormat="1" applyFont="1" applyFill="1" applyBorder="1" applyAlignment="1">
      <alignment horizontal="left"/>
    </xf>
    <xf numFmtId="3" fontId="29" fillId="24" borderId="50" xfId="0" applyNumberFormat="1" applyFont="1" applyFill="1" applyBorder="1" applyAlignment="1">
      <alignment/>
    </xf>
    <xf numFmtId="166" fontId="4" fillId="0" borderId="37" xfId="0" applyNumberFormat="1" applyFont="1" applyBorder="1" applyAlignment="1">
      <alignment/>
    </xf>
    <xf numFmtId="168" fontId="24" fillId="0" borderId="51" xfId="56" applyNumberFormat="1" applyFont="1" applyBorder="1" applyAlignment="1">
      <alignment horizontal="left"/>
      <protection/>
    </xf>
    <xf numFmtId="0" fontId="24" fillId="0" borderId="52" xfId="56" applyFont="1" applyBorder="1" applyAlignment="1">
      <alignment horizontal="left"/>
      <protection/>
    </xf>
    <xf numFmtId="0" fontId="24" fillId="0" borderId="53" xfId="56" applyFont="1" applyBorder="1" applyAlignment="1">
      <alignment horizontal="left"/>
      <protection/>
    </xf>
    <xf numFmtId="0" fontId="18" fillId="0" borderId="0" xfId="55" applyBorder="1">
      <alignment/>
      <protection/>
    </xf>
    <xf numFmtId="0" fontId="31" fillId="22" borderId="0" xfId="0" applyFont="1" applyFill="1" applyBorder="1" applyAlignment="1">
      <alignment vertical="top" wrapText="1"/>
    </xf>
    <xf numFmtId="166" fontId="36" fillId="0" borderId="0" xfId="0" applyNumberFormat="1" applyFont="1" applyFill="1" applyBorder="1" applyAlignment="1">
      <alignment/>
    </xf>
    <xf numFmtId="166" fontId="0" fillId="0" borderId="0" xfId="0" applyNumberFormat="1" applyFill="1" applyBorder="1" applyAlignment="1">
      <alignment/>
    </xf>
    <xf numFmtId="0" fontId="31" fillId="22" borderId="0" xfId="0" applyFont="1" applyFill="1" applyAlignment="1">
      <alignment/>
    </xf>
    <xf numFmtId="0" fontId="0" fillId="22" borderId="0" xfId="0" applyFill="1" applyBorder="1" applyAlignment="1">
      <alignment vertical="top" wrapText="1"/>
    </xf>
    <xf numFmtId="3" fontId="4" fillId="0" borderId="0" xfId="0" applyNumberFormat="1" applyFont="1" applyFill="1" applyAlignment="1">
      <alignment/>
    </xf>
    <xf numFmtId="166" fontId="4" fillId="0" borderId="0" xfId="0" applyNumberFormat="1" applyFont="1" applyFill="1" applyAlignment="1">
      <alignment/>
    </xf>
    <xf numFmtId="166" fontId="4" fillId="22" borderId="0" xfId="0" applyNumberFormat="1" applyFont="1" applyFill="1" applyAlignment="1">
      <alignment/>
    </xf>
    <xf numFmtId="166" fontId="9" fillId="22" borderId="0" xfId="0" applyNumberFormat="1" applyFont="1" applyFill="1" applyAlignment="1">
      <alignment horizontal="right"/>
    </xf>
    <xf numFmtId="166" fontId="9" fillId="22" borderId="0" xfId="0" applyNumberFormat="1" applyFont="1" applyFill="1" applyAlignment="1">
      <alignment/>
    </xf>
    <xf numFmtId="166" fontId="2" fillId="0" borderId="35" xfId="0" applyNumberFormat="1" applyFont="1" applyBorder="1" applyAlignment="1">
      <alignment/>
    </xf>
    <xf numFmtId="0" fontId="12" fillId="0" borderId="0" xfId="0" applyFont="1" applyAlignment="1">
      <alignment/>
    </xf>
    <xf numFmtId="166" fontId="4" fillId="0" borderId="54" xfId="0" applyNumberFormat="1" applyFont="1" applyBorder="1" applyAlignment="1">
      <alignment/>
    </xf>
    <xf numFmtId="166" fontId="9" fillId="24" borderId="55" xfId="0" applyNumberFormat="1" applyFont="1" applyFill="1" applyBorder="1" applyAlignment="1">
      <alignment horizontal="left"/>
    </xf>
    <xf numFmtId="166" fontId="9" fillId="24" borderId="55" xfId="0" applyNumberFormat="1" applyFont="1" applyFill="1" applyBorder="1" applyAlignment="1">
      <alignment/>
    </xf>
    <xf numFmtId="166" fontId="9" fillId="24" borderId="54" xfId="0" applyNumberFormat="1" applyFont="1" applyFill="1" applyBorder="1" applyAlignment="1">
      <alignment/>
    </xf>
    <xf numFmtId="166" fontId="9" fillId="24" borderId="56" xfId="0" applyNumberFormat="1" applyFont="1" applyFill="1" applyBorder="1" applyAlignment="1">
      <alignment/>
    </xf>
    <xf numFmtId="3" fontId="29" fillId="24" borderId="23" xfId="0" applyNumberFormat="1" applyFont="1" applyFill="1" applyBorder="1" applyAlignment="1">
      <alignment horizontal="left"/>
    </xf>
    <xf numFmtId="3" fontId="29" fillId="24" borderId="0" xfId="0" applyNumberFormat="1" applyFont="1" applyFill="1" applyAlignment="1">
      <alignment/>
    </xf>
    <xf numFmtId="166" fontId="33" fillId="24" borderId="27" xfId="0" applyNumberFormat="1" applyFont="1" applyFill="1" applyBorder="1" applyAlignment="1">
      <alignment horizontal="left"/>
    </xf>
    <xf numFmtId="166" fontId="33" fillId="24" borderId="26" xfId="0" applyNumberFormat="1" applyFont="1" applyFill="1" applyBorder="1" applyAlignment="1">
      <alignment/>
    </xf>
    <xf numFmtId="166" fontId="33" fillId="24" borderId="27" xfId="0" applyNumberFormat="1" applyFont="1" applyFill="1" applyBorder="1" applyAlignment="1">
      <alignment/>
    </xf>
    <xf numFmtId="5" fontId="33" fillId="24" borderId="29" xfId="0" applyNumberFormat="1" applyFont="1" applyFill="1" applyBorder="1" applyAlignment="1">
      <alignment/>
    </xf>
    <xf numFmtId="5" fontId="33" fillId="24" borderId="27" xfId="0" applyNumberFormat="1" applyFont="1" applyFill="1" applyBorder="1" applyAlignment="1">
      <alignment/>
    </xf>
    <xf numFmtId="166" fontId="29" fillId="24" borderId="37" xfId="0" applyNumberFormat="1" applyFont="1" applyFill="1" applyBorder="1" applyAlignment="1">
      <alignment horizontal="left"/>
    </xf>
    <xf numFmtId="166" fontId="29" fillId="24" borderId="37" xfId="0" applyNumberFormat="1" applyFont="1" applyFill="1" applyBorder="1" applyAlignment="1">
      <alignment/>
    </xf>
    <xf numFmtId="166" fontId="29" fillId="24" borderId="26" xfId="0" applyNumberFormat="1" applyFont="1" applyFill="1" applyBorder="1" applyAlignment="1">
      <alignment horizontal="left"/>
    </xf>
    <xf numFmtId="0" fontId="11" fillId="0" borderId="0" xfId="56" applyFont="1" applyFill="1">
      <alignment/>
      <protection/>
    </xf>
    <xf numFmtId="0" fontId="18" fillId="0" borderId="0" xfId="56" applyFill="1">
      <alignment/>
      <protection/>
    </xf>
    <xf numFmtId="0" fontId="24" fillId="0" borderId="31" xfId="56" applyFont="1" applyFill="1" applyBorder="1" applyAlignment="1">
      <alignment horizontal="centerContinuous"/>
      <protection/>
    </xf>
    <xf numFmtId="0" fontId="24" fillId="0" borderId="13" xfId="56" applyFont="1" applyFill="1" applyBorder="1" applyAlignment="1">
      <alignment horizontal="centerContinuous"/>
      <protection/>
    </xf>
    <xf numFmtId="3" fontId="37" fillId="0" borderId="32" xfId="0" applyNumberFormat="1" applyFont="1" applyBorder="1" applyAlignment="1">
      <alignment/>
    </xf>
    <xf numFmtId="3" fontId="37" fillId="0" borderId="33" xfId="0" applyNumberFormat="1" applyFont="1" applyBorder="1" applyAlignment="1">
      <alignment/>
    </xf>
    <xf numFmtId="166" fontId="37" fillId="0" borderId="32" xfId="0" applyNumberFormat="1" applyFont="1" applyBorder="1" applyAlignment="1">
      <alignment horizontal="centerContinuous"/>
    </xf>
    <xf numFmtId="166" fontId="37" fillId="0" borderId="33" xfId="0" applyNumberFormat="1" applyFont="1" applyBorder="1" applyAlignment="1">
      <alignment horizontal="centerContinuous"/>
    </xf>
    <xf numFmtId="166" fontId="37" fillId="0" borderId="33" xfId="0" applyNumberFormat="1" applyFont="1" applyBorder="1" applyAlignment="1">
      <alignment/>
    </xf>
    <xf numFmtId="1" fontId="37" fillId="0" borderId="32" xfId="0" applyNumberFormat="1" applyFont="1" applyBorder="1" applyAlignment="1">
      <alignment horizontal="centerContinuous"/>
    </xf>
    <xf numFmtId="1" fontId="37" fillId="0" borderId="33" xfId="0" applyNumberFormat="1" applyFont="1" applyBorder="1" applyAlignment="1">
      <alignment horizontal="centerContinuous"/>
    </xf>
    <xf numFmtId="3" fontId="37" fillId="0" borderId="10" xfId="0" applyNumberFormat="1" applyFont="1" applyBorder="1" applyAlignment="1">
      <alignment/>
    </xf>
    <xf numFmtId="3" fontId="44" fillId="0" borderId="0" xfId="0" applyNumberFormat="1" applyFont="1" applyAlignment="1">
      <alignment horizontal="centerContinuous"/>
    </xf>
    <xf numFmtId="3" fontId="37" fillId="0" borderId="0" xfId="0" applyNumberFormat="1" applyFont="1" applyAlignment="1">
      <alignment horizontal="centerContinuous"/>
    </xf>
    <xf numFmtId="3" fontId="37" fillId="0" borderId="0" xfId="0" applyNumberFormat="1" applyFont="1" applyAlignment="1">
      <alignment/>
    </xf>
    <xf numFmtId="166" fontId="37" fillId="0" borderId="11" xfId="0" applyNumberFormat="1" applyFont="1" applyBorder="1" applyAlignment="1">
      <alignment horizontal="centerContinuous"/>
    </xf>
    <xf numFmtId="166" fontId="37" fillId="0" borderId="11" xfId="0" applyNumberFormat="1" applyFont="1" applyBorder="1" applyAlignment="1">
      <alignment/>
    </xf>
    <xf numFmtId="166" fontId="44" fillId="0" borderId="11" xfId="0" applyNumberFormat="1" applyFont="1" applyBorder="1" applyAlignment="1">
      <alignment horizontal="centerContinuous"/>
    </xf>
    <xf numFmtId="166" fontId="37" fillId="0" borderId="13" xfId="0" applyNumberFormat="1" applyFont="1" applyBorder="1" applyAlignment="1">
      <alignment horizontal="centerContinuous"/>
    </xf>
    <xf numFmtId="3" fontId="45" fillId="0" borderId="16" xfId="0" applyNumberFormat="1" applyFont="1" applyBorder="1" applyAlignment="1">
      <alignment/>
    </xf>
    <xf numFmtId="3" fontId="37" fillId="0" borderId="35" xfId="0" applyNumberFormat="1" applyFont="1" applyBorder="1" applyAlignment="1">
      <alignment/>
    </xf>
    <xf numFmtId="166" fontId="37" fillId="0" borderId="16" xfId="0" applyNumberFormat="1" applyFont="1" applyBorder="1" applyAlignment="1">
      <alignment horizontal="right"/>
    </xf>
    <xf numFmtId="166" fontId="37" fillId="0" borderId="35" xfId="0" applyNumberFormat="1" applyFont="1" applyBorder="1" applyAlignment="1">
      <alignment horizontal="center"/>
    </xf>
    <xf numFmtId="166" fontId="37" fillId="0" borderId="35" xfId="0" applyNumberFormat="1" applyFont="1" applyBorder="1" applyAlignment="1">
      <alignment horizontal="right"/>
    </xf>
    <xf numFmtId="166" fontId="37" fillId="0" borderId="35" xfId="0" applyNumberFormat="1" applyFont="1" applyBorder="1" applyAlignment="1">
      <alignment/>
    </xf>
    <xf numFmtId="166" fontId="37" fillId="0" borderId="36" xfId="0" applyNumberFormat="1" applyFont="1" applyBorder="1" applyAlignment="1">
      <alignment horizontal="right"/>
    </xf>
    <xf numFmtId="3" fontId="37" fillId="0" borderId="26" xfId="0" applyNumberFormat="1" applyFont="1" applyBorder="1" applyAlignment="1">
      <alignment/>
    </xf>
    <xf numFmtId="3" fontId="37" fillId="0" borderId="27" xfId="0" applyNumberFormat="1" applyFont="1" applyBorder="1" applyAlignment="1">
      <alignment/>
    </xf>
    <xf numFmtId="3" fontId="37" fillId="0" borderId="27" xfId="0" applyNumberFormat="1" applyFont="1" applyBorder="1" applyAlignment="1">
      <alignment horizontal="fill"/>
    </xf>
    <xf numFmtId="166" fontId="37" fillId="0" borderId="26" xfId="0" applyNumberFormat="1" applyFont="1" applyBorder="1" applyAlignment="1">
      <alignment/>
    </xf>
    <xf numFmtId="166" fontId="37" fillId="0" borderId="27" xfId="0" applyNumberFormat="1" applyFont="1" applyBorder="1" applyAlignment="1">
      <alignment/>
    </xf>
    <xf numFmtId="164" fontId="37" fillId="0" borderId="27" xfId="0" applyNumberFormat="1" applyFont="1" applyBorder="1" applyAlignment="1">
      <alignment/>
    </xf>
    <xf numFmtId="164" fontId="37" fillId="0" borderId="29" xfId="0" applyNumberFormat="1" applyFont="1" applyBorder="1" applyAlignment="1">
      <alignment/>
    </xf>
    <xf numFmtId="166" fontId="37" fillId="0" borderId="29" xfId="0" applyNumberFormat="1" applyFont="1" applyBorder="1" applyAlignment="1">
      <alignment/>
    </xf>
    <xf numFmtId="3" fontId="37" fillId="0" borderId="11" xfId="0" applyNumberFormat="1" applyFont="1" applyBorder="1" applyAlignment="1">
      <alignment/>
    </xf>
    <xf numFmtId="3" fontId="37" fillId="0" borderId="11" xfId="0" applyNumberFormat="1" applyFont="1" applyBorder="1" applyAlignment="1">
      <alignment horizontal="fill"/>
    </xf>
    <xf numFmtId="166" fontId="37" fillId="0" borderId="31" xfId="0" applyNumberFormat="1" applyFont="1" applyBorder="1" applyAlignment="1">
      <alignment/>
    </xf>
    <xf numFmtId="166" fontId="37" fillId="0" borderId="13" xfId="0" applyNumberFormat="1" applyFont="1" applyBorder="1" applyAlignment="1">
      <alignment/>
    </xf>
    <xf numFmtId="3" fontId="37" fillId="0" borderId="31" xfId="0" applyNumberFormat="1" applyFont="1" applyBorder="1" applyAlignment="1">
      <alignment/>
    </xf>
    <xf numFmtId="3" fontId="45" fillId="0" borderId="11" xfId="0" applyNumberFormat="1" applyFont="1" applyBorder="1" applyAlignment="1">
      <alignment/>
    </xf>
    <xf numFmtId="3" fontId="45" fillId="0" borderId="11" xfId="0" applyNumberFormat="1" applyFont="1" applyBorder="1" applyAlignment="1">
      <alignment horizontal="fill"/>
    </xf>
    <xf numFmtId="166" fontId="45" fillId="0" borderId="31" xfId="0" applyNumberFormat="1" applyFont="1" applyBorder="1" applyAlignment="1">
      <alignment/>
    </xf>
    <xf numFmtId="166" fontId="45" fillId="0" borderId="11" xfId="0" applyNumberFormat="1" applyFont="1" applyBorder="1" applyAlignment="1">
      <alignment/>
    </xf>
    <xf numFmtId="166" fontId="45" fillId="0" borderId="13" xfId="0" applyNumberFormat="1" applyFont="1" applyBorder="1" applyAlignment="1">
      <alignment/>
    </xf>
    <xf numFmtId="166" fontId="37" fillId="0" borderId="10" xfId="0" applyNumberFormat="1" applyFont="1" applyBorder="1" applyAlignment="1">
      <alignment/>
    </xf>
    <xf numFmtId="166" fontId="37" fillId="0" borderId="0" xfId="0" applyNumberFormat="1" applyFont="1" applyAlignment="1">
      <alignment/>
    </xf>
    <xf numFmtId="166" fontId="37" fillId="0" borderId="12" xfId="0" applyNumberFormat="1" applyFont="1" applyBorder="1" applyAlignment="1">
      <alignment/>
    </xf>
    <xf numFmtId="0" fontId="18" fillId="0" borderId="0" xfId="55" applyFont="1" applyAlignment="1">
      <alignment horizontal="left"/>
      <protection/>
    </xf>
    <xf numFmtId="0" fontId="18" fillId="0" borderId="33" xfId="55" applyBorder="1">
      <alignment/>
      <protection/>
    </xf>
    <xf numFmtId="0" fontId="0" fillId="0" borderId="0" xfId="0" applyBorder="1" applyAlignment="1">
      <alignment horizontal="center"/>
    </xf>
    <xf numFmtId="0" fontId="37" fillId="0" borderId="0" xfId="56" applyFont="1" applyBorder="1" applyAlignment="1">
      <alignment horizontal="center"/>
      <protection/>
    </xf>
    <xf numFmtId="0" fontId="37" fillId="0" borderId="0" xfId="0" applyFont="1" applyBorder="1" applyAlignment="1">
      <alignment horizontal="center"/>
    </xf>
    <xf numFmtId="0" fontId="37" fillId="0" borderId="0" xfId="0" applyFont="1" applyBorder="1" applyAlignment="1">
      <alignment wrapText="1"/>
    </xf>
    <xf numFmtId="0" fontId="0" fillId="0" borderId="0" xfId="0" applyBorder="1" applyAlignment="1">
      <alignment wrapText="1"/>
    </xf>
    <xf numFmtId="0" fontId="37" fillId="0" borderId="0" xfId="0" applyFont="1" applyBorder="1" applyAlignment="1">
      <alignment horizontal="center" wrapText="1"/>
    </xf>
    <xf numFmtId="0" fontId="37" fillId="26" borderId="0" xfId="0" applyFont="1" applyFill="1" applyAlignment="1">
      <alignment/>
    </xf>
    <xf numFmtId="0" fontId="0" fillId="0" borderId="0" xfId="0" applyAlignment="1">
      <alignment horizontal="center"/>
    </xf>
    <xf numFmtId="0" fontId="44" fillId="0" borderId="0" xfId="0" applyFont="1" applyBorder="1" applyAlignment="1">
      <alignment wrapText="1"/>
    </xf>
    <xf numFmtId="3" fontId="46" fillId="0" borderId="0" xfId="0" applyNumberFormat="1" applyFont="1" applyAlignment="1">
      <alignment/>
    </xf>
    <xf numFmtId="3" fontId="6" fillId="24" borderId="0" xfId="0" applyNumberFormat="1" applyFont="1" applyFill="1" applyBorder="1" applyAlignment="1">
      <alignment horizontal="centerContinuous"/>
    </xf>
    <xf numFmtId="165" fontId="28" fillId="24" borderId="57" xfId="0" applyNumberFormat="1" applyFont="1" applyFill="1" applyBorder="1" applyAlignment="1">
      <alignment/>
    </xf>
    <xf numFmtId="3" fontId="28" fillId="24" borderId="57" xfId="0" applyNumberFormat="1" applyFont="1" applyFill="1" applyBorder="1" applyAlignment="1">
      <alignment/>
    </xf>
    <xf numFmtId="3" fontId="28" fillId="24" borderId="24" xfId="0" applyNumberFormat="1" applyFont="1" applyFill="1" applyBorder="1" applyAlignment="1">
      <alignment/>
    </xf>
    <xf numFmtId="3" fontId="29" fillId="24" borderId="24" xfId="0" applyNumberFormat="1" applyFont="1" applyFill="1" applyBorder="1" applyAlignment="1">
      <alignment/>
    </xf>
    <xf numFmtId="166" fontId="28" fillId="0" borderId="26" xfId="0" applyNumberFormat="1" applyFont="1" applyFill="1" applyBorder="1" applyAlignment="1">
      <alignment horizontal="left"/>
    </xf>
    <xf numFmtId="166" fontId="35" fillId="0" borderId="39" xfId="0" applyNumberFormat="1" applyFont="1" applyBorder="1" applyAlignment="1">
      <alignment/>
    </xf>
    <xf numFmtId="166" fontId="33" fillId="24" borderId="58" xfId="0" applyNumberFormat="1" applyFont="1" applyFill="1" applyBorder="1" applyAlignment="1">
      <alignment horizontal="center"/>
    </xf>
    <xf numFmtId="166" fontId="33" fillId="24" borderId="59" xfId="0" applyNumberFormat="1" applyFont="1" applyFill="1" applyBorder="1" applyAlignment="1">
      <alignment horizontal="center"/>
    </xf>
    <xf numFmtId="166" fontId="34" fillId="24" borderId="60" xfId="0" applyNumberFormat="1" applyFont="1" applyFill="1" applyBorder="1" applyAlignment="1">
      <alignment/>
    </xf>
    <xf numFmtId="166" fontId="4" fillId="0" borderId="59" xfId="0" applyNumberFormat="1" applyFont="1" applyBorder="1" applyAlignment="1">
      <alignment/>
    </xf>
    <xf numFmtId="166" fontId="35" fillId="0" borderId="61" xfId="0" applyNumberFormat="1" applyFont="1" applyBorder="1" applyAlignment="1">
      <alignment/>
    </xf>
    <xf numFmtId="166" fontId="28" fillId="24" borderId="62" xfId="0" applyNumberFormat="1" applyFont="1" applyFill="1" applyBorder="1" applyAlignment="1">
      <alignment/>
    </xf>
    <xf numFmtId="166" fontId="29" fillId="24" borderId="62" xfId="0" applyNumberFormat="1" applyFont="1" applyFill="1" applyBorder="1" applyAlignment="1">
      <alignment horizontal="center"/>
    </xf>
    <xf numFmtId="166" fontId="29" fillId="24" borderId="63" xfId="0" applyNumberFormat="1" applyFont="1" applyFill="1" applyBorder="1" applyAlignment="1">
      <alignment horizontal="center"/>
    </xf>
    <xf numFmtId="166" fontId="29" fillId="24" borderId="64" xfId="0" applyNumberFormat="1" applyFont="1" applyFill="1" applyBorder="1" applyAlignment="1">
      <alignment horizontal="center"/>
    </xf>
    <xf numFmtId="166" fontId="29" fillId="24" borderId="65" xfId="0" applyNumberFormat="1" applyFont="1" applyFill="1" applyBorder="1" applyAlignment="1">
      <alignment horizontal="left"/>
    </xf>
    <xf numFmtId="166" fontId="28" fillId="24" borderId="66" xfId="0" applyNumberFormat="1" applyFont="1" applyFill="1" applyBorder="1" applyAlignment="1">
      <alignment/>
    </xf>
    <xf numFmtId="2" fontId="28" fillId="24" borderId="66" xfId="0" applyNumberFormat="1" applyFont="1" applyFill="1" applyBorder="1" applyAlignment="1">
      <alignment/>
    </xf>
    <xf numFmtId="2" fontId="28" fillId="24" borderId="65" xfId="0" applyNumberFormat="1" applyFont="1" applyFill="1" applyBorder="1" applyAlignment="1">
      <alignment/>
    </xf>
    <xf numFmtId="166" fontId="28" fillId="24" borderId="65" xfId="0" applyNumberFormat="1" applyFont="1" applyFill="1" applyBorder="1" applyAlignment="1">
      <alignment/>
    </xf>
    <xf numFmtId="166" fontId="28" fillId="24" borderId="67" xfId="0" applyNumberFormat="1" applyFont="1" applyFill="1" applyBorder="1" applyAlignment="1">
      <alignment/>
    </xf>
    <xf numFmtId="3" fontId="29" fillId="24" borderId="68" xfId="0" applyNumberFormat="1" applyFont="1" applyFill="1" applyBorder="1" applyAlignment="1">
      <alignment horizontal="left"/>
    </xf>
    <xf numFmtId="3" fontId="29" fillId="24" borderId="68" xfId="0" applyNumberFormat="1" applyFont="1" applyFill="1" applyBorder="1" applyAlignment="1">
      <alignment/>
    </xf>
    <xf numFmtId="5" fontId="29" fillId="24" borderId="69" xfId="0" applyNumberFormat="1" applyFont="1" applyFill="1" applyBorder="1" applyAlignment="1">
      <alignment/>
    </xf>
    <xf numFmtId="3" fontId="29" fillId="24" borderId="70" xfId="0" applyNumberFormat="1" applyFont="1" applyFill="1" applyBorder="1" applyAlignment="1">
      <alignment/>
    </xf>
    <xf numFmtId="5" fontId="29" fillId="24" borderId="70" xfId="0" applyNumberFormat="1" applyFont="1" applyFill="1" applyBorder="1" applyAlignment="1">
      <alignment/>
    </xf>
    <xf numFmtId="166" fontId="19" fillId="0" borderId="41" xfId="0" applyNumberFormat="1" applyFont="1" applyBorder="1" applyAlignment="1">
      <alignment horizontal="right"/>
    </xf>
    <xf numFmtId="3" fontId="19" fillId="0" borderId="0" xfId="0" applyNumberFormat="1" applyFont="1" applyAlignment="1">
      <alignment horizontal="centerContinuous"/>
    </xf>
    <xf numFmtId="166" fontId="19" fillId="0" borderId="0" xfId="0" applyNumberFormat="1" applyFont="1" applyAlignment="1">
      <alignment horizontal="centerContinuous"/>
    </xf>
    <xf numFmtId="166" fontId="19" fillId="0" borderId="32" xfId="0" applyNumberFormat="1" applyFont="1" applyBorder="1" applyAlignment="1">
      <alignment horizontal="center"/>
    </xf>
    <xf numFmtId="166" fontId="19" fillId="0" borderId="33" xfId="0" applyNumberFormat="1" applyFont="1" applyBorder="1" applyAlignment="1">
      <alignment horizontal="center"/>
    </xf>
    <xf numFmtId="166" fontId="19" fillId="0" borderId="34" xfId="0" applyNumberFormat="1" applyFont="1" applyBorder="1" applyAlignment="1">
      <alignment horizontal="center"/>
    </xf>
    <xf numFmtId="0" fontId="24" fillId="0" borderId="64" xfId="56" applyFont="1" applyFill="1" applyBorder="1" applyAlignment="1">
      <alignment horizontal="centerContinuous"/>
      <protection/>
    </xf>
    <xf numFmtId="1" fontId="24" fillId="0" borderId="62" xfId="56" applyNumberFormat="1" applyFont="1" applyFill="1" applyBorder="1" applyAlignment="1">
      <alignment horizontal="centerContinuous"/>
      <protection/>
    </xf>
    <xf numFmtId="0" fontId="24" fillId="0" borderId="0" xfId="56" applyFont="1">
      <alignment/>
      <protection/>
    </xf>
    <xf numFmtId="0" fontId="55" fillId="22" borderId="0" xfId="0" applyFont="1" applyFill="1" applyBorder="1" applyAlignment="1">
      <alignment vertical="top" wrapText="1"/>
    </xf>
    <xf numFmtId="0" fontId="26" fillId="22" borderId="0" xfId="0" applyFont="1" applyFill="1" applyBorder="1" applyAlignment="1">
      <alignment vertical="top" wrapText="1"/>
    </xf>
    <xf numFmtId="0" fontId="0" fillId="22" borderId="0" xfId="0" applyFont="1" applyFill="1" applyBorder="1" applyAlignment="1">
      <alignment vertical="top" wrapText="1"/>
    </xf>
    <xf numFmtId="166" fontId="0" fillId="22" borderId="0" xfId="0" applyNumberFormat="1" applyFont="1" applyFill="1" applyAlignment="1">
      <alignment/>
    </xf>
    <xf numFmtId="166" fontId="52" fillId="22" borderId="0" xfId="0" applyNumberFormat="1" applyFont="1" applyFill="1" applyAlignment="1">
      <alignment horizontal="centerContinuous"/>
    </xf>
    <xf numFmtId="166" fontId="0" fillId="22" borderId="0" xfId="0" applyNumberFormat="1" applyFont="1" applyFill="1" applyAlignment="1">
      <alignment horizontal="centerContinuous"/>
    </xf>
    <xf numFmtId="0" fontId="32" fillId="22" borderId="0" xfId="0" applyFont="1" applyFill="1" applyBorder="1" applyAlignment="1">
      <alignment vertical="top" wrapText="1"/>
    </xf>
    <xf numFmtId="0" fontId="0" fillId="22" borderId="0" xfId="0" applyFont="1" applyFill="1" applyBorder="1" applyAlignment="1">
      <alignment vertical="top" wrapText="1"/>
    </xf>
    <xf numFmtId="166" fontId="9" fillId="0" borderId="0" xfId="0" applyNumberFormat="1" applyFont="1" applyFill="1" applyBorder="1" applyAlignment="1">
      <alignment/>
    </xf>
    <xf numFmtId="0" fontId="0" fillId="0" borderId="0" xfId="0" applyFill="1" applyBorder="1" applyAlignment="1">
      <alignment vertical="top" wrapText="1"/>
    </xf>
    <xf numFmtId="166" fontId="4" fillId="0" borderId="0" xfId="0" applyNumberFormat="1" applyFont="1" applyFill="1" applyAlignment="1">
      <alignment/>
    </xf>
    <xf numFmtId="0" fontId="43" fillId="0" borderId="0" xfId="0" applyFont="1" applyFill="1" applyBorder="1" applyAlignment="1">
      <alignment vertical="top" wrapText="1"/>
    </xf>
    <xf numFmtId="166" fontId="0" fillId="22" borderId="0" xfId="0" applyNumberFormat="1" applyFont="1" applyFill="1" applyBorder="1" applyAlignment="1">
      <alignment/>
    </xf>
    <xf numFmtId="166" fontId="9" fillId="0" borderId="27" xfId="0" applyNumberFormat="1" applyFont="1" applyFill="1" applyBorder="1" applyAlignment="1">
      <alignment horizontal="left"/>
    </xf>
    <xf numFmtId="166" fontId="9" fillId="0" borderId="27" xfId="0" applyNumberFormat="1" applyFont="1" applyFill="1" applyBorder="1" applyAlignment="1">
      <alignment/>
    </xf>
    <xf numFmtId="166" fontId="9" fillId="0" borderId="26" xfId="0" applyNumberFormat="1" applyFont="1" applyFill="1" applyBorder="1" applyAlignment="1">
      <alignment/>
    </xf>
    <xf numFmtId="166" fontId="9" fillId="0" borderId="29" xfId="0" applyNumberFormat="1" applyFont="1" applyFill="1" applyBorder="1" applyAlignment="1">
      <alignment/>
    </xf>
    <xf numFmtId="166" fontId="9" fillId="0" borderId="71" xfId="0" applyNumberFormat="1" applyFont="1" applyFill="1" applyBorder="1" applyAlignment="1">
      <alignment horizontal="left"/>
    </xf>
    <xf numFmtId="166" fontId="9" fillId="0" borderId="71" xfId="0" applyNumberFormat="1" applyFont="1" applyFill="1" applyBorder="1" applyAlignment="1">
      <alignment/>
    </xf>
    <xf numFmtId="166" fontId="9" fillId="0" borderId="43" xfId="0" applyNumberFormat="1" applyFont="1" applyFill="1" applyBorder="1" applyAlignment="1">
      <alignment/>
    </xf>
    <xf numFmtId="166" fontId="9" fillId="0" borderId="43" xfId="0" applyNumberFormat="1" applyFont="1" applyFill="1" applyBorder="1" applyAlignment="1">
      <alignment horizontal="centerContinuous"/>
    </xf>
    <xf numFmtId="166" fontId="9" fillId="0" borderId="72" xfId="0" applyNumberFormat="1" applyFont="1" applyFill="1" applyBorder="1" applyAlignment="1">
      <alignment horizontal="centerContinuous"/>
    </xf>
    <xf numFmtId="166" fontId="0" fillId="22" borderId="0" xfId="0" applyNumberFormat="1" applyFont="1" applyFill="1" applyAlignment="1">
      <alignment/>
    </xf>
    <xf numFmtId="0" fontId="51" fillId="22" borderId="0" xfId="0" applyFont="1" applyFill="1" applyBorder="1" applyAlignment="1">
      <alignment horizontal="center"/>
    </xf>
    <xf numFmtId="0" fontId="26" fillId="0" borderId="0" xfId="0" applyFont="1" applyFill="1" applyAlignment="1">
      <alignment horizontal="centerContinuous"/>
    </xf>
    <xf numFmtId="0" fontId="0" fillId="22" borderId="0" xfId="0" applyFont="1" applyFill="1" applyAlignment="1">
      <alignment horizontal="centerContinuous" vertical="top"/>
    </xf>
    <xf numFmtId="0" fontId="0" fillId="22" borderId="0" xfId="0" applyFont="1" applyFill="1" applyAlignment="1">
      <alignment/>
    </xf>
    <xf numFmtId="3" fontId="54" fillId="22" borderId="0" xfId="0" applyNumberFormat="1" applyFont="1" applyFill="1" applyAlignment="1">
      <alignment horizontal="centerContinuous"/>
    </xf>
    <xf numFmtId="3" fontId="0" fillId="22" borderId="0" xfId="0" applyNumberFormat="1" applyFont="1" applyFill="1" applyAlignment="1">
      <alignment horizontal="centerContinuous"/>
    </xf>
    <xf numFmtId="3" fontId="0" fillId="22" borderId="0" xfId="0" applyNumberFormat="1" applyFont="1" applyFill="1" applyAlignment="1">
      <alignment/>
    </xf>
    <xf numFmtId="3" fontId="55" fillId="22" borderId="0" xfId="0" applyNumberFormat="1" applyFont="1" applyFill="1" applyAlignment="1">
      <alignment wrapText="1"/>
    </xf>
    <xf numFmtId="0" fontId="0" fillId="22" borderId="0" xfId="0" applyFont="1" applyFill="1" applyAlignment="1">
      <alignment wrapText="1"/>
    </xf>
    <xf numFmtId="0" fontId="0" fillId="0" borderId="0" xfId="0" applyFont="1" applyFill="1" applyBorder="1" applyAlignment="1">
      <alignment vertical="top" wrapText="1"/>
    </xf>
    <xf numFmtId="166" fontId="0" fillId="0" borderId="0" xfId="0" applyNumberFormat="1" applyFont="1" applyFill="1" applyAlignment="1">
      <alignment horizontal="centerContinuous"/>
    </xf>
    <xf numFmtId="3" fontId="0" fillId="0" borderId="0" xfId="0" applyNumberFormat="1" applyFont="1" applyFill="1" applyAlignment="1">
      <alignment horizontal="centerContinuous"/>
    </xf>
    <xf numFmtId="0" fontId="55" fillId="0" borderId="0" xfId="0" applyFont="1" applyFill="1" applyBorder="1" applyAlignment="1">
      <alignment vertical="top" wrapText="1"/>
    </xf>
    <xf numFmtId="166" fontId="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wrapText="1"/>
    </xf>
    <xf numFmtId="0" fontId="48" fillId="0" borderId="0" xfId="55" applyFont="1" applyFill="1" applyAlignment="1">
      <alignment/>
      <protection/>
    </xf>
    <xf numFmtId="0" fontId="47" fillId="0" borderId="0" xfId="55" applyFont="1" applyFill="1" applyAlignment="1">
      <alignment/>
      <protection/>
    </xf>
    <xf numFmtId="0" fontId="24" fillId="0" borderId="11" xfId="56" applyFont="1" applyFill="1" applyBorder="1" applyAlignment="1">
      <alignment horizontal="centerContinuous"/>
      <protection/>
    </xf>
    <xf numFmtId="0" fontId="11" fillId="0" borderId="0" xfId="56" applyFont="1" applyBorder="1">
      <alignment/>
      <protection/>
    </xf>
    <xf numFmtId="1" fontId="24" fillId="0" borderId="73" xfId="56" applyNumberFormat="1" applyFont="1" applyFill="1" applyBorder="1" applyAlignment="1">
      <alignment horizontal="centerContinuous"/>
      <protection/>
    </xf>
    <xf numFmtId="1" fontId="24" fillId="0" borderId="74" xfId="56" applyNumberFormat="1" applyFont="1" applyFill="1" applyBorder="1" applyAlignment="1">
      <alignment horizontal="centerContinuous"/>
      <protection/>
    </xf>
    <xf numFmtId="1" fontId="24" fillId="0" borderId="75" xfId="56" applyNumberFormat="1" applyFont="1" applyFill="1" applyBorder="1" applyAlignment="1">
      <alignment horizontal="centerContinuous"/>
      <protection/>
    </xf>
    <xf numFmtId="0" fontId="24" fillId="0" borderId="74" xfId="56" applyFont="1" applyFill="1" applyBorder="1" applyAlignment="1">
      <alignment horizontal="centerContinuous"/>
      <protection/>
    </xf>
    <xf numFmtId="0" fontId="11" fillId="0" borderId="32" xfId="56" applyFont="1" applyBorder="1">
      <alignment/>
      <protection/>
    </xf>
    <xf numFmtId="3" fontId="54" fillId="22" borderId="0" xfId="0" applyNumberFormat="1" applyFont="1" applyFill="1" applyAlignment="1">
      <alignment horizontal="center"/>
    </xf>
    <xf numFmtId="166" fontId="37" fillId="0" borderId="31" xfId="0" applyNumberFormat="1" applyFont="1" applyBorder="1" applyAlignment="1">
      <alignment horizontal="centerContinuous" wrapText="1"/>
    </xf>
    <xf numFmtId="166" fontId="44" fillId="0" borderId="11" xfId="0" applyNumberFormat="1" applyFont="1" applyBorder="1" applyAlignment="1">
      <alignment horizontal="centerContinuous" wrapText="1"/>
    </xf>
    <xf numFmtId="166" fontId="37" fillId="0" borderId="11" xfId="0" applyNumberFormat="1" applyFont="1" applyBorder="1" applyAlignment="1">
      <alignment wrapText="1"/>
    </xf>
    <xf numFmtId="166" fontId="37" fillId="0" borderId="31" xfId="0" applyNumberFormat="1" applyFont="1" applyBorder="1" applyAlignment="1">
      <alignment horizontal="centerContinuous" vertical="top"/>
    </xf>
    <xf numFmtId="0" fontId="4" fillId="0" borderId="0" xfId="0" applyFont="1" applyBorder="1" applyAlignment="1">
      <alignment/>
    </xf>
    <xf numFmtId="3" fontId="4" fillId="0" borderId="0" xfId="0" applyNumberFormat="1" applyFont="1" applyBorder="1" applyAlignment="1">
      <alignment horizontal="fill"/>
    </xf>
    <xf numFmtId="166" fontId="4" fillId="0" borderId="0" xfId="0" applyNumberFormat="1" applyFont="1" applyBorder="1" applyAlignment="1">
      <alignment horizontal="fill"/>
    </xf>
    <xf numFmtId="3" fontId="19" fillId="0" borderId="10" xfId="0" applyNumberFormat="1" applyFont="1" applyBorder="1" applyAlignment="1">
      <alignment/>
    </xf>
    <xf numFmtId="3" fontId="19" fillId="0" borderId="0" xfId="0" applyNumberFormat="1" applyFont="1" applyBorder="1" applyAlignment="1">
      <alignment horizontal="fill"/>
    </xf>
    <xf numFmtId="166" fontId="19" fillId="0" borderId="0" xfId="0" applyNumberFormat="1" applyFont="1" applyBorder="1" applyAlignment="1">
      <alignment horizontal="fill"/>
    </xf>
    <xf numFmtId="166" fontId="19" fillId="0" borderId="14" xfId="0" applyNumberFormat="1" applyFont="1" applyBorder="1" applyAlignment="1">
      <alignment/>
    </xf>
    <xf numFmtId="3" fontId="4" fillId="0" borderId="62" xfId="0" applyNumberFormat="1" applyFont="1" applyBorder="1" applyAlignment="1">
      <alignment/>
    </xf>
    <xf numFmtId="3" fontId="4" fillId="0" borderId="63" xfId="0" applyNumberFormat="1" applyFont="1" applyBorder="1" applyAlignment="1">
      <alignment/>
    </xf>
    <xf numFmtId="166" fontId="4" fillId="0" borderId="63" xfId="0" applyNumberFormat="1" applyFont="1" applyBorder="1" applyAlignment="1">
      <alignment/>
    </xf>
    <xf numFmtId="166" fontId="4" fillId="0" borderId="76" xfId="0" applyNumberFormat="1" applyFont="1" applyBorder="1" applyAlignment="1">
      <alignment/>
    </xf>
    <xf numFmtId="166" fontId="4" fillId="0" borderId="64" xfId="0" applyNumberFormat="1" applyFont="1" applyBorder="1" applyAlignment="1">
      <alignment/>
    </xf>
    <xf numFmtId="3" fontId="19" fillId="0" borderId="77" xfId="0" applyNumberFormat="1" applyFont="1" applyBorder="1" applyAlignment="1">
      <alignment/>
    </xf>
    <xf numFmtId="3" fontId="19" fillId="0" borderId="78" xfId="0" applyNumberFormat="1" applyFont="1" applyBorder="1" applyAlignment="1">
      <alignment/>
    </xf>
    <xf numFmtId="3" fontId="19" fillId="0" borderId="78" xfId="0" applyNumberFormat="1" applyFont="1" applyBorder="1" applyAlignment="1">
      <alignment horizontal="fill"/>
    </xf>
    <xf numFmtId="166" fontId="19" fillId="0" borderId="78" xfId="0" applyNumberFormat="1" applyFont="1" applyBorder="1" applyAlignment="1">
      <alignment horizontal="fill"/>
    </xf>
    <xf numFmtId="166" fontId="19" fillId="0" borderId="79" xfId="0" applyNumberFormat="1" applyFont="1" applyBorder="1" applyAlignment="1">
      <alignment/>
    </xf>
    <xf numFmtId="164" fontId="19" fillId="0" borderId="80" xfId="0" applyNumberFormat="1" applyFont="1" applyBorder="1" applyAlignment="1">
      <alignment/>
    </xf>
    <xf numFmtId="3" fontId="4" fillId="0" borderId="81" xfId="0" applyNumberFormat="1" applyFont="1" applyBorder="1" applyAlignment="1">
      <alignment/>
    </xf>
    <xf numFmtId="3" fontId="19" fillId="0" borderId="82" xfId="0" applyNumberFormat="1" applyFont="1" applyBorder="1" applyAlignment="1">
      <alignment/>
    </xf>
    <xf numFmtId="0" fontId="4" fillId="0" borderId="82" xfId="0" applyFont="1" applyBorder="1" applyAlignment="1">
      <alignment/>
    </xf>
    <xf numFmtId="3" fontId="4" fillId="0" borderId="82" xfId="0" applyNumberFormat="1" applyFont="1" applyBorder="1" applyAlignment="1">
      <alignment horizontal="fill"/>
    </xf>
    <xf numFmtId="166" fontId="4" fillId="0" borderId="82" xfId="0" applyNumberFormat="1" applyFont="1" applyBorder="1" applyAlignment="1">
      <alignment horizontal="fill"/>
    </xf>
    <xf numFmtId="166" fontId="4" fillId="0" borderId="83" xfId="0" applyNumberFormat="1" applyFont="1" applyBorder="1" applyAlignment="1">
      <alignment/>
    </xf>
    <xf numFmtId="166" fontId="19" fillId="0" borderId="80" xfId="0" applyNumberFormat="1" applyFont="1" applyBorder="1" applyAlignment="1">
      <alignment/>
    </xf>
    <xf numFmtId="3" fontId="4" fillId="0" borderId="84" xfId="0" applyNumberFormat="1" applyFont="1" applyBorder="1" applyAlignment="1">
      <alignment/>
    </xf>
    <xf numFmtId="3" fontId="19" fillId="0" borderId="85" xfId="0" applyNumberFormat="1" applyFont="1" applyBorder="1" applyAlignment="1">
      <alignment/>
    </xf>
    <xf numFmtId="3" fontId="19" fillId="0" borderId="85" xfId="0" applyNumberFormat="1" applyFont="1" applyBorder="1" applyAlignment="1">
      <alignment horizontal="fill"/>
    </xf>
    <xf numFmtId="166" fontId="19" fillId="0" borderId="85" xfId="0" applyNumberFormat="1" applyFont="1" applyBorder="1" applyAlignment="1">
      <alignment horizontal="fill"/>
    </xf>
    <xf numFmtId="166" fontId="19" fillId="0" borderId="86" xfId="0" applyNumberFormat="1" applyFont="1" applyBorder="1" applyAlignment="1">
      <alignment/>
    </xf>
    <xf numFmtId="3" fontId="4" fillId="0" borderId="87" xfId="0" applyNumberFormat="1" applyFont="1" applyBorder="1" applyAlignment="1">
      <alignment/>
    </xf>
    <xf numFmtId="3" fontId="4" fillId="0" borderId="88" xfId="0" applyNumberFormat="1" applyFont="1" applyBorder="1" applyAlignment="1">
      <alignment/>
    </xf>
    <xf numFmtId="3" fontId="4" fillId="0" borderId="88" xfId="0" applyNumberFormat="1" applyFont="1" applyBorder="1" applyAlignment="1">
      <alignment horizontal="fill"/>
    </xf>
    <xf numFmtId="166" fontId="4" fillId="0" borderId="88" xfId="0" applyNumberFormat="1" applyFont="1" applyBorder="1" applyAlignment="1">
      <alignment horizontal="fill"/>
    </xf>
    <xf numFmtId="166" fontId="4" fillId="0" borderId="89" xfId="0" applyNumberFormat="1" applyFont="1" applyBorder="1" applyAlignment="1">
      <alignment/>
    </xf>
    <xf numFmtId="166" fontId="4" fillId="0" borderId="90" xfId="0" applyNumberFormat="1" applyFont="1" applyBorder="1" applyAlignment="1">
      <alignment/>
    </xf>
    <xf numFmtId="166" fontId="4" fillId="0" borderId="0" xfId="0" applyNumberFormat="1" applyFont="1" applyBorder="1" applyAlignment="1">
      <alignment/>
    </xf>
    <xf numFmtId="0" fontId="45" fillId="0" borderId="62" xfId="56" applyFont="1" applyFill="1" applyBorder="1" applyAlignment="1">
      <alignment horizontal="centerContinuous"/>
      <protection/>
    </xf>
    <xf numFmtId="0" fontId="45" fillId="0" borderId="31" xfId="56" applyFont="1" applyFill="1" applyBorder="1" applyAlignment="1">
      <alignment horizontal="centerContinuous"/>
      <protection/>
    </xf>
    <xf numFmtId="0" fontId="24" fillId="0" borderId="0" xfId="56" applyFont="1" applyFill="1" applyBorder="1" applyAlignment="1">
      <alignment horizontal="centerContinuous"/>
      <protection/>
    </xf>
    <xf numFmtId="0" fontId="27" fillId="0" borderId="0" xfId="56" applyFont="1" applyFill="1" applyBorder="1" applyAlignment="1">
      <alignment horizontal="center"/>
      <protection/>
    </xf>
    <xf numFmtId="0" fontId="25" fillId="0" borderId="0" xfId="56" applyFont="1" applyBorder="1" applyAlignment="1">
      <alignment horizontal="left"/>
      <protection/>
    </xf>
    <xf numFmtId="166" fontId="4" fillId="0" borderId="44" xfId="0" applyNumberFormat="1" applyFont="1" applyBorder="1" applyAlignment="1">
      <alignment/>
    </xf>
    <xf numFmtId="166" fontId="9" fillId="24" borderId="37" xfId="0" applyNumberFormat="1" applyFont="1" applyFill="1" applyBorder="1" applyAlignment="1">
      <alignment/>
    </xf>
    <xf numFmtId="166" fontId="9" fillId="24" borderId="39" xfId="0" applyNumberFormat="1" applyFont="1" applyFill="1" applyBorder="1" applyAlignment="1">
      <alignment/>
    </xf>
    <xf numFmtId="166" fontId="9" fillId="24" borderId="38" xfId="0" applyNumberFormat="1" applyFont="1" applyFill="1" applyBorder="1" applyAlignment="1">
      <alignment/>
    </xf>
    <xf numFmtId="166" fontId="37" fillId="0" borderId="32" xfId="0" applyNumberFormat="1" applyFont="1" applyBorder="1" applyAlignment="1">
      <alignment wrapText="1"/>
    </xf>
    <xf numFmtId="0" fontId="0" fillId="0" borderId="33" xfId="0" applyBorder="1" applyAlignment="1">
      <alignment wrapText="1"/>
    </xf>
    <xf numFmtId="0" fontId="0" fillId="0" borderId="34" xfId="0" applyBorder="1" applyAlignment="1">
      <alignment wrapText="1"/>
    </xf>
    <xf numFmtId="3" fontId="16" fillId="0" borderId="35" xfId="0" applyNumberFormat="1" applyFont="1" applyBorder="1" applyAlignment="1">
      <alignment/>
    </xf>
    <xf numFmtId="1" fontId="37" fillId="0" borderId="34" xfId="0" applyNumberFormat="1" applyFont="1" applyBorder="1" applyAlignment="1">
      <alignment horizontal="centerContinuous"/>
    </xf>
    <xf numFmtId="166" fontId="37" fillId="0" borderId="0" xfId="0" applyNumberFormat="1" applyFont="1" applyBorder="1" applyAlignment="1">
      <alignment/>
    </xf>
    <xf numFmtId="166" fontId="28" fillId="24" borderId="0" xfId="0" applyNumberFormat="1" applyFont="1" applyFill="1" applyBorder="1" applyAlignment="1">
      <alignment/>
    </xf>
    <xf numFmtId="166" fontId="28" fillId="24" borderId="91" xfId="0" applyNumberFormat="1" applyFont="1" applyFill="1" applyBorder="1" applyAlignment="1">
      <alignment/>
    </xf>
    <xf numFmtId="166" fontId="28" fillId="24" borderId="92" xfId="0" applyNumberFormat="1" applyFont="1" applyFill="1" applyBorder="1" applyAlignment="1">
      <alignment/>
    </xf>
    <xf numFmtId="166" fontId="28" fillId="24" borderId="93" xfId="0" applyNumberFormat="1" applyFont="1" applyFill="1" applyBorder="1" applyAlignment="1">
      <alignment/>
    </xf>
    <xf numFmtId="166" fontId="28" fillId="24" borderId="94" xfId="0" applyNumberFormat="1" applyFont="1" applyFill="1" applyBorder="1" applyAlignment="1">
      <alignment/>
    </xf>
    <xf numFmtId="166" fontId="28" fillId="24" borderId="95" xfId="0" applyNumberFormat="1" applyFont="1" applyFill="1" applyBorder="1" applyAlignment="1">
      <alignment/>
    </xf>
    <xf numFmtId="166" fontId="28" fillId="24" borderId="96" xfId="0" applyNumberFormat="1" applyFont="1" applyFill="1" applyBorder="1" applyAlignment="1">
      <alignment/>
    </xf>
    <xf numFmtId="0" fontId="11" fillId="0" borderId="97" xfId="56" applyFont="1" applyBorder="1">
      <alignment/>
      <protection/>
    </xf>
    <xf numFmtId="0" fontId="4" fillId="0" borderId="0" xfId="56" applyFont="1">
      <alignment/>
      <protection/>
    </xf>
    <xf numFmtId="0" fontId="11" fillId="0" borderId="31" xfId="56" applyFont="1" applyFill="1" applyBorder="1" applyAlignment="1">
      <alignment horizontal="center" wrapText="1"/>
      <protection/>
    </xf>
    <xf numFmtId="0" fontId="11" fillId="0" borderId="13" xfId="56" applyFont="1" applyFill="1" applyBorder="1" applyAlignment="1">
      <alignment horizontal="center" wrapText="1"/>
      <protection/>
    </xf>
    <xf numFmtId="166" fontId="9" fillId="24" borderId="98" xfId="0" applyNumberFormat="1" applyFont="1" applyFill="1" applyBorder="1" applyAlignment="1">
      <alignment/>
    </xf>
    <xf numFmtId="166" fontId="9" fillId="24" borderId="84" xfId="0" applyNumberFormat="1" applyFont="1" applyFill="1" applyBorder="1" applyAlignment="1">
      <alignment horizontal="left"/>
    </xf>
    <xf numFmtId="166" fontId="11" fillId="0" borderId="84" xfId="0" applyNumberFormat="1" applyFont="1" applyBorder="1" applyAlignment="1">
      <alignment/>
    </xf>
    <xf numFmtId="0" fontId="11" fillId="0" borderId="40" xfId="56" applyFont="1" applyBorder="1">
      <alignment/>
      <protection/>
    </xf>
    <xf numFmtId="166" fontId="37" fillId="0" borderId="97" xfId="0" applyNumberFormat="1" applyFont="1" applyBorder="1" applyAlignment="1">
      <alignment horizontal="center"/>
    </xf>
    <xf numFmtId="166" fontId="9" fillId="24" borderId="84" xfId="0" applyNumberFormat="1" applyFont="1" applyFill="1" applyBorder="1" applyAlignment="1">
      <alignment/>
    </xf>
    <xf numFmtId="166" fontId="37" fillId="0" borderId="27" xfId="0" applyNumberFormat="1" applyFont="1" applyBorder="1" applyAlignment="1">
      <alignment horizontal="right"/>
    </xf>
    <xf numFmtId="166" fontId="37" fillId="0" borderId="11" xfId="0" applyNumberFormat="1" applyFont="1" applyBorder="1" applyAlignment="1">
      <alignment horizontal="right"/>
    </xf>
    <xf numFmtId="0" fontId="11" fillId="0" borderId="42" xfId="0" applyFont="1" applyBorder="1" applyAlignment="1">
      <alignment/>
    </xf>
    <xf numFmtId="0" fontId="11" fillId="0" borderId="0" xfId="56" applyFont="1" applyBorder="1" applyAlignment="1">
      <alignment horizontal="left"/>
      <protection/>
    </xf>
    <xf numFmtId="166" fontId="3" fillId="0" borderId="27" xfId="0" applyNumberFormat="1" applyFont="1" applyBorder="1" applyAlignment="1">
      <alignment horizontal="right"/>
    </xf>
    <xf numFmtId="166" fontId="3" fillId="0" borderId="11" xfId="0" applyNumberFormat="1" applyFont="1" applyBorder="1" applyAlignment="1">
      <alignment horizontal="right"/>
    </xf>
    <xf numFmtId="166" fontId="9" fillId="24" borderId="43" xfId="0" applyNumberFormat="1" applyFont="1" applyFill="1" applyBorder="1" applyAlignment="1">
      <alignment horizontal="left" indent="2"/>
    </xf>
    <xf numFmtId="166" fontId="10" fillId="24" borderId="26" xfId="0" applyNumberFormat="1" applyFont="1" applyFill="1" applyBorder="1" applyAlignment="1">
      <alignment horizontal="right"/>
    </xf>
    <xf numFmtId="166" fontId="10" fillId="24" borderId="27" xfId="0" applyNumberFormat="1" applyFont="1" applyFill="1" applyBorder="1" applyAlignment="1">
      <alignment horizontal="right"/>
    </xf>
    <xf numFmtId="166" fontId="4" fillId="0" borderId="10" xfId="0" applyNumberFormat="1" applyFont="1" applyBorder="1" applyAlignment="1">
      <alignment/>
    </xf>
    <xf numFmtId="3" fontId="11" fillId="0" borderId="31" xfId="56" applyNumberFormat="1" applyFont="1" applyBorder="1">
      <alignment/>
      <protection/>
    </xf>
    <xf numFmtId="3" fontId="11" fillId="0" borderId="13" xfId="56" applyNumberFormat="1" applyFont="1" applyBorder="1">
      <alignment/>
      <protection/>
    </xf>
    <xf numFmtId="3" fontId="11" fillId="0" borderId="0" xfId="56" applyNumberFormat="1" applyFont="1">
      <alignment/>
      <protection/>
    </xf>
    <xf numFmtId="3" fontId="11" fillId="0" borderId="11" xfId="56" applyNumberFormat="1" applyFont="1" applyBorder="1">
      <alignment/>
      <protection/>
    </xf>
    <xf numFmtId="3" fontId="11" fillId="0" borderId="10" xfId="56" applyNumberFormat="1" applyFont="1" applyBorder="1">
      <alignment/>
      <protection/>
    </xf>
    <xf numFmtId="166" fontId="4" fillId="0" borderId="29" xfId="0" applyNumberFormat="1" applyFont="1" applyFill="1" applyBorder="1" applyAlignment="1">
      <alignment/>
    </xf>
    <xf numFmtId="3" fontId="37" fillId="0" borderId="0" xfId="0" applyNumberFormat="1" applyFont="1" applyBorder="1" applyAlignment="1">
      <alignment/>
    </xf>
    <xf numFmtId="3" fontId="37" fillId="0" borderId="11" xfId="0" applyNumberFormat="1" applyFont="1" applyBorder="1" applyAlignment="1">
      <alignment/>
    </xf>
    <xf numFmtId="3" fontId="37" fillId="0" borderId="0" xfId="0" applyNumberFormat="1" applyFont="1" applyAlignment="1">
      <alignment/>
    </xf>
    <xf numFmtId="166" fontId="10" fillId="24" borderId="43" xfId="0" applyNumberFormat="1" applyFont="1" applyFill="1" applyBorder="1" applyAlignment="1">
      <alignment horizontal="right"/>
    </xf>
    <xf numFmtId="166" fontId="10" fillId="0" borderId="27" xfId="0" applyNumberFormat="1" applyFont="1" applyFill="1" applyBorder="1" applyAlignment="1">
      <alignment horizontal="right"/>
    </xf>
    <xf numFmtId="3" fontId="37" fillId="26" borderId="0" xfId="0" applyNumberFormat="1" applyFont="1" applyFill="1" applyAlignment="1">
      <alignment/>
    </xf>
    <xf numFmtId="166" fontId="11" fillId="0" borderId="26" xfId="0" applyNumberFormat="1" applyFont="1" applyBorder="1" applyAlignment="1">
      <alignment/>
    </xf>
    <xf numFmtId="166" fontId="11" fillId="0" borderId="27" xfId="0" applyNumberFormat="1" applyFont="1" applyBorder="1" applyAlignment="1">
      <alignment/>
    </xf>
    <xf numFmtId="0" fontId="36" fillId="0" borderId="0" xfId="55" applyFont="1" applyFill="1">
      <alignment/>
      <protection/>
    </xf>
    <xf numFmtId="0" fontId="18" fillId="0" borderId="0" xfId="55" applyFill="1">
      <alignment/>
      <protection/>
    </xf>
    <xf numFmtId="170" fontId="18" fillId="0" borderId="0" xfId="55" applyNumberFormat="1" applyFill="1">
      <alignment/>
      <protection/>
    </xf>
    <xf numFmtId="0" fontId="25" fillId="0" borderId="0" xfId="55" applyFont="1" applyFill="1" applyAlignment="1">
      <alignment horizontal="center"/>
      <protection/>
    </xf>
    <xf numFmtId="3" fontId="12" fillId="0" borderId="0" xfId="0" applyNumberFormat="1" applyFont="1" applyAlignment="1">
      <alignment/>
    </xf>
    <xf numFmtId="0" fontId="12" fillId="0" borderId="0" xfId="56" applyFont="1">
      <alignment/>
      <protection/>
    </xf>
    <xf numFmtId="0" fontId="24" fillId="0" borderId="0" xfId="56" applyFont="1" applyFill="1" applyBorder="1" applyAlignment="1">
      <alignment horizontal="left"/>
      <protection/>
    </xf>
    <xf numFmtId="168" fontId="24" fillId="0" borderId="0" xfId="56" applyNumberFormat="1" applyFont="1" applyFill="1" applyBorder="1" applyAlignment="1">
      <alignment horizontal="left"/>
      <protection/>
    </xf>
    <xf numFmtId="169" fontId="24" fillId="0" borderId="0" xfId="44" applyNumberFormat="1" applyFont="1" applyFill="1" applyBorder="1" applyAlignment="1">
      <alignment horizontal="left"/>
    </xf>
    <xf numFmtId="0" fontId="25" fillId="0" borderId="0" xfId="56" applyFont="1" applyFill="1" applyAlignment="1">
      <alignment horizontal="left"/>
      <protection/>
    </xf>
    <xf numFmtId="0" fontId="25" fillId="0" borderId="0" xfId="56" applyFont="1" applyFill="1" applyBorder="1" applyAlignment="1">
      <alignment horizontal="left"/>
      <protection/>
    </xf>
    <xf numFmtId="0" fontId="0" fillId="0" borderId="0" xfId="0" applyFill="1" applyAlignment="1">
      <alignment/>
    </xf>
    <xf numFmtId="0" fontId="37" fillId="0" borderId="0" xfId="0" applyFont="1" applyFill="1" applyAlignment="1">
      <alignment/>
    </xf>
    <xf numFmtId="166" fontId="78" fillId="0" borderId="0" xfId="0" applyNumberFormat="1" applyFont="1" applyAlignment="1">
      <alignment/>
    </xf>
    <xf numFmtId="166" fontId="23" fillId="0" borderId="0" xfId="0" applyNumberFormat="1" applyFont="1" applyFill="1" applyBorder="1" applyAlignment="1">
      <alignment horizontal="centerContinuous"/>
    </xf>
    <xf numFmtId="166" fontId="0" fillId="0" borderId="0" xfId="0" applyNumberFormat="1" applyFont="1" applyFill="1" applyBorder="1" applyAlignment="1">
      <alignment horizontal="centerContinuous"/>
    </xf>
    <xf numFmtId="166" fontId="0" fillId="0" borderId="0" xfId="0" applyNumberFormat="1" applyFill="1" applyAlignment="1">
      <alignment/>
    </xf>
    <xf numFmtId="166" fontId="0" fillId="0" borderId="0" xfId="0" applyNumberFormat="1" applyFont="1" applyFill="1" applyAlignment="1">
      <alignment/>
    </xf>
    <xf numFmtId="0" fontId="0" fillId="0" borderId="0" xfId="0" applyFont="1" applyFill="1" applyAlignment="1">
      <alignment/>
    </xf>
    <xf numFmtId="3" fontId="12" fillId="0" borderId="0" xfId="0" applyNumberFormat="1" applyFont="1" applyFill="1" applyAlignment="1">
      <alignment/>
    </xf>
    <xf numFmtId="3" fontId="42" fillId="24" borderId="0" xfId="0" applyNumberFormat="1" applyFont="1" applyFill="1" applyAlignment="1">
      <alignment/>
    </xf>
    <xf numFmtId="166" fontId="49" fillId="0" borderId="0" xfId="0" applyNumberFormat="1" applyFont="1" applyFill="1" applyAlignment="1">
      <alignment horizontal="centerContinuous"/>
    </xf>
    <xf numFmtId="166" fontId="50" fillId="0" borderId="0" xfId="0" applyNumberFormat="1" applyFont="1" applyFill="1" applyAlignment="1">
      <alignment horizontal="centerContinuous"/>
    </xf>
    <xf numFmtId="0" fontId="53" fillId="0" borderId="0" xfId="0" applyFont="1" applyFill="1" applyAlignment="1">
      <alignment/>
    </xf>
    <xf numFmtId="166" fontId="26" fillId="0" borderId="0" xfId="0" applyNumberFormat="1" applyFont="1" applyFill="1" applyAlignment="1">
      <alignment/>
    </xf>
    <xf numFmtId="3" fontId="26" fillId="0" borderId="0" xfId="0" applyNumberFormat="1" applyFont="1" applyAlignment="1">
      <alignment/>
    </xf>
    <xf numFmtId="166" fontId="28" fillId="24" borderId="99" xfId="0" applyNumberFormat="1" applyFont="1" applyFill="1" applyBorder="1" applyAlignment="1">
      <alignment/>
    </xf>
    <xf numFmtId="166" fontId="28" fillId="24" borderId="11" xfId="0" applyNumberFormat="1" applyFont="1" applyFill="1" applyBorder="1" applyAlignment="1">
      <alignment/>
    </xf>
    <xf numFmtId="3" fontId="28" fillId="24" borderId="100" xfId="0" applyNumberFormat="1" applyFont="1" applyFill="1" applyBorder="1" applyAlignment="1">
      <alignment horizontal="left"/>
    </xf>
    <xf numFmtId="0" fontId="0" fillId="0" borderId="14" xfId="0" applyBorder="1" applyAlignment="1">
      <alignment/>
    </xf>
    <xf numFmtId="3" fontId="28" fillId="24" borderId="101" xfId="0" applyNumberFormat="1" applyFont="1" applyFill="1" applyBorder="1" applyAlignment="1">
      <alignment horizontal="left"/>
    </xf>
    <xf numFmtId="0" fontId="17" fillId="0" borderId="0" xfId="0" applyFont="1" applyAlignment="1">
      <alignment/>
    </xf>
    <xf numFmtId="166" fontId="41" fillId="24" borderId="0" xfId="0" applyNumberFormat="1" applyFont="1" applyFill="1" applyAlignment="1">
      <alignment/>
    </xf>
    <xf numFmtId="0" fontId="4" fillId="24" borderId="0" xfId="57" applyFont="1" applyFill="1" applyAlignment="1">
      <alignment wrapText="1"/>
      <protection/>
    </xf>
    <xf numFmtId="3" fontId="4" fillId="0" borderId="27" xfId="0" applyNumberFormat="1" applyFont="1" applyBorder="1" applyAlignment="1">
      <alignment/>
    </xf>
    <xf numFmtId="3" fontId="4" fillId="0" borderId="27" xfId="0" applyNumberFormat="1" applyFont="1" applyFill="1" applyBorder="1" applyAlignment="1">
      <alignment/>
    </xf>
    <xf numFmtId="166" fontId="11" fillId="0" borderId="0" xfId="0" applyNumberFormat="1" applyFont="1" applyBorder="1" applyAlignment="1">
      <alignment/>
    </xf>
    <xf numFmtId="0" fontId="11" fillId="0" borderId="10" xfId="55" applyFont="1" applyBorder="1">
      <alignment/>
      <protection/>
    </xf>
    <xf numFmtId="0" fontId="11" fillId="0" borderId="40" xfId="55" applyFont="1" applyBorder="1">
      <alignment/>
      <protection/>
    </xf>
    <xf numFmtId="0" fontId="11" fillId="0" borderId="14" xfId="55" applyFont="1" applyBorder="1" applyAlignment="1">
      <alignment horizontal="center"/>
      <protection/>
    </xf>
    <xf numFmtId="0" fontId="11" fillId="0" borderId="32" xfId="55" applyFont="1" applyBorder="1">
      <alignment/>
      <protection/>
    </xf>
    <xf numFmtId="0" fontId="11" fillId="0" borderId="33" xfId="55" applyFont="1" applyBorder="1">
      <alignment/>
      <protection/>
    </xf>
    <xf numFmtId="0" fontId="11" fillId="0" borderId="34" xfId="55" applyFont="1" applyBorder="1">
      <alignment/>
      <protection/>
    </xf>
    <xf numFmtId="166" fontId="11" fillId="0" borderId="10" xfId="0" applyNumberFormat="1" applyFont="1" applyBorder="1" applyAlignment="1">
      <alignment/>
    </xf>
    <xf numFmtId="166" fontId="11" fillId="0" borderId="12" xfId="0" applyNumberFormat="1" applyFont="1" applyBorder="1" applyAlignment="1">
      <alignment/>
    </xf>
    <xf numFmtId="166" fontId="11" fillId="0" borderId="11" xfId="0" applyNumberFormat="1" applyFont="1" applyBorder="1" applyAlignment="1">
      <alignment/>
    </xf>
    <xf numFmtId="0" fontId="24" fillId="0" borderId="30" xfId="55" applyFont="1" applyBorder="1" applyAlignment="1">
      <alignment horizontal="center"/>
      <protection/>
    </xf>
    <xf numFmtId="0" fontId="0" fillId="0" borderId="34" xfId="0" applyFont="1" applyFill="1" applyBorder="1" applyAlignment="1">
      <alignment/>
    </xf>
    <xf numFmtId="166" fontId="30" fillId="0" borderId="31" xfId="0" applyNumberFormat="1" applyFont="1" applyBorder="1" applyAlignment="1">
      <alignment horizontal="centerContinuous"/>
    </xf>
    <xf numFmtId="166" fontId="30" fillId="0" borderId="13" xfId="0" applyNumberFormat="1" applyFont="1" applyBorder="1" applyAlignment="1">
      <alignment horizontal="centerContinuous"/>
    </xf>
    <xf numFmtId="166" fontId="30" fillId="0" borderId="11" xfId="0" applyNumberFormat="1" applyFont="1" applyBorder="1" applyAlignment="1">
      <alignment horizontal="centerContinuous"/>
    </xf>
    <xf numFmtId="166" fontId="33" fillId="24" borderId="32" xfId="0" applyNumberFormat="1" applyFont="1" applyFill="1" applyBorder="1" applyAlignment="1">
      <alignment/>
    </xf>
    <xf numFmtId="166" fontId="34" fillId="24" borderId="102" xfId="0" applyNumberFormat="1" applyFont="1" applyFill="1" applyBorder="1" applyAlignment="1">
      <alignment/>
    </xf>
    <xf numFmtId="166" fontId="4" fillId="0" borderId="62" xfId="0" applyNumberFormat="1" applyFont="1" applyBorder="1" applyAlignment="1">
      <alignment/>
    </xf>
    <xf numFmtId="166" fontId="35" fillId="0" borderId="37" xfId="0" applyNumberFormat="1" applyFont="1" applyBorder="1" applyAlignment="1">
      <alignment/>
    </xf>
    <xf numFmtId="166" fontId="0" fillId="0" borderId="40" xfId="0" applyNumberFormat="1" applyBorder="1" applyAlignment="1">
      <alignment/>
    </xf>
    <xf numFmtId="166" fontId="9" fillId="24" borderId="103" xfId="0" applyNumberFormat="1" applyFont="1" applyFill="1" applyBorder="1" applyAlignment="1">
      <alignment/>
    </xf>
    <xf numFmtId="166" fontId="9" fillId="24" borderId="86" xfId="0" applyNumberFormat="1" applyFont="1" applyFill="1" applyBorder="1" applyAlignment="1">
      <alignment/>
    </xf>
    <xf numFmtId="1" fontId="33" fillId="24" borderId="38" xfId="0" applyNumberFormat="1" applyFont="1" applyFill="1" applyBorder="1" applyAlignment="1">
      <alignment horizontal="centerContinuous" wrapText="1"/>
    </xf>
    <xf numFmtId="166" fontId="33" fillId="24" borderId="34" xfId="0" applyNumberFormat="1" applyFont="1" applyFill="1" applyBorder="1" applyAlignment="1">
      <alignment/>
    </xf>
    <xf numFmtId="166" fontId="33" fillId="24" borderId="12" xfId="0" applyNumberFormat="1" applyFont="1" applyFill="1" applyBorder="1" applyAlignment="1">
      <alignment/>
    </xf>
    <xf numFmtId="166" fontId="9" fillId="24" borderId="104" xfId="0" applyNumberFormat="1" applyFont="1" applyFill="1" applyBorder="1" applyAlignment="1">
      <alignment/>
    </xf>
    <xf numFmtId="166" fontId="9" fillId="24" borderId="105" xfId="0" applyNumberFormat="1" applyFont="1" applyFill="1" applyBorder="1" applyAlignment="1">
      <alignment/>
    </xf>
    <xf numFmtId="166" fontId="34" fillId="24" borderId="36" xfId="0" applyNumberFormat="1" applyFont="1" applyFill="1" applyBorder="1" applyAlignment="1">
      <alignment/>
    </xf>
    <xf numFmtId="166" fontId="4" fillId="0" borderId="29" xfId="0" applyNumberFormat="1" applyFont="1" applyBorder="1" applyAlignment="1">
      <alignment/>
    </xf>
    <xf numFmtId="3" fontId="29" fillId="24" borderId="35" xfId="0" applyNumberFormat="1" applyFont="1" applyFill="1" applyBorder="1" applyAlignment="1">
      <alignment horizontal="center"/>
    </xf>
    <xf numFmtId="3" fontId="29" fillId="24" borderId="16" xfId="0" applyNumberFormat="1" applyFont="1" applyFill="1" applyBorder="1" applyAlignment="1">
      <alignment horizontal="center"/>
    </xf>
    <xf numFmtId="3" fontId="29" fillId="24" borderId="50" xfId="0" applyNumberFormat="1" applyFont="1" applyFill="1" applyBorder="1" applyAlignment="1">
      <alignment horizontal="center"/>
    </xf>
    <xf numFmtId="0" fontId="24" fillId="0" borderId="106" xfId="55" applyFont="1" applyBorder="1">
      <alignment/>
      <protection/>
    </xf>
    <xf numFmtId="0" fontId="24" fillId="0" borderId="64" xfId="55" applyFont="1" applyBorder="1" applyAlignment="1">
      <alignment horizontal="center"/>
      <protection/>
    </xf>
    <xf numFmtId="0" fontId="24" fillId="0" borderId="73" xfId="55" applyFont="1" applyBorder="1" applyAlignment="1">
      <alignment horizontal="centerContinuous"/>
      <protection/>
    </xf>
    <xf numFmtId="0" fontId="24" fillId="0" borderId="75" xfId="55" applyFont="1" applyBorder="1" applyAlignment="1">
      <alignment horizontal="centerContinuous"/>
      <protection/>
    </xf>
    <xf numFmtId="0" fontId="24" fillId="0" borderId="74" xfId="55" applyFont="1" applyBorder="1" applyAlignment="1">
      <alignment horizontal="centerContinuous"/>
      <protection/>
    </xf>
    <xf numFmtId="0" fontId="24" fillId="0" borderId="107" xfId="55" applyFont="1" applyBorder="1" applyAlignment="1">
      <alignment horizontal="center"/>
      <protection/>
    </xf>
    <xf numFmtId="0" fontId="24" fillId="0" borderId="108" xfId="55" applyFont="1" applyBorder="1">
      <alignment/>
      <protection/>
    </xf>
    <xf numFmtId="0" fontId="24" fillId="0" borderId="109" xfId="55" applyFont="1" applyBorder="1" applyAlignment="1">
      <alignment horizontal="center"/>
      <protection/>
    </xf>
    <xf numFmtId="0" fontId="11" fillId="0" borderId="110" xfId="55" applyFont="1" applyBorder="1">
      <alignment/>
      <protection/>
    </xf>
    <xf numFmtId="0" fontId="11" fillId="0" borderId="111" xfId="55" applyFont="1" applyBorder="1">
      <alignment/>
      <protection/>
    </xf>
    <xf numFmtId="0" fontId="24" fillId="0" borderId="112" xfId="55" applyFont="1" applyBorder="1">
      <alignment/>
      <protection/>
    </xf>
    <xf numFmtId="0" fontId="11" fillId="0" borderId="113" xfId="55" applyFont="1" applyBorder="1">
      <alignment/>
      <protection/>
    </xf>
    <xf numFmtId="0" fontId="11" fillId="0" borderId="112" xfId="55" applyFont="1" applyBorder="1" applyAlignment="1">
      <alignment wrapText="1"/>
      <protection/>
    </xf>
    <xf numFmtId="166" fontId="11" fillId="0" borderId="113" xfId="0" applyNumberFormat="1" applyFont="1" applyBorder="1" applyAlignment="1">
      <alignment/>
    </xf>
    <xf numFmtId="0" fontId="24" fillId="0" borderId="114" xfId="55" applyFont="1" applyBorder="1" applyAlignment="1">
      <alignment horizontal="left"/>
      <protection/>
    </xf>
    <xf numFmtId="166" fontId="24" fillId="0" borderId="115" xfId="55" applyNumberFormat="1" applyFont="1" applyBorder="1">
      <alignment/>
      <protection/>
    </xf>
    <xf numFmtId="166" fontId="24" fillId="0" borderId="26" xfId="55" applyNumberFormat="1" applyFont="1" applyBorder="1">
      <alignment/>
      <protection/>
    </xf>
    <xf numFmtId="166" fontId="24" fillId="0" borderId="116" xfId="55" applyNumberFormat="1" applyFont="1" applyBorder="1">
      <alignment/>
      <protection/>
    </xf>
    <xf numFmtId="166" fontId="24" fillId="0" borderId="29" xfId="55" applyNumberFormat="1" applyFont="1" applyBorder="1">
      <alignment/>
      <protection/>
    </xf>
    <xf numFmtId="166" fontId="24" fillId="0" borderId="27" xfId="55" applyNumberFormat="1" applyFont="1" applyBorder="1">
      <alignment/>
      <protection/>
    </xf>
    <xf numFmtId="166" fontId="11" fillId="0" borderId="13" xfId="0" applyNumberFormat="1" applyFont="1" applyBorder="1" applyAlignment="1">
      <alignment/>
    </xf>
    <xf numFmtId="0" fontId="24" fillId="0" borderId="117" xfId="55" applyFont="1" applyBorder="1" applyAlignment="1">
      <alignment wrapText="1"/>
      <protection/>
    </xf>
    <xf numFmtId="0" fontId="36" fillId="0" borderId="0" xfId="55" applyFont="1" applyFill="1" applyBorder="1">
      <alignment/>
      <protection/>
    </xf>
    <xf numFmtId="0" fontId="18" fillId="0" borderId="0" xfId="55" applyFont="1" applyFill="1" applyBorder="1">
      <alignment/>
      <protection/>
    </xf>
    <xf numFmtId="170" fontId="18" fillId="0" borderId="0" xfId="55" applyNumberFormat="1" applyFont="1" applyFill="1" applyBorder="1">
      <alignment/>
      <protection/>
    </xf>
    <xf numFmtId="170" fontId="18" fillId="0" borderId="0" xfId="55" applyNumberFormat="1" applyFill="1" applyBorder="1">
      <alignment/>
      <protection/>
    </xf>
    <xf numFmtId="0" fontId="18" fillId="0" borderId="0" xfId="55" applyFill="1" applyBorder="1">
      <alignment/>
      <protection/>
    </xf>
    <xf numFmtId="1" fontId="18" fillId="0" borderId="0" xfId="55" applyNumberFormat="1" applyFont="1" applyFill="1" applyBorder="1">
      <alignment/>
      <protection/>
    </xf>
    <xf numFmtId="164" fontId="18" fillId="0" borderId="0" xfId="55" applyNumberFormat="1" applyFill="1" applyBorder="1">
      <alignment/>
      <protection/>
    </xf>
    <xf numFmtId="164" fontId="18" fillId="0" borderId="0" xfId="55" applyNumberFormat="1" applyFont="1" applyFill="1" applyBorder="1">
      <alignment/>
      <protection/>
    </xf>
    <xf numFmtId="0" fontId="23" fillId="0" borderId="0" xfId="55" applyFont="1" applyFill="1" applyBorder="1" applyAlignment="1">
      <alignment horizontal="centerContinuous"/>
      <protection/>
    </xf>
    <xf numFmtId="0" fontId="0" fillId="0" borderId="0" xfId="55" applyFont="1" applyFill="1" applyBorder="1" applyAlignment="1">
      <alignment horizontal="centerContinuous"/>
      <protection/>
    </xf>
    <xf numFmtId="166" fontId="11" fillId="0" borderId="118" xfId="0" applyNumberFormat="1" applyFont="1" applyBorder="1" applyAlignment="1">
      <alignment/>
    </xf>
    <xf numFmtId="0" fontId="24" fillId="0" borderId="119" xfId="55" applyFont="1" applyBorder="1" applyAlignment="1">
      <alignment horizontal="left"/>
      <protection/>
    </xf>
    <xf numFmtId="0" fontId="24" fillId="0" borderId="120" xfId="55" applyFont="1" applyBorder="1" applyAlignment="1">
      <alignment horizontal="center"/>
      <protection/>
    </xf>
    <xf numFmtId="166" fontId="24" fillId="0" borderId="121" xfId="55" applyNumberFormat="1" applyFont="1" applyBorder="1">
      <alignment/>
      <protection/>
    </xf>
    <xf numFmtId="166" fontId="24" fillId="0" borderId="35" xfId="55" applyNumberFormat="1" applyFont="1" applyBorder="1">
      <alignment/>
      <protection/>
    </xf>
    <xf numFmtId="166" fontId="24" fillId="0" borderId="97" xfId="55" applyNumberFormat="1" applyFont="1" applyBorder="1">
      <alignment/>
      <protection/>
    </xf>
    <xf numFmtId="166" fontId="37" fillId="0" borderId="122" xfId="0" applyNumberFormat="1" applyFont="1" applyBorder="1" applyAlignment="1">
      <alignment/>
    </xf>
    <xf numFmtId="0" fontId="79" fillId="0" borderId="0" xfId="55" applyFont="1" applyBorder="1">
      <alignment/>
      <protection/>
    </xf>
    <xf numFmtId="0" fontId="80" fillId="0" borderId="0" xfId="55" applyFont="1" applyBorder="1">
      <alignment/>
      <protection/>
    </xf>
    <xf numFmtId="0" fontId="80" fillId="0" borderId="0" xfId="55" applyFont="1">
      <alignment/>
      <protection/>
    </xf>
    <xf numFmtId="37" fontId="11" fillId="0" borderId="13" xfId="56" applyNumberFormat="1" applyFont="1" applyBorder="1">
      <alignment/>
      <protection/>
    </xf>
    <xf numFmtId="172" fontId="4" fillId="0" borderId="0" xfId="0" applyNumberFormat="1" applyFont="1" applyAlignment="1">
      <alignment/>
    </xf>
    <xf numFmtId="173" fontId="4" fillId="0" borderId="0" xfId="0" applyNumberFormat="1" applyFont="1" applyAlignment="1">
      <alignment/>
    </xf>
    <xf numFmtId="0" fontId="17" fillId="0" borderId="33" xfId="0" applyFont="1" applyBorder="1" applyAlignment="1">
      <alignment/>
    </xf>
    <xf numFmtId="0" fontId="17" fillId="0" borderId="32" xfId="0" applyFont="1" applyBorder="1" applyAlignment="1">
      <alignment/>
    </xf>
    <xf numFmtId="0" fontId="0" fillId="0" borderId="34" xfId="0" applyFill="1" applyBorder="1" applyAlignment="1">
      <alignment/>
    </xf>
    <xf numFmtId="166" fontId="30" fillId="0" borderId="10" xfId="0" applyNumberFormat="1" applyFont="1" applyBorder="1" applyAlignment="1">
      <alignment horizontal="centerContinuous"/>
    </xf>
    <xf numFmtId="166" fontId="30" fillId="0" borderId="0" xfId="0" applyNumberFormat="1" applyFont="1" applyBorder="1" applyAlignment="1">
      <alignment horizontal="centerContinuous"/>
    </xf>
    <xf numFmtId="166" fontId="30" fillId="0" borderId="0" xfId="0" applyNumberFormat="1" applyFont="1" applyBorder="1" applyAlignment="1">
      <alignment/>
    </xf>
    <xf numFmtId="166" fontId="30" fillId="0" borderId="12" xfId="0" applyNumberFormat="1" applyFont="1" applyBorder="1" applyAlignment="1">
      <alignment horizontal="centerContinuous"/>
    </xf>
    <xf numFmtId="166" fontId="30" fillId="0" borderId="35" xfId="0" applyNumberFormat="1" applyFont="1" applyBorder="1" applyAlignment="1">
      <alignment horizontal="center"/>
    </xf>
    <xf numFmtId="166" fontId="4" fillId="0" borderId="11" xfId="0" applyNumberFormat="1" applyFont="1" applyBorder="1" applyAlignment="1">
      <alignment/>
    </xf>
    <xf numFmtId="166" fontId="4" fillId="0" borderId="0" xfId="0" applyNumberFormat="1" applyFont="1" applyBorder="1" applyAlignment="1">
      <alignment/>
    </xf>
    <xf numFmtId="166" fontId="4" fillId="0" borderId="37" xfId="0" applyNumberFormat="1" applyFont="1" applyBorder="1" applyAlignment="1">
      <alignment/>
    </xf>
    <xf numFmtId="166" fontId="4" fillId="0" borderId="26" xfId="0" applyNumberFormat="1" applyFont="1" applyBorder="1" applyAlignment="1">
      <alignment/>
    </xf>
    <xf numFmtId="166" fontId="52" fillId="22" borderId="0" xfId="0" applyNumberFormat="1" applyFont="1" applyFill="1" applyAlignment="1">
      <alignment horizontal="center" wrapText="1"/>
    </xf>
    <xf numFmtId="0" fontId="32" fillId="22" borderId="0" xfId="0" applyFont="1" applyFill="1" applyBorder="1" applyAlignment="1">
      <alignment wrapText="1"/>
    </xf>
    <xf numFmtId="0" fontId="0" fillId="22" borderId="0" xfId="0" applyFont="1" applyFill="1" applyBorder="1" applyAlignment="1">
      <alignment wrapText="1"/>
    </xf>
    <xf numFmtId="166" fontId="0" fillId="22" borderId="0" xfId="0" applyNumberFormat="1" applyFont="1" applyFill="1" applyBorder="1" applyAlignment="1">
      <alignment/>
    </xf>
    <xf numFmtId="0" fontId="32" fillId="22" borderId="0" xfId="0" applyFont="1" applyFill="1" applyBorder="1" applyAlignment="1">
      <alignment/>
    </xf>
    <xf numFmtId="0" fontId="0" fillId="22" borderId="0" xfId="0" applyFont="1" applyFill="1" applyBorder="1" applyAlignment="1">
      <alignment/>
    </xf>
    <xf numFmtId="0" fontId="28" fillId="0" borderId="0" xfId="0" applyFont="1" applyAlignment="1">
      <alignment/>
    </xf>
    <xf numFmtId="0" fontId="4" fillId="0" borderId="0" xfId="0" applyFont="1" applyAlignment="1">
      <alignment/>
    </xf>
    <xf numFmtId="1" fontId="4" fillId="0" borderId="105" xfId="0" applyNumberFormat="1" applyFont="1" applyBorder="1" applyAlignment="1">
      <alignment/>
    </xf>
    <xf numFmtId="0" fontId="4" fillId="0" borderId="29" xfId="0" applyNumberFormat="1" applyFont="1" applyBorder="1" applyAlignment="1">
      <alignment/>
    </xf>
    <xf numFmtId="0" fontId="4" fillId="0" borderId="30" xfId="0" applyNumberFormat="1" applyFont="1" applyBorder="1" applyAlignment="1">
      <alignment/>
    </xf>
    <xf numFmtId="0" fontId="37" fillId="0" borderId="26" xfId="0" applyNumberFormat="1" applyFont="1" applyBorder="1" applyAlignment="1">
      <alignment/>
    </xf>
    <xf numFmtId="0" fontId="45" fillId="0" borderId="31" xfId="0" applyNumberFormat="1" applyFont="1" applyBorder="1" applyAlignment="1">
      <alignment/>
    </xf>
    <xf numFmtId="0" fontId="37" fillId="0" borderId="27" xfId="0" applyNumberFormat="1" applyFont="1" applyBorder="1" applyAlignment="1">
      <alignment/>
    </xf>
    <xf numFmtId="0" fontId="45" fillId="0" borderId="11" xfId="0" applyNumberFormat="1" applyFont="1" applyBorder="1" applyAlignment="1">
      <alignment/>
    </xf>
    <xf numFmtId="5" fontId="37" fillId="0" borderId="27" xfId="0" applyNumberFormat="1" applyFont="1" applyBorder="1" applyAlignment="1">
      <alignment/>
    </xf>
    <xf numFmtId="0" fontId="24" fillId="0" borderId="51" xfId="56" applyNumberFormat="1" applyFont="1" applyBorder="1" applyAlignment="1">
      <alignment horizontal="right"/>
      <protection/>
    </xf>
    <xf numFmtId="0" fontId="3" fillId="0" borderId="26" xfId="0" applyNumberFormat="1" applyFont="1" applyBorder="1" applyAlignment="1">
      <alignment/>
    </xf>
    <xf numFmtId="0" fontId="3" fillId="0" borderId="27" xfId="0" applyNumberFormat="1" applyFont="1" applyBorder="1" applyAlignment="1">
      <alignment/>
    </xf>
    <xf numFmtId="0" fontId="30" fillId="0" borderId="31" xfId="0" applyNumberFormat="1" applyFont="1" applyBorder="1" applyAlignment="1">
      <alignment/>
    </xf>
    <xf numFmtId="0" fontId="30" fillId="0" borderId="11" xfId="0" applyNumberFormat="1" applyFont="1" applyBorder="1" applyAlignment="1">
      <alignment/>
    </xf>
    <xf numFmtId="1" fontId="3" fillId="0" borderId="27" xfId="0" applyNumberFormat="1" applyFont="1" applyBorder="1" applyAlignment="1">
      <alignment/>
    </xf>
    <xf numFmtId="1" fontId="3" fillId="0" borderId="0" xfId="0" applyNumberFormat="1" applyFont="1" applyBorder="1" applyAlignment="1">
      <alignment/>
    </xf>
    <xf numFmtId="166" fontId="2" fillId="0" borderId="33" xfId="0" applyNumberFormat="1" applyFont="1" applyBorder="1" applyAlignment="1">
      <alignment/>
    </xf>
    <xf numFmtId="1" fontId="3" fillId="0" borderId="11" xfId="0" applyNumberFormat="1" applyFont="1" applyFill="1" applyBorder="1" applyAlignment="1">
      <alignment/>
    </xf>
    <xf numFmtId="1" fontId="30" fillId="0" borderId="11" xfId="0" applyNumberFormat="1" applyFont="1" applyBorder="1" applyAlignment="1">
      <alignment/>
    </xf>
    <xf numFmtId="1" fontId="34" fillId="24" borderId="17" xfId="0" applyNumberFormat="1" applyFont="1" applyFill="1" applyBorder="1" applyAlignment="1">
      <alignment/>
    </xf>
    <xf numFmtId="1" fontId="35" fillId="0" borderId="44" xfId="0" applyNumberFormat="1" applyFont="1" applyBorder="1" applyAlignment="1">
      <alignment/>
    </xf>
    <xf numFmtId="1" fontId="28" fillId="24" borderId="46" xfId="0" applyNumberFormat="1" applyFont="1" applyFill="1" applyBorder="1" applyAlignment="1">
      <alignment/>
    </xf>
    <xf numFmtId="1" fontId="28" fillId="24" borderId="11" xfId="0" applyNumberFormat="1" applyFont="1" applyFill="1" applyBorder="1" applyAlignment="1">
      <alignment/>
    </xf>
    <xf numFmtId="1" fontId="28" fillId="24" borderId="94" xfId="0" applyNumberFormat="1" applyFont="1" applyFill="1" applyBorder="1" applyAlignment="1">
      <alignment/>
    </xf>
    <xf numFmtId="1" fontId="28" fillId="24" borderId="93" xfId="0" applyNumberFormat="1" applyFont="1" applyFill="1" applyBorder="1" applyAlignment="1">
      <alignment/>
    </xf>
    <xf numFmtId="1" fontId="28" fillId="24" borderId="91" xfId="0" applyNumberFormat="1" applyFont="1" applyFill="1" applyBorder="1" applyAlignment="1">
      <alignment/>
    </xf>
    <xf numFmtId="3" fontId="29" fillId="24" borderId="66" xfId="0" applyNumberFormat="1" applyFont="1" applyFill="1" applyBorder="1" applyAlignment="1">
      <alignment/>
    </xf>
    <xf numFmtId="1" fontId="29" fillId="24" borderId="66" xfId="0" applyNumberFormat="1" applyFont="1" applyFill="1" applyBorder="1" applyAlignment="1">
      <alignment/>
    </xf>
    <xf numFmtId="1" fontId="28" fillId="24" borderId="26" xfId="0" applyNumberFormat="1" applyFont="1" applyFill="1" applyBorder="1" applyAlignment="1">
      <alignment/>
    </xf>
    <xf numFmtId="1" fontId="9" fillId="24" borderId="26" xfId="0" applyNumberFormat="1" applyFont="1" applyFill="1" applyBorder="1" applyAlignment="1">
      <alignment/>
    </xf>
    <xf numFmtId="1" fontId="9" fillId="24" borderId="29" xfId="0" applyNumberFormat="1" applyFont="1" applyFill="1" applyBorder="1" applyAlignment="1">
      <alignment/>
    </xf>
    <xf numFmtId="1" fontId="9" fillId="24" borderId="10" xfId="0" applyNumberFormat="1" applyFont="1" applyFill="1" applyBorder="1" applyAlignment="1">
      <alignment/>
    </xf>
    <xf numFmtId="1" fontId="9" fillId="24" borderId="12" xfId="0" applyNumberFormat="1" applyFont="1" applyFill="1" applyBorder="1" applyAlignment="1">
      <alignment/>
    </xf>
    <xf numFmtId="1" fontId="9" fillId="24" borderId="27" xfId="0" applyNumberFormat="1" applyFont="1" applyFill="1" applyBorder="1" applyAlignment="1">
      <alignment/>
    </xf>
    <xf numFmtId="1" fontId="9" fillId="0" borderId="27" xfId="0" applyNumberFormat="1" applyFont="1" applyFill="1" applyBorder="1" applyAlignment="1">
      <alignment/>
    </xf>
    <xf numFmtId="1" fontId="9" fillId="24" borderId="43" xfId="0" applyNumberFormat="1" applyFont="1" applyFill="1" applyBorder="1" applyAlignment="1">
      <alignment horizontal="right"/>
    </xf>
    <xf numFmtId="1" fontId="9" fillId="24" borderId="29" xfId="0" applyNumberFormat="1" applyFont="1" applyFill="1" applyBorder="1" applyAlignment="1">
      <alignment horizontal="right"/>
    </xf>
    <xf numFmtId="1" fontId="9" fillId="24" borderId="26" xfId="0" applyNumberFormat="1" applyFont="1" applyFill="1" applyBorder="1" applyAlignment="1">
      <alignment horizontal="right"/>
    </xf>
    <xf numFmtId="1" fontId="37" fillId="0" borderId="27" xfId="0" applyNumberFormat="1" applyFont="1" applyBorder="1" applyAlignment="1">
      <alignment/>
    </xf>
    <xf numFmtId="1" fontId="37" fillId="0" borderId="0" xfId="0" applyNumberFormat="1" applyFont="1" applyAlignment="1">
      <alignment/>
    </xf>
    <xf numFmtId="1" fontId="37" fillId="0" borderId="11" xfId="0" applyNumberFormat="1" applyFont="1" applyBorder="1" applyAlignment="1">
      <alignment/>
    </xf>
    <xf numFmtId="164" fontId="29" fillId="24" borderId="27" xfId="0" applyNumberFormat="1" applyFont="1" applyFill="1" applyBorder="1" applyAlignment="1">
      <alignment/>
    </xf>
    <xf numFmtId="171" fontId="9" fillId="24" borderId="0" xfId="0" applyNumberFormat="1" applyFont="1" applyFill="1" applyAlignment="1">
      <alignment/>
    </xf>
    <xf numFmtId="1" fontId="9" fillId="24" borderId="43" xfId="0" applyNumberFormat="1" applyFont="1" applyFill="1" applyBorder="1" applyAlignment="1">
      <alignment/>
    </xf>
    <xf numFmtId="1" fontId="9" fillId="24" borderId="72" xfId="0" applyNumberFormat="1" applyFont="1" applyFill="1" applyBorder="1" applyAlignment="1">
      <alignment/>
    </xf>
    <xf numFmtId="0" fontId="11" fillId="0" borderId="11" xfId="56" applyFont="1" applyFill="1" applyBorder="1" applyAlignment="1">
      <alignment/>
      <protection/>
    </xf>
    <xf numFmtId="3" fontId="81" fillId="0" borderId="0" xfId="0" applyNumberFormat="1" applyFont="1" applyAlignment="1">
      <alignment/>
    </xf>
    <xf numFmtId="0" fontId="82" fillId="0" borderId="0" xfId="56" applyFont="1">
      <alignment/>
      <protection/>
    </xf>
    <xf numFmtId="0" fontId="83" fillId="0" borderId="0" xfId="0" applyFont="1" applyAlignment="1">
      <alignment/>
    </xf>
    <xf numFmtId="166" fontId="81" fillId="0" borderId="0" xfId="0" applyNumberFormat="1" applyFont="1" applyAlignment="1">
      <alignment/>
    </xf>
    <xf numFmtId="166" fontId="81" fillId="0" borderId="0" xfId="0" applyNumberFormat="1" applyFont="1" applyAlignment="1">
      <alignment/>
    </xf>
    <xf numFmtId="3" fontId="29" fillId="24" borderId="123" xfId="0" applyNumberFormat="1" applyFont="1" applyFill="1" applyBorder="1" applyAlignment="1">
      <alignment horizontal="center"/>
    </xf>
    <xf numFmtId="166" fontId="84" fillId="0" borderId="0" xfId="0" applyNumberFormat="1" applyFont="1" applyAlignment="1">
      <alignment/>
    </xf>
    <xf numFmtId="166" fontId="83" fillId="0" borderId="0" xfId="0" applyNumberFormat="1" applyFont="1" applyAlignment="1">
      <alignment/>
    </xf>
    <xf numFmtId="166" fontId="9" fillId="24" borderId="79" xfId="0" applyNumberFormat="1" applyFont="1" applyFill="1" applyBorder="1" applyAlignment="1">
      <alignment/>
    </xf>
    <xf numFmtId="166" fontId="9" fillId="24" borderId="124" xfId="0" applyNumberFormat="1" applyFont="1" applyFill="1" applyBorder="1" applyAlignment="1">
      <alignment/>
    </xf>
    <xf numFmtId="0" fontId="0" fillId="0" borderId="27" xfId="0" applyBorder="1" applyAlignment="1">
      <alignment/>
    </xf>
    <xf numFmtId="0" fontId="0" fillId="0" borderId="55" xfId="0" applyBorder="1" applyAlignment="1">
      <alignment/>
    </xf>
    <xf numFmtId="0" fontId="0" fillId="0" borderId="27" xfId="0" applyFill="1" applyBorder="1" applyAlignment="1">
      <alignment/>
    </xf>
    <xf numFmtId="0" fontId="0" fillId="0" borderId="71" xfId="0" applyFill="1" applyBorder="1" applyAlignment="1">
      <alignment/>
    </xf>
    <xf numFmtId="166" fontId="9" fillId="24" borderId="27" xfId="0" applyNumberFormat="1" applyFont="1" applyFill="1" applyBorder="1" applyAlignment="1">
      <alignment horizontal="center"/>
    </xf>
    <xf numFmtId="1" fontId="3" fillId="0" borderId="55" xfId="0" applyNumberFormat="1" applyFont="1" applyBorder="1" applyAlignment="1">
      <alignment/>
    </xf>
    <xf numFmtId="166" fontId="29" fillId="24" borderId="36" xfId="0" applyNumberFormat="1" applyFont="1" applyFill="1" applyBorder="1" applyAlignment="1">
      <alignment/>
    </xf>
    <xf numFmtId="166" fontId="28" fillId="24" borderId="63" xfId="0" applyNumberFormat="1" applyFont="1" applyFill="1" applyBorder="1" applyAlignment="1">
      <alignment/>
    </xf>
    <xf numFmtId="166" fontId="29" fillId="24" borderId="121" xfId="0" applyNumberFormat="1" applyFont="1" applyFill="1" applyBorder="1" applyAlignment="1">
      <alignment horizontal="right"/>
    </xf>
    <xf numFmtId="166" fontId="29" fillId="24" borderId="97" xfId="0" applyNumberFormat="1" applyFont="1" applyFill="1" applyBorder="1" applyAlignment="1">
      <alignment horizontal="right"/>
    </xf>
    <xf numFmtId="166" fontId="29" fillId="24" borderId="125" xfId="0" applyNumberFormat="1" applyFont="1" applyFill="1" applyBorder="1" applyAlignment="1">
      <alignment/>
    </xf>
    <xf numFmtId="0" fontId="0" fillId="0" borderId="26" xfId="0" applyBorder="1" applyAlignment="1">
      <alignment/>
    </xf>
    <xf numFmtId="166" fontId="9" fillId="24" borderId="26" xfId="0" applyNumberFormat="1" applyFont="1" applyFill="1" applyBorder="1" applyAlignment="1">
      <alignment horizontal="center"/>
    </xf>
    <xf numFmtId="0" fontId="0" fillId="0" borderId="54" xfId="0" applyBorder="1" applyAlignment="1">
      <alignment/>
    </xf>
    <xf numFmtId="0" fontId="0" fillId="0" borderId="26" xfId="0" applyFill="1" applyBorder="1" applyAlignment="1">
      <alignment/>
    </xf>
    <xf numFmtId="0" fontId="0" fillId="0" borderId="43" xfId="0" applyFill="1" applyBorder="1" applyAlignment="1">
      <alignment/>
    </xf>
    <xf numFmtId="166" fontId="9" fillId="24" borderId="16" xfId="0" applyNumberFormat="1" applyFont="1" applyFill="1" applyBorder="1" applyAlignment="1">
      <alignment/>
    </xf>
    <xf numFmtId="166" fontId="9" fillId="24" borderId="71" xfId="0" applyNumberFormat="1" applyFont="1" applyFill="1" applyBorder="1" applyAlignment="1">
      <alignment horizontal="left"/>
    </xf>
    <xf numFmtId="166" fontId="9" fillId="24" borderId="71" xfId="0" applyNumberFormat="1" applyFont="1" applyFill="1" applyBorder="1" applyAlignment="1">
      <alignment/>
    </xf>
    <xf numFmtId="166" fontId="9" fillId="24" borderId="12" xfId="0" applyNumberFormat="1" applyFont="1" applyFill="1" applyBorder="1" applyAlignment="1">
      <alignment/>
    </xf>
    <xf numFmtId="166" fontId="9" fillId="24" borderId="43" xfId="0" applyNumberFormat="1" applyFont="1" applyFill="1" applyBorder="1" applyAlignment="1">
      <alignment/>
    </xf>
    <xf numFmtId="0" fontId="0" fillId="0" borderId="43" xfId="0" applyBorder="1" applyAlignment="1">
      <alignment/>
    </xf>
    <xf numFmtId="166" fontId="9" fillId="24" borderId="72" xfId="0" applyNumberFormat="1" applyFont="1" applyFill="1" applyBorder="1" applyAlignment="1">
      <alignment/>
    </xf>
    <xf numFmtId="0" fontId="0" fillId="0" borderId="0" xfId="0" applyFont="1" applyAlignment="1">
      <alignment wrapText="1"/>
    </xf>
    <xf numFmtId="0" fontId="32" fillId="22" borderId="0" xfId="0" applyFont="1" applyFill="1" applyBorder="1" applyAlignment="1">
      <alignment wrapText="1"/>
    </xf>
    <xf numFmtId="0" fontId="0" fillId="0" borderId="0" xfId="0" applyFont="1" applyBorder="1" applyAlignment="1">
      <alignment wrapText="1"/>
    </xf>
    <xf numFmtId="166" fontId="32" fillId="22" borderId="0" xfId="0" applyNumberFormat="1" applyFont="1" applyFill="1" applyAlignment="1">
      <alignment wrapText="1"/>
    </xf>
    <xf numFmtId="166" fontId="3" fillId="0" borderId="29" xfId="0" applyNumberFormat="1" applyFont="1" applyBorder="1" applyAlignment="1">
      <alignment wrapText="1"/>
    </xf>
    <xf numFmtId="0" fontId="60" fillId="0" borderId="0" xfId="0" applyFont="1" applyBorder="1" applyAlignment="1">
      <alignment vertical="top" wrapText="1"/>
    </xf>
    <xf numFmtId="0" fontId="61" fillId="0" borderId="0" xfId="0" applyNumberFormat="1" applyFont="1" applyAlignment="1">
      <alignment wrapText="1"/>
    </xf>
    <xf numFmtId="0" fontId="3" fillId="0" borderId="0" xfId="0" applyNumberFormat="1" applyFont="1" applyAlignment="1">
      <alignment wrapText="1"/>
    </xf>
    <xf numFmtId="166" fontId="52" fillId="22" borderId="0" xfId="0" applyNumberFormat="1" applyFont="1" applyFill="1" applyAlignment="1">
      <alignment horizontal="center" wrapText="1"/>
    </xf>
    <xf numFmtId="0" fontId="0" fillId="0" borderId="0" xfId="0" applyFill="1" applyBorder="1" applyAlignment="1">
      <alignment horizontal="center"/>
    </xf>
    <xf numFmtId="0" fontId="19" fillId="0" borderId="0" xfId="56" applyFont="1" applyAlignment="1">
      <alignment horizontal="center"/>
      <protection/>
    </xf>
    <xf numFmtId="0" fontId="0" fillId="0" borderId="0" xfId="0" applyBorder="1" applyAlignment="1">
      <alignment horizontal="center"/>
    </xf>
    <xf numFmtId="3" fontId="19" fillId="0" borderId="0" xfId="56" applyNumberFormat="1" applyFont="1" applyAlignment="1">
      <alignment horizontal="center"/>
      <protection/>
    </xf>
    <xf numFmtId="0" fontId="44" fillId="0" borderId="0" xfId="0" applyFont="1" applyBorder="1" applyAlignment="1">
      <alignment horizontal="center"/>
    </xf>
    <xf numFmtId="166" fontId="3" fillId="0" borderId="26" xfId="0" applyNumberFormat="1" applyFont="1" applyBorder="1" applyAlignment="1">
      <alignment wrapText="1"/>
    </xf>
    <xf numFmtId="0" fontId="37" fillId="0" borderId="0" xfId="0" applyFont="1" applyBorder="1" applyAlignment="1">
      <alignment horizontal="center" wrapText="1"/>
    </xf>
    <xf numFmtId="0" fontId="37" fillId="0" borderId="11" xfId="0" applyFont="1" applyBorder="1" applyAlignment="1">
      <alignment horizontal="center" wrapText="1"/>
    </xf>
    <xf numFmtId="0" fontId="44" fillId="0" borderId="0" xfId="0" applyFont="1" applyBorder="1" applyAlignment="1">
      <alignment horizontal="left" vertical="center" wrapText="1"/>
    </xf>
    <xf numFmtId="0" fontId="37" fillId="0" borderId="0" xfId="0" applyFont="1" applyBorder="1" applyAlignment="1">
      <alignment horizontal="left" vertical="center" wrapText="1"/>
    </xf>
    <xf numFmtId="0" fontId="56" fillId="0" borderId="0" xfId="0" applyFont="1" applyBorder="1" applyAlignment="1">
      <alignment wrapText="1"/>
    </xf>
    <xf numFmtId="0" fontId="58" fillId="0" borderId="0" xfId="0" applyFont="1" applyBorder="1" applyAlignment="1">
      <alignment wrapText="1"/>
    </xf>
    <xf numFmtId="0" fontId="13" fillId="0" borderId="0" xfId="0" applyFont="1" applyBorder="1" applyAlignment="1">
      <alignment wrapText="1"/>
    </xf>
    <xf numFmtId="0" fontId="23" fillId="0" borderId="0" xfId="0" applyFont="1" applyFill="1" applyBorder="1" applyAlignment="1">
      <alignment horizontal="center" vertical="top"/>
    </xf>
    <xf numFmtId="0" fontId="0" fillId="0" borderId="0" xfId="0" applyFont="1" applyFill="1" applyBorder="1" applyAlignment="1">
      <alignment vertical="top" wrapText="1"/>
    </xf>
    <xf numFmtId="0" fontId="0" fillId="0" borderId="0" xfId="0" applyFill="1" applyBorder="1" applyAlignment="1">
      <alignment vertical="top" wrapText="1"/>
    </xf>
    <xf numFmtId="3" fontId="55" fillId="22" borderId="0" xfId="0" applyNumberFormat="1" applyFont="1" applyFill="1" applyAlignment="1">
      <alignment wrapText="1"/>
    </xf>
    <xf numFmtId="0" fontId="0" fillId="0" borderId="0" xfId="0" applyBorder="1" applyAlignment="1">
      <alignment wrapText="1"/>
    </xf>
    <xf numFmtId="3" fontId="57" fillId="22" borderId="0" xfId="0" applyNumberFormat="1" applyFont="1" applyFill="1" applyAlignment="1">
      <alignment vertical="top" wrapText="1"/>
    </xf>
    <xf numFmtId="0" fontId="17" fillId="0" borderId="0" xfId="0" applyFont="1" applyAlignment="1">
      <alignment vertical="top" wrapText="1"/>
    </xf>
    <xf numFmtId="3" fontId="37" fillId="0" borderId="122" xfId="0" applyNumberFormat="1" applyFont="1" applyBorder="1" applyAlignment="1">
      <alignment/>
    </xf>
    <xf numFmtId="0" fontId="0" fillId="0" borderId="122" xfId="0" applyBorder="1" applyAlignment="1">
      <alignment/>
    </xf>
    <xf numFmtId="0" fontId="55" fillId="22" borderId="0" xfId="0" applyFont="1" applyFill="1" applyBorder="1" applyAlignment="1">
      <alignment vertical="top" wrapText="1"/>
    </xf>
    <xf numFmtId="0" fontId="0" fillId="0" borderId="0" xfId="0" applyBorder="1" applyAlignment="1">
      <alignment vertical="top" wrapText="1"/>
    </xf>
    <xf numFmtId="3" fontId="55" fillId="22" borderId="0" xfId="0" applyNumberFormat="1" applyFont="1" applyFill="1" applyAlignment="1">
      <alignment vertical="top" wrapText="1"/>
    </xf>
    <xf numFmtId="0" fontId="0" fillId="0" borderId="0" xfId="0" applyAlignment="1">
      <alignment vertical="top" wrapText="1"/>
    </xf>
    <xf numFmtId="3" fontId="54" fillId="22" borderId="0" xfId="0" applyNumberFormat="1" applyFont="1" applyFill="1" applyAlignment="1">
      <alignment horizontal="center"/>
    </xf>
    <xf numFmtId="166" fontId="19" fillId="0" borderId="37" xfId="0" applyNumberFormat="1" applyFont="1" applyBorder="1" applyAlignment="1">
      <alignment horizontal="center"/>
    </xf>
    <xf numFmtId="166" fontId="19" fillId="0" borderId="38" xfId="0" applyNumberFormat="1" applyFont="1" applyBorder="1" applyAlignment="1">
      <alignment horizontal="center"/>
    </xf>
    <xf numFmtId="166" fontId="19" fillId="0" borderId="39" xfId="0" applyNumberFormat="1" applyFont="1" applyBorder="1" applyAlignment="1">
      <alignment horizontal="center"/>
    </xf>
    <xf numFmtId="3" fontId="19" fillId="0" borderId="54" xfId="0" applyNumberFormat="1" applyFont="1" applyBorder="1" applyAlignment="1">
      <alignment/>
    </xf>
    <xf numFmtId="0" fontId="0" fillId="0" borderId="55" xfId="0" applyBorder="1" applyAlignment="1">
      <alignment/>
    </xf>
    <xf numFmtId="3" fontId="4" fillId="0" borderId="37" xfId="0" applyNumberFormat="1" applyFont="1" applyBorder="1" applyAlignment="1">
      <alignment/>
    </xf>
    <xf numFmtId="0" fontId="0" fillId="0" borderId="38" xfId="0" applyBorder="1" applyAlignment="1">
      <alignment/>
    </xf>
    <xf numFmtId="0" fontId="4" fillId="0" borderId="71" xfId="0" applyFont="1" applyBorder="1" applyAlignment="1">
      <alignment horizontal="left"/>
    </xf>
    <xf numFmtId="0" fontId="0" fillId="0" borderId="0" xfId="0" applyFill="1" applyBorder="1" applyAlignment="1">
      <alignment/>
    </xf>
    <xf numFmtId="0" fontId="0" fillId="0" borderId="0" xfId="55" applyFont="1" applyFill="1" applyBorder="1" applyAlignment="1">
      <alignment horizontal="left" wrapText="1"/>
      <protection/>
    </xf>
    <xf numFmtId="0" fontId="0" fillId="0" borderId="0" xfId="55" applyFont="1" applyFill="1" applyAlignment="1">
      <alignment horizontal="left"/>
      <protection/>
    </xf>
    <xf numFmtId="0" fontId="24" fillId="0" borderId="31" xfId="56" applyFont="1" applyFill="1" applyBorder="1" applyAlignment="1">
      <alignment horizontal="center"/>
      <protection/>
    </xf>
    <xf numFmtId="0" fontId="24" fillId="0" borderId="13" xfId="56" applyFont="1" applyFill="1" applyBorder="1" applyAlignment="1">
      <alignment horizontal="center"/>
      <protection/>
    </xf>
    <xf numFmtId="0" fontId="45" fillId="0" borderId="31" xfId="56" applyFont="1" applyFill="1" applyBorder="1" applyAlignment="1">
      <alignment horizontal="center" wrapText="1"/>
      <protection/>
    </xf>
    <xf numFmtId="0" fontId="0" fillId="0" borderId="13" xfId="0" applyBorder="1" applyAlignment="1">
      <alignment horizontal="center" wrapText="1"/>
    </xf>
    <xf numFmtId="0" fontId="44" fillId="0" borderId="0" xfId="0" applyFont="1" applyBorder="1" applyAlignment="1">
      <alignment wrapText="1"/>
    </xf>
    <xf numFmtId="0" fontId="37" fillId="0" borderId="0" xfId="0" applyFont="1" applyBorder="1" applyAlignment="1">
      <alignment wrapText="1"/>
    </xf>
    <xf numFmtId="0" fontId="44" fillId="0" borderId="0" xfId="0" applyNumberFormat="1" applyFont="1" applyBorder="1" applyAlignment="1">
      <alignment wrapText="1"/>
    </xf>
    <xf numFmtId="0" fontId="0" fillId="22" borderId="0" xfId="0" applyFont="1" applyFill="1" applyBorder="1" applyAlignment="1">
      <alignment wrapText="1"/>
    </xf>
    <xf numFmtId="0" fontId="0" fillId="22" borderId="0" xfId="0" applyFont="1" applyFill="1" applyAlignment="1">
      <alignment wrapText="1"/>
    </xf>
    <xf numFmtId="166" fontId="32" fillId="0" borderId="0" xfId="0" applyNumberFormat="1" applyFont="1" applyFill="1" applyAlignment="1">
      <alignment vertical="top" wrapText="1"/>
    </xf>
    <xf numFmtId="0" fontId="32" fillId="0" borderId="0" xfId="0" applyFont="1" applyFill="1" applyBorder="1" applyAlignment="1">
      <alignment vertical="top" wrapText="1"/>
    </xf>
    <xf numFmtId="0" fontId="32" fillId="0" borderId="0" xfId="0" applyFont="1" applyFill="1" applyBorder="1" applyAlignment="1">
      <alignment wrapText="1"/>
    </xf>
    <xf numFmtId="0" fontId="0" fillId="0" borderId="0" xfId="0" applyFont="1" applyFill="1" applyBorder="1" applyAlignment="1">
      <alignment wrapText="1"/>
    </xf>
    <xf numFmtId="1" fontId="33" fillId="24" borderId="126" xfId="0" applyNumberFormat="1" applyFont="1" applyFill="1" applyBorder="1" applyAlignment="1">
      <alignment horizontal="center"/>
    </xf>
    <xf numFmtId="1" fontId="33" fillId="24" borderId="127" xfId="0" applyNumberFormat="1" applyFont="1" applyFill="1" applyBorder="1" applyAlignment="1">
      <alignment horizontal="center"/>
    </xf>
    <xf numFmtId="1" fontId="33" fillId="24" borderId="128" xfId="0" applyNumberFormat="1" applyFont="1" applyFill="1" applyBorder="1" applyAlignment="1">
      <alignment horizontal="center"/>
    </xf>
    <xf numFmtId="0" fontId="51" fillId="22" borderId="0" xfId="0" applyFont="1" applyFill="1" applyBorder="1" applyAlignment="1">
      <alignment horizontal="center"/>
    </xf>
    <xf numFmtId="0" fontId="26" fillId="22" borderId="0" xfId="0" applyFont="1" applyFill="1" applyBorder="1" applyAlignment="1">
      <alignment vertical="top" wrapText="1"/>
    </xf>
    <xf numFmtId="3" fontId="33" fillId="24" borderId="37" xfId="0" applyNumberFormat="1" applyFont="1" applyFill="1" applyBorder="1" applyAlignment="1">
      <alignment horizontal="center"/>
    </xf>
    <xf numFmtId="3" fontId="33" fillId="24" borderId="39" xfId="0" applyNumberFormat="1" applyFont="1" applyFill="1" applyBorder="1" applyAlignment="1">
      <alignment horizontal="center"/>
    </xf>
    <xf numFmtId="3" fontId="33" fillId="24" borderId="37" xfId="0" applyNumberFormat="1" applyFont="1" applyFill="1" applyBorder="1" applyAlignment="1">
      <alignment horizontal="center" wrapText="1"/>
    </xf>
    <xf numFmtId="3" fontId="33" fillId="24" borderId="39" xfId="0" applyNumberFormat="1" applyFont="1" applyFill="1" applyBorder="1" applyAlignment="1">
      <alignment horizontal="center" wrapText="1"/>
    </xf>
    <xf numFmtId="3" fontId="29" fillId="24" borderId="32" xfId="0" applyNumberFormat="1" applyFont="1" applyFill="1" applyBorder="1" applyAlignment="1">
      <alignment horizontal="center"/>
    </xf>
    <xf numFmtId="3" fontId="29" fillId="24" borderId="34" xfId="0" applyNumberFormat="1" applyFont="1" applyFill="1" applyBorder="1" applyAlignment="1">
      <alignment horizontal="center"/>
    </xf>
    <xf numFmtId="3" fontId="29" fillId="24" borderId="10" xfId="0" applyNumberFormat="1" applyFont="1" applyFill="1" applyBorder="1" applyAlignment="1">
      <alignment horizontal="center"/>
    </xf>
    <xf numFmtId="3" fontId="29" fillId="24" borderId="12" xfId="0" applyNumberFormat="1" applyFont="1" applyFill="1" applyBorder="1" applyAlignment="1">
      <alignment horizontal="center"/>
    </xf>
    <xf numFmtId="3" fontId="29" fillId="24" borderId="31" xfId="0" applyNumberFormat="1" applyFont="1" applyFill="1" applyBorder="1" applyAlignment="1">
      <alignment horizontal="center"/>
    </xf>
    <xf numFmtId="3" fontId="29" fillId="24" borderId="13" xfId="0" applyNumberFormat="1" applyFont="1" applyFill="1" applyBorder="1" applyAlignment="1">
      <alignment horizontal="center"/>
    </xf>
    <xf numFmtId="3" fontId="29" fillId="24" borderId="37" xfId="0" applyNumberFormat="1" applyFont="1" applyFill="1" applyBorder="1" applyAlignment="1">
      <alignment horizontal="center"/>
    </xf>
    <xf numFmtId="3" fontId="29" fillId="24" borderId="39" xfId="0" applyNumberFormat="1" applyFont="1" applyFill="1" applyBorder="1" applyAlignment="1">
      <alignment horizontal="center"/>
    </xf>
    <xf numFmtId="3" fontId="29" fillId="24" borderId="37" xfId="0" applyNumberFormat="1" applyFont="1" applyFill="1" applyBorder="1" applyAlignment="1">
      <alignment horizontal="center" wrapText="1"/>
    </xf>
    <xf numFmtId="3" fontId="29" fillId="24" borderId="38" xfId="0" applyNumberFormat="1" applyFont="1" applyFill="1" applyBorder="1" applyAlignment="1">
      <alignment horizontal="center" wrapText="1"/>
    </xf>
    <xf numFmtId="3" fontId="29" fillId="24" borderId="39" xfId="0" applyNumberFormat="1" applyFont="1" applyFill="1" applyBorder="1" applyAlignment="1">
      <alignment horizontal="center" wrapText="1"/>
    </xf>
    <xf numFmtId="0" fontId="50" fillId="0" borderId="0" xfId="0" applyFont="1" applyFill="1" applyBorder="1" applyAlignment="1">
      <alignment vertical="top" wrapText="1"/>
    </xf>
    <xf numFmtId="0" fontId="50" fillId="0" borderId="0" xfId="0" applyFont="1" applyFill="1" applyBorder="1" applyAlignment="1">
      <alignment wrapText="1"/>
    </xf>
    <xf numFmtId="166" fontId="29" fillId="24" borderId="31" xfId="0" applyNumberFormat="1"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166" fontId="29" fillId="24" borderId="62" xfId="0" applyNumberFormat="1" applyFont="1" applyFill="1"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166" fontId="29" fillId="24" borderId="10" xfId="0" applyNumberFormat="1" applyFont="1" applyFill="1" applyBorder="1" applyAlignment="1">
      <alignment horizontal="center"/>
    </xf>
    <xf numFmtId="0" fontId="0" fillId="0" borderId="12" xfId="0" applyBorder="1" applyAlignment="1">
      <alignment horizontal="center"/>
    </xf>
    <xf numFmtId="166" fontId="33" fillId="24" borderId="37" xfId="0" applyNumberFormat="1" applyFont="1" applyFill="1" applyBorder="1" applyAlignment="1">
      <alignment horizontal="center" wrapText="1"/>
    </xf>
    <xf numFmtId="0" fontId="0" fillId="0" borderId="38" xfId="0" applyBorder="1" applyAlignment="1">
      <alignment horizontal="center"/>
    </xf>
    <xf numFmtId="0" fontId="0" fillId="0" borderId="39" xfId="0" applyBorder="1" applyAlignment="1">
      <alignment horizontal="center"/>
    </xf>
    <xf numFmtId="0" fontId="31" fillId="22" borderId="0" xfId="0" applyFont="1" applyFill="1" applyBorder="1" applyAlignment="1">
      <alignment vertical="top" wrapText="1"/>
    </xf>
    <xf numFmtId="0" fontId="0" fillId="22" borderId="0" xfId="0" applyFill="1" applyBorder="1" applyAlignment="1">
      <alignment vertical="top" wrapText="1"/>
    </xf>
    <xf numFmtId="0" fontId="32" fillId="22" borderId="0" xfId="0" applyFont="1" applyFill="1" applyBorder="1" applyAlignment="1">
      <alignment vertical="top" wrapText="1"/>
    </xf>
    <xf numFmtId="0" fontId="0" fillId="0" borderId="0" xfId="0" applyFont="1" applyBorder="1" applyAlignment="1">
      <alignment vertical="top" wrapText="1"/>
    </xf>
    <xf numFmtId="0" fontId="0" fillId="22" borderId="0" xfId="0" applyFont="1" applyFill="1" applyBorder="1" applyAlignment="1">
      <alignment vertical="top" wrapText="1"/>
    </xf>
    <xf numFmtId="0" fontId="0" fillId="22" borderId="0" xfId="0" applyNumberFormat="1" applyFill="1" applyBorder="1" applyAlignment="1">
      <alignment vertical="top" wrapText="1"/>
    </xf>
    <xf numFmtId="0" fontId="0" fillId="0" borderId="0" xfId="0" applyNumberFormat="1" applyFont="1" applyBorder="1" applyAlignment="1">
      <alignment vertical="top" wrapText="1"/>
    </xf>
    <xf numFmtId="166" fontId="0" fillId="22" borderId="0" xfId="0" applyNumberFormat="1" applyFont="1" applyFill="1" applyBorder="1" applyAlignment="1">
      <alignment wrapText="1"/>
    </xf>
    <xf numFmtId="0" fontId="0" fillId="0" borderId="0" xfId="0" applyFont="1" applyBorder="1" applyAlignment="1">
      <alignment wrapText="1"/>
    </xf>
    <xf numFmtId="166" fontId="52" fillId="22" borderId="0" xfId="0" applyNumberFormat="1" applyFont="1" applyFill="1" applyBorder="1" applyAlignment="1">
      <alignment horizontal="center"/>
    </xf>
    <xf numFmtId="166" fontId="9" fillId="24" borderId="27" xfId="0" applyNumberFormat="1" applyFont="1" applyFill="1" applyBorder="1" applyAlignment="1">
      <alignment horizontal="center"/>
    </xf>
    <xf numFmtId="0" fontId="9" fillId="0" borderId="129" xfId="0" applyNumberFormat="1" applyFont="1" applyFill="1" applyBorder="1" applyAlignment="1">
      <alignment horizontal="left" vertical="top" wrapText="1"/>
    </xf>
    <xf numFmtId="0" fontId="9" fillId="0" borderId="130" xfId="0" applyNumberFormat="1" applyFont="1" applyFill="1" applyBorder="1" applyAlignment="1">
      <alignment horizontal="left" vertical="top" wrapText="1"/>
    </xf>
    <xf numFmtId="0" fontId="9" fillId="0" borderId="11" xfId="0" applyNumberFormat="1" applyFont="1" applyFill="1" applyBorder="1" applyAlignment="1">
      <alignment horizontal="left" vertical="top" wrapText="1"/>
    </xf>
    <xf numFmtId="0" fontId="9" fillId="0" borderId="13" xfId="0" applyNumberFormat="1" applyFont="1" applyFill="1" applyBorder="1" applyAlignment="1">
      <alignment horizontal="left" vertical="top" wrapText="1"/>
    </xf>
    <xf numFmtId="0" fontId="4" fillId="24" borderId="0" xfId="57" applyFont="1" applyFill="1" applyAlignment="1">
      <alignment wrapText="1"/>
      <protection/>
    </xf>
    <xf numFmtId="0" fontId="20" fillId="0" borderId="0" xfId="0" applyFont="1" applyBorder="1" applyAlignment="1">
      <alignment horizontal="left"/>
    </xf>
    <xf numFmtId="3" fontId="20" fillId="0" borderId="0" xfId="0" applyNumberFormat="1" applyFont="1" applyAlignment="1">
      <alignment horizontal="left"/>
    </xf>
    <xf numFmtId="3" fontId="20" fillId="0" borderId="0" xfId="0" applyNumberFormat="1"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Improve by DU" xfId="55"/>
    <cellStyle name="Normal_Rsrcs_X_ DOJ Goal  Obj"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1</xdr:row>
      <xdr:rowOff>161925</xdr:rowOff>
    </xdr:from>
    <xdr:to>
      <xdr:col>14</xdr:col>
      <xdr:colOff>142875</xdr:colOff>
      <xdr:row>38</xdr:row>
      <xdr:rowOff>161925</xdr:rowOff>
    </xdr:to>
    <xdr:pic>
      <xdr:nvPicPr>
        <xdr:cNvPr id="1" name="Picture 1"/>
        <xdr:cNvPicPr preferRelativeResize="1">
          <a:picLocks noChangeAspect="1"/>
        </xdr:cNvPicPr>
      </xdr:nvPicPr>
      <xdr:blipFill>
        <a:blip r:embed="rId1"/>
        <a:stretch>
          <a:fillRect/>
        </a:stretch>
      </xdr:blipFill>
      <xdr:spPr>
        <a:xfrm>
          <a:off x="314325" y="400050"/>
          <a:ext cx="10496550" cy="7467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view="pageBreakPreview" zoomScale="80" zoomScaleNormal="60" zoomScaleSheetLayoutView="80" zoomScalePageLayoutView="0" workbookViewId="0" topLeftCell="A1">
      <selection activeCell="N1" sqref="N1"/>
    </sheetView>
  </sheetViews>
  <sheetFormatPr defaultColWidth="8.88671875" defaultRowHeight="15"/>
  <sheetData>
    <row r="1" ht="18.75">
      <c r="A1" s="253" t="s">
        <v>102</v>
      </c>
    </row>
    <row r="29" ht="15.75">
      <c r="A29" s="541"/>
    </row>
    <row r="31" spans="1:11" ht="15.75">
      <c r="A31" s="743" t="s">
        <v>119</v>
      </c>
      <c r="B31" s="743"/>
      <c r="C31" s="743"/>
      <c r="D31" s="743"/>
      <c r="E31" s="743"/>
      <c r="F31" s="743"/>
      <c r="G31" s="743"/>
      <c r="H31" s="743"/>
      <c r="I31" s="743"/>
      <c r="J31" s="743"/>
      <c r="K31" s="390"/>
    </row>
    <row r="32" spans="2:11" ht="15">
      <c r="B32" s="389"/>
      <c r="C32" s="389"/>
      <c r="D32" s="389"/>
      <c r="E32" s="389"/>
      <c r="F32" s="389"/>
      <c r="G32" s="389"/>
      <c r="H32" s="389"/>
      <c r="I32" s="389"/>
      <c r="J32" s="389"/>
      <c r="K32" s="390"/>
    </row>
    <row r="33" spans="1:11" ht="46.5" customHeight="1">
      <c r="A33" s="744"/>
      <c r="B33" s="745"/>
      <c r="C33" s="745"/>
      <c r="D33" s="745"/>
      <c r="E33" s="745"/>
      <c r="F33" s="745"/>
      <c r="G33" s="745"/>
      <c r="H33" s="745"/>
      <c r="I33" s="745"/>
      <c r="J33" s="745"/>
      <c r="K33" s="371"/>
    </row>
  </sheetData>
  <sheetProtection/>
  <mergeCells count="2">
    <mergeCell ref="A31:J31"/>
    <mergeCell ref="A33:J33"/>
  </mergeCells>
  <printOptions horizontalCentered="1"/>
  <pageMargins left="0.75" right="0.75" top="1" bottom="1" header="0.5" footer="0.5"/>
  <pageSetup fitToHeight="1" fitToWidth="1" horizontalDpi="600" verticalDpi="600" orientation="landscape" scale="75"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dimension ref="A1:X42"/>
  <sheetViews>
    <sheetView view="pageBreakPreview" zoomScale="75" zoomScaleNormal="75" zoomScaleSheetLayoutView="75" zoomScalePageLayoutView="0" workbookViewId="0" topLeftCell="A1">
      <pane xSplit="2" ySplit="11" topLeftCell="C12" activePane="bottomRight" state="frozen"/>
      <selection pane="topLeft" activeCell="A1" sqref="A1:G21"/>
      <selection pane="topRight" activeCell="A1" sqref="A1:G21"/>
      <selection pane="bottomLeft" activeCell="A1" sqref="A1:G21"/>
      <selection pane="bottomRight" activeCell="B1" sqref="B1"/>
    </sheetView>
  </sheetViews>
  <sheetFormatPr defaultColWidth="8.88671875" defaultRowHeight="15"/>
  <cols>
    <col min="1" max="1" width="1.4375" style="0" customWidth="1"/>
    <col min="2" max="2" width="52.77734375" style="0" customWidth="1"/>
    <col min="3" max="3" width="8.77734375" style="0" customWidth="1"/>
    <col min="4" max="4" width="9.77734375" style="0" customWidth="1"/>
    <col min="5" max="5" width="8.77734375" style="0" customWidth="1"/>
    <col min="6" max="6" width="9.77734375" style="0" customWidth="1"/>
    <col min="7" max="7" width="8.77734375" style="0" customWidth="1"/>
    <col min="8" max="8" width="8.10546875" style="0" bestFit="1" customWidth="1"/>
    <col min="9" max="9" width="7.77734375" style="0" customWidth="1"/>
    <col min="10" max="10" width="9.77734375" style="0" customWidth="1"/>
    <col min="11" max="11" width="9.4453125" style="0" bestFit="1" customWidth="1"/>
  </cols>
  <sheetData>
    <row r="1" spans="1:11" ht="30">
      <c r="A1" s="327" t="s">
        <v>263</v>
      </c>
      <c r="B1" s="530"/>
      <c r="C1" s="40"/>
      <c r="D1" s="40"/>
      <c r="E1" s="40"/>
      <c r="F1" s="40"/>
      <c r="G1" s="40"/>
      <c r="H1" s="40"/>
      <c r="I1" s="40"/>
      <c r="J1" s="43"/>
      <c r="K1" s="690" t="s">
        <v>288</v>
      </c>
    </row>
    <row r="2" spans="1:11" ht="12.75" customHeight="1">
      <c r="A2" s="44"/>
      <c r="B2" s="40"/>
      <c r="C2" s="40"/>
      <c r="D2" s="40"/>
      <c r="E2" s="40"/>
      <c r="F2" s="40"/>
      <c r="G2" s="40"/>
      <c r="H2" s="40"/>
      <c r="I2" s="40"/>
      <c r="J2" s="43"/>
      <c r="K2" s="690"/>
    </row>
    <row r="3" spans="1:11" ht="18.75">
      <c r="A3" s="39"/>
      <c r="B3" s="18" t="s">
        <v>137</v>
      </c>
      <c r="C3" s="41"/>
      <c r="D3" s="41"/>
      <c r="E3" s="41"/>
      <c r="F3" s="41"/>
      <c r="G3" s="41"/>
      <c r="H3" s="41"/>
      <c r="I3" s="41"/>
      <c r="J3" s="328"/>
      <c r="K3" s="690" t="s">
        <v>288</v>
      </c>
    </row>
    <row r="4" spans="1:11" ht="16.5">
      <c r="A4" s="92"/>
      <c r="B4" s="21" t="str">
        <f>+'(B) Sum of Req '!A5</f>
        <v>Office of the Inspector General</v>
      </c>
      <c r="C4" s="41"/>
      <c r="D4" s="41"/>
      <c r="E4" s="41"/>
      <c r="F4" s="41"/>
      <c r="G4" s="41"/>
      <c r="H4" s="41"/>
      <c r="I4" s="41"/>
      <c r="J4" s="328"/>
      <c r="K4" s="690" t="s">
        <v>288</v>
      </c>
    </row>
    <row r="5" spans="1:11" ht="16.5">
      <c r="A5" s="39"/>
      <c r="B5" s="21" t="str">
        <f>+'(B) Sum of Req '!A6</f>
        <v>Salaries and Expenses</v>
      </c>
      <c r="C5" s="41"/>
      <c r="D5" s="41"/>
      <c r="E5" s="41"/>
      <c r="F5" s="41"/>
      <c r="G5" s="41"/>
      <c r="H5" s="41"/>
      <c r="I5" s="41"/>
      <c r="J5" s="328"/>
      <c r="K5" s="690" t="s">
        <v>288</v>
      </c>
    </row>
    <row r="6" spans="1:11" ht="15.75">
      <c r="A6" s="39"/>
      <c r="B6" s="74" t="s">
        <v>100</v>
      </c>
      <c r="C6" s="41"/>
      <c r="D6" s="41"/>
      <c r="E6" s="41"/>
      <c r="F6" s="41"/>
      <c r="G6" s="41"/>
      <c r="H6" s="41"/>
      <c r="I6" s="41"/>
      <c r="J6" s="328"/>
      <c r="K6" s="690"/>
    </row>
    <row r="7" spans="1:11" ht="15.75">
      <c r="A7" s="39"/>
      <c r="B7" s="41"/>
      <c r="C7" s="42"/>
      <c r="D7" s="328"/>
      <c r="E7" s="328"/>
      <c r="F7" s="328"/>
      <c r="G7" s="328"/>
      <c r="H7" s="328"/>
      <c r="I7" s="41"/>
      <c r="J7" s="328"/>
      <c r="K7" s="690"/>
    </row>
    <row r="8" spans="1:12" ht="15.75">
      <c r="A8" s="39"/>
      <c r="B8" s="93"/>
      <c r="C8" s="798" t="s">
        <v>62</v>
      </c>
      <c r="D8" s="799"/>
      <c r="E8" s="799"/>
      <c r="F8" s="799"/>
      <c r="G8" s="799"/>
      <c r="H8" s="800"/>
      <c r="I8" s="790" t="s">
        <v>65</v>
      </c>
      <c r="J8" s="791"/>
      <c r="K8" s="690" t="s">
        <v>288</v>
      </c>
      <c r="L8" s="42"/>
    </row>
    <row r="9" spans="1:12" ht="15.75">
      <c r="A9" s="39"/>
      <c r="B9" s="95"/>
      <c r="C9" s="796" t="s">
        <v>290</v>
      </c>
      <c r="D9" s="797"/>
      <c r="E9" s="796" t="s">
        <v>291</v>
      </c>
      <c r="F9" s="797"/>
      <c r="G9" s="796" t="s">
        <v>292</v>
      </c>
      <c r="H9" s="797"/>
      <c r="I9" s="792"/>
      <c r="J9" s="793"/>
      <c r="K9" s="690" t="s">
        <v>288</v>
      </c>
      <c r="L9" s="42"/>
    </row>
    <row r="10" spans="1:12" ht="27" customHeight="1">
      <c r="A10" s="39"/>
      <c r="B10" s="95"/>
      <c r="C10" s="788" t="s">
        <v>243</v>
      </c>
      <c r="D10" s="789"/>
      <c r="E10" s="786" t="s">
        <v>244</v>
      </c>
      <c r="F10" s="787"/>
      <c r="G10" s="788" t="s">
        <v>245</v>
      </c>
      <c r="H10" s="789"/>
      <c r="I10" s="794"/>
      <c r="J10" s="795"/>
      <c r="K10" s="690" t="s">
        <v>288</v>
      </c>
      <c r="L10" s="42"/>
    </row>
    <row r="11" spans="1:12" ht="16.5" thickBot="1">
      <c r="A11" s="39"/>
      <c r="B11" s="236" t="s">
        <v>99</v>
      </c>
      <c r="C11" s="577" t="s">
        <v>122</v>
      </c>
      <c r="D11" s="575" t="s">
        <v>98</v>
      </c>
      <c r="E11" s="577" t="s">
        <v>122</v>
      </c>
      <c r="F11" s="575" t="s">
        <v>98</v>
      </c>
      <c r="G11" s="576" t="s">
        <v>122</v>
      </c>
      <c r="H11" s="575" t="s">
        <v>98</v>
      </c>
      <c r="I11" s="577" t="s">
        <v>122</v>
      </c>
      <c r="J11" s="693" t="s">
        <v>98</v>
      </c>
      <c r="K11" s="690" t="s">
        <v>288</v>
      </c>
      <c r="L11" s="42"/>
    </row>
    <row r="12" spans="1:12" ht="15.75">
      <c r="A12" s="39"/>
      <c r="B12" s="230" t="s">
        <v>40</v>
      </c>
      <c r="C12" s="231">
        <v>8</v>
      </c>
      <c r="D12" s="232">
        <v>1218</v>
      </c>
      <c r="E12" s="231"/>
      <c r="F12" s="232"/>
      <c r="G12" s="233"/>
      <c r="H12" s="233"/>
      <c r="I12" s="471">
        <f>+C12+G12</f>
        <v>8</v>
      </c>
      <c r="J12" s="232">
        <f>+D12+F12+H12</f>
        <v>1218</v>
      </c>
      <c r="K12" s="690" t="s">
        <v>288</v>
      </c>
      <c r="L12" s="42"/>
    </row>
    <row r="13" spans="1:12" ht="15.75">
      <c r="A13" s="39"/>
      <c r="B13" s="96"/>
      <c r="C13" s="93"/>
      <c r="D13" s="329"/>
      <c r="E13" s="93"/>
      <c r="F13" s="329"/>
      <c r="G13" s="98"/>
      <c r="H13" s="98"/>
      <c r="I13" s="93"/>
      <c r="J13" s="330"/>
      <c r="K13" s="690" t="s">
        <v>288</v>
      </c>
      <c r="L13" s="42"/>
    </row>
    <row r="14" spans="1:12" ht="15.75">
      <c r="A14" s="39"/>
      <c r="B14" s="230" t="s">
        <v>138</v>
      </c>
      <c r="C14" s="231">
        <f aca="true" t="shared" si="0" ref="C14:I14">SUM(C12:C12)</f>
        <v>8</v>
      </c>
      <c r="D14" s="232">
        <f t="shared" si="0"/>
        <v>1218</v>
      </c>
      <c r="E14" s="231"/>
      <c r="F14" s="232"/>
      <c r="G14" s="231"/>
      <c r="H14" s="232"/>
      <c r="I14" s="231">
        <f t="shared" si="0"/>
        <v>8</v>
      </c>
      <c r="J14" s="232">
        <f>+D14+F14+H14</f>
        <v>1218</v>
      </c>
      <c r="K14" s="690" t="s">
        <v>288</v>
      </c>
      <c r="L14" s="42"/>
    </row>
    <row r="15" spans="1:12" ht="15.75">
      <c r="A15" s="39"/>
      <c r="B15" s="234" t="s">
        <v>139</v>
      </c>
      <c r="C15" s="231">
        <f>+C14/-2</f>
        <v>-4</v>
      </c>
      <c r="D15" s="232">
        <f>+D14/-2</f>
        <v>-609</v>
      </c>
      <c r="E15" s="231"/>
      <c r="F15" s="232"/>
      <c r="G15" s="231"/>
      <c r="H15" s="232"/>
      <c r="I15" s="231">
        <f>+C15+G15</f>
        <v>-4</v>
      </c>
      <c r="J15" s="232">
        <f>+D15+F15+H15</f>
        <v>-609</v>
      </c>
      <c r="K15" s="690" t="s">
        <v>288</v>
      </c>
      <c r="L15" s="42"/>
    </row>
    <row r="16" spans="1:12" ht="15.75">
      <c r="A16" s="39"/>
      <c r="B16" s="538" t="s">
        <v>140</v>
      </c>
      <c r="C16" s="536"/>
      <c r="D16" s="101"/>
      <c r="E16" s="536"/>
      <c r="F16" s="101"/>
      <c r="G16" s="470"/>
      <c r="H16" s="101"/>
      <c r="I16" s="667"/>
      <c r="J16" s="101"/>
      <c r="K16" s="690" t="s">
        <v>288</v>
      </c>
      <c r="L16" s="42"/>
    </row>
    <row r="17" spans="1:12" ht="15.75">
      <c r="A17" s="39"/>
      <c r="B17" s="539"/>
      <c r="C17" s="469"/>
      <c r="D17" s="331"/>
      <c r="E17" s="469"/>
      <c r="F17" s="331"/>
      <c r="G17" s="469"/>
      <c r="H17" s="331"/>
      <c r="I17" s="469"/>
      <c r="J17" s="331"/>
      <c r="K17" s="690" t="s">
        <v>288</v>
      </c>
      <c r="L17" s="42"/>
    </row>
    <row r="18" spans="1:12" ht="15.75">
      <c r="A18" s="39"/>
      <c r="B18" s="540" t="s">
        <v>141</v>
      </c>
      <c r="C18" s="537">
        <f aca="true" t="shared" si="1" ref="C18:J18">SUM(C14:C16)</f>
        <v>4</v>
      </c>
      <c r="D18" s="473">
        <f t="shared" si="1"/>
        <v>609</v>
      </c>
      <c r="E18" s="664">
        <f>SUM(E14:E16)</f>
        <v>0</v>
      </c>
      <c r="F18" s="665">
        <f>SUM(F14:F16)</f>
        <v>0</v>
      </c>
      <c r="G18" s="666">
        <f t="shared" si="1"/>
        <v>0</v>
      </c>
      <c r="H18" s="665">
        <f t="shared" si="1"/>
        <v>0</v>
      </c>
      <c r="I18" s="472">
        <f t="shared" si="1"/>
        <v>4</v>
      </c>
      <c r="J18" s="473">
        <f t="shared" si="1"/>
        <v>609</v>
      </c>
      <c r="K18" s="690" t="s">
        <v>288</v>
      </c>
      <c r="L18" s="42"/>
    </row>
    <row r="19" spans="1:12" ht="15.75">
      <c r="A19" s="39"/>
      <c r="B19" s="96"/>
      <c r="C19" s="95"/>
      <c r="D19" s="474"/>
      <c r="E19" s="95"/>
      <c r="F19" s="474"/>
      <c r="G19" s="97"/>
      <c r="H19" s="97"/>
      <c r="I19" s="95"/>
      <c r="J19" s="331"/>
      <c r="K19" s="690" t="s">
        <v>288</v>
      </c>
      <c r="L19" s="42"/>
    </row>
    <row r="20" spans="1:12" ht="15.75">
      <c r="A20" s="39"/>
      <c r="B20" s="230" t="s">
        <v>41</v>
      </c>
      <c r="C20" s="231"/>
      <c r="D20" s="475"/>
      <c r="E20" s="231"/>
      <c r="F20" s="475"/>
      <c r="G20" s="233"/>
      <c r="H20" s="233"/>
      <c r="I20" s="231"/>
      <c r="J20" s="663">
        <f aca="true" t="shared" si="2" ref="J20:J33">+D20+F20+H20</f>
        <v>0</v>
      </c>
      <c r="K20" s="690" t="s">
        <v>288</v>
      </c>
      <c r="L20" s="42"/>
    </row>
    <row r="21" spans="1:12" ht="15.75">
      <c r="A21" s="39"/>
      <c r="B21" s="230" t="s">
        <v>46</v>
      </c>
      <c r="C21" s="231"/>
      <c r="D21" s="232"/>
      <c r="E21" s="231"/>
      <c r="F21" s="232"/>
      <c r="G21" s="233"/>
      <c r="H21" s="233">
        <v>-173</v>
      </c>
      <c r="I21" s="231"/>
      <c r="J21" s="232">
        <f t="shared" si="2"/>
        <v>-173</v>
      </c>
      <c r="K21" s="690" t="s">
        <v>288</v>
      </c>
      <c r="L21" s="42"/>
    </row>
    <row r="22" spans="1:12" ht="15.75">
      <c r="A22" s="39"/>
      <c r="B22" s="230" t="s">
        <v>42</v>
      </c>
      <c r="C22" s="231"/>
      <c r="D22" s="232"/>
      <c r="E22" s="231"/>
      <c r="F22" s="232"/>
      <c r="G22" s="233"/>
      <c r="H22" s="233"/>
      <c r="I22" s="231"/>
      <c r="J22" s="663">
        <f t="shared" si="2"/>
        <v>0</v>
      </c>
      <c r="K22" s="690" t="s">
        <v>288</v>
      </c>
      <c r="L22" s="42"/>
    </row>
    <row r="23" spans="1:12" ht="15.75">
      <c r="A23" s="39"/>
      <c r="B23" s="230" t="s">
        <v>47</v>
      </c>
      <c r="C23" s="231"/>
      <c r="D23" s="232"/>
      <c r="E23" s="231"/>
      <c r="F23" s="232"/>
      <c r="G23" s="233"/>
      <c r="H23" s="233"/>
      <c r="I23" s="231"/>
      <c r="J23" s="663">
        <f t="shared" si="2"/>
        <v>0</v>
      </c>
      <c r="K23" s="690" t="s">
        <v>288</v>
      </c>
      <c r="L23" s="42"/>
    </row>
    <row r="24" spans="1:12" ht="15.75">
      <c r="A24" s="39"/>
      <c r="B24" s="230" t="s">
        <v>48</v>
      </c>
      <c r="C24" s="231"/>
      <c r="D24" s="232"/>
      <c r="E24" s="231"/>
      <c r="F24" s="232"/>
      <c r="G24" s="233"/>
      <c r="H24" s="233"/>
      <c r="I24" s="231"/>
      <c r="J24" s="663">
        <f t="shared" si="2"/>
        <v>0</v>
      </c>
      <c r="K24" s="690" t="s">
        <v>288</v>
      </c>
      <c r="L24" s="42"/>
    </row>
    <row r="25" spans="1:12" ht="15.75">
      <c r="A25" s="39"/>
      <c r="B25" s="230" t="s">
        <v>43</v>
      </c>
      <c r="C25" s="231"/>
      <c r="D25" s="232"/>
      <c r="E25" s="231"/>
      <c r="F25" s="232"/>
      <c r="G25" s="233"/>
      <c r="H25" s="233"/>
      <c r="I25" s="231"/>
      <c r="J25" s="663">
        <f t="shared" si="2"/>
        <v>0</v>
      </c>
      <c r="K25" s="690" t="s">
        <v>288</v>
      </c>
      <c r="L25" s="42"/>
    </row>
    <row r="26" spans="1:12" ht="15.75">
      <c r="A26" s="39"/>
      <c r="B26" s="230" t="s">
        <v>49</v>
      </c>
      <c r="C26" s="231"/>
      <c r="D26" s="232"/>
      <c r="E26" s="231"/>
      <c r="F26" s="232"/>
      <c r="G26" s="233"/>
      <c r="H26" s="233"/>
      <c r="I26" s="231"/>
      <c r="J26" s="663">
        <f t="shared" si="2"/>
        <v>0</v>
      </c>
      <c r="K26" s="690" t="s">
        <v>288</v>
      </c>
      <c r="L26" s="42"/>
    </row>
    <row r="27" spans="1:12" ht="15.75">
      <c r="A27" s="39"/>
      <c r="B27" s="230" t="s">
        <v>50</v>
      </c>
      <c r="C27" s="231"/>
      <c r="D27" s="232"/>
      <c r="E27" s="231"/>
      <c r="F27" s="232"/>
      <c r="G27" s="233"/>
      <c r="H27" s="233"/>
      <c r="I27" s="231"/>
      <c r="J27" s="663">
        <f t="shared" si="2"/>
        <v>0</v>
      </c>
      <c r="K27" s="690" t="s">
        <v>288</v>
      </c>
      <c r="L27" s="42"/>
    </row>
    <row r="28" spans="1:12" ht="15.75">
      <c r="A28" s="39"/>
      <c r="B28" s="230" t="s">
        <v>45</v>
      </c>
      <c r="C28" s="231"/>
      <c r="D28" s="232"/>
      <c r="E28" s="231"/>
      <c r="F28" s="232">
        <v>394</v>
      </c>
      <c r="G28" s="233"/>
      <c r="H28" s="233"/>
      <c r="I28" s="231"/>
      <c r="J28" s="232">
        <f t="shared" si="2"/>
        <v>394</v>
      </c>
      <c r="K28" s="690" t="s">
        <v>288</v>
      </c>
      <c r="L28" s="42"/>
    </row>
    <row r="29" spans="1:12" ht="15.75">
      <c r="A29" s="39"/>
      <c r="B29" s="230" t="s">
        <v>51</v>
      </c>
      <c r="C29" s="231"/>
      <c r="D29" s="232"/>
      <c r="E29" s="231"/>
      <c r="F29" s="232"/>
      <c r="G29" s="233"/>
      <c r="H29" s="233"/>
      <c r="I29" s="231"/>
      <c r="J29" s="663">
        <f t="shared" si="2"/>
        <v>0</v>
      </c>
      <c r="K29" s="690" t="s">
        <v>288</v>
      </c>
      <c r="L29" s="42"/>
    </row>
    <row r="30" spans="1:12" ht="15.75">
      <c r="A30" s="39"/>
      <c r="B30" s="230" t="s">
        <v>53</v>
      </c>
      <c r="C30" s="231"/>
      <c r="D30" s="232"/>
      <c r="E30" s="231"/>
      <c r="F30" s="232"/>
      <c r="G30" s="233"/>
      <c r="H30" s="233"/>
      <c r="I30" s="231"/>
      <c r="J30" s="663">
        <f t="shared" si="2"/>
        <v>0</v>
      </c>
      <c r="K30" s="690" t="s">
        <v>288</v>
      </c>
      <c r="L30" s="42"/>
    </row>
    <row r="31" spans="1:12" ht="15.75">
      <c r="A31" s="39"/>
      <c r="B31" s="230" t="s">
        <v>52</v>
      </c>
      <c r="C31" s="231"/>
      <c r="D31" s="232"/>
      <c r="E31" s="231"/>
      <c r="F31" s="232"/>
      <c r="G31" s="233"/>
      <c r="H31" s="233"/>
      <c r="I31" s="231"/>
      <c r="J31" s="663">
        <f t="shared" si="2"/>
        <v>0</v>
      </c>
      <c r="K31" s="690" t="s">
        <v>288</v>
      </c>
      <c r="L31" s="42"/>
    </row>
    <row r="32" spans="1:12" ht="15.75">
      <c r="A32" s="39"/>
      <c r="B32" s="96" t="s">
        <v>44</v>
      </c>
      <c r="C32" s="231"/>
      <c r="D32" s="232"/>
      <c r="E32" s="231"/>
      <c r="F32" s="232"/>
      <c r="G32" s="233"/>
      <c r="H32" s="233"/>
      <c r="I32" s="231"/>
      <c r="J32" s="663">
        <f t="shared" si="2"/>
        <v>0</v>
      </c>
      <c r="K32" s="690" t="s">
        <v>288</v>
      </c>
      <c r="L32" s="42"/>
    </row>
    <row r="33" spans="1:12" ht="15.75">
      <c r="A33" s="39"/>
      <c r="B33" s="235" t="s">
        <v>154</v>
      </c>
      <c r="C33" s="231"/>
      <c r="D33" s="100"/>
      <c r="E33" s="231"/>
      <c r="F33" s="100"/>
      <c r="G33" s="233"/>
      <c r="H33" s="233"/>
      <c r="I33" s="231"/>
      <c r="J33" s="663">
        <f t="shared" si="2"/>
        <v>0</v>
      </c>
      <c r="K33" s="690" t="s">
        <v>288</v>
      </c>
      <c r="L33" s="42"/>
    </row>
    <row r="34" spans="1:12" ht="15.75">
      <c r="A34" s="39"/>
      <c r="B34" s="96"/>
      <c r="C34" s="93"/>
      <c r="D34" s="330"/>
      <c r="E34" s="93"/>
      <c r="F34" s="330"/>
      <c r="G34" s="94"/>
      <c r="H34" s="94"/>
      <c r="I34" s="93"/>
      <c r="J34" s="330"/>
      <c r="K34" s="690" t="s">
        <v>288</v>
      </c>
      <c r="L34" s="42"/>
    </row>
    <row r="35" spans="1:12" ht="15.75">
      <c r="A35" s="39"/>
      <c r="B35" s="259"/>
      <c r="C35" s="99"/>
      <c r="D35" s="332"/>
      <c r="E35" s="99"/>
      <c r="F35" s="332"/>
      <c r="G35" s="260"/>
      <c r="H35" s="260"/>
      <c r="I35" s="99"/>
      <c r="J35" s="332"/>
      <c r="K35" s="690" t="s">
        <v>288</v>
      </c>
      <c r="L35" s="42"/>
    </row>
    <row r="36" spans="1:12" ht="16.5" thickBot="1">
      <c r="A36" s="39"/>
      <c r="B36" s="350" t="s">
        <v>209</v>
      </c>
      <c r="C36" s="351">
        <f aca="true" t="shared" si="3" ref="C36:J36">SUM(C18:C33)</f>
        <v>4</v>
      </c>
      <c r="D36" s="352">
        <f t="shared" si="3"/>
        <v>609</v>
      </c>
      <c r="E36" s="351">
        <v>0</v>
      </c>
      <c r="F36" s="352">
        <f>SUM(F18:F33)</f>
        <v>394</v>
      </c>
      <c r="G36" s="353">
        <f t="shared" si="3"/>
        <v>0</v>
      </c>
      <c r="H36" s="354">
        <f t="shared" si="3"/>
        <v>-173</v>
      </c>
      <c r="I36" s="351">
        <f t="shared" si="3"/>
        <v>4</v>
      </c>
      <c r="J36" s="352">
        <f t="shared" si="3"/>
        <v>830</v>
      </c>
      <c r="K36" s="690" t="s">
        <v>289</v>
      </c>
      <c r="L36" s="42"/>
    </row>
    <row r="37" spans="1:24" ht="15.75">
      <c r="A37" s="39"/>
      <c r="B37" s="43"/>
      <c r="C37" s="43"/>
      <c r="D37" s="43"/>
      <c r="E37" s="43"/>
      <c r="F37" s="43"/>
      <c r="G37" s="43"/>
      <c r="H37" s="43"/>
      <c r="I37" s="43"/>
      <c r="J37" s="43"/>
      <c r="K37" s="42"/>
      <c r="L37" s="42"/>
      <c r="M37" s="42"/>
      <c r="N37" s="42"/>
      <c r="O37" s="42"/>
      <c r="P37" s="42"/>
      <c r="Q37" s="42"/>
      <c r="R37" s="42"/>
      <c r="S37" s="42"/>
      <c r="T37" s="42"/>
      <c r="U37" s="42"/>
      <c r="V37" s="42"/>
      <c r="W37" s="42"/>
      <c r="X37" s="42"/>
    </row>
    <row r="38" spans="1:24" ht="15.75">
      <c r="A38" s="39"/>
      <c r="B38" s="43"/>
      <c r="C38" s="43"/>
      <c r="D38" s="43"/>
      <c r="E38" s="43"/>
      <c r="F38" s="43"/>
      <c r="G38" s="43"/>
      <c r="H38" s="43"/>
      <c r="I38" s="43"/>
      <c r="J38" s="43"/>
      <c r="K38" s="42"/>
      <c r="L38" s="42"/>
      <c r="M38" s="42"/>
      <c r="N38" s="42"/>
      <c r="O38" s="42"/>
      <c r="P38" s="42"/>
      <c r="Q38" s="42"/>
      <c r="R38" s="42"/>
      <c r="S38" s="42"/>
      <c r="T38" s="42"/>
      <c r="U38" s="42"/>
      <c r="V38" s="42"/>
      <c r="W38" s="42"/>
      <c r="X38" s="42"/>
    </row>
    <row r="40" spans="2:10" ht="18.75">
      <c r="B40" s="784"/>
      <c r="C40" s="784"/>
      <c r="D40" s="784"/>
      <c r="E40" s="784"/>
      <c r="F40" s="784"/>
      <c r="G40" s="784"/>
      <c r="H40" s="784"/>
      <c r="I40" s="388"/>
      <c r="J40" s="388"/>
    </row>
    <row r="41" spans="2:10" ht="18.75">
      <c r="B41" s="387"/>
      <c r="C41" s="387"/>
      <c r="D41" s="387"/>
      <c r="E41" s="387"/>
      <c r="F41" s="387"/>
      <c r="G41" s="387"/>
      <c r="H41" s="387"/>
      <c r="I41" s="388"/>
      <c r="J41" s="388"/>
    </row>
    <row r="42" spans="2:10" ht="141.75" customHeight="1">
      <c r="B42" s="785"/>
      <c r="C42" s="753"/>
      <c r="D42" s="753"/>
      <c r="E42" s="753"/>
      <c r="F42" s="753"/>
      <c r="G42" s="753"/>
      <c r="H42" s="753"/>
      <c r="I42" s="373"/>
      <c r="J42" s="373"/>
    </row>
  </sheetData>
  <sheetProtection/>
  <mergeCells count="10">
    <mergeCell ref="I8:J10"/>
    <mergeCell ref="C10:D10"/>
    <mergeCell ref="C9:D9"/>
    <mergeCell ref="E9:F9"/>
    <mergeCell ref="G9:H9"/>
    <mergeCell ref="C8:H8"/>
    <mergeCell ref="B40:H40"/>
    <mergeCell ref="B42:H42"/>
    <mergeCell ref="E10:F10"/>
    <mergeCell ref="G10:H10"/>
  </mergeCells>
  <printOptions horizontalCentered="1"/>
  <pageMargins left="0.75" right="0.75" top="1" bottom="1" header="0.5" footer="0.5"/>
  <pageSetup horizontalDpi="600" verticalDpi="600" orientation="landscape" scale="75" r:id="rId1"/>
  <headerFooter alignWithMargins="0">
    <oddFooter>&amp;C&amp;"Times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dimension ref="A1:N39"/>
  <sheetViews>
    <sheetView showGridLines="0" showOutlineSymbols="0" view="pageBreakPreview" zoomScale="60" zoomScaleNormal="70" zoomScalePageLayoutView="0" workbookViewId="0" topLeftCell="A1">
      <pane xSplit="2" ySplit="11" topLeftCell="C12" activePane="bottomRight" state="frozen"/>
      <selection pane="topLeft" activeCell="A1" sqref="A1:G21"/>
      <selection pane="topRight" activeCell="A1" sqref="A1:G21"/>
      <selection pane="bottomLeft" activeCell="A1" sqref="A1:G21"/>
      <selection pane="bottomRight" activeCell="E21" sqref="E21"/>
    </sheetView>
  </sheetViews>
  <sheetFormatPr defaultColWidth="9.6640625" defaultRowHeight="15"/>
  <cols>
    <col min="1" max="1" width="48.99609375" style="13" customWidth="1"/>
    <col min="2" max="2" width="1.66796875" style="13" hidden="1" customWidth="1"/>
    <col min="3" max="4" width="10.77734375" style="13" customWidth="1"/>
    <col min="5" max="5" width="11.5546875" style="13" customWidth="1"/>
    <col min="6" max="7" width="10.77734375" style="13" customWidth="1"/>
    <col min="8" max="8" width="11.4453125" style="13" customWidth="1"/>
    <col min="9" max="9" width="9.21484375" style="13" customWidth="1"/>
    <col min="10" max="10" width="9.77734375" style="13" customWidth="1"/>
    <col min="11" max="11" width="8.21484375" style="13" customWidth="1"/>
    <col min="12" max="12" width="7.77734375" style="13" customWidth="1"/>
    <col min="13" max="13" width="12.5546875" style="13" customWidth="1"/>
    <col min="14" max="16384" width="9.6640625" style="13" customWidth="1"/>
  </cols>
  <sheetData>
    <row r="1" spans="1:14" ht="20.25">
      <c r="A1" s="542" t="s">
        <v>264</v>
      </c>
      <c r="B1" s="28"/>
      <c r="C1" s="28"/>
      <c r="D1" s="28"/>
      <c r="E1" s="28"/>
      <c r="F1" s="28"/>
      <c r="G1" s="28"/>
      <c r="H1" s="28"/>
      <c r="I1" s="28"/>
      <c r="J1" s="28"/>
      <c r="K1" s="28"/>
      <c r="L1" s="28"/>
      <c r="M1" s="28"/>
      <c r="N1" s="691" t="s">
        <v>288</v>
      </c>
    </row>
    <row r="2" spans="1:14" ht="18.75">
      <c r="A2" s="221"/>
      <c r="B2" s="28"/>
      <c r="C2" s="28"/>
      <c r="D2" s="28"/>
      <c r="E2" s="28"/>
      <c r="F2" s="28"/>
      <c r="G2" s="28"/>
      <c r="H2" s="28"/>
      <c r="I2" s="28"/>
      <c r="J2" s="28"/>
      <c r="K2" s="28"/>
      <c r="L2" s="28"/>
      <c r="M2" s="28"/>
      <c r="N2" s="691"/>
    </row>
    <row r="3" spans="1:14" ht="15.75">
      <c r="A3" s="28"/>
      <c r="B3" s="28"/>
      <c r="C3" s="28"/>
      <c r="D3" s="28"/>
      <c r="E3" s="28"/>
      <c r="F3" s="28"/>
      <c r="G3" s="28"/>
      <c r="H3" s="28"/>
      <c r="I3" s="28"/>
      <c r="J3" s="28"/>
      <c r="K3" s="28"/>
      <c r="L3" s="28"/>
      <c r="M3" s="28"/>
      <c r="N3" s="691"/>
    </row>
    <row r="4" spans="1:14" ht="20.25">
      <c r="A4" s="222" t="s">
        <v>135</v>
      </c>
      <c r="B4" s="31"/>
      <c r="C4" s="31"/>
      <c r="D4" s="31"/>
      <c r="E4" s="31"/>
      <c r="F4" s="31"/>
      <c r="G4" s="31"/>
      <c r="H4" s="31"/>
      <c r="I4" s="31"/>
      <c r="J4" s="31"/>
      <c r="K4" s="31"/>
      <c r="L4" s="31"/>
      <c r="M4" s="31"/>
      <c r="N4" s="691" t="s">
        <v>288</v>
      </c>
    </row>
    <row r="5" spans="1:14" ht="18.75">
      <c r="A5" s="223" t="str">
        <f>+'(B) Sum of Req '!A5</f>
        <v>Office of the Inspector General</v>
      </c>
      <c r="B5" s="31"/>
      <c r="C5" s="31"/>
      <c r="D5" s="31"/>
      <c r="E5" s="31"/>
      <c r="F5" s="31"/>
      <c r="G5" s="31"/>
      <c r="H5" s="31"/>
      <c r="I5" s="31"/>
      <c r="J5" s="31"/>
      <c r="K5" s="31"/>
      <c r="L5" s="31"/>
      <c r="M5" s="31"/>
      <c r="N5" s="691" t="s">
        <v>288</v>
      </c>
    </row>
    <row r="6" spans="1:14" ht="18.75">
      <c r="A6" s="223" t="str">
        <f>+'(B) Sum of Req '!A6</f>
        <v>Salaries and Expenses</v>
      </c>
      <c r="B6" s="31"/>
      <c r="C6" s="31"/>
      <c r="D6" s="31"/>
      <c r="E6" s="31"/>
      <c r="F6" s="31"/>
      <c r="G6" s="31"/>
      <c r="H6" s="31"/>
      <c r="I6" s="31"/>
      <c r="J6" s="31"/>
      <c r="K6" s="31"/>
      <c r="L6" s="31"/>
      <c r="M6" s="31"/>
      <c r="N6" s="691" t="s">
        <v>288</v>
      </c>
    </row>
    <row r="7" spans="1:14" ht="15.75">
      <c r="A7" s="31"/>
      <c r="B7" s="31"/>
      <c r="C7" s="31"/>
      <c r="D7" s="31"/>
      <c r="E7" s="31"/>
      <c r="F7" s="31"/>
      <c r="G7" s="31"/>
      <c r="H7" s="31"/>
      <c r="I7" s="31"/>
      <c r="J7" s="31"/>
      <c r="K7" s="31"/>
      <c r="L7" s="31"/>
      <c r="M7" s="31"/>
      <c r="N7" s="691"/>
    </row>
    <row r="8" spans="1:14" ht="16.5" thickBot="1">
      <c r="A8" s="28" t="s">
        <v>123</v>
      </c>
      <c r="B8" s="28"/>
      <c r="C8" s="184"/>
      <c r="D8" s="184"/>
      <c r="E8" s="184"/>
      <c r="F8" s="28"/>
      <c r="G8" s="28"/>
      <c r="H8" s="28"/>
      <c r="I8" s="28"/>
      <c r="J8" s="28"/>
      <c r="K8" s="28"/>
      <c r="L8" s="28"/>
      <c r="M8" s="28"/>
      <c r="N8" s="691"/>
    </row>
    <row r="9" spans="1:14" ht="15.75">
      <c r="A9" s="340"/>
      <c r="B9" s="705"/>
      <c r="C9" s="809" t="s">
        <v>297</v>
      </c>
      <c r="D9" s="732"/>
      <c r="E9" s="810"/>
      <c r="F9" s="806" t="s">
        <v>239</v>
      </c>
      <c r="G9" s="807"/>
      <c r="H9" s="808"/>
      <c r="I9" s="341"/>
      <c r="J9" s="342"/>
      <c r="K9" s="343"/>
      <c r="L9" s="341"/>
      <c r="M9" s="343"/>
      <c r="N9" s="691" t="s">
        <v>288</v>
      </c>
    </row>
    <row r="10" spans="1:14" ht="21.75" customHeight="1">
      <c r="A10" s="211"/>
      <c r="B10" s="90"/>
      <c r="C10" s="803" t="s">
        <v>116</v>
      </c>
      <c r="D10" s="804"/>
      <c r="E10" s="805"/>
      <c r="F10" s="803" t="s">
        <v>116</v>
      </c>
      <c r="G10" s="804"/>
      <c r="H10" s="805"/>
      <c r="I10" s="216" t="s">
        <v>208</v>
      </c>
      <c r="J10" s="215"/>
      <c r="K10" s="218"/>
      <c r="L10" s="216" t="s">
        <v>4</v>
      </c>
      <c r="M10" s="218"/>
      <c r="N10" s="691" t="s">
        <v>288</v>
      </c>
    </row>
    <row r="11" spans="1:14" ht="16.5" thickBot="1">
      <c r="A11" s="212" t="s">
        <v>17</v>
      </c>
      <c r="B11" s="213"/>
      <c r="C11" s="706" t="s">
        <v>122</v>
      </c>
      <c r="D11" s="707" t="s">
        <v>124</v>
      </c>
      <c r="E11" s="708"/>
      <c r="F11" s="217" t="s">
        <v>122</v>
      </c>
      <c r="G11" s="214" t="s">
        <v>124</v>
      </c>
      <c r="H11" s="213"/>
      <c r="I11" s="217" t="s">
        <v>122</v>
      </c>
      <c r="J11" s="214" t="s">
        <v>124</v>
      </c>
      <c r="K11" s="704"/>
      <c r="L11" s="217" t="s">
        <v>122</v>
      </c>
      <c r="M11" s="219" t="s">
        <v>124</v>
      </c>
      <c r="N11" s="691" t="s">
        <v>288</v>
      </c>
    </row>
    <row r="12" spans="1:14" ht="15.75">
      <c r="A12" s="211"/>
      <c r="B12" s="90"/>
      <c r="C12" s="211"/>
      <c r="D12" s="469"/>
      <c r="E12" s="91"/>
      <c r="F12" s="211"/>
      <c r="G12" s="90"/>
      <c r="H12" s="90"/>
      <c r="I12" s="211"/>
      <c r="J12" s="90"/>
      <c r="K12" s="91"/>
      <c r="L12" s="211"/>
      <c r="M12" s="91"/>
      <c r="N12" s="691" t="s">
        <v>288</v>
      </c>
    </row>
    <row r="13" spans="1:14" ht="15.75">
      <c r="A13" s="333" t="s">
        <v>276</v>
      </c>
      <c r="B13" s="225" t="s">
        <v>123</v>
      </c>
      <c r="C13" s="226">
        <v>1</v>
      </c>
      <c r="D13" s="225"/>
      <c r="E13" s="227"/>
      <c r="F13" s="226">
        <v>1</v>
      </c>
      <c r="G13" s="225"/>
      <c r="H13" s="225"/>
      <c r="I13" s="226">
        <v>1</v>
      </c>
      <c r="J13" s="225"/>
      <c r="K13" s="227"/>
      <c r="L13" s="670">
        <f aca="true" t="shared" si="0" ref="L13:L24">I13-F13</f>
        <v>0</v>
      </c>
      <c r="M13" s="227"/>
      <c r="N13" s="691" t="s">
        <v>288</v>
      </c>
    </row>
    <row r="14" spans="1:14" ht="15.75">
      <c r="A14" s="333" t="s">
        <v>267</v>
      </c>
      <c r="B14" s="225"/>
      <c r="C14" s="226">
        <v>9</v>
      </c>
      <c r="D14" s="225"/>
      <c r="E14" s="227"/>
      <c r="F14" s="226">
        <v>9</v>
      </c>
      <c r="G14" s="225"/>
      <c r="H14" s="225"/>
      <c r="I14" s="226">
        <f>7+2</f>
        <v>9</v>
      </c>
      <c r="J14" s="225"/>
      <c r="K14" s="227"/>
      <c r="L14" s="670">
        <f>I14-F14</f>
        <v>0</v>
      </c>
      <c r="M14" s="227"/>
      <c r="N14" s="691" t="s">
        <v>288</v>
      </c>
    </row>
    <row r="15" spans="1:14" ht="15.75">
      <c r="A15" s="333" t="s">
        <v>268</v>
      </c>
      <c r="B15" s="225"/>
      <c r="C15" s="226">
        <v>2</v>
      </c>
      <c r="D15" s="225"/>
      <c r="E15" s="227"/>
      <c r="F15" s="226">
        <v>2</v>
      </c>
      <c r="G15" s="225"/>
      <c r="H15" s="225"/>
      <c r="I15" s="226">
        <v>2</v>
      </c>
      <c r="J15" s="225"/>
      <c r="K15" s="225"/>
      <c r="L15" s="670">
        <f>I15-F15</f>
        <v>0</v>
      </c>
      <c r="M15" s="227"/>
      <c r="N15" s="691" t="s">
        <v>288</v>
      </c>
    </row>
    <row r="16" spans="1:14" ht="15.75">
      <c r="A16" s="224" t="s">
        <v>269</v>
      </c>
      <c r="B16" s="225" t="s">
        <v>123</v>
      </c>
      <c r="C16" s="226">
        <v>61</v>
      </c>
      <c r="D16" s="225"/>
      <c r="E16" s="227"/>
      <c r="F16" s="226">
        <v>65</v>
      </c>
      <c r="G16" s="225"/>
      <c r="H16" s="225"/>
      <c r="I16" s="226">
        <v>65</v>
      </c>
      <c r="J16" s="225"/>
      <c r="K16" s="225"/>
      <c r="L16" s="670">
        <f t="shared" si="0"/>
        <v>0</v>
      </c>
      <c r="M16" s="227"/>
      <c r="N16" s="691" t="s">
        <v>288</v>
      </c>
    </row>
    <row r="17" spans="1:14" ht="15.75">
      <c r="A17" s="224" t="s">
        <v>270</v>
      </c>
      <c r="B17" s="225" t="s">
        <v>123</v>
      </c>
      <c r="C17" s="226">
        <v>78</v>
      </c>
      <c r="D17" s="225"/>
      <c r="E17" s="227"/>
      <c r="F17" s="226">
        <v>86</v>
      </c>
      <c r="G17" s="225"/>
      <c r="H17" s="225"/>
      <c r="I17" s="226">
        <v>86</v>
      </c>
      <c r="J17" s="225"/>
      <c r="K17" s="225"/>
      <c r="L17" s="670">
        <f t="shared" si="0"/>
        <v>0</v>
      </c>
      <c r="M17" s="227"/>
      <c r="N17" s="691" t="s">
        <v>288</v>
      </c>
    </row>
    <row r="18" spans="1:14" ht="15.75">
      <c r="A18" s="224" t="s">
        <v>271</v>
      </c>
      <c r="B18" s="225" t="s">
        <v>123</v>
      </c>
      <c r="C18" s="226">
        <v>184</v>
      </c>
      <c r="D18" s="225"/>
      <c r="E18" s="227"/>
      <c r="F18" s="226">
        <v>229</v>
      </c>
      <c r="G18" s="225"/>
      <c r="H18" s="225"/>
      <c r="I18" s="226">
        <v>229</v>
      </c>
      <c r="J18" s="225"/>
      <c r="K18" s="225"/>
      <c r="L18" s="670">
        <f t="shared" si="0"/>
        <v>0</v>
      </c>
      <c r="M18" s="227"/>
      <c r="N18" s="691" t="s">
        <v>288</v>
      </c>
    </row>
    <row r="19" spans="1:14" ht="15.75">
      <c r="A19" s="224" t="s">
        <v>272</v>
      </c>
      <c r="B19" s="225" t="s">
        <v>123</v>
      </c>
      <c r="C19" s="226">
        <v>38</v>
      </c>
      <c r="D19" s="225"/>
      <c r="E19" s="227"/>
      <c r="F19" s="226">
        <v>34</v>
      </c>
      <c r="G19" s="225"/>
      <c r="H19" s="225"/>
      <c r="I19" s="226">
        <v>34</v>
      </c>
      <c r="J19" s="225"/>
      <c r="K19" s="225"/>
      <c r="L19" s="670">
        <f t="shared" si="0"/>
        <v>0</v>
      </c>
      <c r="M19" s="227"/>
      <c r="N19" s="691" t="s">
        <v>288</v>
      </c>
    </row>
    <row r="20" spans="1:14" ht="15.75">
      <c r="A20" s="224" t="s">
        <v>277</v>
      </c>
      <c r="B20" s="225" t="s">
        <v>123</v>
      </c>
      <c r="C20" s="226">
        <v>15</v>
      </c>
      <c r="D20" s="225"/>
      <c r="E20" s="227"/>
      <c r="F20" s="226">
        <v>28</v>
      </c>
      <c r="G20" s="225"/>
      <c r="H20" s="225"/>
      <c r="I20" s="226">
        <v>36</v>
      </c>
      <c r="J20" s="225"/>
      <c r="K20" s="225"/>
      <c r="L20" s="226">
        <f t="shared" si="0"/>
        <v>8</v>
      </c>
      <c r="M20" s="227"/>
      <c r="N20" s="691" t="s">
        <v>288</v>
      </c>
    </row>
    <row r="21" spans="1:14" ht="15.75">
      <c r="A21" s="224" t="s">
        <v>273</v>
      </c>
      <c r="B21" s="225" t="s">
        <v>123</v>
      </c>
      <c r="C21" s="226">
        <v>1</v>
      </c>
      <c r="D21" s="225"/>
      <c r="E21" s="227"/>
      <c r="F21" s="226">
        <v>1</v>
      </c>
      <c r="G21" s="225"/>
      <c r="H21" s="225"/>
      <c r="I21" s="226">
        <v>1</v>
      </c>
      <c r="J21" s="225"/>
      <c r="K21" s="225"/>
      <c r="L21" s="670">
        <f t="shared" si="0"/>
        <v>0</v>
      </c>
      <c r="M21" s="227"/>
      <c r="N21" s="691" t="s">
        <v>288</v>
      </c>
    </row>
    <row r="22" spans="1:14" ht="15.75">
      <c r="A22" s="224" t="s">
        <v>274</v>
      </c>
      <c r="B22" s="225" t="s">
        <v>123</v>
      </c>
      <c r="C22" s="226">
        <v>33</v>
      </c>
      <c r="D22" s="225"/>
      <c r="E22" s="227"/>
      <c r="F22" s="226">
        <v>16</v>
      </c>
      <c r="G22" s="225"/>
      <c r="H22" s="225"/>
      <c r="I22" s="226">
        <v>16</v>
      </c>
      <c r="J22" s="225"/>
      <c r="K22" s="225"/>
      <c r="L22" s="670">
        <f t="shared" si="0"/>
        <v>0</v>
      </c>
      <c r="M22" s="227"/>
      <c r="N22" s="691" t="s">
        <v>288</v>
      </c>
    </row>
    <row r="23" spans="1:14" ht="15.75">
      <c r="A23" s="224" t="s">
        <v>278</v>
      </c>
      <c r="B23" s="225" t="s">
        <v>123</v>
      </c>
      <c r="C23" s="226">
        <v>10</v>
      </c>
      <c r="D23" s="225"/>
      <c r="E23" s="227"/>
      <c r="F23" s="226">
        <v>10</v>
      </c>
      <c r="G23" s="225"/>
      <c r="H23" s="225"/>
      <c r="I23" s="226">
        <v>10</v>
      </c>
      <c r="J23" s="225"/>
      <c r="K23" s="225"/>
      <c r="L23" s="670">
        <f t="shared" si="0"/>
        <v>0</v>
      </c>
      <c r="M23" s="227"/>
      <c r="N23" s="691" t="s">
        <v>288</v>
      </c>
    </row>
    <row r="24" spans="1:14" ht="15.75">
      <c r="A24" s="224" t="s">
        <v>275</v>
      </c>
      <c r="B24" s="225" t="s">
        <v>123</v>
      </c>
      <c r="C24" s="226">
        <v>18</v>
      </c>
      <c r="D24" s="225"/>
      <c r="E24" s="227"/>
      <c r="F24" s="226">
        <v>14</v>
      </c>
      <c r="G24" s="225"/>
      <c r="H24" s="225"/>
      <c r="I24" s="226">
        <v>14</v>
      </c>
      <c r="J24" s="225"/>
      <c r="K24" s="225"/>
      <c r="L24" s="670">
        <f t="shared" si="0"/>
        <v>0</v>
      </c>
      <c r="M24" s="227"/>
      <c r="N24" s="691" t="s">
        <v>288</v>
      </c>
    </row>
    <row r="25" spans="1:14" ht="15.75">
      <c r="A25" s="266" t="s">
        <v>39</v>
      </c>
      <c r="B25" s="228" t="s">
        <v>123</v>
      </c>
      <c r="C25" s="267">
        <f>SUM(C13:C24)</f>
        <v>450</v>
      </c>
      <c r="D25" s="228"/>
      <c r="E25" s="229"/>
      <c r="F25" s="267">
        <f>SUM(F13:F24)</f>
        <v>495</v>
      </c>
      <c r="G25" s="228"/>
      <c r="H25" s="228"/>
      <c r="I25" s="267">
        <f>SUM(I13:I24)</f>
        <v>503</v>
      </c>
      <c r="J25" s="228"/>
      <c r="K25" s="228"/>
      <c r="L25" s="267">
        <f>SUM(L13:L24)</f>
        <v>8</v>
      </c>
      <c r="M25" s="229"/>
      <c r="N25" s="691" t="s">
        <v>288</v>
      </c>
    </row>
    <row r="26" spans="1:14" ht="10.5" customHeight="1">
      <c r="A26" s="220"/>
      <c r="B26" s="90"/>
      <c r="C26" s="211"/>
      <c r="D26" s="469"/>
      <c r="E26" s="91"/>
      <c r="F26" s="211"/>
      <c r="G26" s="90"/>
      <c r="H26" s="90"/>
      <c r="I26" s="211"/>
      <c r="J26" s="90"/>
      <c r="K26" s="90"/>
      <c r="L26" s="211"/>
      <c r="M26" s="91"/>
      <c r="N26" s="691" t="s">
        <v>288</v>
      </c>
    </row>
    <row r="27" spans="1:14" ht="15.75">
      <c r="A27" s="268" t="s">
        <v>155</v>
      </c>
      <c r="B27" s="225"/>
      <c r="C27" s="226"/>
      <c r="D27" s="683">
        <v>171833</v>
      </c>
      <c r="E27" s="227"/>
      <c r="F27" s="226"/>
      <c r="G27" s="683">
        <v>171833</v>
      </c>
      <c r="H27" s="225"/>
      <c r="I27" s="160"/>
      <c r="J27" s="683">
        <f>G27*1.022</f>
        <v>175613.326</v>
      </c>
      <c r="K27" s="225"/>
      <c r="L27" s="226"/>
      <c r="M27" s="227"/>
      <c r="N27" s="691" t="s">
        <v>288</v>
      </c>
    </row>
    <row r="28" spans="1:14" ht="15.75">
      <c r="A28" s="268" t="s">
        <v>54</v>
      </c>
      <c r="B28" s="225"/>
      <c r="C28" s="226"/>
      <c r="D28" s="683">
        <v>99136</v>
      </c>
      <c r="E28" s="227"/>
      <c r="F28" s="226"/>
      <c r="G28" s="683">
        <v>99136</v>
      </c>
      <c r="H28" s="225"/>
      <c r="I28" s="160"/>
      <c r="J28" s="683">
        <f>G28*1.022</f>
        <v>101316.992</v>
      </c>
      <c r="K28" s="225"/>
      <c r="L28" s="226"/>
      <c r="M28" s="227"/>
      <c r="N28" s="691" t="s">
        <v>288</v>
      </c>
    </row>
    <row r="29" spans="1:14" ht="16.5" thickBot="1">
      <c r="A29" s="344" t="s">
        <v>55</v>
      </c>
      <c r="B29" s="345"/>
      <c r="C29" s="348"/>
      <c r="D29" s="668">
        <v>13</v>
      </c>
      <c r="E29" s="349"/>
      <c r="F29" s="347"/>
      <c r="G29" s="668">
        <v>13</v>
      </c>
      <c r="H29" s="346"/>
      <c r="I29" s="347"/>
      <c r="J29" s="669">
        <v>13</v>
      </c>
      <c r="K29" s="345"/>
      <c r="L29" s="348"/>
      <c r="M29" s="349"/>
      <c r="N29" s="691" t="s">
        <v>289</v>
      </c>
    </row>
    <row r="30" spans="1:13" ht="15.75">
      <c r="A30" s="30"/>
      <c r="B30" s="28"/>
      <c r="C30" s="28"/>
      <c r="D30" s="28"/>
      <c r="E30" s="28"/>
      <c r="F30" s="28"/>
      <c r="G30" s="28"/>
      <c r="H30" s="28"/>
      <c r="I30" s="32"/>
      <c r="J30" s="32"/>
      <c r="K30" s="28"/>
      <c r="L30" s="28"/>
      <c r="M30" s="28"/>
    </row>
    <row r="31" spans="1:13" ht="15.75">
      <c r="A31" s="28"/>
      <c r="B31" s="28"/>
      <c r="C31" s="28"/>
      <c r="D31" s="28"/>
      <c r="E31" s="28"/>
      <c r="F31" s="28"/>
      <c r="G31" s="684"/>
      <c r="H31" s="28"/>
      <c r="I31" s="28"/>
      <c r="J31" s="28"/>
      <c r="K31" s="28"/>
      <c r="L31" s="28"/>
      <c r="M31" s="28"/>
    </row>
    <row r="33" spans="1:13" ht="15.75">
      <c r="A33" s="248"/>
      <c r="B33" s="248"/>
      <c r="C33" s="248"/>
      <c r="D33" s="248"/>
      <c r="E33" s="248"/>
      <c r="F33" s="248"/>
      <c r="G33" s="248"/>
      <c r="H33" s="248"/>
      <c r="I33" s="248"/>
      <c r="J33" s="248"/>
      <c r="K33" s="248"/>
      <c r="L33" s="248"/>
      <c r="M33" s="248"/>
    </row>
    <row r="34" spans="1:13" ht="20.25">
      <c r="A34" s="531"/>
      <c r="B34" s="532"/>
      <c r="C34" s="532"/>
      <c r="D34" s="532"/>
      <c r="E34" s="532"/>
      <c r="F34" s="532"/>
      <c r="G34" s="532"/>
      <c r="H34" s="532"/>
      <c r="I34" s="532"/>
      <c r="J34" s="532"/>
      <c r="K34" s="532"/>
      <c r="L34" s="532"/>
      <c r="M34" s="248"/>
    </row>
    <row r="35" spans="1:13" ht="20.25">
      <c r="A35" s="531"/>
      <c r="B35" s="532"/>
      <c r="C35" s="532"/>
      <c r="D35" s="532"/>
      <c r="E35" s="532"/>
      <c r="F35" s="532"/>
      <c r="G35" s="532"/>
      <c r="H35" s="532"/>
      <c r="I35" s="532"/>
      <c r="J35" s="532"/>
      <c r="K35" s="532"/>
      <c r="L35" s="532"/>
      <c r="M35" s="248"/>
    </row>
    <row r="36" spans="1:13" ht="87" customHeight="1">
      <c r="A36" s="801"/>
      <c r="B36" s="744"/>
      <c r="C36" s="744"/>
      <c r="D36" s="744"/>
      <c r="E36" s="744"/>
      <c r="F36" s="744"/>
      <c r="G36" s="744"/>
      <c r="H36" s="744"/>
      <c r="I36" s="744"/>
      <c r="J36" s="744"/>
      <c r="K36" s="744"/>
      <c r="L36" s="744"/>
      <c r="M36" s="248"/>
    </row>
    <row r="37" spans="1:13" ht="15.75">
      <c r="A37" s="533"/>
      <c r="B37" s="400"/>
      <c r="C37" s="400"/>
      <c r="D37" s="400"/>
      <c r="E37" s="400"/>
      <c r="F37" s="400"/>
      <c r="G37" s="400"/>
      <c r="H37" s="400"/>
      <c r="I37" s="400"/>
      <c r="J37" s="400"/>
      <c r="K37" s="400"/>
      <c r="L37" s="400"/>
      <c r="M37" s="248"/>
    </row>
    <row r="38" spans="1:13" ht="46.5" customHeight="1">
      <c r="A38" s="802"/>
      <c r="B38" s="780"/>
      <c r="C38" s="780"/>
      <c r="D38" s="780"/>
      <c r="E38" s="780"/>
      <c r="F38" s="780"/>
      <c r="G38" s="780"/>
      <c r="H38" s="780"/>
      <c r="I38" s="780"/>
      <c r="J38" s="780"/>
      <c r="K38" s="780"/>
      <c r="L38" s="780"/>
      <c r="M38" s="248"/>
    </row>
    <row r="39" spans="1:13" ht="15.75">
      <c r="A39" s="248"/>
      <c r="B39" s="248"/>
      <c r="C39" s="248"/>
      <c r="D39" s="248"/>
      <c r="E39" s="248"/>
      <c r="F39" s="248"/>
      <c r="G39" s="248"/>
      <c r="H39" s="248"/>
      <c r="I39" s="248"/>
      <c r="J39" s="248"/>
      <c r="K39" s="248"/>
      <c r="L39" s="248"/>
      <c r="M39" s="248"/>
    </row>
  </sheetData>
  <sheetProtection/>
  <mergeCells count="6">
    <mergeCell ref="A36:L36"/>
    <mergeCell ref="A38:L38"/>
    <mergeCell ref="F10:H10"/>
    <mergeCell ref="F9:H9"/>
    <mergeCell ref="C9:E9"/>
    <mergeCell ref="C10:E10"/>
  </mergeCells>
  <printOptions horizontalCentered="1"/>
  <pageMargins left="0.75" right="0.75" top="1" bottom="1" header="0" footer="0"/>
  <pageSetup horizontalDpi="300" verticalDpi="300" orientation="landscape" scale="61"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dimension ref="A1:V103"/>
  <sheetViews>
    <sheetView view="pageBreakPreview" zoomScale="75" zoomScaleNormal="75" zoomScaleSheetLayoutView="75" zoomScalePageLayoutView="0" workbookViewId="0" topLeftCell="A1">
      <selection activeCell="B29" sqref="B29"/>
    </sheetView>
  </sheetViews>
  <sheetFormatPr defaultColWidth="8.88671875" defaultRowHeight="15"/>
  <cols>
    <col min="1" max="1" width="1.88671875" style="3" customWidth="1"/>
    <col min="2" max="2" width="27.10546875" style="3" customWidth="1"/>
    <col min="3" max="3" width="12.5546875" style="3" customWidth="1"/>
    <col min="4" max="4" width="16.5546875" style="3" customWidth="1"/>
    <col min="5" max="5" width="2.4453125" style="3" hidden="1" customWidth="1"/>
    <col min="6" max="6" width="1.1171875" style="3" customWidth="1"/>
    <col min="7" max="7" width="8.6640625" style="3" customWidth="1"/>
    <col min="8" max="8" width="9.21484375" style="3" customWidth="1"/>
    <col min="9" max="10" width="1.77734375" style="3" customWidth="1"/>
    <col min="11" max="11" width="8.77734375" style="3" customWidth="1"/>
    <col min="12" max="12" width="10.6640625" style="3" customWidth="1"/>
    <col min="13" max="13" width="1.88671875" style="3" customWidth="1"/>
    <col min="14" max="14" width="8.99609375" style="3" bestFit="1" customWidth="1"/>
    <col min="15" max="15" width="9.21484375" style="3" bestFit="1" customWidth="1"/>
    <col min="16" max="16" width="1.77734375" style="3" customWidth="1"/>
    <col min="17" max="17" width="9.6640625" style="3" customWidth="1"/>
    <col min="18" max="18" width="10.3359375" style="3" customWidth="1"/>
    <col min="19" max="21" width="0" style="3" hidden="1" customWidth="1"/>
    <col min="22" max="22" width="8.88671875" style="692" customWidth="1"/>
    <col min="23" max="16384" width="8.88671875" style="3" customWidth="1"/>
  </cols>
  <sheetData>
    <row r="1" spans="1:22" ht="18.75" customHeight="1">
      <c r="A1" s="44" t="s">
        <v>265</v>
      </c>
      <c r="B1" s="534"/>
      <c r="C1" s="374"/>
      <c r="D1" s="374"/>
      <c r="E1" s="374"/>
      <c r="F1" s="374"/>
      <c r="G1" s="374"/>
      <c r="H1" s="374"/>
      <c r="I1" s="374"/>
      <c r="V1" s="692" t="s">
        <v>288</v>
      </c>
    </row>
    <row r="2" spans="1:22" ht="18.75" customHeight="1">
      <c r="A2" s="44"/>
      <c r="Q2" s="622"/>
      <c r="R2" s="621"/>
      <c r="V2" s="692" t="s">
        <v>288</v>
      </c>
    </row>
    <row r="3" spans="2:22" ht="18.75">
      <c r="B3" s="14" t="s">
        <v>63</v>
      </c>
      <c r="C3" s="4"/>
      <c r="D3" s="4"/>
      <c r="E3" s="4"/>
      <c r="F3" s="4"/>
      <c r="G3" s="4"/>
      <c r="H3" s="4"/>
      <c r="I3" s="4"/>
      <c r="J3" s="4"/>
      <c r="K3" s="4"/>
      <c r="L3" s="4"/>
      <c r="M3" s="4"/>
      <c r="N3" s="4"/>
      <c r="O3" s="4"/>
      <c r="P3" s="4"/>
      <c r="Q3" s="4"/>
      <c r="R3" s="4"/>
      <c r="V3" s="692" t="s">
        <v>288</v>
      </c>
    </row>
    <row r="4" spans="2:22" ht="16.5">
      <c r="B4" s="16" t="str">
        <f>+'(B) Sum of Req '!A5</f>
        <v>Office of the Inspector General</v>
      </c>
      <c r="C4" s="4"/>
      <c r="D4" s="4"/>
      <c r="E4" s="4"/>
      <c r="F4" s="4"/>
      <c r="G4" s="4"/>
      <c r="H4" s="4"/>
      <c r="I4" s="4"/>
      <c r="J4" s="4"/>
      <c r="K4" s="4"/>
      <c r="L4" s="4"/>
      <c r="M4" s="4"/>
      <c r="N4" s="4"/>
      <c r="O4" s="4"/>
      <c r="P4" s="4"/>
      <c r="Q4" s="4"/>
      <c r="R4" s="4"/>
      <c r="V4" s="692" t="s">
        <v>288</v>
      </c>
    </row>
    <row r="5" spans="2:22" ht="16.5">
      <c r="B5" s="16" t="str">
        <f>+'(B) Sum of Req '!A6</f>
        <v>Salaries and Expenses</v>
      </c>
      <c r="C5" s="4"/>
      <c r="D5" s="4"/>
      <c r="E5" s="4"/>
      <c r="F5" s="4"/>
      <c r="G5" s="4"/>
      <c r="H5" s="4"/>
      <c r="I5" s="4"/>
      <c r="J5" s="4"/>
      <c r="K5" s="4"/>
      <c r="L5" s="4"/>
      <c r="M5" s="4"/>
      <c r="N5" s="4"/>
      <c r="O5" s="4"/>
      <c r="P5" s="4"/>
      <c r="Q5" s="6"/>
      <c r="R5" s="6"/>
      <c r="V5" s="692" t="s">
        <v>288</v>
      </c>
    </row>
    <row r="6" spans="2:22" ht="15.75">
      <c r="B6" s="75" t="s">
        <v>100</v>
      </c>
      <c r="C6" s="4"/>
      <c r="D6" s="4"/>
      <c r="E6" s="4"/>
      <c r="F6" s="4"/>
      <c r="G6" s="4"/>
      <c r="H6" s="4"/>
      <c r="I6" s="4"/>
      <c r="J6" s="4"/>
      <c r="K6" s="4"/>
      <c r="L6" s="4"/>
      <c r="M6" s="4"/>
      <c r="N6" s="4"/>
      <c r="O6" s="4"/>
      <c r="P6" s="4"/>
      <c r="Q6" s="6"/>
      <c r="R6" s="6"/>
      <c r="V6" s="692" t="s">
        <v>288</v>
      </c>
    </row>
    <row r="7" spans="1:22" ht="11.25" customHeight="1">
      <c r="A7" s="5"/>
      <c r="B7" s="16"/>
      <c r="C7" s="6"/>
      <c r="D7" s="6"/>
      <c r="E7" s="6"/>
      <c r="F7" s="6"/>
      <c r="G7" s="6"/>
      <c r="H7" s="6"/>
      <c r="I7" s="6"/>
      <c r="J7" s="6"/>
      <c r="K7" s="6"/>
      <c r="L7" s="6"/>
      <c r="M7" s="6"/>
      <c r="N7" s="6"/>
      <c r="O7" s="6"/>
      <c r="P7" s="6"/>
      <c r="Q7" s="5"/>
      <c r="R7" s="5"/>
      <c r="V7" s="692" t="s">
        <v>288</v>
      </c>
    </row>
    <row r="8" spans="1:22" ht="44.25" customHeight="1">
      <c r="A8" s="182"/>
      <c r="B8" s="183"/>
      <c r="C8" s="183"/>
      <c r="D8" s="183"/>
      <c r="E8" s="183"/>
      <c r="F8" s="811" t="s">
        <v>298</v>
      </c>
      <c r="G8" s="812"/>
      <c r="H8" s="812"/>
      <c r="I8" s="813"/>
      <c r="J8" s="811" t="s">
        <v>299</v>
      </c>
      <c r="K8" s="812"/>
      <c r="L8" s="812"/>
      <c r="M8" s="813"/>
      <c r="N8" s="186" t="s">
        <v>208</v>
      </c>
      <c r="O8" s="187"/>
      <c r="P8" s="188"/>
      <c r="Q8" s="186" t="s">
        <v>4</v>
      </c>
      <c r="R8" s="189"/>
      <c r="S8" s="13"/>
      <c r="V8" s="692" t="s">
        <v>288</v>
      </c>
    </row>
    <row r="9" spans="1:22" ht="25.5" customHeight="1" thickBot="1">
      <c r="A9" s="165"/>
      <c r="B9" s="184" t="s">
        <v>56</v>
      </c>
      <c r="C9" s="184"/>
      <c r="D9" s="184"/>
      <c r="E9" s="184"/>
      <c r="F9" s="714"/>
      <c r="G9" s="191" t="s">
        <v>9</v>
      </c>
      <c r="H9" s="191" t="s">
        <v>124</v>
      </c>
      <c r="I9" s="184"/>
      <c r="J9" s="192"/>
      <c r="K9" s="191" t="s">
        <v>9</v>
      </c>
      <c r="L9" s="191" t="s">
        <v>124</v>
      </c>
      <c r="M9" s="193"/>
      <c r="N9" s="190" t="s">
        <v>9</v>
      </c>
      <c r="O9" s="191" t="s">
        <v>124</v>
      </c>
      <c r="P9" s="193"/>
      <c r="Q9" s="190" t="s">
        <v>9</v>
      </c>
      <c r="R9" s="194" t="s">
        <v>124</v>
      </c>
      <c r="S9" s="13"/>
      <c r="V9" s="692" t="s">
        <v>288</v>
      </c>
    </row>
    <row r="10" spans="1:22" ht="15.75">
      <c r="A10" s="160"/>
      <c r="B10" s="195" t="s">
        <v>152</v>
      </c>
      <c r="C10" s="107"/>
      <c r="D10" s="107" t="s">
        <v>123</v>
      </c>
      <c r="E10" s="107"/>
      <c r="F10" s="196"/>
      <c r="G10" s="107">
        <v>385</v>
      </c>
      <c r="H10" s="107">
        <v>38128</v>
      </c>
      <c r="I10" s="107"/>
      <c r="J10" s="196"/>
      <c r="K10" s="107">
        <v>450</v>
      </c>
      <c r="L10" s="107">
        <v>40604</v>
      </c>
      <c r="M10" s="107"/>
      <c r="N10" s="196">
        <f>450+13</f>
        <v>463</v>
      </c>
      <c r="O10" s="107">
        <f>43034-300-122+340</f>
        <v>42952</v>
      </c>
      <c r="P10" s="107"/>
      <c r="Q10" s="196">
        <f>N10-K10</f>
        <v>13</v>
      </c>
      <c r="R10" s="109">
        <f>O10-L10</f>
        <v>2348</v>
      </c>
      <c r="S10" s="13"/>
      <c r="V10" s="692" t="s">
        <v>288</v>
      </c>
    </row>
    <row r="11" spans="1:22" ht="15.75">
      <c r="A11" s="160"/>
      <c r="B11" s="195" t="s">
        <v>38</v>
      </c>
      <c r="C11" s="107"/>
      <c r="D11" s="107" t="s">
        <v>123</v>
      </c>
      <c r="E11" s="107"/>
      <c r="F11" s="196"/>
      <c r="G11" s="107">
        <v>23</v>
      </c>
      <c r="H11" s="107">
        <v>1134</v>
      </c>
      <c r="I11" s="107"/>
      <c r="J11" s="196"/>
      <c r="K11" s="107">
        <v>24</v>
      </c>
      <c r="L11" s="107">
        <v>1153</v>
      </c>
      <c r="M11" s="107"/>
      <c r="N11" s="196">
        <v>24</v>
      </c>
      <c r="O11" s="107">
        <v>1153</v>
      </c>
      <c r="P11" s="107"/>
      <c r="Q11" s="671"/>
      <c r="R11" s="672">
        <f>O11-L11</f>
        <v>0</v>
      </c>
      <c r="S11" s="37" t="s">
        <v>7</v>
      </c>
      <c r="T11" s="3" t="s">
        <v>8</v>
      </c>
      <c r="V11" s="692" t="s">
        <v>288</v>
      </c>
    </row>
    <row r="12" spans="1:22" ht="15.75">
      <c r="A12" s="160"/>
      <c r="B12" s="195" t="s">
        <v>19</v>
      </c>
      <c r="C12" s="107"/>
      <c r="D12" s="107" t="s">
        <v>123</v>
      </c>
      <c r="E12" s="107"/>
      <c r="F12" s="196"/>
      <c r="G12" s="107"/>
      <c r="H12" s="107">
        <v>3679</v>
      </c>
      <c r="I12" s="107"/>
      <c r="J12" s="196"/>
      <c r="K12" s="107"/>
      <c r="L12" s="107">
        <v>3622</v>
      </c>
      <c r="M12" s="107"/>
      <c r="N12" s="196"/>
      <c r="O12" s="107">
        <v>3622</v>
      </c>
      <c r="P12" s="107"/>
      <c r="Q12" s="671"/>
      <c r="R12" s="672">
        <f>O12-L12</f>
        <v>0</v>
      </c>
      <c r="S12" s="13">
        <v>93</v>
      </c>
      <c r="V12" s="692" t="s">
        <v>288</v>
      </c>
    </row>
    <row r="13" spans="1:22" ht="15.75">
      <c r="A13" s="160"/>
      <c r="B13" s="197" t="s">
        <v>21</v>
      </c>
      <c r="C13" s="107"/>
      <c r="D13" s="107" t="s">
        <v>123</v>
      </c>
      <c r="E13" s="107"/>
      <c r="F13" s="196"/>
      <c r="G13" s="494" t="s">
        <v>160</v>
      </c>
      <c r="H13" s="494" t="s">
        <v>300</v>
      </c>
      <c r="I13" s="494"/>
      <c r="J13" s="198"/>
      <c r="K13" s="494" t="s">
        <v>160</v>
      </c>
      <c r="L13" s="494" t="s">
        <v>78</v>
      </c>
      <c r="M13" s="199"/>
      <c r="N13" s="505" t="s">
        <v>160</v>
      </c>
      <c r="O13" s="506" t="s">
        <v>78</v>
      </c>
      <c r="P13" s="199"/>
      <c r="Q13" s="677"/>
      <c r="R13" s="678">
        <v>0</v>
      </c>
      <c r="S13" s="13"/>
      <c r="V13" s="692" t="s">
        <v>288</v>
      </c>
    </row>
    <row r="14" spans="1:22" ht="15.75">
      <c r="A14" s="160"/>
      <c r="B14" s="197" t="s">
        <v>20</v>
      </c>
      <c r="C14" s="107"/>
      <c r="D14" s="107" t="s">
        <v>123</v>
      </c>
      <c r="E14" s="107"/>
      <c r="F14" s="196"/>
      <c r="G14" s="494" t="s">
        <v>159</v>
      </c>
      <c r="H14" s="494" t="s">
        <v>301</v>
      </c>
      <c r="I14" s="494"/>
      <c r="J14" s="198"/>
      <c r="K14" s="494" t="s">
        <v>159</v>
      </c>
      <c r="L14" s="494" t="s">
        <v>79</v>
      </c>
      <c r="M14" s="199"/>
      <c r="N14" s="493" t="s">
        <v>159</v>
      </c>
      <c r="O14" s="506" t="s">
        <v>79</v>
      </c>
      <c r="P14" s="199"/>
      <c r="Q14" s="679"/>
      <c r="R14" s="678">
        <v>0</v>
      </c>
      <c r="S14" s="13"/>
      <c r="V14" s="692" t="s">
        <v>288</v>
      </c>
    </row>
    <row r="15" spans="1:22" ht="15.75">
      <c r="A15" s="155"/>
      <c r="B15" s="180" t="s">
        <v>22</v>
      </c>
      <c r="C15" s="181"/>
      <c r="D15" s="181" t="s">
        <v>123</v>
      </c>
      <c r="E15" s="29"/>
      <c r="F15" s="257"/>
      <c r="G15" s="29"/>
      <c r="H15" s="29">
        <v>1</v>
      </c>
      <c r="I15" s="29"/>
      <c r="J15" s="185"/>
      <c r="K15" s="29"/>
      <c r="L15" s="29">
        <v>25</v>
      </c>
      <c r="M15" s="29"/>
      <c r="N15" s="185"/>
      <c r="O15" s="29">
        <v>25</v>
      </c>
      <c r="P15" s="29"/>
      <c r="Q15" s="673"/>
      <c r="R15" s="674">
        <f>O15-L15</f>
        <v>0</v>
      </c>
      <c r="S15" s="13"/>
      <c r="V15" s="692" t="s">
        <v>288</v>
      </c>
    </row>
    <row r="16" spans="1:22" ht="15.75">
      <c r="A16" s="160"/>
      <c r="B16" s="195" t="s">
        <v>153</v>
      </c>
      <c r="C16" s="107"/>
      <c r="D16" s="107" t="s">
        <v>123</v>
      </c>
      <c r="E16" s="29"/>
      <c r="F16" s="460"/>
      <c r="G16" s="462">
        <f>+G10+G11+G12+G15</f>
        <v>408</v>
      </c>
      <c r="H16" s="462">
        <f>+H10+H11+H12+H15</f>
        <v>42942</v>
      </c>
      <c r="I16" s="462"/>
      <c r="J16" s="460"/>
      <c r="K16" s="462">
        <f>+K10+K11+K12+K15</f>
        <v>474</v>
      </c>
      <c r="L16" s="462">
        <f>+L10+L11+L12+L15</f>
        <v>45404</v>
      </c>
      <c r="M16" s="462"/>
      <c r="N16" s="460">
        <f>+N10+N11+N12+N15</f>
        <v>487</v>
      </c>
      <c r="O16" s="462">
        <f>+O10+O11+O12+O15</f>
        <v>47752</v>
      </c>
      <c r="P16" s="462"/>
      <c r="Q16" s="460">
        <f>SUM(Q10:Q15)</f>
        <v>13</v>
      </c>
      <c r="R16" s="461">
        <f>SUM(R10:R15)</f>
        <v>2348</v>
      </c>
      <c r="S16" s="5">
        <f>697+630+957+2333</f>
        <v>4617</v>
      </c>
      <c r="T16" s="3">
        <f>2451-93</f>
        <v>2358</v>
      </c>
      <c r="U16" s="3">
        <f>+L16-O16</f>
        <v>-2348</v>
      </c>
      <c r="V16" s="692" t="s">
        <v>288</v>
      </c>
    </row>
    <row r="17" spans="1:22" ht="15.75">
      <c r="A17" s="203"/>
      <c r="B17" s="715"/>
      <c r="C17" s="716"/>
      <c r="D17" s="716"/>
      <c r="E17" s="29"/>
      <c r="F17" s="185"/>
      <c r="G17" s="29"/>
      <c r="H17" s="29"/>
      <c r="I17" s="29"/>
      <c r="J17" s="185"/>
      <c r="K17" s="29"/>
      <c r="L17" s="29"/>
      <c r="M17" s="29"/>
      <c r="N17" s="185"/>
      <c r="O17" s="29"/>
      <c r="P17" s="29"/>
      <c r="Q17" s="185"/>
      <c r="R17" s="717"/>
      <c r="S17" s="5"/>
      <c r="V17" s="692" t="s">
        <v>288</v>
      </c>
    </row>
    <row r="18" spans="1:22" ht="15.75">
      <c r="A18" s="160"/>
      <c r="B18" s="195" t="s">
        <v>112</v>
      </c>
      <c r="C18" s="107"/>
      <c r="D18" s="698"/>
      <c r="E18" s="698"/>
      <c r="F18" s="719"/>
      <c r="G18" s="716"/>
      <c r="H18" s="716"/>
      <c r="I18" s="716"/>
      <c r="J18" s="718"/>
      <c r="K18" s="716"/>
      <c r="L18" s="716"/>
      <c r="M18" s="716"/>
      <c r="N18" s="718"/>
      <c r="O18" s="716"/>
      <c r="P18" s="716"/>
      <c r="Q18" s="718"/>
      <c r="R18" s="720"/>
      <c r="S18" s="13"/>
      <c r="V18" s="692" t="s">
        <v>288</v>
      </c>
    </row>
    <row r="19" spans="1:22" ht="15.75">
      <c r="A19" s="160"/>
      <c r="B19" s="195" t="s">
        <v>23</v>
      </c>
      <c r="C19" s="107"/>
      <c r="D19" s="698"/>
      <c r="E19" s="698"/>
      <c r="F19" s="709"/>
      <c r="G19" s="201">
        <v>23</v>
      </c>
      <c r="H19" s="675">
        <v>0</v>
      </c>
      <c r="I19" s="675"/>
      <c r="J19" s="196"/>
      <c r="K19" s="201">
        <v>23</v>
      </c>
      <c r="L19" s="675">
        <v>0</v>
      </c>
      <c r="M19" s="107"/>
      <c r="N19" s="200">
        <v>23</v>
      </c>
      <c r="O19" s="675">
        <v>0</v>
      </c>
      <c r="P19" s="107"/>
      <c r="Q19" s="685"/>
      <c r="R19" s="686">
        <f>O19-L19</f>
        <v>0</v>
      </c>
      <c r="S19" s="13"/>
      <c r="V19" s="692" t="s">
        <v>288</v>
      </c>
    </row>
    <row r="20" spans="1:22" ht="21.75" customHeight="1">
      <c r="A20" s="160"/>
      <c r="B20" s="195" t="s">
        <v>57</v>
      </c>
      <c r="C20" s="824"/>
      <c r="D20" s="824"/>
      <c r="E20" s="702"/>
      <c r="F20" s="710"/>
      <c r="G20" s="107"/>
      <c r="H20" s="107"/>
      <c r="I20" s="107"/>
      <c r="J20" s="196"/>
      <c r="K20" s="107"/>
      <c r="L20" s="107"/>
      <c r="M20" s="107"/>
      <c r="N20" s="196"/>
      <c r="O20" s="107"/>
      <c r="P20" s="107"/>
      <c r="Q20" s="196"/>
      <c r="R20" s="109"/>
      <c r="S20" s="13"/>
      <c r="V20" s="692" t="s">
        <v>288</v>
      </c>
    </row>
    <row r="21" spans="1:22" ht="15.75">
      <c r="A21" s="160"/>
      <c r="B21" s="195" t="s">
        <v>24</v>
      </c>
      <c r="C21" s="107"/>
      <c r="D21" s="698"/>
      <c r="E21" s="698"/>
      <c r="F21" s="709"/>
      <c r="G21" s="202"/>
      <c r="H21" s="107">
        <v>14001</v>
      </c>
      <c r="I21" s="107"/>
      <c r="J21" s="196"/>
      <c r="K21" s="202"/>
      <c r="L21" s="107">
        <v>14881</v>
      </c>
      <c r="M21" s="107"/>
      <c r="N21" s="196"/>
      <c r="O21" s="378">
        <f>14881+251+101+131+63+412</f>
        <v>15839</v>
      </c>
      <c r="P21" s="107"/>
      <c r="Q21" s="196"/>
      <c r="R21" s="109">
        <f aca="true" t="shared" si="0" ref="R21:R30">O21-L21</f>
        <v>958</v>
      </c>
      <c r="S21" s="13">
        <v>359</v>
      </c>
      <c r="T21" s="3">
        <f>1171+93</f>
        <v>1264</v>
      </c>
      <c r="U21" s="3">
        <f>+L21-O21</f>
        <v>-958</v>
      </c>
      <c r="V21" s="692" t="s">
        <v>288</v>
      </c>
    </row>
    <row r="22" spans="1:22" ht="15.75">
      <c r="A22" s="160"/>
      <c r="B22" s="195" t="s">
        <v>25</v>
      </c>
      <c r="C22" s="107"/>
      <c r="D22" s="698"/>
      <c r="E22" s="698"/>
      <c r="F22" s="709"/>
      <c r="G22" s="107"/>
      <c r="H22" s="107">
        <v>3401</v>
      </c>
      <c r="I22" s="107"/>
      <c r="J22" s="196"/>
      <c r="K22" s="107"/>
      <c r="L22" s="107">
        <v>4551</v>
      </c>
      <c r="M22" s="107"/>
      <c r="N22" s="196"/>
      <c r="O22" s="378">
        <f>4551+125+35-173</f>
        <v>4538</v>
      </c>
      <c r="P22" s="107"/>
      <c r="Q22" s="196"/>
      <c r="R22" s="109">
        <f t="shared" si="0"/>
        <v>-13</v>
      </c>
      <c r="S22" s="13"/>
      <c r="T22" s="3">
        <v>110</v>
      </c>
      <c r="U22" s="3">
        <f aca="true" t="shared" si="1" ref="U22:U39">+L22-O22</f>
        <v>13</v>
      </c>
      <c r="V22" s="692" t="s">
        <v>288</v>
      </c>
    </row>
    <row r="23" spans="1:22" ht="15.75">
      <c r="A23" s="160"/>
      <c r="B23" s="195" t="s">
        <v>26</v>
      </c>
      <c r="C23" s="107"/>
      <c r="D23" s="698"/>
      <c r="E23" s="698"/>
      <c r="F23" s="709"/>
      <c r="G23" s="107"/>
      <c r="H23" s="107">
        <v>159</v>
      </c>
      <c r="I23" s="107"/>
      <c r="J23" s="196"/>
      <c r="K23" s="107"/>
      <c r="L23" s="107">
        <v>133</v>
      </c>
      <c r="M23" s="107"/>
      <c r="N23" s="196"/>
      <c r="O23" s="378">
        <f>133+0.5</f>
        <v>133.5</v>
      </c>
      <c r="P23" s="107"/>
      <c r="Q23" s="196"/>
      <c r="R23" s="109">
        <f t="shared" si="0"/>
        <v>0.5</v>
      </c>
      <c r="S23" s="13"/>
      <c r="T23" s="3">
        <v>0</v>
      </c>
      <c r="U23" s="3">
        <f t="shared" si="1"/>
        <v>-0.5</v>
      </c>
      <c r="V23" s="692" t="s">
        <v>288</v>
      </c>
    </row>
    <row r="24" spans="1:22" ht="15.75">
      <c r="A24" s="160"/>
      <c r="B24" s="195" t="s">
        <v>73</v>
      </c>
      <c r="C24" s="107"/>
      <c r="D24" s="698"/>
      <c r="E24" s="698"/>
      <c r="F24" s="709"/>
      <c r="G24" s="107"/>
      <c r="H24" s="107">
        <v>7743</v>
      </c>
      <c r="I24" s="107"/>
      <c r="J24" s="196"/>
      <c r="K24" s="107"/>
      <c r="L24" s="107">
        <v>9762</v>
      </c>
      <c r="M24" s="107"/>
      <c r="N24" s="196"/>
      <c r="O24" s="378">
        <f>9762+32</f>
        <v>9794</v>
      </c>
      <c r="P24" s="107"/>
      <c r="Q24" s="196"/>
      <c r="R24" s="109">
        <f t="shared" si="0"/>
        <v>32</v>
      </c>
      <c r="S24" s="13">
        <f>4220-576</f>
        <v>3644</v>
      </c>
      <c r="U24" s="3">
        <f t="shared" si="1"/>
        <v>-32</v>
      </c>
      <c r="V24" s="692" t="s">
        <v>288</v>
      </c>
    </row>
    <row r="25" spans="1:22" ht="15.75">
      <c r="A25" s="160"/>
      <c r="B25" s="195" t="s">
        <v>195</v>
      </c>
      <c r="C25" s="107"/>
      <c r="D25" s="698"/>
      <c r="E25" s="698"/>
      <c r="F25" s="709"/>
      <c r="G25" s="107"/>
      <c r="H25" s="107">
        <v>438</v>
      </c>
      <c r="I25" s="107"/>
      <c r="J25" s="196"/>
      <c r="K25" s="107"/>
      <c r="L25" s="107">
        <v>159</v>
      </c>
      <c r="M25" s="107"/>
      <c r="N25" s="196"/>
      <c r="O25" s="378">
        <f>159+688+3</f>
        <v>850</v>
      </c>
      <c r="P25" s="107"/>
      <c r="Q25" s="196"/>
      <c r="R25" s="109">
        <f t="shared" si="0"/>
        <v>691</v>
      </c>
      <c r="S25" s="13"/>
      <c r="V25" s="692" t="s">
        <v>288</v>
      </c>
    </row>
    <row r="26" spans="1:22" ht="15.75">
      <c r="A26" s="160"/>
      <c r="B26" s="195" t="s">
        <v>27</v>
      </c>
      <c r="C26" s="107"/>
      <c r="D26" s="698"/>
      <c r="E26" s="698"/>
      <c r="F26" s="709"/>
      <c r="G26" s="107"/>
      <c r="H26" s="107">
        <v>1181</v>
      </c>
      <c r="I26" s="107"/>
      <c r="J26" s="196"/>
      <c r="K26" s="107"/>
      <c r="L26" s="107">
        <v>2078</v>
      </c>
      <c r="M26" s="107"/>
      <c r="N26" s="196"/>
      <c r="O26" s="378">
        <f>2078+29+20</f>
        <v>2127</v>
      </c>
      <c r="P26" s="107"/>
      <c r="Q26" s="196"/>
      <c r="R26" s="109">
        <f t="shared" si="0"/>
        <v>49</v>
      </c>
      <c r="S26" s="13">
        <v>332</v>
      </c>
      <c r="T26" s="3">
        <v>175</v>
      </c>
      <c r="U26" s="3">
        <f t="shared" si="1"/>
        <v>-49</v>
      </c>
      <c r="V26" s="692" t="s">
        <v>288</v>
      </c>
    </row>
    <row r="27" spans="1:22" ht="15.75">
      <c r="A27" s="160"/>
      <c r="B27" s="195" t="s">
        <v>28</v>
      </c>
      <c r="C27" s="107"/>
      <c r="D27" s="698"/>
      <c r="E27" s="698"/>
      <c r="F27" s="709"/>
      <c r="G27" s="107"/>
      <c r="H27" s="107">
        <v>29</v>
      </c>
      <c r="I27" s="107"/>
      <c r="J27" s="196"/>
      <c r="K27" s="107"/>
      <c r="L27" s="107">
        <v>41</v>
      </c>
      <c r="M27" s="107"/>
      <c r="N27" s="196"/>
      <c r="O27" s="378">
        <f>41+0.5</f>
        <v>41.5</v>
      </c>
      <c r="P27" s="107"/>
      <c r="Q27" s="196"/>
      <c r="R27" s="109">
        <f t="shared" si="0"/>
        <v>0.5</v>
      </c>
      <c r="S27" s="13"/>
      <c r="U27" s="3">
        <f t="shared" si="1"/>
        <v>-0.5</v>
      </c>
      <c r="V27" s="692" t="s">
        <v>288</v>
      </c>
    </row>
    <row r="28" spans="1:22" ht="15.75">
      <c r="A28" s="160"/>
      <c r="B28" s="195" t="s">
        <v>29</v>
      </c>
      <c r="C28" s="107"/>
      <c r="D28" s="698"/>
      <c r="E28" s="698"/>
      <c r="F28" s="709"/>
      <c r="G28" s="107"/>
      <c r="H28" s="107">
        <v>904</v>
      </c>
      <c r="I28" s="107"/>
      <c r="J28" s="196"/>
      <c r="K28" s="107"/>
      <c r="L28" s="107">
        <v>1325</v>
      </c>
      <c r="M28" s="107"/>
      <c r="N28" s="196"/>
      <c r="O28" s="378">
        <v>1325</v>
      </c>
      <c r="P28" s="107"/>
      <c r="Q28" s="196"/>
      <c r="R28" s="672">
        <f t="shared" si="0"/>
        <v>0</v>
      </c>
      <c r="S28" s="13"/>
      <c r="T28" s="3">
        <v>14918</v>
      </c>
      <c r="U28" s="3">
        <f t="shared" si="1"/>
        <v>0</v>
      </c>
      <c r="V28" s="692" t="s">
        <v>288</v>
      </c>
    </row>
    <row r="29" spans="1:22" ht="15.75">
      <c r="A29" s="160"/>
      <c r="B29" s="195" t="s">
        <v>30</v>
      </c>
      <c r="C29" s="107"/>
      <c r="D29" s="698"/>
      <c r="E29" s="698"/>
      <c r="F29" s="709"/>
      <c r="G29" s="107"/>
      <c r="H29" s="107">
        <v>1850</v>
      </c>
      <c r="I29" s="107"/>
      <c r="J29" s="196"/>
      <c r="K29" s="107"/>
      <c r="L29" s="107">
        <v>2283</v>
      </c>
      <c r="M29" s="107"/>
      <c r="N29" s="196"/>
      <c r="O29" s="378">
        <f>2283+3+41-65-27+10.5</f>
        <v>2245.5</v>
      </c>
      <c r="P29" s="107"/>
      <c r="Q29" s="196"/>
      <c r="R29" s="109">
        <f t="shared" si="0"/>
        <v>-37.5</v>
      </c>
      <c r="S29" s="13">
        <v>276</v>
      </c>
      <c r="T29" s="3">
        <v>14853</v>
      </c>
      <c r="U29" s="3">
        <f t="shared" si="1"/>
        <v>37.5</v>
      </c>
      <c r="V29" s="692" t="s">
        <v>288</v>
      </c>
    </row>
    <row r="30" spans="1:22" ht="15.75">
      <c r="A30" s="160"/>
      <c r="B30" s="195" t="s">
        <v>80</v>
      </c>
      <c r="C30" s="107"/>
      <c r="D30" s="698"/>
      <c r="E30" s="698"/>
      <c r="F30" s="709"/>
      <c r="G30" s="107"/>
      <c r="H30" s="107">
        <v>1629</v>
      </c>
      <c r="I30" s="107"/>
      <c r="J30" s="196"/>
      <c r="K30" s="107"/>
      <c r="L30" s="107">
        <v>1536</v>
      </c>
      <c r="M30" s="107"/>
      <c r="N30" s="196"/>
      <c r="O30" s="378">
        <f>1536+78+47+394</f>
        <v>2055</v>
      </c>
      <c r="P30" s="107"/>
      <c r="Q30" s="196"/>
      <c r="R30" s="109">
        <f t="shared" si="0"/>
        <v>519</v>
      </c>
      <c r="S30" s="13"/>
      <c r="T30" s="3">
        <v>135</v>
      </c>
      <c r="U30" s="3">
        <f t="shared" si="1"/>
        <v>-519</v>
      </c>
      <c r="V30" s="692" t="s">
        <v>288</v>
      </c>
    </row>
    <row r="31" spans="1:22" ht="15.75">
      <c r="A31" s="160"/>
      <c r="B31" s="195" t="s">
        <v>74</v>
      </c>
      <c r="C31" s="107"/>
      <c r="D31" s="698"/>
      <c r="E31" s="698"/>
      <c r="F31" s="709"/>
      <c r="G31" s="107"/>
      <c r="H31" s="107">
        <v>162</v>
      </c>
      <c r="I31" s="107"/>
      <c r="J31" s="196"/>
      <c r="K31" s="107"/>
      <c r="L31" s="107">
        <v>33</v>
      </c>
      <c r="M31" s="107"/>
      <c r="N31" s="196"/>
      <c r="O31" s="378">
        <v>33</v>
      </c>
      <c r="P31" s="107"/>
      <c r="Q31" s="196"/>
      <c r="R31" s="672">
        <f aca="true" t="shared" si="2" ref="R31:R38">O31-L31</f>
        <v>0</v>
      </c>
      <c r="S31" s="13"/>
      <c r="V31" s="692" t="s">
        <v>288</v>
      </c>
    </row>
    <row r="32" spans="1:22" ht="15.75">
      <c r="A32" s="160"/>
      <c r="B32" s="195" t="s">
        <v>81</v>
      </c>
      <c r="C32" s="107"/>
      <c r="D32" s="698"/>
      <c r="E32" s="698"/>
      <c r="F32" s="709"/>
      <c r="G32" s="107"/>
      <c r="H32" s="675">
        <v>0</v>
      </c>
      <c r="I32" s="675"/>
      <c r="J32" s="196"/>
      <c r="K32" s="107"/>
      <c r="L32" s="675">
        <v>0</v>
      </c>
      <c r="M32" s="675"/>
      <c r="N32" s="671"/>
      <c r="O32" s="676">
        <v>0</v>
      </c>
      <c r="P32" s="675"/>
      <c r="Q32" s="671"/>
      <c r="R32" s="672">
        <f t="shared" si="2"/>
        <v>0</v>
      </c>
      <c r="S32" s="13"/>
      <c r="U32" s="3">
        <f t="shared" si="1"/>
        <v>0</v>
      </c>
      <c r="V32" s="692" t="s">
        <v>288</v>
      </c>
    </row>
    <row r="33" spans="1:21" ht="15.75">
      <c r="A33" s="160"/>
      <c r="B33" s="195" t="s">
        <v>302</v>
      </c>
      <c r="C33" s="107"/>
      <c r="D33" s="698"/>
      <c r="E33" s="698"/>
      <c r="F33" s="709"/>
      <c r="G33" s="107"/>
      <c r="H33" s="675">
        <v>48</v>
      </c>
      <c r="I33" s="675"/>
      <c r="J33" s="196"/>
      <c r="K33" s="107"/>
      <c r="L33" s="675">
        <v>0</v>
      </c>
      <c r="M33" s="675"/>
      <c r="N33" s="671"/>
      <c r="O33" s="676">
        <v>0</v>
      </c>
      <c r="P33" s="675"/>
      <c r="Q33" s="671"/>
      <c r="R33" s="672">
        <f t="shared" si="2"/>
        <v>0</v>
      </c>
      <c r="S33" s="13"/>
      <c r="U33" s="3">
        <f t="shared" si="1"/>
        <v>0</v>
      </c>
    </row>
    <row r="34" spans="1:22" ht="15.75">
      <c r="A34" s="160"/>
      <c r="B34" s="195" t="s">
        <v>82</v>
      </c>
      <c r="C34" s="107"/>
      <c r="D34" s="698"/>
      <c r="E34" s="698"/>
      <c r="F34" s="709"/>
      <c r="G34" s="107"/>
      <c r="H34" s="107">
        <v>133</v>
      </c>
      <c r="I34" s="107"/>
      <c r="J34" s="196"/>
      <c r="K34" s="107"/>
      <c r="L34" s="107">
        <v>150</v>
      </c>
      <c r="M34" s="107"/>
      <c r="N34" s="196"/>
      <c r="O34" s="378">
        <v>150</v>
      </c>
      <c r="P34" s="107"/>
      <c r="Q34" s="196"/>
      <c r="R34" s="672">
        <f t="shared" si="2"/>
        <v>0</v>
      </c>
      <c r="S34" s="13"/>
      <c r="T34" s="3">
        <v>10</v>
      </c>
      <c r="U34" s="3">
        <f t="shared" si="1"/>
        <v>0</v>
      </c>
      <c r="V34" s="692" t="s">
        <v>288</v>
      </c>
    </row>
    <row r="35" spans="1:22" ht="15.75">
      <c r="A35" s="160"/>
      <c r="B35" s="195" t="s">
        <v>31</v>
      </c>
      <c r="C35" s="107"/>
      <c r="D35" s="698"/>
      <c r="E35" s="698"/>
      <c r="F35" s="709"/>
      <c r="G35" s="107"/>
      <c r="H35" s="107">
        <v>368</v>
      </c>
      <c r="I35" s="107"/>
      <c r="J35" s="196"/>
      <c r="K35" s="107"/>
      <c r="L35" s="107">
        <v>736</v>
      </c>
      <c r="M35" s="107"/>
      <c r="N35" s="196"/>
      <c r="O35" s="378">
        <f>736+11+3</f>
        <v>750</v>
      </c>
      <c r="P35" s="107"/>
      <c r="Q35" s="196"/>
      <c r="R35" s="109">
        <f t="shared" si="2"/>
        <v>14</v>
      </c>
      <c r="S35" s="13"/>
      <c r="T35" s="3">
        <v>85</v>
      </c>
      <c r="U35" s="3">
        <f t="shared" si="1"/>
        <v>-14</v>
      </c>
      <c r="V35" s="692" t="s">
        <v>288</v>
      </c>
    </row>
    <row r="36" spans="1:22" ht="15.75">
      <c r="A36" s="160"/>
      <c r="B36" s="195" t="s">
        <v>32</v>
      </c>
      <c r="C36" s="107"/>
      <c r="D36" s="698"/>
      <c r="E36" s="698"/>
      <c r="F36" s="709"/>
      <c r="G36" s="107"/>
      <c r="H36" s="107">
        <v>1554</v>
      </c>
      <c r="I36" s="107"/>
      <c r="J36" s="196"/>
      <c r="K36" s="107"/>
      <c r="L36" s="107">
        <v>1231</v>
      </c>
      <c r="M36" s="107"/>
      <c r="N36" s="196"/>
      <c r="O36" s="378">
        <f>1231-297+87</f>
        <v>1021</v>
      </c>
      <c r="P36" s="107"/>
      <c r="Q36" s="196"/>
      <c r="R36" s="109">
        <f t="shared" si="2"/>
        <v>-210</v>
      </c>
      <c r="S36" s="13"/>
      <c r="V36" s="692" t="s">
        <v>288</v>
      </c>
    </row>
    <row r="37" spans="1:22" ht="15.75">
      <c r="A37" s="492"/>
      <c r="B37" s="195" t="s">
        <v>174</v>
      </c>
      <c r="C37" s="107"/>
      <c r="D37" s="698"/>
      <c r="E37" s="698"/>
      <c r="F37" s="709"/>
      <c r="G37" s="107"/>
      <c r="H37" s="107">
        <v>82</v>
      </c>
      <c r="I37" s="107"/>
      <c r="J37" s="196"/>
      <c r="K37" s="107"/>
      <c r="L37" s="107">
        <v>40</v>
      </c>
      <c r="M37" s="107"/>
      <c r="N37" s="196"/>
      <c r="O37" s="378">
        <f>40-31+103</f>
        <v>112</v>
      </c>
      <c r="P37" s="107"/>
      <c r="Q37" s="196"/>
      <c r="R37" s="109">
        <f t="shared" si="2"/>
        <v>72</v>
      </c>
      <c r="S37" s="13"/>
      <c r="V37" s="692" t="s">
        <v>288</v>
      </c>
    </row>
    <row r="38" spans="1:22" ht="15.75">
      <c r="A38" s="492"/>
      <c r="B38" s="195" t="s">
        <v>175</v>
      </c>
      <c r="C38" s="107"/>
      <c r="D38" s="698"/>
      <c r="E38" s="698"/>
      <c r="F38" s="709"/>
      <c r="G38" s="107"/>
      <c r="H38" s="107">
        <v>0</v>
      </c>
      <c r="I38" s="107"/>
      <c r="J38" s="196"/>
      <c r="K38" s="107"/>
      <c r="L38" s="107">
        <v>25</v>
      </c>
      <c r="M38" s="107"/>
      <c r="N38" s="196"/>
      <c r="O38" s="378">
        <v>25</v>
      </c>
      <c r="P38" s="107"/>
      <c r="Q38" s="196"/>
      <c r="R38" s="672">
        <f t="shared" si="2"/>
        <v>0</v>
      </c>
      <c r="S38" s="13"/>
      <c r="T38" s="3">
        <v>37758</v>
      </c>
      <c r="U38" s="3">
        <f t="shared" si="1"/>
        <v>0</v>
      </c>
      <c r="V38" s="692" t="s">
        <v>288</v>
      </c>
    </row>
    <row r="39" spans="1:22" ht="15.75">
      <c r="A39" s="160"/>
      <c r="B39" s="261" t="s">
        <v>33</v>
      </c>
      <c r="C39" s="107"/>
      <c r="D39" s="698"/>
      <c r="E39" s="698"/>
      <c r="F39" s="709"/>
      <c r="G39" s="263"/>
      <c r="H39" s="265">
        <f>SUM(H16:H38)</f>
        <v>76624</v>
      </c>
      <c r="I39" s="265"/>
      <c r="J39" s="262"/>
      <c r="K39" s="263"/>
      <c r="L39" s="265">
        <f>SUM(L16:L38)</f>
        <v>84368</v>
      </c>
      <c r="M39" s="263"/>
      <c r="N39" s="262"/>
      <c r="O39" s="265">
        <f>SUM(O16:O38)</f>
        <v>88791.5</v>
      </c>
      <c r="P39" s="263"/>
      <c r="Q39" s="262"/>
      <c r="R39" s="264">
        <f>SUM(R16:R38)</f>
        <v>4423.5</v>
      </c>
      <c r="S39" s="13">
        <f>SUM(S12:S38)</f>
        <v>9321</v>
      </c>
      <c r="T39" s="3">
        <f>SUM(T16:T38)</f>
        <v>71666</v>
      </c>
      <c r="U39" s="3">
        <f t="shared" si="1"/>
        <v>-4423.5</v>
      </c>
      <c r="V39" s="692" t="s">
        <v>288</v>
      </c>
    </row>
    <row r="40" spans="1:22" ht="16.5" customHeight="1">
      <c r="A40" s="254"/>
      <c r="B40" s="255"/>
      <c r="C40" s="256"/>
      <c r="D40" s="699"/>
      <c r="E40" s="699"/>
      <c r="F40" s="711"/>
      <c r="G40" s="256"/>
      <c r="H40" s="256"/>
      <c r="I40" s="256"/>
      <c r="J40" s="257"/>
      <c r="K40" s="256"/>
      <c r="L40" s="256"/>
      <c r="M40" s="256"/>
      <c r="N40" s="257"/>
      <c r="O40" s="256"/>
      <c r="P40" s="256"/>
      <c r="Q40" s="257"/>
      <c r="R40" s="258"/>
      <c r="S40" s="13"/>
      <c r="V40" s="692" t="s">
        <v>288</v>
      </c>
    </row>
    <row r="41" spans="1:22" ht="16.5" customHeight="1">
      <c r="A41" s="160"/>
      <c r="B41" s="377" t="s">
        <v>34</v>
      </c>
      <c r="C41" s="378"/>
      <c r="D41" s="700"/>
      <c r="E41" s="700"/>
      <c r="F41" s="712"/>
      <c r="G41" s="378"/>
      <c r="H41" s="378">
        <v>4060</v>
      </c>
      <c r="I41" s="378"/>
      <c r="J41" s="379"/>
      <c r="K41" s="378"/>
      <c r="L41" s="378">
        <v>3017</v>
      </c>
      <c r="M41" s="378"/>
      <c r="N41" s="379"/>
      <c r="O41" s="676">
        <f>-L42</f>
        <v>0</v>
      </c>
      <c r="P41" s="378"/>
      <c r="Q41" s="379"/>
      <c r="R41" s="380"/>
      <c r="S41" s="13"/>
      <c r="V41" s="692" t="s">
        <v>288</v>
      </c>
    </row>
    <row r="42" spans="1:22" ht="15.75">
      <c r="A42" s="160"/>
      <c r="B42" s="377" t="s">
        <v>35</v>
      </c>
      <c r="C42" s="378"/>
      <c r="D42" s="700"/>
      <c r="E42" s="700"/>
      <c r="F42" s="712"/>
      <c r="G42" s="378"/>
      <c r="H42" s="378">
        <v>3117</v>
      </c>
      <c r="I42" s="676"/>
      <c r="J42" s="379"/>
      <c r="K42" s="378"/>
      <c r="L42" s="676">
        <v>0</v>
      </c>
      <c r="M42" s="378"/>
      <c r="N42" s="379"/>
      <c r="O42" s="676">
        <v>0</v>
      </c>
      <c r="P42" s="378"/>
      <c r="Q42" s="379"/>
      <c r="R42" s="380"/>
      <c r="S42" s="13"/>
      <c r="V42" s="692" t="s">
        <v>288</v>
      </c>
    </row>
    <row r="43" spans="1:22" ht="15.75">
      <c r="A43" s="160"/>
      <c r="B43" s="377" t="s">
        <v>36</v>
      </c>
      <c r="C43" s="378"/>
      <c r="D43" s="700"/>
      <c r="E43" s="700"/>
      <c r="F43" s="712"/>
      <c r="G43" s="378"/>
      <c r="H43" s="676">
        <v>0</v>
      </c>
      <c r="I43" s="676"/>
      <c r="J43" s="379"/>
      <c r="K43" s="378"/>
      <c r="L43" s="676">
        <v>0</v>
      </c>
      <c r="M43" s="378"/>
      <c r="N43" s="379"/>
      <c r="O43" s="676">
        <v>0</v>
      </c>
      <c r="P43" s="378"/>
      <c r="Q43" s="379"/>
      <c r="R43" s="380" t="s">
        <v>123</v>
      </c>
      <c r="S43" s="13"/>
      <c r="V43" s="692" t="s">
        <v>288</v>
      </c>
    </row>
    <row r="44" spans="1:22" ht="15.75">
      <c r="A44" s="160"/>
      <c r="B44" s="377" t="s">
        <v>37</v>
      </c>
      <c r="C44" s="378"/>
      <c r="D44" s="700"/>
      <c r="E44" s="700"/>
      <c r="F44" s="712"/>
      <c r="G44" s="378"/>
      <c r="H44" s="378">
        <f>H39+H41+H42+H43</f>
        <v>83801</v>
      </c>
      <c r="I44" s="378"/>
      <c r="J44" s="379"/>
      <c r="K44" s="378"/>
      <c r="L44" s="378">
        <f>L39+L41+L42+L43</f>
        <v>87385</v>
      </c>
      <c r="M44" s="378"/>
      <c r="N44" s="379"/>
      <c r="O44" s="378">
        <f>O39-O41+O42-O43</f>
        <v>88791.5</v>
      </c>
      <c r="P44" s="378"/>
      <c r="Q44" s="379"/>
      <c r="R44" s="380" t="s">
        <v>123</v>
      </c>
      <c r="S44" s="13"/>
      <c r="V44" s="692" t="s">
        <v>288</v>
      </c>
    </row>
    <row r="45" spans="1:22" ht="18" customHeight="1">
      <c r="A45" s="203"/>
      <c r="B45" s="381"/>
      <c r="C45" s="382"/>
      <c r="D45" s="701"/>
      <c r="E45" s="701"/>
      <c r="F45" s="713"/>
      <c r="G45" s="382"/>
      <c r="H45" s="382"/>
      <c r="I45" s="382"/>
      <c r="J45" s="383"/>
      <c r="K45" s="382"/>
      <c r="L45" s="382"/>
      <c r="M45" s="382"/>
      <c r="N45" s="383"/>
      <c r="O45" s="382"/>
      <c r="P45" s="382"/>
      <c r="Q45" s="384"/>
      <c r="R45" s="385"/>
      <c r="S45" s="13"/>
      <c r="V45" s="692" t="s">
        <v>288</v>
      </c>
    </row>
    <row r="46" spans="1:22" ht="18" customHeight="1">
      <c r="A46" s="495"/>
      <c r="B46" s="825" t="s">
        <v>176</v>
      </c>
      <c r="C46" s="825"/>
      <c r="D46" s="825"/>
      <c r="E46" s="825"/>
      <c r="F46" s="825"/>
      <c r="G46" s="825"/>
      <c r="H46" s="825"/>
      <c r="I46" s="825"/>
      <c r="J46" s="825"/>
      <c r="K46" s="825"/>
      <c r="L46" s="825"/>
      <c r="M46" s="825"/>
      <c r="N46" s="825"/>
      <c r="O46" s="825"/>
      <c r="P46" s="825"/>
      <c r="Q46" s="825"/>
      <c r="R46" s="826"/>
      <c r="S46" s="13"/>
      <c r="V46" s="692" t="s">
        <v>288</v>
      </c>
    </row>
    <row r="47" spans="1:22" ht="15.75">
      <c r="A47" s="155"/>
      <c r="B47" s="827"/>
      <c r="C47" s="827"/>
      <c r="D47" s="827"/>
      <c r="E47" s="827"/>
      <c r="F47" s="827"/>
      <c r="G47" s="827"/>
      <c r="H47" s="827"/>
      <c r="I47" s="827"/>
      <c r="J47" s="827"/>
      <c r="K47" s="827"/>
      <c r="L47" s="827"/>
      <c r="M47" s="827"/>
      <c r="N47" s="827"/>
      <c r="O47" s="827"/>
      <c r="P47" s="827"/>
      <c r="Q47" s="827"/>
      <c r="R47" s="828"/>
      <c r="S47" s="13"/>
      <c r="V47" s="692" t="s">
        <v>289</v>
      </c>
    </row>
    <row r="48" spans="1:19" ht="15.75">
      <c r="A48" s="13"/>
      <c r="B48" s="33"/>
      <c r="C48" s="12"/>
      <c r="D48" s="12" t="s">
        <v>123</v>
      </c>
      <c r="E48" s="12"/>
      <c r="F48" s="12"/>
      <c r="G48" s="12"/>
      <c r="H48" s="12"/>
      <c r="I48" s="12"/>
      <c r="J48" s="12"/>
      <c r="K48" s="12"/>
      <c r="L48" s="12"/>
      <c r="M48" s="12"/>
      <c r="N48" s="12"/>
      <c r="O48" s="12"/>
      <c r="P48" s="12"/>
      <c r="Q48" s="29"/>
      <c r="R48" s="29"/>
      <c r="S48" s="13"/>
    </row>
    <row r="49" spans="1:19" ht="12.75" customHeight="1">
      <c r="A49" s="12"/>
      <c r="B49" s="12"/>
      <c r="C49" s="12"/>
      <c r="D49" s="12" t="s">
        <v>123</v>
      </c>
      <c r="E49" s="12"/>
      <c r="F49" s="12"/>
      <c r="G49" s="12"/>
      <c r="H49" s="12"/>
      <c r="I49" s="12"/>
      <c r="J49" s="12"/>
      <c r="K49" s="12"/>
      <c r="L49" s="12"/>
      <c r="M49" s="12"/>
      <c r="N49" s="12"/>
      <c r="O49" s="12"/>
      <c r="P49" s="12"/>
      <c r="Q49" s="29"/>
      <c r="R49" s="29"/>
      <c r="S49" s="13"/>
    </row>
    <row r="50" spans="1:19" ht="15.75">
      <c r="A50" s="12"/>
      <c r="B50" s="30"/>
      <c r="C50" s="12"/>
      <c r="D50" s="12"/>
      <c r="E50" s="12"/>
      <c r="F50" s="12"/>
      <c r="G50" s="12"/>
      <c r="H50" s="12"/>
      <c r="I50" s="12"/>
      <c r="J50" s="12"/>
      <c r="K50" s="12"/>
      <c r="L50" s="12"/>
      <c r="M50" s="12"/>
      <c r="N50" s="12"/>
      <c r="O50" s="12"/>
      <c r="P50" s="12"/>
      <c r="Q50" s="34"/>
      <c r="R50" s="34"/>
      <c r="S50" s="13"/>
    </row>
    <row r="51" spans="16:19" ht="15.75">
      <c r="P51" s="5"/>
      <c r="Q51" s="34"/>
      <c r="R51" s="34"/>
      <c r="S51" s="13"/>
    </row>
    <row r="52" spans="1:19" ht="18">
      <c r="A52" s="823"/>
      <c r="B52" s="823"/>
      <c r="C52" s="823"/>
      <c r="D52" s="823"/>
      <c r="E52" s="823"/>
      <c r="F52" s="823"/>
      <c r="G52" s="823"/>
      <c r="H52" s="823"/>
      <c r="I52" s="823"/>
      <c r="J52" s="823"/>
      <c r="K52" s="823"/>
      <c r="L52" s="823"/>
      <c r="M52" s="823"/>
      <c r="N52" s="823"/>
      <c r="O52" s="823"/>
      <c r="P52" s="823"/>
      <c r="Q52" s="372"/>
      <c r="R52" s="372"/>
      <c r="S52" s="13"/>
    </row>
    <row r="53" spans="1:19" ht="18">
      <c r="A53" s="367"/>
      <c r="B53" s="368"/>
      <c r="C53" s="369"/>
      <c r="D53" s="369"/>
      <c r="E53" s="369"/>
      <c r="F53" s="369"/>
      <c r="G53" s="369"/>
      <c r="H53" s="369"/>
      <c r="I53" s="369"/>
      <c r="J53" s="369"/>
      <c r="K53" s="369"/>
      <c r="L53" s="369"/>
      <c r="M53" s="369"/>
      <c r="N53" s="369"/>
      <c r="O53" s="369"/>
      <c r="P53" s="376"/>
      <c r="Q53" s="372"/>
      <c r="R53" s="372"/>
      <c r="S53" s="13"/>
    </row>
    <row r="54" spans="1:19" ht="41.25" customHeight="1">
      <c r="A54" s="816"/>
      <c r="B54" s="817"/>
      <c r="C54" s="817"/>
      <c r="D54" s="817"/>
      <c r="E54" s="817"/>
      <c r="F54" s="817"/>
      <c r="G54" s="817"/>
      <c r="H54" s="817"/>
      <c r="I54" s="817"/>
      <c r="J54" s="817"/>
      <c r="K54" s="817"/>
      <c r="L54" s="817"/>
      <c r="M54" s="817"/>
      <c r="N54" s="817"/>
      <c r="O54" s="817"/>
      <c r="P54" s="817"/>
      <c r="Q54" s="373"/>
      <c r="R54" s="374"/>
      <c r="S54" s="13"/>
    </row>
    <row r="55" spans="1:19" ht="14.25" customHeight="1">
      <c r="A55" s="367"/>
      <c r="B55" s="370"/>
      <c r="C55" s="371"/>
      <c r="D55" s="371"/>
      <c r="E55" s="371"/>
      <c r="F55" s="371"/>
      <c r="G55" s="371"/>
      <c r="H55" s="371"/>
      <c r="I55" s="371"/>
      <c r="J55" s="371"/>
      <c r="K55" s="371"/>
      <c r="L55" s="371"/>
      <c r="M55" s="371"/>
      <c r="N55" s="371"/>
      <c r="O55" s="371"/>
      <c r="P55" s="371"/>
      <c r="Q55" s="373"/>
      <c r="R55" s="373"/>
      <c r="S55" s="13"/>
    </row>
    <row r="56" spans="1:19" ht="77.25" customHeight="1">
      <c r="A56" s="816"/>
      <c r="B56" s="818"/>
      <c r="C56" s="818"/>
      <c r="D56" s="818"/>
      <c r="E56" s="818"/>
      <c r="F56" s="818"/>
      <c r="G56" s="818"/>
      <c r="H56" s="818"/>
      <c r="I56" s="818"/>
      <c r="J56" s="818"/>
      <c r="K56" s="818"/>
      <c r="L56" s="818"/>
      <c r="M56" s="818"/>
      <c r="N56" s="818"/>
      <c r="O56" s="818"/>
      <c r="P56" s="818"/>
      <c r="Q56" s="375"/>
      <c r="R56" s="374"/>
      <c r="S56" s="13"/>
    </row>
    <row r="57" spans="1:19" ht="12.75" customHeight="1">
      <c r="A57" s="367"/>
      <c r="B57" s="370"/>
      <c r="C57" s="371"/>
      <c r="D57" s="371"/>
      <c r="E57" s="371"/>
      <c r="F57" s="371"/>
      <c r="G57" s="371"/>
      <c r="H57" s="371"/>
      <c r="I57" s="371"/>
      <c r="J57" s="371"/>
      <c r="K57" s="371"/>
      <c r="L57" s="371"/>
      <c r="M57" s="371"/>
      <c r="N57" s="371"/>
      <c r="O57" s="371"/>
      <c r="P57" s="371"/>
      <c r="Q57" s="373"/>
      <c r="R57" s="373"/>
      <c r="S57" s="13"/>
    </row>
    <row r="58" spans="1:19" ht="36" customHeight="1">
      <c r="A58" s="816"/>
      <c r="B58" s="817"/>
      <c r="C58" s="817"/>
      <c r="D58" s="817"/>
      <c r="E58" s="817"/>
      <c r="F58" s="817"/>
      <c r="G58" s="817"/>
      <c r="H58" s="817"/>
      <c r="I58" s="817"/>
      <c r="J58" s="817"/>
      <c r="K58" s="817"/>
      <c r="L58" s="817"/>
      <c r="M58" s="817"/>
      <c r="N58" s="817"/>
      <c r="O58" s="817"/>
      <c r="P58" s="817"/>
      <c r="Q58" s="375"/>
      <c r="R58" s="374"/>
      <c r="S58" s="13"/>
    </row>
    <row r="59" spans="1:19" ht="42" customHeight="1">
      <c r="A59" s="821"/>
      <c r="B59" s="822"/>
      <c r="C59" s="822"/>
      <c r="D59" s="822"/>
      <c r="E59" s="822"/>
      <c r="F59" s="822"/>
      <c r="G59" s="822"/>
      <c r="H59" s="822"/>
      <c r="I59" s="822"/>
      <c r="J59" s="822"/>
      <c r="K59" s="822"/>
      <c r="L59" s="822"/>
      <c r="M59" s="822"/>
      <c r="N59" s="822"/>
      <c r="O59" s="822"/>
      <c r="P59" s="366"/>
      <c r="Q59" s="373"/>
      <c r="R59" s="373"/>
      <c r="S59" s="13"/>
    </row>
    <row r="60" spans="1:19" ht="27" customHeight="1">
      <c r="A60" s="249"/>
      <c r="B60" s="365"/>
      <c r="C60" s="366"/>
      <c r="D60" s="366"/>
      <c r="E60" s="366"/>
      <c r="F60" s="366"/>
      <c r="G60" s="366"/>
      <c r="H60" s="366"/>
      <c r="I60" s="366"/>
      <c r="J60" s="366"/>
      <c r="K60" s="366"/>
      <c r="L60" s="366"/>
      <c r="M60" s="366"/>
      <c r="N60" s="366"/>
      <c r="O60" s="366"/>
      <c r="P60" s="366"/>
      <c r="Q60" s="373"/>
      <c r="R60" s="373"/>
      <c r="S60" s="13"/>
    </row>
    <row r="61" spans="1:19" ht="52.5" customHeight="1">
      <c r="A61" s="819"/>
      <c r="B61" s="820"/>
      <c r="C61" s="820"/>
      <c r="D61" s="820"/>
      <c r="E61" s="820"/>
      <c r="F61" s="820"/>
      <c r="G61" s="820"/>
      <c r="H61" s="820"/>
      <c r="I61" s="820"/>
      <c r="J61" s="820"/>
      <c r="K61" s="820"/>
      <c r="L61" s="820"/>
      <c r="M61" s="820"/>
      <c r="N61" s="820"/>
      <c r="O61" s="820"/>
      <c r="P61" s="820"/>
      <c r="Q61" s="373"/>
      <c r="R61" s="373"/>
      <c r="S61" s="13"/>
    </row>
    <row r="62" spans="1:19" ht="52.5" customHeight="1">
      <c r="A62" s="819"/>
      <c r="B62" s="753"/>
      <c r="C62" s="753"/>
      <c r="D62" s="753"/>
      <c r="E62" s="753"/>
      <c r="F62" s="753"/>
      <c r="G62" s="753"/>
      <c r="H62" s="753"/>
      <c r="I62" s="753"/>
      <c r="J62" s="753"/>
      <c r="K62" s="753"/>
      <c r="L62" s="753"/>
      <c r="M62" s="753"/>
      <c r="N62" s="753"/>
      <c r="O62" s="753"/>
      <c r="P62" s="753"/>
      <c r="Q62" s="373"/>
      <c r="R62" s="373"/>
      <c r="S62" s="13"/>
    </row>
    <row r="63" spans="1:19" ht="18" customHeight="1">
      <c r="A63" s="249"/>
      <c r="B63" s="242"/>
      <c r="C63" s="246"/>
      <c r="D63" s="246"/>
      <c r="E63" s="246"/>
      <c r="F63" s="246"/>
      <c r="G63" s="246"/>
      <c r="H63" s="246"/>
      <c r="I63" s="246"/>
      <c r="J63" s="246"/>
      <c r="K63" s="246"/>
      <c r="L63" s="246"/>
      <c r="M63" s="246"/>
      <c r="N63" s="246"/>
      <c r="O63" s="246"/>
      <c r="P63" s="246"/>
      <c r="Q63" s="373"/>
      <c r="R63" s="373"/>
      <c r="S63" s="13"/>
    </row>
    <row r="64" spans="1:19" ht="22.5" customHeight="1" hidden="1">
      <c r="A64" s="249"/>
      <c r="B64" s="814" t="s">
        <v>59</v>
      </c>
      <c r="C64" s="815"/>
      <c r="D64" s="815"/>
      <c r="E64" s="815"/>
      <c r="F64" s="815"/>
      <c r="G64" s="815"/>
      <c r="H64" s="815"/>
      <c r="I64" s="815"/>
      <c r="J64" s="815"/>
      <c r="K64" s="815"/>
      <c r="L64" s="815"/>
      <c r="M64" s="815"/>
      <c r="N64" s="815"/>
      <c r="O64" s="815"/>
      <c r="P64" s="815"/>
      <c r="Q64" s="815"/>
      <c r="R64" s="815"/>
      <c r="S64" s="13"/>
    </row>
    <row r="65" spans="1:19" ht="15.75" hidden="1">
      <c r="A65" s="249"/>
      <c r="B65" s="249"/>
      <c r="C65" s="249"/>
      <c r="D65" s="249"/>
      <c r="E65" s="249"/>
      <c r="F65" s="249"/>
      <c r="G65" s="249"/>
      <c r="H65" s="249"/>
      <c r="I65" s="249"/>
      <c r="J65" s="249"/>
      <c r="K65" s="249"/>
      <c r="L65" s="249"/>
      <c r="M65" s="249"/>
      <c r="N65" s="249"/>
      <c r="O65" s="249"/>
      <c r="P65" s="249"/>
      <c r="Q65" s="250"/>
      <c r="R65" s="251"/>
      <c r="S65" s="13"/>
    </row>
    <row r="66" spans="1:19" ht="18.75" hidden="1">
      <c r="A66" s="249"/>
      <c r="B66" s="245" t="s">
        <v>58</v>
      </c>
      <c r="C66" s="249"/>
      <c r="D66" s="249"/>
      <c r="E66" s="249"/>
      <c r="F66" s="249"/>
      <c r="G66" s="249"/>
      <c r="H66" s="249"/>
      <c r="I66" s="249"/>
      <c r="J66" s="249"/>
      <c r="K66" s="249"/>
      <c r="L66" s="249"/>
      <c r="M66" s="249"/>
      <c r="N66" s="249"/>
      <c r="O66" s="249"/>
      <c r="P66" s="249"/>
      <c r="Q66" s="251"/>
      <c r="R66" s="251"/>
      <c r="S66" s="13"/>
    </row>
    <row r="67" spans="1:19" ht="15.75" hidden="1">
      <c r="A67" s="249"/>
      <c r="B67" s="249"/>
      <c r="C67" s="249"/>
      <c r="D67" s="249"/>
      <c r="E67" s="249"/>
      <c r="F67" s="249"/>
      <c r="G67" s="249"/>
      <c r="H67" s="249"/>
      <c r="I67" s="249"/>
      <c r="J67" s="249"/>
      <c r="K67" s="249"/>
      <c r="L67" s="249"/>
      <c r="M67" s="249"/>
      <c r="N67" s="249"/>
      <c r="O67" s="249"/>
      <c r="P67" s="249"/>
      <c r="Q67" s="251"/>
      <c r="R67" s="251"/>
      <c r="S67" s="13"/>
    </row>
    <row r="68" spans="1:19" ht="65.25" customHeight="1" hidden="1">
      <c r="A68" s="249"/>
      <c r="B68" s="814" t="s">
        <v>60</v>
      </c>
      <c r="C68" s="815"/>
      <c r="D68" s="815"/>
      <c r="E68" s="815"/>
      <c r="F68" s="815"/>
      <c r="G68" s="815"/>
      <c r="H68" s="815"/>
      <c r="I68" s="815"/>
      <c r="J68" s="815"/>
      <c r="K68" s="815"/>
      <c r="L68" s="815"/>
      <c r="M68" s="815"/>
      <c r="N68" s="815"/>
      <c r="O68" s="815"/>
      <c r="P68" s="815"/>
      <c r="Q68" s="815"/>
      <c r="R68" s="815"/>
      <c r="S68" s="13"/>
    </row>
    <row r="69" spans="2:19" ht="15.75">
      <c r="B69" s="103"/>
      <c r="Q69" s="28"/>
      <c r="R69" s="28"/>
      <c r="S69" s="13"/>
    </row>
    <row r="70" spans="17:19" ht="15.75">
      <c r="Q70" s="28"/>
      <c r="R70" s="28"/>
      <c r="S70" s="13"/>
    </row>
    <row r="71" spans="17:19" ht="15.75">
      <c r="Q71" s="28"/>
      <c r="R71" s="28"/>
      <c r="S71" s="13"/>
    </row>
    <row r="72" spans="17:19" ht="15.75">
      <c r="Q72" s="28"/>
      <c r="R72" s="28"/>
      <c r="S72" s="13"/>
    </row>
    <row r="73" spans="17:19" ht="15.75">
      <c r="Q73" s="28"/>
      <c r="R73" s="28"/>
      <c r="S73" s="13"/>
    </row>
    <row r="74" spans="17:19" ht="15.75">
      <c r="Q74" s="28"/>
      <c r="R74" s="28"/>
      <c r="S74" s="13"/>
    </row>
    <row r="75" spans="17:19" ht="15.75">
      <c r="Q75" s="28"/>
      <c r="R75" s="28"/>
      <c r="S75" s="13"/>
    </row>
    <row r="76" spans="17:19" ht="15.75">
      <c r="Q76" s="28"/>
      <c r="R76" s="28"/>
      <c r="S76" s="13"/>
    </row>
    <row r="77" spans="17:19" ht="15.75">
      <c r="Q77" s="28"/>
      <c r="R77" s="28"/>
      <c r="S77" s="13"/>
    </row>
    <row r="78" spans="17:19" ht="15.75">
      <c r="Q78" s="28"/>
      <c r="R78" s="28"/>
      <c r="S78" s="13"/>
    </row>
    <row r="79" spans="17:19" ht="15.75">
      <c r="Q79" s="28"/>
      <c r="R79" s="28"/>
      <c r="S79" s="13"/>
    </row>
    <row r="80" spans="17:19" ht="15.75">
      <c r="Q80" s="28"/>
      <c r="R80" s="28"/>
      <c r="S80" s="13"/>
    </row>
    <row r="81" spans="17:19" ht="15.75">
      <c r="Q81" s="28"/>
      <c r="R81" s="29"/>
      <c r="S81" s="13"/>
    </row>
    <row r="82" spans="17:19" ht="15.75">
      <c r="Q82" s="28"/>
      <c r="R82" s="29"/>
      <c r="S82" s="13"/>
    </row>
    <row r="83" spans="17:19" ht="15.75">
      <c r="Q83" s="28"/>
      <c r="R83" s="28"/>
      <c r="S83" s="13"/>
    </row>
    <row r="84" spans="17:19" ht="15.75">
      <c r="Q84" s="28"/>
      <c r="R84" s="28"/>
      <c r="S84" s="13"/>
    </row>
    <row r="85" spans="17:19" ht="15.75">
      <c r="Q85" s="28"/>
      <c r="R85" s="28"/>
      <c r="S85" s="13"/>
    </row>
    <row r="86" spans="17:19" ht="15.75">
      <c r="Q86" s="28"/>
      <c r="R86" s="28"/>
      <c r="S86" s="13"/>
    </row>
    <row r="87" spans="17:19" ht="15.75">
      <c r="Q87" s="28"/>
      <c r="R87" s="28"/>
      <c r="S87" s="13"/>
    </row>
    <row r="88" spans="17:19" ht="15.75">
      <c r="Q88" s="28"/>
      <c r="R88" s="28"/>
      <c r="S88" s="13"/>
    </row>
    <row r="89" spans="17:19" ht="15.75">
      <c r="Q89" s="28"/>
      <c r="R89" s="28"/>
      <c r="S89" s="13"/>
    </row>
    <row r="90" spans="17:19" ht="15.75">
      <c r="Q90" s="28"/>
      <c r="R90" s="28"/>
      <c r="S90" s="13"/>
    </row>
    <row r="91" spans="17:19" ht="15.75">
      <c r="Q91" s="28"/>
      <c r="R91" s="28"/>
      <c r="S91" s="13"/>
    </row>
    <row r="92" spans="17:19" ht="15.75">
      <c r="Q92" s="28"/>
      <c r="R92" s="28"/>
      <c r="S92" s="13"/>
    </row>
    <row r="93" spans="17:19" ht="15.75">
      <c r="Q93" s="28"/>
      <c r="R93" s="28"/>
      <c r="S93" s="13"/>
    </row>
    <row r="94" spans="17:19" ht="15.75">
      <c r="Q94" s="28"/>
      <c r="R94" s="28"/>
      <c r="S94" s="13"/>
    </row>
    <row r="95" spans="17:19" ht="15.75">
      <c r="Q95" s="28"/>
      <c r="R95" s="28"/>
      <c r="S95" s="13"/>
    </row>
    <row r="96" spans="17:19" ht="15.75">
      <c r="Q96" s="35"/>
      <c r="R96" s="28"/>
      <c r="S96" s="13"/>
    </row>
    <row r="97" spans="17:19" ht="15.75">
      <c r="Q97" s="13"/>
      <c r="R97" s="13"/>
      <c r="S97" s="13"/>
    </row>
    <row r="98" spans="17:19" ht="15.75">
      <c r="Q98" s="12"/>
      <c r="R98" s="12"/>
      <c r="S98" s="13"/>
    </row>
    <row r="99" spans="17:19" ht="15.75">
      <c r="Q99" s="12"/>
      <c r="R99" s="12"/>
      <c r="S99" s="13"/>
    </row>
    <row r="100" spans="17:19" ht="15.75">
      <c r="Q100" s="12"/>
      <c r="R100" s="12"/>
      <c r="S100" s="13"/>
    </row>
    <row r="101" spans="17:19" ht="15.75">
      <c r="Q101" s="12"/>
      <c r="R101" s="12"/>
      <c r="S101" s="13"/>
    </row>
    <row r="102" ht="15.75">
      <c r="S102" s="13"/>
    </row>
    <row r="103" ht="15.75">
      <c r="S103" s="13"/>
    </row>
  </sheetData>
  <sheetProtection/>
  <mergeCells count="13">
    <mergeCell ref="A52:P52"/>
    <mergeCell ref="C20:D20"/>
    <mergeCell ref="B46:R47"/>
    <mergeCell ref="J8:M8"/>
    <mergeCell ref="F8:I8"/>
    <mergeCell ref="B68:R68"/>
    <mergeCell ref="A54:P54"/>
    <mergeCell ref="A56:P56"/>
    <mergeCell ref="A58:P58"/>
    <mergeCell ref="A61:P61"/>
    <mergeCell ref="A59:O59"/>
    <mergeCell ref="A62:P62"/>
    <mergeCell ref="B64:R64"/>
  </mergeCells>
  <printOptions horizontalCentered="1"/>
  <pageMargins left="0.75" right="0.75" top="0.67" bottom="0.5" header="0.5" footer="0.5"/>
  <pageSetup horizontalDpi="600" verticalDpi="600" orientation="landscape" scale="65"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17"/>
  <sheetViews>
    <sheetView view="pageBreakPreview" zoomScale="60" zoomScalePageLayoutView="0" workbookViewId="0" topLeftCell="A1">
      <selection activeCell="C27" sqref="C27"/>
    </sheetView>
  </sheetViews>
  <sheetFormatPr defaultColWidth="8.88671875" defaultRowHeight="15"/>
  <sheetData>
    <row r="1" spans="1:11" ht="20.25">
      <c r="A1" s="830" t="s">
        <v>266</v>
      </c>
      <c r="B1" s="830"/>
      <c r="C1" s="830"/>
      <c r="D1" s="830"/>
      <c r="E1" s="830"/>
      <c r="F1" s="830"/>
      <c r="G1" s="830"/>
      <c r="H1" s="830"/>
      <c r="I1" s="830"/>
      <c r="J1" s="830"/>
      <c r="K1" s="690" t="s">
        <v>288</v>
      </c>
    </row>
    <row r="2" spans="1:11" ht="20.25">
      <c r="A2" s="831"/>
      <c r="B2" s="831"/>
      <c r="C2" s="831"/>
      <c r="D2" s="831"/>
      <c r="E2" s="831"/>
      <c r="F2" s="831"/>
      <c r="G2" s="831"/>
      <c r="H2" s="831"/>
      <c r="I2" s="831"/>
      <c r="J2" s="832"/>
      <c r="K2" s="690" t="s">
        <v>288</v>
      </c>
    </row>
    <row r="3" spans="1:11" ht="24.75" customHeight="1">
      <c r="A3" s="829" t="s">
        <v>218</v>
      </c>
      <c r="B3" s="829"/>
      <c r="C3" s="829"/>
      <c r="D3" s="829"/>
      <c r="E3" s="829"/>
      <c r="F3" s="829"/>
      <c r="G3" s="829"/>
      <c r="H3" s="829"/>
      <c r="I3" s="829"/>
      <c r="J3" s="829"/>
      <c r="K3" s="690" t="s">
        <v>288</v>
      </c>
    </row>
    <row r="4" spans="1:11" ht="24.75" customHeight="1">
      <c r="A4" s="829"/>
      <c r="B4" s="829"/>
      <c r="C4" s="829"/>
      <c r="D4" s="829"/>
      <c r="E4" s="829"/>
      <c r="F4" s="829"/>
      <c r="G4" s="829"/>
      <c r="H4" s="829"/>
      <c r="I4" s="829"/>
      <c r="J4" s="829"/>
      <c r="K4" s="690" t="s">
        <v>288</v>
      </c>
    </row>
    <row r="5" spans="1:11" ht="24.75" customHeight="1">
      <c r="A5" s="829"/>
      <c r="B5" s="829"/>
      <c r="C5" s="829"/>
      <c r="D5" s="829"/>
      <c r="E5" s="829"/>
      <c r="F5" s="829"/>
      <c r="G5" s="829"/>
      <c r="H5" s="829"/>
      <c r="I5" s="829"/>
      <c r="J5" s="829"/>
      <c r="K5" s="690" t="s">
        <v>288</v>
      </c>
    </row>
    <row r="6" spans="1:11" ht="15" customHeight="1">
      <c r="A6" s="543"/>
      <c r="B6" s="543"/>
      <c r="C6" s="543"/>
      <c r="D6" s="543"/>
      <c r="E6" s="543"/>
      <c r="F6" s="543"/>
      <c r="G6" s="543"/>
      <c r="H6" s="543"/>
      <c r="I6" s="543"/>
      <c r="J6" s="543"/>
      <c r="K6" s="690" t="s">
        <v>288</v>
      </c>
    </row>
    <row r="7" spans="1:11" ht="24.75" customHeight="1">
      <c r="A7" s="829" t="s">
        <v>219</v>
      </c>
      <c r="B7" s="829"/>
      <c r="C7" s="829"/>
      <c r="D7" s="829"/>
      <c r="E7" s="829"/>
      <c r="F7" s="829"/>
      <c r="G7" s="829"/>
      <c r="H7" s="829"/>
      <c r="I7" s="829"/>
      <c r="J7" s="829"/>
      <c r="K7" s="690" t="s">
        <v>288</v>
      </c>
    </row>
    <row r="8" spans="1:11" ht="24.75" customHeight="1">
      <c r="A8" s="829"/>
      <c r="B8" s="829"/>
      <c r="C8" s="829"/>
      <c r="D8" s="829"/>
      <c r="E8" s="829"/>
      <c r="F8" s="829"/>
      <c r="G8" s="829"/>
      <c r="H8" s="829"/>
      <c r="I8" s="829"/>
      <c r="J8" s="829"/>
      <c r="K8" s="690" t="s">
        <v>288</v>
      </c>
    </row>
    <row r="9" spans="1:11" ht="24.75" customHeight="1">
      <c r="A9" s="829"/>
      <c r="B9" s="829"/>
      <c r="C9" s="829"/>
      <c r="D9" s="829"/>
      <c r="E9" s="829"/>
      <c r="F9" s="829"/>
      <c r="G9" s="829"/>
      <c r="H9" s="829"/>
      <c r="I9" s="829"/>
      <c r="J9" s="829"/>
      <c r="K9" s="690" t="s">
        <v>289</v>
      </c>
    </row>
    <row r="10" spans="1:10" ht="15" customHeight="1">
      <c r="A10" s="543"/>
      <c r="B10" s="543"/>
      <c r="C10" s="543"/>
      <c r="D10" s="543"/>
      <c r="E10" s="543"/>
      <c r="F10" s="543"/>
      <c r="G10" s="543"/>
      <c r="H10" s="543"/>
      <c r="I10" s="543"/>
      <c r="J10" s="543"/>
    </row>
    <row r="11" spans="1:10" ht="9.75" customHeight="1">
      <c r="A11" s="829"/>
      <c r="B11" s="829"/>
      <c r="C11" s="829"/>
      <c r="D11" s="829"/>
      <c r="E11" s="829"/>
      <c r="F11" s="829"/>
      <c r="G11" s="829"/>
      <c r="H11" s="829"/>
      <c r="I11" s="829"/>
      <c r="J11" s="829"/>
    </row>
    <row r="12" spans="1:10" ht="24.75" customHeight="1">
      <c r="A12" s="829"/>
      <c r="B12" s="829"/>
      <c r="C12" s="829"/>
      <c r="D12" s="829"/>
      <c r="E12" s="829"/>
      <c r="F12" s="829"/>
      <c r="G12" s="829"/>
      <c r="H12" s="829"/>
      <c r="I12" s="829"/>
      <c r="J12" s="829"/>
    </row>
    <row r="13" spans="1:10" ht="24.75" customHeight="1">
      <c r="A13" s="829"/>
      <c r="B13" s="829"/>
      <c r="C13" s="829"/>
      <c r="D13" s="829"/>
      <c r="E13" s="829"/>
      <c r="F13" s="829"/>
      <c r="G13" s="829"/>
      <c r="H13" s="829"/>
      <c r="I13" s="829"/>
      <c r="J13" s="829"/>
    </row>
    <row r="14" spans="1:10" ht="15" customHeight="1">
      <c r="A14" s="543"/>
      <c r="B14" s="543"/>
      <c r="C14" s="543"/>
      <c r="D14" s="543"/>
      <c r="E14" s="543"/>
      <c r="F14" s="543"/>
      <c r="G14" s="543"/>
      <c r="H14" s="543"/>
      <c r="I14" s="543"/>
      <c r="J14" s="543"/>
    </row>
    <row r="15" spans="1:10" ht="22.5" customHeight="1">
      <c r="A15" s="829" t="s">
        <v>123</v>
      </c>
      <c r="B15" s="829"/>
      <c r="C15" s="829"/>
      <c r="D15" s="829"/>
      <c r="E15" s="829"/>
      <c r="F15" s="829"/>
      <c r="G15" s="829"/>
      <c r="H15" s="829"/>
      <c r="I15" s="829"/>
      <c r="J15" s="829"/>
    </row>
    <row r="16" spans="1:10" ht="22.5" customHeight="1">
      <c r="A16" s="829"/>
      <c r="B16" s="829"/>
      <c r="C16" s="829"/>
      <c r="D16" s="829"/>
      <c r="E16" s="829"/>
      <c r="F16" s="829"/>
      <c r="G16" s="829"/>
      <c r="H16" s="829"/>
      <c r="I16" s="829"/>
      <c r="J16" s="829"/>
    </row>
    <row r="17" spans="1:10" ht="22.5" customHeight="1">
      <c r="A17" s="829"/>
      <c r="B17" s="829"/>
      <c r="C17" s="829"/>
      <c r="D17" s="829"/>
      <c r="E17" s="829"/>
      <c r="F17" s="829"/>
      <c r="G17" s="829"/>
      <c r="H17" s="829"/>
      <c r="I17" s="829"/>
      <c r="J17" s="829"/>
    </row>
  </sheetData>
  <sheetProtection/>
  <mergeCells count="6">
    <mergeCell ref="A15:J17"/>
    <mergeCell ref="A1:J1"/>
    <mergeCell ref="A2:J2"/>
    <mergeCell ref="A3:J5"/>
    <mergeCell ref="A7:J9"/>
    <mergeCell ref="A11:J13"/>
  </mergeCells>
  <printOptions/>
  <pageMargins left="0.75" right="0.75" top="1" bottom="1" header="0.5" footer="0.5"/>
  <pageSetup fitToHeight="1" fitToWidth="1" horizontalDpi="600" verticalDpi="600" orientation="landscape" r:id="rId1"/>
  <headerFooter alignWithMargins="0">
    <oddFooter>&amp;CExhibit M - Status of Congressionally Requested Studies, Reports, and Evaluations</oddFooter>
  </headerFooter>
</worksheet>
</file>

<file path=xl/worksheets/sheet14.xml><?xml version="1.0" encoding="utf-8"?>
<worksheet xmlns="http://schemas.openxmlformats.org/spreadsheetml/2006/main" xmlns:r="http://schemas.openxmlformats.org/officeDocument/2006/relationships">
  <dimension ref="A1:K12"/>
  <sheetViews>
    <sheetView view="pageBreakPreview" zoomScale="60" zoomScalePageLayoutView="0" workbookViewId="0" topLeftCell="A1">
      <selection activeCell="A1" sqref="A1:J1"/>
    </sheetView>
  </sheetViews>
  <sheetFormatPr defaultColWidth="8.88671875" defaultRowHeight="15"/>
  <sheetData>
    <row r="1" spans="1:10" ht="20.25">
      <c r="A1" s="830" t="s">
        <v>286</v>
      </c>
      <c r="B1" s="830"/>
      <c r="C1" s="830"/>
      <c r="D1" s="830"/>
      <c r="E1" s="830"/>
      <c r="F1" s="830"/>
      <c r="G1" s="830"/>
      <c r="H1" s="830"/>
      <c r="I1" s="830"/>
      <c r="J1" s="830"/>
    </row>
    <row r="3" spans="1:11" ht="15.75">
      <c r="A3" s="641" t="s">
        <v>279</v>
      </c>
      <c r="B3" s="642"/>
      <c r="C3" s="642"/>
      <c r="D3" s="642"/>
      <c r="E3" s="642"/>
      <c r="F3" s="642"/>
      <c r="G3" s="642"/>
      <c r="H3" s="642"/>
      <c r="I3" s="642"/>
      <c r="J3" s="642"/>
      <c r="K3" s="642"/>
    </row>
    <row r="4" spans="1:11" ht="15.75">
      <c r="A4" s="641" t="s">
        <v>280</v>
      </c>
      <c r="B4" s="642"/>
      <c r="C4" s="642"/>
      <c r="D4" s="642"/>
      <c r="E4" s="642"/>
      <c r="F4" s="642"/>
      <c r="G4" s="642"/>
      <c r="H4" s="642"/>
      <c r="I4" s="642"/>
      <c r="J4" s="642"/>
      <c r="K4" s="642"/>
    </row>
    <row r="5" spans="1:11" ht="15.75">
      <c r="A5" s="642" t="s">
        <v>281</v>
      </c>
      <c r="B5" s="642"/>
      <c r="C5" s="642"/>
      <c r="D5" s="642"/>
      <c r="E5" s="642"/>
      <c r="F5" s="642"/>
      <c r="G5" s="642"/>
      <c r="H5" s="642"/>
      <c r="I5" s="642"/>
      <c r="J5" s="642"/>
      <c r="K5" s="642"/>
    </row>
    <row r="6" spans="1:11" ht="15.75">
      <c r="A6" s="641" t="s">
        <v>282</v>
      </c>
      <c r="B6" s="642"/>
      <c r="C6" s="642"/>
      <c r="D6" s="642"/>
      <c r="E6" s="642"/>
      <c r="F6" s="642"/>
      <c r="G6" s="642"/>
      <c r="H6" s="642"/>
      <c r="I6" s="642"/>
      <c r="J6" s="642"/>
      <c r="K6" s="642"/>
    </row>
    <row r="7" spans="1:11" ht="15.75">
      <c r="A7" s="641" t="s">
        <v>285</v>
      </c>
      <c r="B7" s="642"/>
      <c r="C7" s="642"/>
      <c r="D7" s="642"/>
      <c r="E7" s="642"/>
      <c r="F7" s="642"/>
      <c r="G7" s="642"/>
      <c r="H7" s="642"/>
      <c r="I7" s="642"/>
      <c r="J7" s="642"/>
      <c r="K7" s="642"/>
    </row>
    <row r="8" spans="1:11" ht="15.75">
      <c r="A8" s="641" t="s">
        <v>283</v>
      </c>
      <c r="B8" s="642"/>
      <c r="C8" s="642"/>
      <c r="D8" s="642"/>
      <c r="E8" s="642"/>
      <c r="F8" s="642"/>
      <c r="G8" s="642"/>
      <c r="H8" s="642"/>
      <c r="I8" s="642"/>
      <c r="J8" s="642"/>
      <c r="K8" s="642"/>
    </row>
    <row r="9" spans="1:11" ht="15.75">
      <c r="A9" s="641" t="s">
        <v>284</v>
      </c>
      <c r="B9" s="642"/>
      <c r="C9" s="642"/>
      <c r="D9" s="642"/>
      <c r="E9" s="642"/>
      <c r="F9" s="642"/>
      <c r="G9" s="642"/>
      <c r="H9" s="642"/>
      <c r="I9" s="642"/>
      <c r="J9" s="642"/>
      <c r="K9" s="642"/>
    </row>
    <row r="10" spans="1:11" ht="15.75">
      <c r="A10" s="642" t="s">
        <v>281</v>
      </c>
      <c r="B10" s="642"/>
      <c r="C10" s="642"/>
      <c r="D10" s="642"/>
      <c r="E10" s="642"/>
      <c r="F10" s="642"/>
      <c r="G10" s="642"/>
      <c r="H10" s="642"/>
      <c r="I10" s="642"/>
      <c r="J10" s="642"/>
      <c r="K10" s="642"/>
    </row>
    <row r="11" spans="1:11" ht="15.75">
      <c r="A11" s="641" t="s">
        <v>287</v>
      </c>
      <c r="B11" s="642"/>
      <c r="C11" s="642"/>
      <c r="D11" s="642"/>
      <c r="E11" s="642"/>
      <c r="F11" s="642"/>
      <c r="G11" s="642"/>
      <c r="H11" s="642"/>
      <c r="I11" s="642"/>
      <c r="J11" s="642"/>
      <c r="K11" s="642"/>
    </row>
    <row r="12" spans="1:11" ht="15.75">
      <c r="A12" s="642"/>
      <c r="B12" s="642"/>
      <c r="C12" s="642"/>
      <c r="D12" s="642"/>
      <c r="E12" s="642"/>
      <c r="F12" s="642"/>
      <c r="G12" s="642"/>
      <c r="H12" s="642"/>
      <c r="I12" s="642"/>
      <c r="J12" s="642"/>
      <c r="K12" s="642"/>
    </row>
  </sheetData>
  <sheetProtection/>
  <mergeCells count="1">
    <mergeCell ref="A1:J1"/>
  </mergeCells>
  <printOptions/>
  <pageMargins left="0.75" right="0.75" top="1" bottom="1" header="0.5" footer="0.5"/>
  <pageSetup horizontalDpi="600" verticalDpi="600" orientation="landscape" scale="95" r:id="rId1"/>
  <headerFooter alignWithMargins="0">
    <oddFooter>&amp;CExhibit N - Additional Information</oddFooter>
  </headerFooter>
</worksheet>
</file>

<file path=xl/worksheets/sheet2.xml><?xml version="1.0" encoding="utf-8"?>
<worksheet xmlns="http://schemas.openxmlformats.org/spreadsheetml/2006/main" xmlns:r="http://schemas.openxmlformats.org/officeDocument/2006/relationships">
  <dimension ref="A1:AG149"/>
  <sheetViews>
    <sheetView showGridLines="0" showOutlineSymbols="0" view="pageBreakPreview" zoomScale="50" zoomScaleNormal="50" zoomScaleSheetLayoutView="50" zoomScalePageLayoutView="0" workbookViewId="0" topLeftCell="A1">
      <selection activeCell="AF42" sqref="AF42"/>
    </sheetView>
  </sheetViews>
  <sheetFormatPr defaultColWidth="9.6640625" defaultRowHeight="15"/>
  <cols>
    <col min="1" max="1" width="2.5546875" style="7" customWidth="1"/>
    <col min="2" max="2" width="6.6640625" style="7" customWidth="1"/>
    <col min="3" max="3" width="24.99609375" style="7" customWidth="1"/>
    <col min="4" max="4" width="7.3359375" style="7" customWidth="1"/>
    <col min="5" max="5" width="1.66796875" style="7" customWidth="1"/>
    <col min="6" max="6" width="1.88671875" style="7" customWidth="1"/>
    <col min="7" max="7" width="6.88671875" style="13" customWidth="1"/>
    <col min="8" max="8" width="6.21484375" style="13" customWidth="1"/>
    <col min="9" max="9" width="10.21484375" style="13" customWidth="1"/>
    <col min="10" max="10" width="1.66796875" style="13" customWidth="1"/>
    <col min="11" max="11" width="5.6640625" style="13" customWidth="1"/>
    <col min="12" max="12" width="6.21484375" style="13" customWidth="1"/>
    <col min="13" max="13" width="9.77734375" style="13" customWidth="1"/>
    <col min="14" max="14" width="1.66796875" style="13" customWidth="1"/>
    <col min="15" max="16" width="5.6640625" style="13" customWidth="1"/>
    <col min="17" max="17" width="7.6640625" style="13" customWidth="1"/>
    <col min="18" max="18" width="1.66796875" style="13" customWidth="1"/>
    <col min="19" max="19" width="5.6640625" style="13" customWidth="1"/>
    <col min="20" max="20" width="6.10546875" style="13" customWidth="1"/>
    <col min="21" max="21" width="9.77734375" style="13" customWidth="1"/>
    <col min="22" max="22" width="1.66796875" style="13" customWidth="1"/>
    <col min="23" max="24" width="5.6640625" style="13" customWidth="1"/>
    <col min="25" max="25" width="8.5546875" style="13" customWidth="1"/>
    <col min="26" max="26" width="1.66796875" style="13" customWidth="1"/>
    <col min="27" max="27" width="6.10546875" style="13" customWidth="1"/>
    <col min="28" max="28" width="5.6640625" style="13" customWidth="1"/>
    <col min="29" max="29" width="6.99609375" style="13" customWidth="1"/>
    <col min="30" max="30" width="9.5546875" style="13" customWidth="1"/>
    <col min="31" max="31" width="7.3359375" style="13" customWidth="1"/>
    <col min="32" max="32" width="11.5546875" style="13" customWidth="1"/>
    <col min="33" max="34" width="5.6640625" style="7" customWidth="1"/>
    <col min="35" max="35" width="7.6640625" style="7" customWidth="1"/>
    <col min="36" max="16384" width="9.6640625" style="7" customWidth="1"/>
  </cols>
  <sheetData>
    <row r="1" spans="1:33" ht="18.75">
      <c r="A1" s="514" t="s">
        <v>193</v>
      </c>
      <c r="B1" s="535"/>
      <c r="C1" s="535"/>
      <c r="D1" s="535"/>
      <c r="E1" s="535"/>
      <c r="AG1" s="688" t="s">
        <v>288</v>
      </c>
    </row>
    <row r="2" ht="15.75">
      <c r="AG2" s="688"/>
    </row>
    <row r="3" spans="1:33" ht="15.75">
      <c r="A3" s="8"/>
      <c r="B3" s="8"/>
      <c r="C3" s="8"/>
      <c r="D3" s="8"/>
      <c r="E3" s="8"/>
      <c r="F3" s="8"/>
      <c r="G3" s="12"/>
      <c r="H3" s="12"/>
      <c r="I3" s="12"/>
      <c r="J3" s="12"/>
      <c r="K3" s="12"/>
      <c r="L3" s="12"/>
      <c r="M3" s="12"/>
      <c r="N3" s="12"/>
      <c r="O3" s="12"/>
      <c r="P3" s="12"/>
      <c r="Q3" s="12"/>
      <c r="R3" s="12"/>
      <c r="S3" s="12"/>
      <c r="T3" s="12"/>
      <c r="U3" s="12"/>
      <c r="V3" s="12"/>
      <c r="W3" s="12"/>
      <c r="X3" s="12"/>
      <c r="Y3" s="12"/>
      <c r="Z3" s="12"/>
      <c r="AA3" s="12"/>
      <c r="AB3" s="12"/>
      <c r="AC3" s="12"/>
      <c r="AD3" s="12"/>
      <c r="AE3" s="12"/>
      <c r="AF3" s="12"/>
      <c r="AG3" s="688"/>
    </row>
    <row r="4" spans="1:33" ht="22.5">
      <c r="A4" s="172" t="s">
        <v>111</v>
      </c>
      <c r="B4" s="9"/>
      <c r="C4" s="9"/>
      <c r="D4" s="9"/>
      <c r="E4" s="9"/>
      <c r="F4" s="9"/>
      <c r="G4" s="4"/>
      <c r="H4" s="4"/>
      <c r="I4" s="4"/>
      <c r="J4" s="4"/>
      <c r="K4" s="4"/>
      <c r="L4" s="4"/>
      <c r="M4" s="4"/>
      <c r="N4" s="4"/>
      <c r="O4" s="4"/>
      <c r="P4" s="15"/>
      <c r="Q4" s="4"/>
      <c r="R4" s="4"/>
      <c r="S4" s="4"/>
      <c r="T4" s="4"/>
      <c r="U4" s="4"/>
      <c r="V4" s="4"/>
      <c r="W4" s="4"/>
      <c r="X4" s="4"/>
      <c r="Y4" s="4"/>
      <c r="Z4" s="4"/>
      <c r="AA4" s="4"/>
      <c r="AB4" s="4"/>
      <c r="AC4" s="4"/>
      <c r="AD4" s="4"/>
      <c r="AE4" s="4"/>
      <c r="AF4" s="4"/>
      <c r="AG4" s="688" t="s">
        <v>288</v>
      </c>
    </row>
    <row r="5" spans="1:33" ht="23.25">
      <c r="A5" s="173" t="s">
        <v>156</v>
      </c>
      <c r="B5" s="9"/>
      <c r="C5" s="9"/>
      <c r="D5" s="9"/>
      <c r="E5" s="9"/>
      <c r="F5" s="9"/>
      <c r="G5" s="4"/>
      <c r="H5" s="4"/>
      <c r="I5" s="4"/>
      <c r="J5" s="4"/>
      <c r="K5" s="4"/>
      <c r="L5" s="4"/>
      <c r="M5" s="4"/>
      <c r="N5" s="4"/>
      <c r="O5" s="4"/>
      <c r="P5" s="15"/>
      <c r="Q5" s="4"/>
      <c r="R5" s="4"/>
      <c r="S5" s="4"/>
      <c r="T5" s="4"/>
      <c r="U5" s="4"/>
      <c r="V5" s="4"/>
      <c r="W5" s="4"/>
      <c r="X5" s="4"/>
      <c r="Y5" s="4"/>
      <c r="Z5" s="4"/>
      <c r="AA5" s="4"/>
      <c r="AB5" s="4"/>
      <c r="AC5" s="4"/>
      <c r="AD5" s="4"/>
      <c r="AE5" s="4"/>
      <c r="AF5" s="4"/>
      <c r="AG5" s="688" t="s">
        <v>288</v>
      </c>
    </row>
    <row r="6" spans="1:33" ht="23.25">
      <c r="A6" s="173" t="s">
        <v>101</v>
      </c>
      <c r="B6" s="9"/>
      <c r="C6" s="9"/>
      <c r="D6" s="9"/>
      <c r="E6" s="9"/>
      <c r="F6" s="9"/>
      <c r="G6" s="4"/>
      <c r="H6" s="4"/>
      <c r="I6" s="4"/>
      <c r="J6" s="4"/>
      <c r="K6" s="4"/>
      <c r="L6" s="4"/>
      <c r="M6" s="4"/>
      <c r="N6" s="4"/>
      <c r="O6" s="4"/>
      <c r="P6" s="15"/>
      <c r="Q6" s="4"/>
      <c r="R6" s="4"/>
      <c r="S6" s="4"/>
      <c r="T6" s="4"/>
      <c r="U6" s="4"/>
      <c r="V6" s="4"/>
      <c r="W6" s="4"/>
      <c r="X6" s="4"/>
      <c r="Y6" s="4"/>
      <c r="Z6" s="4"/>
      <c r="AA6" s="4"/>
      <c r="AB6" s="4"/>
      <c r="AC6" s="4"/>
      <c r="AD6" s="4"/>
      <c r="AE6" s="4"/>
      <c r="AF6" s="4"/>
      <c r="AG6" s="688" t="s">
        <v>288</v>
      </c>
    </row>
    <row r="7" spans="1:33" ht="23.25">
      <c r="A7" s="173" t="s">
        <v>100</v>
      </c>
      <c r="B7" s="9"/>
      <c r="C7" s="9"/>
      <c r="D7" s="9"/>
      <c r="E7" s="9"/>
      <c r="F7" s="9"/>
      <c r="G7" s="4"/>
      <c r="H7" s="4"/>
      <c r="I7" s="4"/>
      <c r="J7" s="4"/>
      <c r="K7" s="4"/>
      <c r="L7" s="4"/>
      <c r="M7" s="4"/>
      <c r="N7" s="4"/>
      <c r="O7" s="4"/>
      <c r="P7" s="4"/>
      <c r="Q7" s="4"/>
      <c r="R7" s="4"/>
      <c r="S7" s="4"/>
      <c r="T7" s="4"/>
      <c r="U7" s="4"/>
      <c r="V7" s="4"/>
      <c r="W7" s="4"/>
      <c r="X7" s="4"/>
      <c r="Y7" s="4"/>
      <c r="Z7" s="4"/>
      <c r="AA7" s="4"/>
      <c r="AB7" s="4"/>
      <c r="AC7" s="4"/>
      <c r="AD7" s="4"/>
      <c r="AE7" s="4"/>
      <c r="AF7" s="4"/>
      <c r="AG7" s="688" t="s">
        <v>288</v>
      </c>
    </row>
    <row r="8" spans="1:33" ht="23.25">
      <c r="A8" s="173"/>
      <c r="B8" s="9"/>
      <c r="C8" s="9"/>
      <c r="D8" s="9"/>
      <c r="E8" s="9"/>
      <c r="F8" s="9"/>
      <c r="G8" s="4"/>
      <c r="H8" s="4"/>
      <c r="I8" s="4"/>
      <c r="J8" s="4"/>
      <c r="K8" s="4"/>
      <c r="L8" s="4"/>
      <c r="M8" s="4"/>
      <c r="N8" s="4"/>
      <c r="O8" s="4"/>
      <c r="P8" s="4"/>
      <c r="Q8" s="4"/>
      <c r="R8" s="4"/>
      <c r="S8" s="4"/>
      <c r="T8" s="4"/>
      <c r="U8" s="4"/>
      <c r="V8" s="4"/>
      <c r="W8" s="4"/>
      <c r="X8" s="4"/>
      <c r="Y8" s="4"/>
      <c r="Z8" s="4"/>
      <c r="AA8" s="4"/>
      <c r="AB8" s="4"/>
      <c r="AC8" s="4"/>
      <c r="AD8" s="4"/>
      <c r="AE8" s="4"/>
      <c r="AF8" s="4"/>
      <c r="AG8" s="688"/>
    </row>
    <row r="9" spans="1:33" ht="23.25">
      <c r="A9" s="173"/>
      <c r="B9" s="9"/>
      <c r="C9" s="9"/>
      <c r="D9" s="9"/>
      <c r="E9" s="9"/>
      <c r="F9" s="9"/>
      <c r="G9" s="4"/>
      <c r="H9" s="4"/>
      <c r="I9" s="4"/>
      <c r="J9" s="4"/>
      <c r="K9" s="4"/>
      <c r="L9" s="4"/>
      <c r="M9" s="4"/>
      <c r="N9" s="4"/>
      <c r="O9" s="4"/>
      <c r="P9" s="4"/>
      <c r="Q9" s="4"/>
      <c r="R9" s="4"/>
      <c r="S9" s="4"/>
      <c r="T9" s="4"/>
      <c r="U9" s="4"/>
      <c r="V9" s="4"/>
      <c r="W9" s="4"/>
      <c r="X9" s="4"/>
      <c r="Y9" s="4"/>
      <c r="Z9" s="4"/>
      <c r="AA9" s="4"/>
      <c r="AB9" s="4"/>
      <c r="AC9" s="4"/>
      <c r="AD9" s="4"/>
      <c r="AE9" s="4"/>
      <c r="AF9" s="4"/>
      <c r="AG9" s="688"/>
    </row>
    <row r="10" spans="1:33" ht="23.25">
      <c r="A10" s="173"/>
      <c r="B10" s="9"/>
      <c r="C10" s="9"/>
      <c r="D10" s="9"/>
      <c r="E10" s="9"/>
      <c r="F10" s="9"/>
      <c r="G10" s="4"/>
      <c r="H10" s="4"/>
      <c r="I10" s="4"/>
      <c r="J10" s="4"/>
      <c r="K10" s="4"/>
      <c r="L10" s="4"/>
      <c r="M10" s="4"/>
      <c r="N10" s="4"/>
      <c r="O10" s="4"/>
      <c r="P10" s="4"/>
      <c r="Q10" s="4"/>
      <c r="R10" s="4"/>
      <c r="S10" s="4"/>
      <c r="T10" s="4"/>
      <c r="U10" s="4"/>
      <c r="V10" s="4"/>
      <c r="W10" s="4"/>
      <c r="X10" s="4"/>
      <c r="Y10" s="4"/>
      <c r="Z10" s="4"/>
      <c r="AA10" s="4"/>
      <c r="AB10" s="4"/>
      <c r="AC10" s="4"/>
      <c r="AD10" s="4"/>
      <c r="AE10" s="4"/>
      <c r="AF10" s="4"/>
      <c r="AG10" s="688"/>
    </row>
    <row r="11" spans="1:33" ht="15.75">
      <c r="A11" s="102"/>
      <c r="B11" s="9"/>
      <c r="C11" s="9"/>
      <c r="D11" s="9"/>
      <c r="E11" s="9"/>
      <c r="F11" s="9"/>
      <c r="G11" s="4"/>
      <c r="H11" s="4"/>
      <c r="I11" s="4"/>
      <c r="J11" s="4"/>
      <c r="K11" s="4"/>
      <c r="L11" s="4"/>
      <c r="M11" s="4"/>
      <c r="N11" s="4"/>
      <c r="O11" s="4"/>
      <c r="P11" s="4"/>
      <c r="Q11" s="4"/>
      <c r="R11" s="4"/>
      <c r="S11" s="4"/>
      <c r="T11" s="4"/>
      <c r="U11" s="4"/>
      <c r="V11" s="4"/>
      <c r="W11" s="4"/>
      <c r="X11" s="4"/>
      <c r="Y11" s="4"/>
      <c r="Z11" s="4"/>
      <c r="AA11" s="4"/>
      <c r="AB11" s="4"/>
      <c r="AC11" s="4"/>
      <c r="AD11" s="757" t="s">
        <v>208</v>
      </c>
      <c r="AE11" s="758"/>
      <c r="AF11" s="759"/>
      <c r="AG11" s="688" t="s">
        <v>288</v>
      </c>
    </row>
    <row r="12" spans="1:33" ht="15.75">
      <c r="A12" s="102"/>
      <c r="B12" s="9"/>
      <c r="C12" s="9"/>
      <c r="D12" s="9"/>
      <c r="E12" s="9"/>
      <c r="F12" s="9"/>
      <c r="G12" s="4"/>
      <c r="H12" s="4"/>
      <c r="I12" s="4"/>
      <c r="J12" s="4"/>
      <c r="K12" s="4"/>
      <c r="L12" s="4"/>
      <c r="M12" s="4"/>
      <c r="N12" s="4"/>
      <c r="O12" s="4"/>
      <c r="P12" s="4"/>
      <c r="Q12" s="4"/>
      <c r="R12" s="4"/>
      <c r="S12" s="4"/>
      <c r="T12" s="4"/>
      <c r="U12" s="4"/>
      <c r="V12" s="4"/>
      <c r="W12" s="4"/>
      <c r="X12" s="4"/>
      <c r="Y12" s="4"/>
      <c r="Z12" s="4"/>
      <c r="AA12" s="4"/>
      <c r="AB12" s="4"/>
      <c r="AC12" s="4"/>
      <c r="AD12" s="358"/>
      <c r="AE12" s="359"/>
      <c r="AF12" s="360"/>
      <c r="AG12" s="688" t="s">
        <v>288</v>
      </c>
    </row>
    <row r="13" spans="1:33" ht="15.75">
      <c r="A13" s="11"/>
      <c r="B13" s="11"/>
      <c r="C13" s="11"/>
      <c r="D13" s="11"/>
      <c r="E13" s="11"/>
      <c r="F13" s="11"/>
      <c r="G13" s="453"/>
      <c r="H13" s="453"/>
      <c r="I13" s="453"/>
      <c r="J13" s="453"/>
      <c r="K13" s="453"/>
      <c r="L13" s="453"/>
      <c r="M13" s="453"/>
      <c r="N13" s="453"/>
      <c r="O13" s="453"/>
      <c r="P13" s="453"/>
      <c r="Q13" s="453"/>
      <c r="R13" s="453"/>
      <c r="S13" s="453"/>
      <c r="T13" s="453"/>
      <c r="U13" s="453"/>
      <c r="V13" s="453"/>
      <c r="W13" s="453"/>
      <c r="X13" s="453"/>
      <c r="Y13" s="453"/>
      <c r="Z13" s="453"/>
      <c r="AA13" s="453"/>
      <c r="AB13" s="453"/>
      <c r="AC13" s="151"/>
      <c r="AD13" s="166" t="s">
        <v>125</v>
      </c>
      <c r="AE13" s="171"/>
      <c r="AF13" s="171"/>
      <c r="AG13" s="688" t="s">
        <v>288</v>
      </c>
    </row>
    <row r="14" spans="1:33" ht="16.5" thickBot="1">
      <c r="A14" s="466"/>
      <c r="B14" s="163"/>
      <c r="C14" s="163"/>
      <c r="D14" s="163"/>
      <c r="E14" s="163"/>
      <c r="F14" s="163"/>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7" t="s">
        <v>122</v>
      </c>
      <c r="AE14" s="167" t="s">
        <v>9</v>
      </c>
      <c r="AF14" s="355" t="s">
        <v>124</v>
      </c>
      <c r="AG14" s="688" t="s">
        <v>288</v>
      </c>
    </row>
    <row r="15" spans="1:33" ht="9" customHeight="1">
      <c r="A15" s="424"/>
      <c r="B15" s="425"/>
      <c r="C15" s="425"/>
      <c r="D15" s="425"/>
      <c r="E15" s="425"/>
      <c r="F15" s="425"/>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7"/>
      <c r="AE15" s="427"/>
      <c r="AF15" s="428"/>
      <c r="AG15" s="688" t="s">
        <v>288</v>
      </c>
    </row>
    <row r="16" spans="1:33" ht="15.75">
      <c r="A16" s="429" t="s">
        <v>196</v>
      </c>
      <c r="B16" s="430"/>
      <c r="C16" s="431"/>
      <c r="D16" s="431"/>
      <c r="E16" s="431"/>
      <c r="F16" s="431"/>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3">
        <v>450</v>
      </c>
      <c r="AE16" s="433">
        <v>430</v>
      </c>
      <c r="AF16" s="434">
        <v>75681</v>
      </c>
      <c r="AG16" s="688" t="s">
        <v>288</v>
      </c>
    </row>
    <row r="17" spans="1:33" ht="20.25" customHeight="1">
      <c r="A17" s="156" t="s">
        <v>157</v>
      </c>
      <c r="B17" s="157"/>
      <c r="C17" s="158"/>
      <c r="D17" s="158"/>
      <c r="E17" s="158"/>
      <c r="F17" s="158"/>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69"/>
      <c r="AE17" s="169"/>
      <c r="AF17" s="162">
        <v>2000</v>
      </c>
      <c r="AG17" s="688" t="s">
        <v>288</v>
      </c>
    </row>
    <row r="18" spans="1:33" ht="19.5" customHeight="1">
      <c r="A18" s="435"/>
      <c r="B18" s="436" t="s">
        <v>145</v>
      </c>
      <c r="C18" s="437"/>
      <c r="D18" s="438"/>
      <c r="E18" s="438"/>
      <c r="F18" s="438"/>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40">
        <f>+AD17+AD16</f>
        <v>450</v>
      </c>
      <c r="AE18" s="440">
        <f>+AE17+AE16</f>
        <v>430</v>
      </c>
      <c r="AF18" s="440">
        <f>+AF17+AF16</f>
        <v>77681</v>
      </c>
      <c r="AG18" s="688" t="s">
        <v>288</v>
      </c>
    </row>
    <row r="19" spans="1:33" ht="15.75">
      <c r="A19" s="154"/>
      <c r="B19" s="11"/>
      <c r="C19" s="417"/>
      <c r="D19" s="418"/>
      <c r="E19" s="418"/>
      <c r="F19" s="418"/>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168"/>
      <c r="AE19" s="168"/>
      <c r="AF19" s="151"/>
      <c r="AG19" s="688" t="s">
        <v>288</v>
      </c>
    </row>
    <row r="20" spans="1:33" ht="15.75">
      <c r="A20" s="429" t="s">
        <v>293</v>
      </c>
      <c r="B20" s="430"/>
      <c r="C20" s="431"/>
      <c r="D20" s="431"/>
      <c r="E20" s="431"/>
      <c r="F20" s="431"/>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3">
        <v>495</v>
      </c>
      <c r="AE20" s="433">
        <v>474</v>
      </c>
      <c r="AF20" s="441">
        <v>84368</v>
      </c>
      <c r="AG20" s="688" t="s">
        <v>288</v>
      </c>
    </row>
    <row r="21" spans="1:33" ht="18.75" customHeight="1">
      <c r="A21" s="442" t="s">
        <v>197</v>
      </c>
      <c r="B21" s="443"/>
      <c r="C21" s="444"/>
      <c r="D21" s="444"/>
      <c r="E21" s="444"/>
      <c r="F21" s="444"/>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6"/>
      <c r="AE21" s="446"/>
      <c r="AF21" s="643">
        <v>0</v>
      </c>
      <c r="AG21" s="688" t="s">
        <v>288</v>
      </c>
    </row>
    <row r="22" spans="1:33" ht="18.75" customHeight="1">
      <c r="A22" s="420"/>
      <c r="B22" s="436" t="s">
        <v>294</v>
      </c>
      <c r="C22" s="421"/>
      <c r="D22" s="421"/>
      <c r="E22" s="421"/>
      <c r="F22" s="421"/>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3">
        <f>+AD21+AD20</f>
        <v>495</v>
      </c>
      <c r="AE22" s="423">
        <f>+AE21+AE20</f>
        <v>474</v>
      </c>
      <c r="AF22" s="423">
        <f>+AF21+AF20</f>
        <v>84368</v>
      </c>
      <c r="AG22" s="688" t="s">
        <v>288</v>
      </c>
    </row>
    <row r="23" spans="1:33" ht="18" customHeight="1">
      <c r="A23" s="447"/>
      <c r="B23" s="448"/>
      <c r="C23" s="449"/>
      <c r="D23" s="449"/>
      <c r="E23" s="449"/>
      <c r="F23" s="449"/>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1"/>
      <c r="AE23" s="451"/>
      <c r="AF23" s="452"/>
      <c r="AG23" s="688" t="s">
        <v>288</v>
      </c>
    </row>
    <row r="24" spans="1:33" ht="15.75">
      <c r="A24" s="156"/>
      <c r="B24" s="157"/>
      <c r="C24" s="158"/>
      <c r="D24" s="158"/>
      <c r="E24" s="158"/>
      <c r="F24" s="158"/>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9"/>
      <c r="AE24" s="169"/>
      <c r="AF24" s="162"/>
      <c r="AG24" s="688" t="s">
        <v>288</v>
      </c>
    </row>
    <row r="25" spans="1:33" ht="15.75">
      <c r="A25" s="156" t="s">
        <v>144</v>
      </c>
      <c r="B25" s="157"/>
      <c r="C25" s="158"/>
      <c r="D25" s="158"/>
      <c r="E25" s="158"/>
      <c r="F25" s="158"/>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69"/>
      <c r="AE25" s="169"/>
      <c r="AF25" s="162"/>
      <c r="AG25" s="688" t="s">
        <v>288</v>
      </c>
    </row>
    <row r="26" spans="1:33" ht="15.75">
      <c r="A26" s="156"/>
      <c r="B26" s="157" t="s">
        <v>2</v>
      </c>
      <c r="C26" s="158"/>
      <c r="D26" s="158"/>
      <c r="E26" s="158"/>
      <c r="F26" s="158"/>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69"/>
      <c r="AE26" s="169"/>
      <c r="AF26" s="162"/>
      <c r="AG26" s="688" t="s">
        <v>288</v>
      </c>
    </row>
    <row r="27" spans="1:33" ht="15.75">
      <c r="A27" s="156"/>
      <c r="B27" s="157"/>
      <c r="C27" s="545" t="s">
        <v>224</v>
      </c>
      <c r="D27" s="158"/>
      <c r="E27" s="158"/>
      <c r="F27" s="158"/>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69"/>
      <c r="AE27" s="169"/>
      <c r="AF27" s="162">
        <v>251</v>
      </c>
      <c r="AG27" s="688" t="s">
        <v>288</v>
      </c>
    </row>
    <row r="28" spans="1:33" ht="15.75">
      <c r="A28" s="156"/>
      <c r="B28" s="157"/>
      <c r="C28" s="545" t="s">
        <v>253</v>
      </c>
      <c r="D28" s="158"/>
      <c r="E28" s="158"/>
      <c r="F28" s="158"/>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9"/>
      <c r="AE28" s="169"/>
      <c r="AF28" s="162">
        <v>606</v>
      </c>
      <c r="AG28" s="688" t="s">
        <v>288</v>
      </c>
    </row>
    <row r="29" spans="1:33" ht="15.75">
      <c r="A29" s="156"/>
      <c r="B29" s="157"/>
      <c r="C29" s="544" t="s">
        <v>295</v>
      </c>
      <c r="D29" s="158"/>
      <c r="E29" s="158"/>
      <c r="F29" s="158"/>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9"/>
      <c r="AE29" s="169"/>
      <c r="AF29" s="162">
        <v>270</v>
      </c>
      <c r="AG29" s="688" t="s">
        <v>288</v>
      </c>
    </row>
    <row r="30" spans="1:33" ht="15.75">
      <c r="A30" s="156"/>
      <c r="B30" s="157"/>
      <c r="C30" s="157" t="s">
        <v>198</v>
      </c>
      <c r="D30" s="158"/>
      <c r="E30" s="158"/>
      <c r="F30" s="158"/>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645">
        <v>0</v>
      </c>
      <c r="AE30" s="169">
        <v>9</v>
      </c>
      <c r="AF30" s="644">
        <v>0</v>
      </c>
      <c r="AG30" s="688" t="s">
        <v>288</v>
      </c>
    </row>
    <row r="31" spans="1:33" ht="15.75">
      <c r="A31" s="156"/>
      <c r="B31" s="157"/>
      <c r="C31" s="157" t="s">
        <v>199</v>
      </c>
      <c r="D31" s="158"/>
      <c r="E31" s="158"/>
      <c r="F31" s="158"/>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69"/>
      <c r="AE31" s="169"/>
      <c r="AF31" s="162">
        <v>1773.9370000000004</v>
      </c>
      <c r="AG31" s="688" t="s">
        <v>288</v>
      </c>
    </row>
    <row r="32" spans="1:33" ht="15.75">
      <c r="A32" s="156"/>
      <c r="B32" s="157"/>
      <c r="C32" s="157" t="s">
        <v>200</v>
      </c>
      <c r="D32" s="158"/>
      <c r="E32" s="158"/>
      <c r="F32" s="158"/>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69"/>
      <c r="AE32" s="169"/>
      <c r="AF32" s="162">
        <v>175</v>
      </c>
      <c r="AG32" s="688" t="s">
        <v>288</v>
      </c>
    </row>
    <row r="33" spans="1:33" ht="15.75">
      <c r="A33" s="156"/>
      <c r="B33" s="157"/>
      <c r="C33" s="157" t="s">
        <v>177</v>
      </c>
      <c r="D33" s="158"/>
      <c r="E33" s="158"/>
      <c r="F33" s="158"/>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69"/>
      <c r="AE33" s="169"/>
      <c r="AF33" s="162">
        <v>63</v>
      </c>
      <c r="AG33" s="688" t="s">
        <v>288</v>
      </c>
    </row>
    <row r="34" spans="1:33" ht="15.75">
      <c r="A34" s="156"/>
      <c r="B34" s="157"/>
      <c r="C34" s="157" t="s">
        <v>178</v>
      </c>
      <c r="D34" s="158"/>
      <c r="E34" s="158"/>
      <c r="F34" s="158"/>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69"/>
      <c r="AE34" s="169"/>
      <c r="AF34" s="162">
        <v>131</v>
      </c>
      <c r="AG34" s="688" t="s">
        <v>288</v>
      </c>
    </row>
    <row r="35" spans="1:33" ht="15.75">
      <c r="A35" s="156"/>
      <c r="B35" s="157"/>
      <c r="C35" s="157" t="s">
        <v>179</v>
      </c>
      <c r="D35" s="158"/>
      <c r="E35" s="158"/>
      <c r="F35" s="158"/>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69"/>
      <c r="AE35" s="169"/>
      <c r="AF35" s="162">
        <v>101</v>
      </c>
      <c r="AG35" s="688" t="s">
        <v>288</v>
      </c>
    </row>
    <row r="36" spans="1:33" ht="15.75">
      <c r="A36" s="156"/>
      <c r="B36" s="157"/>
      <c r="C36" s="157" t="s">
        <v>180</v>
      </c>
      <c r="D36" s="158"/>
      <c r="E36" s="158"/>
      <c r="F36" s="158"/>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69"/>
      <c r="AE36" s="169"/>
      <c r="AF36" s="162">
        <v>32</v>
      </c>
      <c r="AG36" s="688" t="s">
        <v>288</v>
      </c>
    </row>
    <row r="37" spans="1:33" ht="15.75">
      <c r="A37" s="156"/>
      <c r="B37" s="157"/>
      <c r="C37" s="157" t="s">
        <v>210</v>
      </c>
      <c r="D37" s="158"/>
      <c r="E37" s="158"/>
      <c r="F37" s="158"/>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69"/>
      <c r="AE37" s="169"/>
      <c r="AF37" s="162">
        <v>3</v>
      </c>
      <c r="AG37" s="688" t="s">
        <v>288</v>
      </c>
    </row>
    <row r="38" spans="1:33" ht="15.75">
      <c r="A38" s="156"/>
      <c r="B38" s="157"/>
      <c r="C38" s="157" t="s">
        <v>181</v>
      </c>
      <c r="D38" s="158"/>
      <c r="E38" s="158"/>
      <c r="F38" s="158"/>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69"/>
      <c r="AE38" s="169"/>
      <c r="AF38" s="162">
        <v>8</v>
      </c>
      <c r="AG38" s="688" t="s">
        <v>288</v>
      </c>
    </row>
    <row r="39" spans="1:33" ht="15.75">
      <c r="A39" s="156"/>
      <c r="B39" s="157"/>
      <c r="C39" s="157" t="s">
        <v>182</v>
      </c>
      <c r="D39" s="158"/>
      <c r="E39" s="158"/>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69"/>
      <c r="AE39" s="169"/>
      <c r="AF39" s="644">
        <v>0</v>
      </c>
      <c r="AG39" s="688" t="s">
        <v>288</v>
      </c>
    </row>
    <row r="40" spans="1:33" ht="15.75">
      <c r="A40" s="156"/>
      <c r="B40" s="157"/>
      <c r="C40" s="157" t="s">
        <v>184</v>
      </c>
      <c r="D40" s="158"/>
      <c r="E40" s="158"/>
      <c r="F40" s="158"/>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69"/>
      <c r="AE40" s="169"/>
      <c r="AF40" s="162">
        <v>41</v>
      </c>
      <c r="AG40" s="688" t="s">
        <v>288</v>
      </c>
    </row>
    <row r="41" spans="1:33" ht="15.75">
      <c r="A41" s="156"/>
      <c r="B41" s="157"/>
      <c r="C41" s="157" t="s">
        <v>183</v>
      </c>
      <c r="D41" s="158"/>
      <c r="E41" s="158"/>
      <c r="F41" s="158"/>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69"/>
      <c r="AE41" s="169"/>
      <c r="AF41" s="644">
        <v>0</v>
      </c>
      <c r="AG41" s="688" t="s">
        <v>288</v>
      </c>
    </row>
    <row r="42" spans="1:33" ht="16.5" customHeight="1">
      <c r="A42" s="156"/>
      <c r="B42" s="157"/>
      <c r="C42" s="174" t="s">
        <v>185</v>
      </c>
      <c r="D42" s="158"/>
      <c r="E42" s="158"/>
      <c r="F42" s="158"/>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69"/>
      <c r="AE42" s="169"/>
      <c r="AF42" s="162">
        <v>688</v>
      </c>
      <c r="AG42" s="688" t="s">
        <v>288</v>
      </c>
    </row>
    <row r="43" spans="1:33" ht="0.75" customHeight="1" hidden="1">
      <c r="A43" s="156"/>
      <c r="B43" s="157"/>
      <c r="C43" s="157"/>
      <c r="D43" s="158"/>
      <c r="E43" s="158"/>
      <c r="F43" s="158"/>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69"/>
      <c r="AE43" s="169"/>
      <c r="AF43" s="162"/>
      <c r="AG43" s="688" t="s">
        <v>288</v>
      </c>
    </row>
    <row r="44" spans="1:33" ht="15.75">
      <c r="A44" s="156"/>
      <c r="B44" s="157"/>
      <c r="C44" s="157" t="s">
        <v>114</v>
      </c>
      <c r="D44" s="158"/>
      <c r="E44" s="158"/>
      <c r="F44" s="158"/>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645">
        <f>SUM(AD28:AD43)</f>
        <v>0</v>
      </c>
      <c r="AE44" s="169">
        <f>SUM(AE28:AE43)</f>
        <v>9</v>
      </c>
      <c r="AF44" s="169">
        <f>SUM(AF27:AF43)</f>
        <v>4142.937</v>
      </c>
      <c r="AG44" s="688" t="s">
        <v>288</v>
      </c>
    </row>
    <row r="45" spans="1:33" ht="15.75">
      <c r="A45" s="156"/>
      <c r="B45" s="157" t="s">
        <v>3</v>
      </c>
      <c r="C45" s="158"/>
      <c r="D45" s="158"/>
      <c r="E45" s="158"/>
      <c r="F45" s="158"/>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69"/>
      <c r="AE45" s="169"/>
      <c r="AF45" s="162"/>
      <c r="AG45" s="688" t="s">
        <v>288</v>
      </c>
    </row>
    <row r="46" spans="1:33" ht="15.75">
      <c r="A46" s="156"/>
      <c r="B46" s="157"/>
      <c r="C46" s="174" t="s">
        <v>186</v>
      </c>
      <c r="D46" s="158"/>
      <c r="E46" s="158"/>
      <c r="F46" s="158"/>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69"/>
      <c r="AE46" s="169"/>
      <c r="AF46" s="162">
        <v>-549</v>
      </c>
      <c r="AG46" s="688" t="s">
        <v>288</v>
      </c>
    </row>
    <row r="47" spans="1:33" ht="15.75">
      <c r="A47" s="156"/>
      <c r="B47" s="157"/>
      <c r="C47" s="157" t="s">
        <v>115</v>
      </c>
      <c r="D47" s="158"/>
      <c r="E47" s="158"/>
      <c r="F47" s="158"/>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69"/>
      <c r="AE47" s="169"/>
      <c r="AF47" s="169">
        <f>SUM(AF46:AF46)</f>
        <v>-549</v>
      </c>
      <c r="AG47" s="688" t="s">
        <v>288</v>
      </c>
    </row>
    <row r="48" spans="1:33" ht="19.5" customHeight="1">
      <c r="A48" s="156"/>
      <c r="B48" s="764" t="s">
        <v>1</v>
      </c>
      <c r="C48" s="764"/>
      <c r="D48" s="158"/>
      <c r="E48" s="158"/>
      <c r="F48" s="158"/>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645">
        <f>+AD44+AD47</f>
        <v>0</v>
      </c>
      <c r="AE48" s="169">
        <f>+AE44+AE47</f>
        <v>9</v>
      </c>
      <c r="AF48" s="169">
        <f>+AF44+AF47</f>
        <v>3593.937</v>
      </c>
      <c r="AG48" s="688" t="s">
        <v>288</v>
      </c>
    </row>
    <row r="49" spans="1:33" ht="15.75">
      <c r="A49" s="154"/>
      <c r="B49" s="417"/>
      <c r="C49" s="418"/>
      <c r="D49" s="418"/>
      <c r="E49" s="418"/>
      <c r="F49" s="418"/>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168"/>
      <c r="AE49" s="168"/>
      <c r="AF49" s="151"/>
      <c r="AG49" s="688" t="s">
        <v>288</v>
      </c>
    </row>
    <row r="50" spans="1:33" ht="15.75">
      <c r="A50" s="178" t="s">
        <v>201</v>
      </c>
      <c r="B50" s="175"/>
      <c r="C50" s="175"/>
      <c r="D50" s="175"/>
      <c r="E50" s="175"/>
      <c r="F50" s="175"/>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7">
        <f>AD48+AD20</f>
        <v>495</v>
      </c>
      <c r="AE50" s="177">
        <f>AE48+AE20</f>
        <v>483</v>
      </c>
      <c r="AF50" s="177">
        <f>AF48+AF22</f>
        <v>87961.937</v>
      </c>
      <c r="AG50" s="688" t="s">
        <v>288</v>
      </c>
    </row>
    <row r="51" spans="1:33" ht="15.75">
      <c r="A51" s="156"/>
      <c r="B51" s="158"/>
      <c r="C51" s="158"/>
      <c r="D51" s="158"/>
      <c r="E51" s="158"/>
      <c r="F51" s="158"/>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69"/>
      <c r="AE51" s="169"/>
      <c r="AF51" s="162"/>
      <c r="AG51" s="688" t="s">
        <v>288</v>
      </c>
    </row>
    <row r="52" spans="1:33" ht="15.75">
      <c r="A52" s="156" t="s">
        <v>65</v>
      </c>
      <c r="B52" s="158"/>
      <c r="C52" s="158"/>
      <c r="D52" s="158"/>
      <c r="E52" s="158"/>
      <c r="F52" s="158"/>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69"/>
      <c r="AE52" s="169"/>
      <c r="AF52" s="162"/>
      <c r="AG52" s="688" t="s">
        <v>288</v>
      </c>
    </row>
    <row r="53" spans="1:33" ht="15.75">
      <c r="A53" s="156"/>
      <c r="B53" s="157" t="s">
        <v>128</v>
      </c>
      <c r="C53" s="157"/>
      <c r="D53" s="157"/>
      <c r="E53" s="157"/>
      <c r="F53" s="157"/>
      <c r="G53" s="161"/>
      <c r="H53" s="161"/>
      <c r="I53" s="161"/>
      <c r="J53" s="161"/>
      <c r="K53" s="159"/>
      <c r="L53" s="159"/>
      <c r="M53" s="159"/>
      <c r="N53" s="159"/>
      <c r="O53" s="159"/>
      <c r="P53" s="159"/>
      <c r="Q53" s="159"/>
      <c r="R53" s="159"/>
      <c r="S53" s="159"/>
      <c r="T53" s="159"/>
      <c r="U53" s="159"/>
      <c r="V53" s="159"/>
      <c r="W53" s="159"/>
      <c r="X53" s="159"/>
      <c r="Y53" s="159"/>
      <c r="Z53" s="159"/>
      <c r="AA53" s="159"/>
      <c r="AB53" s="159"/>
      <c r="AC53" s="159"/>
      <c r="AD53" s="169" t="s">
        <v>123</v>
      </c>
      <c r="AE53" s="169"/>
      <c r="AF53" s="162"/>
      <c r="AG53" s="688" t="s">
        <v>288</v>
      </c>
    </row>
    <row r="54" spans="1:33" ht="15.75">
      <c r="A54" s="156"/>
      <c r="B54" s="157"/>
      <c r="C54" s="544" t="s">
        <v>220</v>
      </c>
      <c r="D54" s="157"/>
      <c r="E54" s="157"/>
      <c r="F54" s="157"/>
      <c r="G54" s="161"/>
      <c r="H54" s="161"/>
      <c r="I54" s="161"/>
      <c r="J54" s="161"/>
      <c r="K54" s="159"/>
      <c r="L54" s="159"/>
      <c r="M54" s="159"/>
      <c r="N54" s="159"/>
      <c r="O54" s="159"/>
      <c r="P54" s="159"/>
      <c r="Q54" s="159"/>
      <c r="R54" s="159"/>
      <c r="S54" s="159"/>
      <c r="T54" s="159"/>
      <c r="U54" s="159"/>
      <c r="V54" s="159"/>
      <c r="W54" s="159"/>
      <c r="X54" s="159"/>
      <c r="Y54" s="159"/>
      <c r="Z54" s="159"/>
      <c r="AA54" s="159"/>
      <c r="AB54" s="159"/>
      <c r="AC54" s="159"/>
      <c r="AD54" s="169">
        <v>8</v>
      </c>
      <c r="AE54" s="169">
        <v>4</v>
      </c>
      <c r="AF54" s="501">
        <v>609</v>
      </c>
      <c r="AG54" s="688" t="s">
        <v>288</v>
      </c>
    </row>
    <row r="55" spans="1:33" ht="15.75">
      <c r="A55" s="156"/>
      <c r="B55" s="157"/>
      <c r="C55" s="544" t="s">
        <v>221</v>
      </c>
      <c r="D55" s="157"/>
      <c r="E55" s="157"/>
      <c r="F55" s="157"/>
      <c r="G55" s="161"/>
      <c r="H55" s="161"/>
      <c r="I55" s="161"/>
      <c r="J55" s="161"/>
      <c r="K55" s="159"/>
      <c r="L55" s="159"/>
      <c r="M55" s="159"/>
      <c r="N55" s="159"/>
      <c r="O55" s="159"/>
      <c r="P55" s="159"/>
      <c r="Q55" s="159"/>
      <c r="R55" s="159"/>
      <c r="S55" s="159"/>
      <c r="T55" s="159"/>
      <c r="U55" s="159"/>
      <c r="V55" s="159"/>
      <c r="W55" s="159"/>
      <c r="X55" s="159"/>
      <c r="Y55" s="159"/>
      <c r="Z55" s="159"/>
      <c r="AA55" s="159"/>
      <c r="AB55" s="159"/>
      <c r="AC55" s="159"/>
      <c r="AD55" s="169"/>
      <c r="AE55" s="169"/>
      <c r="AF55" s="501">
        <v>394</v>
      </c>
      <c r="AG55" s="688" t="s">
        <v>288</v>
      </c>
    </row>
    <row r="56" spans="1:33" ht="15.75">
      <c r="A56" s="156"/>
      <c r="B56" s="157"/>
      <c r="C56" s="157" t="s">
        <v>188</v>
      </c>
      <c r="D56" s="157"/>
      <c r="E56" s="157"/>
      <c r="F56" s="157"/>
      <c r="G56" s="161"/>
      <c r="H56" s="161"/>
      <c r="I56" s="161"/>
      <c r="J56" s="161"/>
      <c r="K56" s="159"/>
      <c r="L56" s="159"/>
      <c r="M56" s="159"/>
      <c r="N56" s="159"/>
      <c r="O56" s="159"/>
      <c r="P56" s="159"/>
      <c r="Q56" s="159"/>
      <c r="R56" s="159"/>
      <c r="S56" s="159"/>
      <c r="T56" s="159"/>
      <c r="U56" s="159"/>
      <c r="V56" s="159"/>
      <c r="W56" s="159"/>
      <c r="X56" s="159"/>
      <c r="Y56" s="159"/>
      <c r="Z56" s="159"/>
      <c r="AA56" s="159"/>
      <c r="AB56" s="159"/>
      <c r="AC56" s="159"/>
      <c r="AD56" s="169">
        <f>SUM(AD54:AD55)</f>
        <v>8</v>
      </c>
      <c r="AE56" s="169">
        <f>SUM(AE54:AE55)</f>
        <v>4</v>
      </c>
      <c r="AF56" s="169">
        <f>SUM(AF54:AF55)</f>
        <v>1003</v>
      </c>
      <c r="AG56" s="688" t="s">
        <v>288</v>
      </c>
    </row>
    <row r="57" spans="1:33" ht="15.75">
      <c r="A57" s="156"/>
      <c r="B57" s="544" t="s">
        <v>134</v>
      </c>
      <c r="C57" s="157"/>
      <c r="D57" s="157"/>
      <c r="E57" s="157"/>
      <c r="F57" s="157"/>
      <c r="G57" s="161"/>
      <c r="H57" s="161"/>
      <c r="I57" s="161"/>
      <c r="J57" s="161"/>
      <c r="K57" s="159"/>
      <c r="L57" s="159"/>
      <c r="M57" s="159"/>
      <c r="N57" s="159"/>
      <c r="O57" s="159"/>
      <c r="P57" s="159"/>
      <c r="Q57" s="159"/>
      <c r="R57" s="159"/>
      <c r="S57" s="159"/>
      <c r="T57" s="159"/>
      <c r="U57" s="159"/>
      <c r="V57" s="159"/>
      <c r="W57" s="159"/>
      <c r="X57" s="159"/>
      <c r="Y57" s="159"/>
      <c r="Z57" s="159"/>
      <c r="AA57" s="159"/>
      <c r="AB57" s="159"/>
      <c r="AC57" s="159"/>
      <c r="AD57" s="169"/>
      <c r="AE57" s="169"/>
      <c r="AF57" s="162"/>
      <c r="AG57" s="688" t="s">
        <v>288</v>
      </c>
    </row>
    <row r="58" spans="1:33" ht="15.75">
      <c r="A58" s="156"/>
      <c r="B58" s="544"/>
      <c r="C58" s="544" t="s">
        <v>222</v>
      </c>
      <c r="D58" s="157"/>
      <c r="E58" s="157"/>
      <c r="F58" s="157"/>
      <c r="G58" s="161"/>
      <c r="H58" s="161"/>
      <c r="I58" s="161"/>
      <c r="J58" s="161"/>
      <c r="K58" s="159"/>
      <c r="L58" s="159"/>
      <c r="M58" s="159"/>
      <c r="N58" s="159"/>
      <c r="O58" s="159"/>
      <c r="P58" s="159"/>
      <c r="Q58" s="159"/>
      <c r="R58" s="159"/>
      <c r="S58" s="159"/>
      <c r="T58" s="159"/>
      <c r="U58" s="159"/>
      <c r="V58" s="159"/>
      <c r="W58" s="159"/>
      <c r="X58" s="159"/>
      <c r="Y58" s="159"/>
      <c r="Z58" s="159"/>
      <c r="AA58" s="159"/>
      <c r="AB58" s="159"/>
      <c r="AC58" s="159"/>
      <c r="AD58" s="169"/>
      <c r="AE58" s="169"/>
      <c r="AF58" s="501">
        <v>-173</v>
      </c>
      <c r="AG58" s="688" t="s">
        <v>288</v>
      </c>
    </row>
    <row r="59" spans="1:33" ht="15.75">
      <c r="A59" s="156"/>
      <c r="B59" s="544"/>
      <c r="C59" s="544" t="s">
        <v>223</v>
      </c>
      <c r="D59" s="157"/>
      <c r="E59" s="157"/>
      <c r="F59" s="157"/>
      <c r="G59" s="161"/>
      <c r="H59" s="161"/>
      <c r="I59" s="161"/>
      <c r="J59" s="161"/>
      <c r="K59" s="159"/>
      <c r="L59" s="159"/>
      <c r="M59" s="159"/>
      <c r="N59" s="159"/>
      <c r="O59" s="159"/>
      <c r="P59" s="159"/>
      <c r="Q59" s="159"/>
      <c r="R59" s="159"/>
      <c r="S59" s="159"/>
      <c r="T59" s="159"/>
      <c r="U59" s="159"/>
      <c r="V59" s="159"/>
      <c r="W59" s="159"/>
      <c r="X59" s="159"/>
      <c r="Y59" s="159"/>
      <c r="Z59" s="159"/>
      <c r="AA59" s="159"/>
      <c r="AB59" s="159"/>
      <c r="AC59" s="159"/>
      <c r="AD59" s="169"/>
      <c r="AE59" s="169"/>
      <c r="AF59" s="169">
        <f>SUM(AF57:AF58)</f>
        <v>-173</v>
      </c>
      <c r="AG59" s="688" t="s">
        <v>288</v>
      </c>
    </row>
    <row r="60" spans="1:33" ht="15.75">
      <c r="A60" s="156"/>
      <c r="B60" s="157" t="s">
        <v>66</v>
      </c>
      <c r="C60" s="157"/>
      <c r="D60" s="157"/>
      <c r="E60" s="157"/>
      <c r="F60" s="157"/>
      <c r="G60" s="161"/>
      <c r="H60" s="161"/>
      <c r="I60" s="161"/>
      <c r="J60" s="161"/>
      <c r="K60" s="159"/>
      <c r="L60" s="159"/>
      <c r="M60" s="159"/>
      <c r="N60" s="159"/>
      <c r="O60" s="159"/>
      <c r="P60" s="159"/>
      <c r="Q60" s="159"/>
      <c r="R60" s="159"/>
      <c r="S60" s="159"/>
      <c r="T60" s="159"/>
      <c r="U60" s="159"/>
      <c r="V60" s="159"/>
      <c r="W60" s="159"/>
      <c r="X60" s="159"/>
      <c r="Y60" s="159"/>
      <c r="Z60" s="159"/>
      <c r="AA60" s="159"/>
      <c r="AB60" s="159"/>
      <c r="AC60" s="159"/>
      <c r="AD60" s="168">
        <f>SUM(AD56)</f>
        <v>8</v>
      </c>
      <c r="AE60" s="168">
        <f>SUM(AE56)</f>
        <v>4</v>
      </c>
      <c r="AF60" s="168">
        <f>+AF56+AF59</f>
        <v>830</v>
      </c>
      <c r="AG60" s="688" t="s">
        <v>288</v>
      </c>
    </row>
    <row r="61" spans="1:33" ht="15.75">
      <c r="A61" s="760"/>
      <c r="B61" s="761"/>
      <c r="C61" s="761"/>
      <c r="D61" s="175"/>
      <c r="E61" s="175"/>
      <c r="F61" s="175"/>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459"/>
      <c r="AE61" s="459"/>
      <c r="AF61" s="459"/>
      <c r="AG61" s="688" t="s">
        <v>288</v>
      </c>
    </row>
    <row r="62" spans="1:33" ht="15.75">
      <c r="A62" s="760" t="s">
        <v>202</v>
      </c>
      <c r="B62" s="761"/>
      <c r="C62" s="761"/>
      <c r="D62" s="175"/>
      <c r="E62" s="175"/>
      <c r="F62" s="175"/>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7">
        <f>AD50+AD60</f>
        <v>503</v>
      </c>
      <c r="AE62" s="177">
        <f>AE50+AE60</f>
        <v>487</v>
      </c>
      <c r="AF62" s="177">
        <f>AF50+AF60</f>
        <v>88791.937</v>
      </c>
      <c r="AG62" s="688" t="s">
        <v>288</v>
      </c>
    </row>
    <row r="63" spans="1:33" ht="15.75">
      <c r="A63" s="762" t="s">
        <v>203</v>
      </c>
      <c r="B63" s="763"/>
      <c r="C63" s="763"/>
      <c r="D63" s="49"/>
      <c r="E63" s="49"/>
      <c r="F63" s="49"/>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70">
        <f>AD62-AD20</f>
        <v>8</v>
      </c>
      <c r="AE63" s="170">
        <f>AE62-AE20</f>
        <v>13</v>
      </c>
      <c r="AF63" s="152">
        <f>AF62-AF20</f>
        <v>4423.937000000005</v>
      </c>
      <c r="AG63" s="688" t="s">
        <v>288</v>
      </c>
    </row>
    <row r="64" ht="15.75">
      <c r="AG64" s="688"/>
    </row>
    <row r="65" ht="15.75">
      <c r="AG65" s="688"/>
    </row>
    <row r="66" ht="15.75">
      <c r="AG66" s="688"/>
    </row>
    <row r="67" spans="1:33" ht="22.5">
      <c r="A67" s="172" t="s">
        <v>111</v>
      </c>
      <c r="B67" s="9"/>
      <c r="C67" s="9"/>
      <c r="D67" s="9"/>
      <c r="E67" s="9"/>
      <c r="F67" s="9"/>
      <c r="G67" s="4"/>
      <c r="H67" s="4"/>
      <c r="I67" s="4"/>
      <c r="J67" s="4"/>
      <c r="K67" s="4"/>
      <c r="L67" s="4"/>
      <c r="M67" s="4"/>
      <c r="N67" s="4"/>
      <c r="O67" s="4"/>
      <c r="P67" s="15"/>
      <c r="Q67" s="4"/>
      <c r="R67" s="4"/>
      <c r="S67" s="4"/>
      <c r="T67" s="4"/>
      <c r="U67" s="4"/>
      <c r="V67" s="4"/>
      <c r="W67" s="4"/>
      <c r="X67" s="4"/>
      <c r="Y67" s="4"/>
      <c r="Z67" s="4"/>
      <c r="AA67" s="4"/>
      <c r="AB67" s="4"/>
      <c r="AC67" s="4"/>
      <c r="AD67" s="4"/>
      <c r="AE67" s="4"/>
      <c r="AF67" s="4"/>
      <c r="AG67" s="688" t="s">
        <v>288</v>
      </c>
    </row>
    <row r="68" spans="1:33" ht="23.25">
      <c r="A68" s="173" t="s">
        <v>156</v>
      </c>
      <c r="B68" s="9"/>
      <c r="C68" s="9"/>
      <c r="D68" s="9"/>
      <c r="E68" s="9"/>
      <c r="F68" s="9"/>
      <c r="G68" s="4"/>
      <c r="H68" s="4"/>
      <c r="I68" s="4"/>
      <c r="J68" s="4"/>
      <c r="K68" s="4"/>
      <c r="L68" s="4"/>
      <c r="M68" s="4"/>
      <c r="N68" s="4"/>
      <c r="O68" s="4"/>
      <c r="P68" s="15"/>
      <c r="Q68" s="4"/>
      <c r="R68" s="4"/>
      <c r="S68" s="4"/>
      <c r="T68" s="4"/>
      <c r="U68" s="4"/>
      <c r="V68" s="4"/>
      <c r="W68" s="4"/>
      <c r="X68" s="4"/>
      <c r="Y68" s="4"/>
      <c r="Z68" s="4"/>
      <c r="AA68" s="4"/>
      <c r="AB68" s="4"/>
      <c r="AC68" s="4"/>
      <c r="AD68" s="4"/>
      <c r="AE68" s="4"/>
      <c r="AF68" s="4"/>
      <c r="AG68" s="688" t="s">
        <v>288</v>
      </c>
    </row>
    <row r="69" spans="1:33" ht="23.25">
      <c r="A69" s="173" t="s">
        <v>101</v>
      </c>
      <c r="B69" s="9"/>
      <c r="C69" s="9"/>
      <c r="D69" s="9"/>
      <c r="E69" s="9"/>
      <c r="F69" s="9"/>
      <c r="G69" s="4"/>
      <c r="H69" s="4"/>
      <c r="I69" s="4"/>
      <c r="J69" s="4"/>
      <c r="K69" s="4"/>
      <c r="L69" s="4"/>
      <c r="M69" s="4"/>
      <c r="N69" s="4"/>
      <c r="O69" s="4"/>
      <c r="P69" s="15"/>
      <c r="Q69" s="4"/>
      <c r="R69" s="4"/>
      <c r="S69" s="4"/>
      <c r="T69" s="4"/>
      <c r="U69" s="4"/>
      <c r="V69" s="4"/>
      <c r="W69" s="4"/>
      <c r="X69" s="4"/>
      <c r="Y69" s="4"/>
      <c r="Z69" s="4"/>
      <c r="AA69" s="4"/>
      <c r="AB69" s="4"/>
      <c r="AC69" s="4"/>
      <c r="AD69" s="4"/>
      <c r="AE69" s="4"/>
      <c r="AF69" s="4"/>
      <c r="AG69" s="688" t="s">
        <v>288</v>
      </c>
    </row>
    <row r="70" spans="1:33" ht="23.25">
      <c r="A70" s="173" t="s">
        <v>100</v>
      </c>
      <c r="B70" s="9"/>
      <c r="C70" s="9"/>
      <c r="D70" s="9"/>
      <c r="E70" s="9"/>
      <c r="F70" s="9"/>
      <c r="G70" s="4"/>
      <c r="H70" s="4"/>
      <c r="I70" s="4"/>
      <c r="J70" s="4"/>
      <c r="K70" s="4"/>
      <c r="L70" s="4"/>
      <c r="M70" s="4"/>
      <c r="N70" s="4"/>
      <c r="O70" s="4"/>
      <c r="P70" s="4"/>
      <c r="Q70" s="4"/>
      <c r="R70" s="4"/>
      <c r="S70" s="4"/>
      <c r="T70" s="4"/>
      <c r="U70" s="4"/>
      <c r="V70" s="4"/>
      <c r="W70" s="4"/>
      <c r="X70" s="4"/>
      <c r="Y70" s="4"/>
      <c r="Z70" s="4"/>
      <c r="AA70" s="4"/>
      <c r="AB70" s="4"/>
      <c r="AC70" s="4"/>
      <c r="AD70" s="4"/>
      <c r="AE70" s="4"/>
      <c r="AF70" s="4"/>
      <c r="AG70" s="688" t="s">
        <v>288</v>
      </c>
    </row>
    <row r="71" ht="15.75">
      <c r="AG71" s="688"/>
    </row>
    <row r="72" ht="15.75">
      <c r="AG72" s="688"/>
    </row>
    <row r="73" ht="15.75">
      <c r="AG73" s="688"/>
    </row>
    <row r="74" ht="18" customHeight="1">
      <c r="AG74" s="688"/>
    </row>
    <row r="75" spans="1:33" ht="18" customHeight="1">
      <c r="A75" s="356"/>
      <c r="B75" s="356"/>
      <c r="C75" s="356"/>
      <c r="D75" s="356"/>
      <c r="E75" s="356"/>
      <c r="F75" s="356"/>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688"/>
    </row>
    <row r="76" spans="1:33" ht="18" customHeight="1">
      <c r="A76" s="273"/>
      <c r="B76" s="274"/>
      <c r="C76" s="274"/>
      <c r="D76" s="274"/>
      <c r="E76" s="274"/>
      <c r="F76" s="274"/>
      <c r="G76" s="275" t="s">
        <v>207</v>
      </c>
      <c r="H76" s="276"/>
      <c r="I76" s="276"/>
      <c r="J76" s="277"/>
      <c r="K76" s="463"/>
      <c r="L76" s="464"/>
      <c r="M76" s="464"/>
      <c r="N76" s="465"/>
      <c r="O76" s="278">
        <v>2011</v>
      </c>
      <c r="P76" s="279"/>
      <c r="Q76" s="279"/>
      <c r="R76" s="277"/>
      <c r="S76" s="278">
        <v>2011</v>
      </c>
      <c r="T76" s="279"/>
      <c r="U76" s="279"/>
      <c r="V76" s="277"/>
      <c r="W76" s="278">
        <v>2011</v>
      </c>
      <c r="X76" s="279"/>
      <c r="Y76" s="279"/>
      <c r="Z76" s="277"/>
      <c r="AA76" s="278">
        <v>2011</v>
      </c>
      <c r="AB76" s="279"/>
      <c r="AC76" s="279"/>
      <c r="AD76" s="278">
        <v>2011</v>
      </c>
      <c r="AE76" s="279"/>
      <c r="AF76" s="467"/>
      <c r="AG76" s="688" t="s">
        <v>288</v>
      </c>
    </row>
    <row r="77" spans="1:33" ht="28.5" customHeight="1">
      <c r="A77" s="280"/>
      <c r="B77" s="281"/>
      <c r="C77" s="282"/>
      <c r="D77" s="282"/>
      <c r="E77" s="283"/>
      <c r="F77" s="281"/>
      <c r="G77" s="416" t="s">
        <v>116</v>
      </c>
      <c r="H77" s="284"/>
      <c r="I77" s="284"/>
      <c r="J77" s="285"/>
      <c r="K77" s="416" t="s">
        <v>239</v>
      </c>
      <c r="L77" s="284"/>
      <c r="M77" s="284"/>
      <c r="N77" s="285"/>
      <c r="O77" s="413" t="s">
        <v>0</v>
      </c>
      <c r="P77" s="414"/>
      <c r="Q77" s="414"/>
      <c r="R77" s="415"/>
      <c r="S77" s="416" t="s">
        <v>127</v>
      </c>
      <c r="T77" s="284"/>
      <c r="U77" s="284"/>
      <c r="V77" s="285"/>
      <c r="W77" s="416" t="s">
        <v>128</v>
      </c>
      <c r="X77" s="286"/>
      <c r="Y77" s="286"/>
      <c r="Z77" s="285"/>
      <c r="AA77" s="416" t="s">
        <v>134</v>
      </c>
      <c r="AB77" s="286"/>
      <c r="AC77" s="286"/>
      <c r="AD77" s="416" t="s">
        <v>120</v>
      </c>
      <c r="AE77" s="284"/>
      <c r="AF77" s="287"/>
      <c r="AG77" s="688" t="s">
        <v>288</v>
      </c>
    </row>
    <row r="78" spans="1:33" ht="18" customHeight="1" thickBot="1">
      <c r="A78" s="288" t="s">
        <v>121</v>
      </c>
      <c r="B78" s="289"/>
      <c r="C78" s="289"/>
      <c r="D78" s="289"/>
      <c r="E78" s="289"/>
      <c r="F78" s="289"/>
      <c r="G78" s="290" t="s">
        <v>122</v>
      </c>
      <c r="H78" s="291" t="s">
        <v>9</v>
      </c>
      <c r="I78" s="292" t="s">
        <v>124</v>
      </c>
      <c r="J78" s="293"/>
      <c r="K78" s="290" t="s">
        <v>122</v>
      </c>
      <c r="L78" s="291" t="s">
        <v>9</v>
      </c>
      <c r="M78" s="292" t="s">
        <v>124</v>
      </c>
      <c r="N78" s="293"/>
      <c r="O78" s="290" t="s">
        <v>122</v>
      </c>
      <c r="P78" s="291" t="s">
        <v>9</v>
      </c>
      <c r="Q78" s="292" t="s">
        <v>124</v>
      </c>
      <c r="R78" s="293"/>
      <c r="S78" s="290" t="s">
        <v>122</v>
      </c>
      <c r="T78" s="291" t="s">
        <v>9</v>
      </c>
      <c r="U78" s="292" t="s">
        <v>124</v>
      </c>
      <c r="V78" s="293"/>
      <c r="W78" s="290" t="s">
        <v>122</v>
      </c>
      <c r="X78" s="291" t="s">
        <v>9</v>
      </c>
      <c r="Y78" s="292" t="s">
        <v>124</v>
      </c>
      <c r="Z78" s="293"/>
      <c r="AA78" s="290" t="s">
        <v>122</v>
      </c>
      <c r="AB78" s="291" t="s">
        <v>9</v>
      </c>
      <c r="AC78" s="292" t="s">
        <v>124</v>
      </c>
      <c r="AD78" s="290" t="s">
        <v>122</v>
      </c>
      <c r="AE78" s="484" t="s">
        <v>9</v>
      </c>
      <c r="AF78" s="294" t="s">
        <v>124</v>
      </c>
      <c r="AG78" s="688" t="s">
        <v>288</v>
      </c>
    </row>
    <row r="79" spans="1:33" ht="18" customHeight="1">
      <c r="A79" s="295"/>
      <c r="B79" s="750" t="s">
        <v>158</v>
      </c>
      <c r="C79" s="751"/>
      <c r="D79" s="751"/>
      <c r="E79" s="751"/>
      <c r="F79" s="751"/>
      <c r="G79" s="298">
        <v>450</v>
      </c>
      <c r="H79" s="299">
        <v>430</v>
      </c>
      <c r="I79" s="300">
        <v>77681</v>
      </c>
      <c r="J79" s="299"/>
      <c r="K79" s="298">
        <v>495</v>
      </c>
      <c r="L79" s="299">
        <v>474</v>
      </c>
      <c r="M79" s="300">
        <v>84368</v>
      </c>
      <c r="N79" s="299"/>
      <c r="O79" s="646">
        <v>0</v>
      </c>
      <c r="P79" s="299">
        <v>9</v>
      </c>
      <c r="Q79" s="300">
        <v>3594</v>
      </c>
      <c r="R79" s="299"/>
      <c r="S79" s="298">
        <f>O79+K79</f>
        <v>495</v>
      </c>
      <c r="T79" s="299">
        <f>+L79+P79</f>
        <v>483</v>
      </c>
      <c r="U79" s="300">
        <v>87962</v>
      </c>
      <c r="V79" s="299"/>
      <c r="W79" s="298">
        <v>8</v>
      </c>
      <c r="X79" s="299">
        <v>4</v>
      </c>
      <c r="Y79" s="300">
        <f>609+394</f>
        <v>1003</v>
      </c>
      <c r="Z79" s="299"/>
      <c r="AA79" s="646">
        <v>0</v>
      </c>
      <c r="AB79" s="648">
        <v>0</v>
      </c>
      <c r="AC79" s="650">
        <v>-173</v>
      </c>
      <c r="AD79" s="298">
        <f>W79+S79+AA79</f>
        <v>503</v>
      </c>
      <c r="AE79" s="616">
        <f>X79+T79+AB79</f>
        <v>487</v>
      </c>
      <c r="AF79" s="301">
        <f>Y79+U79+AC79</f>
        <v>88792</v>
      </c>
      <c r="AG79" s="688" t="s">
        <v>288</v>
      </c>
    </row>
    <row r="80" spans="1:33" ht="18" customHeight="1">
      <c r="A80" s="307"/>
      <c r="B80" s="308"/>
      <c r="C80" s="308" t="s">
        <v>10</v>
      </c>
      <c r="D80" s="309"/>
      <c r="E80" s="309"/>
      <c r="F80" s="309"/>
      <c r="G80" s="310">
        <f>SUM(G79:G79)</f>
        <v>450</v>
      </c>
      <c r="H80" s="311">
        <f>SUM(H79:H79)</f>
        <v>430</v>
      </c>
      <c r="I80" s="311">
        <f>SUM(I79:I79)</f>
        <v>77681</v>
      </c>
      <c r="J80" s="311"/>
      <c r="K80" s="310">
        <f>SUM(K79:K79)</f>
        <v>495</v>
      </c>
      <c r="L80" s="311">
        <f>SUM(L79:L79)</f>
        <v>474</v>
      </c>
      <c r="M80" s="311">
        <f>SUM(M79:M79)</f>
        <v>84368</v>
      </c>
      <c r="N80" s="311"/>
      <c r="O80" s="647">
        <f>SUM(O79:O79)</f>
        <v>0</v>
      </c>
      <c r="P80" s="311">
        <f>SUM(P79:P79)</f>
        <v>9</v>
      </c>
      <c r="Q80" s="311">
        <f>SUM(Q79:Q79)</f>
        <v>3594</v>
      </c>
      <c r="R80" s="311"/>
      <c r="S80" s="310">
        <f>SUM(S79:S79)</f>
        <v>495</v>
      </c>
      <c r="T80" s="311">
        <f>SUM(T79:T79)</f>
        <v>483</v>
      </c>
      <c r="U80" s="311">
        <f>SUM(U79:U79)</f>
        <v>87962</v>
      </c>
      <c r="V80" s="311"/>
      <c r="W80" s="310">
        <f>SUM(W79:W79)</f>
        <v>8</v>
      </c>
      <c r="X80" s="311">
        <f>SUM(X79:X79)</f>
        <v>4</v>
      </c>
      <c r="Y80" s="311">
        <f>SUM(Y79:Y79)</f>
        <v>1003</v>
      </c>
      <c r="Z80" s="311"/>
      <c r="AA80" s="647">
        <f aca="true" t="shared" si="0" ref="AA80:AF80">SUM(AA79:AA79)</f>
        <v>0</v>
      </c>
      <c r="AB80" s="649">
        <f t="shared" si="0"/>
        <v>0</v>
      </c>
      <c r="AC80" s="311">
        <f t="shared" si="0"/>
        <v>-173</v>
      </c>
      <c r="AD80" s="310">
        <f t="shared" si="0"/>
        <v>503</v>
      </c>
      <c r="AE80" s="311">
        <f t="shared" si="0"/>
        <v>487</v>
      </c>
      <c r="AF80" s="312">
        <f t="shared" si="0"/>
        <v>88792</v>
      </c>
      <c r="AG80" s="688" t="s">
        <v>288</v>
      </c>
    </row>
    <row r="81" spans="1:33" ht="18" customHeight="1">
      <c r="A81" s="280"/>
      <c r="B81" s="283"/>
      <c r="C81" s="283"/>
      <c r="D81" s="283"/>
      <c r="E81" s="283"/>
      <c r="F81" s="283"/>
      <c r="G81" s="313"/>
      <c r="H81" s="314"/>
      <c r="I81" s="314"/>
      <c r="J81" s="314"/>
      <c r="K81" s="313"/>
      <c r="L81" s="314"/>
      <c r="M81" s="314"/>
      <c r="N81" s="314"/>
      <c r="O81" s="313"/>
      <c r="P81" s="314"/>
      <c r="Q81" s="314"/>
      <c r="R81" s="314"/>
      <c r="S81" s="313"/>
      <c r="T81" s="314"/>
      <c r="U81" s="314"/>
      <c r="V81" s="314"/>
      <c r="W81" s="313"/>
      <c r="X81" s="314"/>
      <c r="Y81" s="314"/>
      <c r="Z81" s="314"/>
      <c r="AA81" s="313"/>
      <c r="AB81" s="314"/>
      <c r="AC81" s="314"/>
      <c r="AD81" s="313"/>
      <c r="AE81" s="468"/>
      <c r="AF81" s="315"/>
      <c r="AG81" s="688" t="s">
        <v>288</v>
      </c>
    </row>
    <row r="82" spans="1:33" ht="18" customHeight="1">
      <c r="A82" s="307" t="s">
        <v>103</v>
      </c>
      <c r="B82" s="303"/>
      <c r="C82" s="304"/>
      <c r="D82" s="304"/>
      <c r="E82" s="304"/>
      <c r="F82" s="304"/>
      <c r="G82" s="305"/>
      <c r="H82" s="285">
        <v>23</v>
      </c>
      <c r="I82" s="285"/>
      <c r="J82" s="285"/>
      <c r="K82" s="305"/>
      <c r="L82" s="285">
        <v>23</v>
      </c>
      <c r="M82" s="285"/>
      <c r="N82" s="285"/>
      <c r="O82" s="305"/>
      <c r="P82" s="285"/>
      <c r="Q82" s="285"/>
      <c r="R82" s="285"/>
      <c r="S82" s="305"/>
      <c r="T82" s="285">
        <f>+L82+P82</f>
        <v>23</v>
      </c>
      <c r="U82" s="285"/>
      <c r="V82" s="285"/>
      <c r="W82" s="305"/>
      <c r="X82" s="285"/>
      <c r="Y82" s="285"/>
      <c r="Z82" s="285"/>
      <c r="AA82" s="305"/>
      <c r="AB82" s="285"/>
      <c r="AC82" s="285"/>
      <c r="AD82" s="305"/>
      <c r="AE82" s="285">
        <f>X82+T82</f>
        <v>23</v>
      </c>
      <c r="AF82" s="306"/>
      <c r="AG82" s="688" t="s">
        <v>288</v>
      </c>
    </row>
    <row r="83" spans="1:33" ht="18" customHeight="1">
      <c r="A83" s="295"/>
      <c r="B83" s="296" t="s">
        <v>106</v>
      </c>
      <c r="C83" s="297"/>
      <c r="D83" s="297"/>
      <c r="E83" s="297"/>
      <c r="F83" s="297"/>
      <c r="G83" s="298"/>
      <c r="H83" s="299">
        <f>+H80+H82</f>
        <v>453</v>
      </c>
      <c r="I83" s="299"/>
      <c r="J83" s="299"/>
      <c r="K83" s="298"/>
      <c r="L83" s="299">
        <f>+L80+L82</f>
        <v>497</v>
      </c>
      <c r="M83" s="299"/>
      <c r="N83" s="299"/>
      <c r="O83" s="298"/>
      <c r="P83" s="299">
        <f>+P80+P82</f>
        <v>9</v>
      </c>
      <c r="Q83" s="299"/>
      <c r="R83" s="299"/>
      <c r="S83" s="298"/>
      <c r="T83" s="299">
        <f>+T80+T82</f>
        <v>506</v>
      </c>
      <c r="U83" s="299"/>
      <c r="V83" s="299"/>
      <c r="W83" s="298"/>
      <c r="X83" s="299">
        <f>+X80+X82</f>
        <v>4</v>
      </c>
      <c r="Y83" s="299"/>
      <c r="Z83" s="299"/>
      <c r="AA83" s="298"/>
      <c r="AB83" s="680">
        <f>+AB80+AB82</f>
        <v>0</v>
      </c>
      <c r="AC83" s="299"/>
      <c r="AD83" s="298"/>
      <c r="AE83" s="299">
        <f>+AE80+AE82</f>
        <v>510</v>
      </c>
      <c r="AF83" s="302"/>
      <c r="AG83" s="688" t="s">
        <v>288</v>
      </c>
    </row>
    <row r="84" spans="1:33" ht="18" customHeight="1">
      <c r="A84" s="280"/>
      <c r="B84" s="283"/>
      <c r="C84" s="283"/>
      <c r="D84" s="283"/>
      <c r="E84" s="283"/>
      <c r="F84" s="283"/>
      <c r="G84" s="313"/>
      <c r="H84" s="314"/>
      <c r="I84" s="314"/>
      <c r="J84" s="314"/>
      <c r="K84" s="313"/>
      <c r="L84" s="314"/>
      <c r="M84" s="314"/>
      <c r="N84" s="314"/>
      <c r="O84" s="313"/>
      <c r="P84" s="314"/>
      <c r="Q84" s="314"/>
      <c r="R84" s="314"/>
      <c r="S84" s="313"/>
      <c r="T84" s="314"/>
      <c r="U84" s="314"/>
      <c r="V84" s="314"/>
      <c r="W84" s="313"/>
      <c r="X84" s="314"/>
      <c r="Y84" s="314"/>
      <c r="Z84" s="314"/>
      <c r="AA84" s="313"/>
      <c r="AB84" s="681"/>
      <c r="AC84" s="314"/>
      <c r="AD84" s="313"/>
      <c r="AE84" s="468"/>
      <c r="AF84" s="315"/>
      <c r="AG84" s="688" t="s">
        <v>288</v>
      </c>
    </row>
    <row r="85" spans="1:33" ht="18" customHeight="1">
      <c r="A85" s="295"/>
      <c r="B85" s="296" t="s">
        <v>104</v>
      </c>
      <c r="C85" s="296"/>
      <c r="D85" s="296"/>
      <c r="E85" s="296"/>
      <c r="F85" s="296"/>
      <c r="G85" s="298"/>
      <c r="H85" s="299"/>
      <c r="I85" s="299"/>
      <c r="J85" s="299"/>
      <c r="K85" s="298"/>
      <c r="L85" s="299"/>
      <c r="M85" s="299"/>
      <c r="N85" s="299"/>
      <c r="O85" s="298"/>
      <c r="P85" s="299"/>
      <c r="Q85" s="299"/>
      <c r="R85" s="299"/>
      <c r="S85" s="298"/>
      <c r="T85" s="299"/>
      <c r="U85" s="299"/>
      <c r="V85" s="299"/>
      <c r="W85" s="298"/>
      <c r="X85" s="299"/>
      <c r="Y85" s="299"/>
      <c r="Z85" s="299"/>
      <c r="AA85" s="298"/>
      <c r="AB85" s="680"/>
      <c r="AC85" s="299"/>
      <c r="AD85" s="298"/>
      <c r="AE85" s="299"/>
      <c r="AF85" s="302"/>
      <c r="AG85" s="688" t="s">
        <v>288</v>
      </c>
    </row>
    <row r="86" spans="1:33" ht="18" customHeight="1">
      <c r="A86" s="295"/>
      <c r="B86" s="297"/>
      <c r="C86" s="296" t="s">
        <v>18</v>
      </c>
      <c r="D86" s="297"/>
      <c r="E86" s="297"/>
      <c r="F86" s="297"/>
      <c r="G86" s="298"/>
      <c r="H86" s="486" t="s">
        <v>159</v>
      </c>
      <c r="I86" s="299"/>
      <c r="J86" s="299"/>
      <c r="K86" s="298"/>
      <c r="L86" s="486" t="s">
        <v>159</v>
      </c>
      <c r="M86" s="299"/>
      <c r="N86" s="299"/>
      <c r="O86" s="298"/>
      <c r="P86" s="680">
        <v>0</v>
      </c>
      <c r="Q86" s="299"/>
      <c r="R86" s="299"/>
      <c r="S86" s="298"/>
      <c r="T86" s="680">
        <v>0</v>
      </c>
      <c r="U86" s="299"/>
      <c r="V86" s="299"/>
      <c r="W86" s="298"/>
      <c r="X86" s="680">
        <v>0</v>
      </c>
      <c r="Y86" s="299"/>
      <c r="Z86" s="299"/>
      <c r="AA86" s="298"/>
      <c r="AB86" s="680">
        <v>0</v>
      </c>
      <c r="AC86" s="299"/>
      <c r="AD86" s="298"/>
      <c r="AE86" s="486" t="s">
        <v>159</v>
      </c>
      <c r="AF86" s="302"/>
      <c r="AG86" s="688" t="s">
        <v>288</v>
      </c>
    </row>
    <row r="87" spans="1:33" ht="18" customHeight="1">
      <c r="A87" s="307"/>
      <c r="B87" s="304"/>
      <c r="C87" s="303" t="s">
        <v>64</v>
      </c>
      <c r="D87" s="304"/>
      <c r="E87" s="304"/>
      <c r="F87" s="304"/>
      <c r="G87" s="305"/>
      <c r="H87" s="487" t="s">
        <v>160</v>
      </c>
      <c r="I87" s="285"/>
      <c r="J87" s="285"/>
      <c r="K87" s="305"/>
      <c r="L87" s="487" t="s">
        <v>160</v>
      </c>
      <c r="M87" s="285"/>
      <c r="N87" s="285"/>
      <c r="O87" s="305"/>
      <c r="P87" s="682">
        <v>0</v>
      </c>
      <c r="Q87" s="285"/>
      <c r="R87" s="285"/>
      <c r="S87" s="305"/>
      <c r="T87" s="682">
        <v>0</v>
      </c>
      <c r="U87" s="285"/>
      <c r="V87" s="285"/>
      <c r="W87" s="305"/>
      <c r="X87" s="682">
        <v>0</v>
      </c>
      <c r="Y87" s="285"/>
      <c r="Z87" s="285"/>
      <c r="AA87" s="305"/>
      <c r="AB87" s="682">
        <v>0</v>
      </c>
      <c r="AC87" s="285"/>
      <c r="AD87" s="305"/>
      <c r="AE87" s="487" t="s">
        <v>160</v>
      </c>
      <c r="AF87" s="306"/>
      <c r="AG87" s="688" t="s">
        <v>288</v>
      </c>
    </row>
    <row r="88" spans="1:33" ht="18" customHeight="1">
      <c r="A88" s="307"/>
      <c r="B88" s="303" t="s">
        <v>105</v>
      </c>
      <c r="C88" s="304"/>
      <c r="D88" s="304"/>
      <c r="E88" s="304"/>
      <c r="F88" s="304"/>
      <c r="G88" s="305"/>
      <c r="H88" s="285">
        <f>H83</f>
        <v>453</v>
      </c>
      <c r="I88" s="285"/>
      <c r="J88" s="285"/>
      <c r="K88" s="305"/>
      <c r="L88" s="285">
        <f>L83</f>
        <v>497</v>
      </c>
      <c r="M88" s="285"/>
      <c r="N88" s="285"/>
      <c r="O88" s="305"/>
      <c r="P88" s="285">
        <f>P83</f>
        <v>9</v>
      </c>
      <c r="Q88" s="285"/>
      <c r="R88" s="285"/>
      <c r="S88" s="305"/>
      <c r="T88" s="285">
        <f>T83</f>
        <v>506</v>
      </c>
      <c r="U88" s="285"/>
      <c r="V88" s="285"/>
      <c r="W88" s="305"/>
      <c r="X88" s="285">
        <f>X83</f>
        <v>4</v>
      </c>
      <c r="Y88" s="285"/>
      <c r="Z88" s="285"/>
      <c r="AA88" s="305"/>
      <c r="AB88" s="682">
        <f>AB83</f>
        <v>0</v>
      </c>
      <c r="AC88" s="285"/>
      <c r="AD88" s="305"/>
      <c r="AE88" s="285">
        <f>AE83</f>
        <v>510</v>
      </c>
      <c r="AF88" s="306"/>
      <c r="AG88" s="688" t="s">
        <v>288</v>
      </c>
    </row>
    <row r="89" ht="15.75">
      <c r="AG89" s="688" t="s">
        <v>289</v>
      </c>
    </row>
    <row r="90" spans="3:6" ht="18" customHeight="1">
      <c r="C90" s="10"/>
      <c r="D90" s="10"/>
      <c r="E90" s="10"/>
      <c r="F90" s="10"/>
    </row>
    <row r="94" spans="3:32" ht="15.75">
      <c r="C94" s="88"/>
      <c r="D94" s="88"/>
      <c r="E94" s="88"/>
      <c r="F94" s="88"/>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3:32" ht="15.75">
      <c r="C95" s="247"/>
      <c r="D95" s="247"/>
      <c r="E95" s="247"/>
      <c r="F95" s="247"/>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row>
    <row r="96" spans="1:33" ht="26.25">
      <c r="A96" s="756"/>
      <c r="B96" s="756"/>
      <c r="C96" s="756"/>
      <c r="D96" s="756"/>
      <c r="E96" s="756"/>
      <c r="F96" s="756"/>
      <c r="G96" s="756"/>
      <c r="H96" s="756"/>
      <c r="I96" s="756"/>
      <c r="J96" s="756"/>
      <c r="K96" s="756"/>
      <c r="L96" s="756"/>
      <c r="M96" s="756"/>
      <c r="N96" s="756"/>
      <c r="O96" s="756"/>
      <c r="P96" s="756"/>
      <c r="Q96" s="756"/>
      <c r="R96" s="756"/>
      <c r="S96" s="756"/>
      <c r="T96" s="756"/>
      <c r="U96" s="756"/>
      <c r="V96" s="756"/>
      <c r="W96" s="756"/>
      <c r="X96" s="756"/>
      <c r="Y96" s="756"/>
      <c r="Z96" s="756"/>
      <c r="AA96" s="756"/>
      <c r="AB96" s="756"/>
      <c r="AC96" s="756"/>
      <c r="AD96" s="756"/>
      <c r="AE96" s="397"/>
      <c r="AF96" s="397"/>
      <c r="AG96" s="398"/>
    </row>
    <row r="97" spans="1:33" ht="26.25">
      <c r="A97" s="412"/>
      <c r="B97" s="412"/>
      <c r="C97" s="412"/>
      <c r="D97" s="412"/>
      <c r="E97" s="412"/>
      <c r="F97" s="412"/>
      <c r="G97" s="412"/>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397"/>
      <c r="AF97" s="397"/>
      <c r="AG97" s="398"/>
    </row>
    <row r="98" spans="1:33" ht="26.25">
      <c r="A98" s="391"/>
      <c r="B98" s="392"/>
      <c r="C98" s="392"/>
      <c r="D98" s="392"/>
      <c r="E98" s="392"/>
      <c r="F98" s="392"/>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97"/>
      <c r="AF98" s="397"/>
      <c r="AG98" s="398"/>
    </row>
    <row r="99" spans="1:33" ht="85.5" customHeight="1">
      <c r="A99" s="754"/>
      <c r="B99" s="755"/>
      <c r="C99" s="755"/>
      <c r="D99" s="755"/>
      <c r="E99" s="755"/>
      <c r="F99" s="755"/>
      <c r="G99" s="755"/>
      <c r="H99" s="755"/>
      <c r="I99" s="755"/>
      <c r="J99" s="755"/>
      <c r="K99" s="755"/>
      <c r="L99" s="755"/>
      <c r="M99" s="755"/>
      <c r="N99" s="755"/>
      <c r="O99" s="755"/>
      <c r="P99" s="755"/>
      <c r="Q99" s="755"/>
      <c r="R99" s="755"/>
      <c r="S99" s="755"/>
      <c r="T99" s="755"/>
      <c r="U99" s="755"/>
      <c r="V99" s="755"/>
      <c r="W99" s="755"/>
      <c r="X99" s="755"/>
      <c r="Y99" s="755"/>
      <c r="Z99" s="755"/>
      <c r="AA99" s="755"/>
      <c r="AB99" s="755"/>
      <c r="AC99" s="755"/>
      <c r="AD99" s="755"/>
      <c r="AE99" s="399"/>
      <c r="AF99" s="399"/>
      <c r="AG99" s="399"/>
    </row>
    <row r="100" spans="1:33" ht="25.5">
      <c r="A100" s="364"/>
      <c r="B100" s="364"/>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99"/>
      <c r="AF100" s="399"/>
      <c r="AG100" s="399"/>
    </row>
    <row r="101" spans="1:33" ht="25.5">
      <c r="A101" s="364"/>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99"/>
      <c r="AF101" s="399"/>
      <c r="AG101" s="399"/>
    </row>
    <row r="102" spans="1:33" ht="25.5">
      <c r="A102" s="364"/>
      <c r="B102" s="364"/>
      <c r="C102" s="364"/>
      <c r="D102" s="364"/>
      <c r="E102" s="364"/>
      <c r="F102" s="364"/>
      <c r="G102" s="364"/>
      <c r="H102" s="364"/>
      <c r="I102" s="364"/>
      <c r="J102" s="364"/>
      <c r="K102" s="364"/>
      <c r="L102" s="364"/>
      <c r="M102" s="364"/>
      <c r="N102" s="364"/>
      <c r="O102" s="364"/>
      <c r="P102" s="364"/>
      <c r="Q102" s="364"/>
      <c r="R102" s="364"/>
      <c r="S102" s="364"/>
      <c r="T102" s="364"/>
      <c r="U102" s="364"/>
      <c r="V102" s="364"/>
      <c r="W102" s="364"/>
      <c r="X102" s="364"/>
      <c r="Y102" s="364"/>
      <c r="Z102" s="364"/>
      <c r="AA102" s="364"/>
      <c r="AB102" s="364"/>
      <c r="AC102" s="364"/>
      <c r="AD102" s="364"/>
      <c r="AE102" s="399"/>
      <c r="AF102" s="399"/>
      <c r="AG102" s="399"/>
    </row>
    <row r="103" spans="1:33" ht="13.5" customHeight="1">
      <c r="A103" s="364"/>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99"/>
      <c r="AF103" s="399"/>
      <c r="AG103" s="399"/>
    </row>
    <row r="104" spans="1:33" ht="25.5">
      <c r="A104" s="364"/>
      <c r="B104" s="364"/>
      <c r="C104" s="364"/>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99"/>
      <c r="AF104" s="399"/>
      <c r="AG104" s="399"/>
    </row>
    <row r="105" spans="1:33" ht="25.5">
      <c r="A105" s="364"/>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99"/>
      <c r="AF105" s="399"/>
      <c r="AG105" s="399"/>
    </row>
    <row r="106" spans="1:33" ht="25.5">
      <c r="A106" s="364"/>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99"/>
      <c r="AF106" s="399"/>
      <c r="AG106" s="399"/>
    </row>
    <row r="107" spans="1:33" ht="25.5">
      <c r="A107" s="364"/>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99"/>
      <c r="AF107" s="399"/>
      <c r="AG107" s="399"/>
    </row>
    <row r="108" spans="1:33" ht="25.5">
      <c r="A108" s="364"/>
      <c r="B108" s="364"/>
      <c r="C108" s="364"/>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99"/>
      <c r="AF108" s="399"/>
      <c r="AG108" s="399"/>
    </row>
    <row r="109" spans="1:33" ht="25.5">
      <c r="A109" s="364"/>
      <c r="B109" s="364"/>
      <c r="C109" s="364"/>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99"/>
      <c r="AF109" s="399"/>
      <c r="AG109" s="399"/>
    </row>
    <row r="110" spans="1:33" ht="25.5">
      <c r="A110" s="364"/>
      <c r="B110" s="364"/>
      <c r="C110" s="364"/>
      <c r="D110" s="364"/>
      <c r="E110" s="364"/>
      <c r="F110" s="364"/>
      <c r="G110" s="364"/>
      <c r="H110" s="364"/>
      <c r="I110" s="364"/>
      <c r="J110" s="364"/>
      <c r="K110" s="364"/>
      <c r="L110" s="364"/>
      <c r="M110" s="364"/>
      <c r="N110" s="364"/>
      <c r="O110" s="364"/>
      <c r="P110" s="364"/>
      <c r="Q110" s="364"/>
      <c r="R110" s="364"/>
      <c r="S110" s="364"/>
      <c r="T110" s="364"/>
      <c r="U110" s="364"/>
      <c r="V110" s="364"/>
      <c r="W110" s="364"/>
      <c r="X110" s="364"/>
      <c r="Y110" s="364"/>
      <c r="Z110" s="364"/>
      <c r="AA110" s="364"/>
      <c r="AB110" s="364"/>
      <c r="AC110" s="364"/>
      <c r="AD110" s="364"/>
      <c r="AE110" s="399"/>
      <c r="AF110" s="399"/>
      <c r="AG110" s="399"/>
    </row>
    <row r="111" spans="1:33" ht="25.5">
      <c r="A111" s="364"/>
      <c r="B111" s="364"/>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99"/>
      <c r="AF111" s="399"/>
      <c r="AG111" s="399"/>
    </row>
    <row r="112" spans="1:33" ht="25.5">
      <c r="A112" s="364"/>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99"/>
      <c r="AF112" s="399"/>
      <c r="AG112" s="399"/>
    </row>
    <row r="113" spans="1:33" ht="25.5">
      <c r="A113" s="364"/>
      <c r="B113" s="364"/>
      <c r="C113" s="364"/>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99"/>
      <c r="AF113" s="399"/>
      <c r="AG113" s="399"/>
    </row>
    <row r="114" spans="1:33" ht="25.5">
      <c r="A114" s="364"/>
      <c r="B114" s="364"/>
      <c r="C114" s="364"/>
      <c r="D114" s="364"/>
      <c r="E114" s="364"/>
      <c r="F114" s="364"/>
      <c r="G114" s="364"/>
      <c r="H114" s="364"/>
      <c r="I114" s="364"/>
      <c r="J114" s="364"/>
      <c r="K114" s="364"/>
      <c r="L114" s="364"/>
      <c r="M114" s="364"/>
      <c r="N114" s="364"/>
      <c r="O114" s="364"/>
      <c r="P114" s="364"/>
      <c r="Q114" s="364"/>
      <c r="R114" s="364"/>
      <c r="S114" s="364"/>
      <c r="T114" s="364"/>
      <c r="U114" s="364"/>
      <c r="V114" s="364"/>
      <c r="W114" s="364"/>
      <c r="X114" s="364"/>
      <c r="Y114" s="364"/>
      <c r="Z114" s="364"/>
      <c r="AA114" s="364"/>
      <c r="AB114" s="364"/>
      <c r="AC114" s="364"/>
      <c r="AD114" s="364"/>
      <c r="AE114" s="399"/>
      <c r="AF114" s="399"/>
      <c r="AG114" s="399"/>
    </row>
    <row r="115" spans="1:33" ht="25.5">
      <c r="A115" s="364"/>
      <c r="B115" s="364"/>
      <c r="C115" s="364"/>
      <c r="D115" s="364"/>
      <c r="E115" s="364"/>
      <c r="F115" s="364"/>
      <c r="G115" s="364"/>
      <c r="H115" s="364"/>
      <c r="I115" s="364"/>
      <c r="J115" s="364"/>
      <c r="K115" s="364"/>
      <c r="L115" s="364"/>
      <c r="M115" s="364"/>
      <c r="N115" s="364"/>
      <c r="O115" s="364"/>
      <c r="P115" s="364"/>
      <c r="Q115" s="364"/>
      <c r="R115" s="364"/>
      <c r="S115" s="364"/>
      <c r="T115" s="364"/>
      <c r="U115" s="364"/>
      <c r="V115" s="364"/>
      <c r="W115" s="364"/>
      <c r="X115" s="364"/>
      <c r="Y115" s="364"/>
      <c r="Z115" s="364"/>
      <c r="AA115" s="364"/>
      <c r="AB115" s="364"/>
      <c r="AC115" s="364"/>
      <c r="AD115" s="364"/>
      <c r="AE115" s="399"/>
      <c r="AF115" s="399"/>
      <c r="AG115" s="399"/>
    </row>
    <row r="116" spans="1:33" ht="15.75">
      <c r="A116" s="393"/>
      <c r="B116" s="393"/>
      <c r="C116" s="393"/>
      <c r="D116" s="393"/>
      <c r="E116" s="393"/>
      <c r="F116" s="393"/>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400"/>
      <c r="AF116" s="400"/>
      <c r="AG116" s="401"/>
    </row>
    <row r="117" spans="1:33" ht="41.25" customHeight="1">
      <c r="A117" s="748"/>
      <c r="B117" s="749"/>
      <c r="C117" s="749"/>
      <c r="D117" s="749"/>
      <c r="E117" s="749"/>
      <c r="F117" s="749"/>
      <c r="G117" s="749"/>
      <c r="H117" s="749"/>
      <c r="I117" s="749"/>
      <c r="J117" s="749"/>
      <c r="K117" s="749"/>
      <c r="L117" s="749"/>
      <c r="M117" s="749"/>
      <c r="N117" s="749"/>
      <c r="O117" s="749"/>
      <c r="P117" s="749"/>
      <c r="Q117" s="749"/>
      <c r="R117" s="749"/>
      <c r="S117" s="749"/>
      <c r="T117" s="749"/>
      <c r="U117" s="749"/>
      <c r="V117" s="749"/>
      <c r="W117" s="749"/>
      <c r="X117" s="749"/>
      <c r="Y117" s="749"/>
      <c r="Z117" s="749"/>
      <c r="AA117" s="749"/>
      <c r="AB117" s="749"/>
      <c r="AC117" s="749"/>
      <c r="AD117" s="749"/>
      <c r="AE117" s="399"/>
      <c r="AF117" s="399"/>
      <c r="AG117" s="399"/>
    </row>
    <row r="118" spans="1:33" ht="17.25" customHeight="1">
      <c r="A118" s="749"/>
      <c r="B118" s="749"/>
      <c r="C118" s="749"/>
      <c r="D118" s="749"/>
      <c r="E118" s="749"/>
      <c r="F118" s="749"/>
      <c r="G118" s="749"/>
      <c r="H118" s="749"/>
      <c r="I118" s="749"/>
      <c r="J118" s="749"/>
      <c r="K118" s="749"/>
      <c r="L118" s="749"/>
      <c r="M118" s="749"/>
      <c r="N118" s="749"/>
      <c r="O118" s="749"/>
      <c r="P118" s="749"/>
      <c r="Q118" s="749"/>
      <c r="R118" s="749"/>
      <c r="S118" s="749"/>
      <c r="T118" s="749"/>
      <c r="U118" s="749"/>
      <c r="V118" s="749"/>
      <c r="W118" s="749"/>
      <c r="X118" s="749"/>
      <c r="Y118" s="749"/>
      <c r="Z118" s="749"/>
      <c r="AA118" s="749"/>
      <c r="AB118" s="749"/>
      <c r="AC118" s="749"/>
      <c r="AD118" s="749"/>
      <c r="AE118" s="399"/>
      <c r="AF118" s="399"/>
      <c r="AG118" s="399"/>
    </row>
    <row r="119" spans="1:33" ht="25.5" customHeight="1">
      <c r="A119" s="749"/>
      <c r="B119" s="749"/>
      <c r="C119" s="749"/>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49"/>
      <c r="AA119" s="749"/>
      <c r="AB119" s="749"/>
      <c r="AC119" s="749"/>
      <c r="AD119" s="749"/>
      <c r="AE119" s="399"/>
      <c r="AF119" s="399"/>
      <c r="AG119" s="399"/>
    </row>
    <row r="120" spans="1:33" ht="6.75" customHeight="1">
      <c r="A120" s="749"/>
      <c r="B120" s="749"/>
      <c r="C120" s="749"/>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49"/>
      <c r="AA120" s="749"/>
      <c r="AB120" s="749"/>
      <c r="AC120" s="749"/>
      <c r="AD120" s="749"/>
      <c r="AE120" s="399"/>
      <c r="AF120" s="399"/>
      <c r="AG120" s="399"/>
    </row>
    <row r="121" spans="1:33" ht="25.5">
      <c r="A121" s="364"/>
      <c r="B121" s="364"/>
      <c r="C121" s="364"/>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c r="AE121" s="399"/>
      <c r="AF121" s="399"/>
      <c r="AG121" s="399"/>
    </row>
    <row r="122" spans="1:33" ht="25.5">
      <c r="A122" s="364"/>
      <c r="B122" s="364"/>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4"/>
      <c r="Z122" s="364"/>
      <c r="AA122" s="364"/>
      <c r="AB122" s="364"/>
      <c r="AC122" s="364"/>
      <c r="AD122" s="364"/>
      <c r="AE122" s="399"/>
      <c r="AF122" s="399"/>
      <c r="AG122" s="399"/>
    </row>
    <row r="123" spans="1:33" ht="25.5">
      <c r="A123" s="364"/>
      <c r="B123" s="364"/>
      <c r="C123" s="364"/>
      <c r="D123" s="364"/>
      <c r="E123" s="364"/>
      <c r="F123" s="364"/>
      <c r="G123" s="364"/>
      <c r="H123" s="364"/>
      <c r="I123" s="364"/>
      <c r="J123" s="364"/>
      <c r="K123" s="364"/>
      <c r="L123" s="364"/>
      <c r="M123" s="364"/>
      <c r="N123" s="364"/>
      <c r="O123" s="364"/>
      <c r="P123" s="364"/>
      <c r="Q123" s="364"/>
      <c r="R123" s="364"/>
      <c r="S123" s="364"/>
      <c r="T123" s="364"/>
      <c r="U123" s="364"/>
      <c r="V123" s="364"/>
      <c r="W123" s="364"/>
      <c r="X123" s="364"/>
      <c r="Y123" s="364"/>
      <c r="Z123" s="364"/>
      <c r="AA123" s="364"/>
      <c r="AB123" s="364"/>
      <c r="AC123" s="364"/>
      <c r="AD123" s="364"/>
      <c r="AE123" s="399"/>
      <c r="AF123" s="399"/>
      <c r="AG123" s="399"/>
    </row>
    <row r="124" spans="1:33" ht="25.5">
      <c r="A124" s="364"/>
      <c r="B124" s="364"/>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64"/>
      <c r="AE124" s="399"/>
      <c r="AF124" s="399"/>
      <c r="AG124" s="399"/>
    </row>
    <row r="125" spans="1:33" ht="25.5">
      <c r="A125" s="364"/>
      <c r="B125" s="364"/>
      <c r="C125" s="364"/>
      <c r="D125" s="364"/>
      <c r="E125" s="364"/>
      <c r="F125" s="364"/>
      <c r="G125" s="364"/>
      <c r="H125" s="364"/>
      <c r="I125" s="364"/>
      <c r="J125" s="364"/>
      <c r="K125" s="364"/>
      <c r="L125" s="364"/>
      <c r="M125" s="364"/>
      <c r="N125" s="364"/>
      <c r="O125" s="364"/>
      <c r="P125" s="364"/>
      <c r="Q125" s="364"/>
      <c r="R125" s="364"/>
      <c r="S125" s="364"/>
      <c r="T125" s="364"/>
      <c r="U125" s="364"/>
      <c r="V125" s="364"/>
      <c r="W125" s="364"/>
      <c r="X125" s="364"/>
      <c r="Y125" s="364"/>
      <c r="Z125" s="364"/>
      <c r="AA125" s="364"/>
      <c r="AB125" s="364"/>
      <c r="AC125" s="364"/>
      <c r="AD125" s="364"/>
      <c r="AE125" s="399"/>
      <c r="AF125" s="399"/>
      <c r="AG125" s="399"/>
    </row>
    <row r="126" spans="1:33" ht="25.5">
      <c r="A126" s="364"/>
      <c r="B126" s="364"/>
      <c r="C126" s="364"/>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c r="AE126" s="399"/>
      <c r="AF126" s="399"/>
      <c r="AG126" s="399"/>
    </row>
    <row r="127" spans="1:33" ht="25.5">
      <c r="A127" s="364"/>
      <c r="B127" s="364"/>
      <c r="C127" s="364"/>
      <c r="D127" s="364"/>
      <c r="E127" s="364"/>
      <c r="F127" s="364"/>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99"/>
      <c r="AF127" s="399"/>
      <c r="AG127" s="399"/>
    </row>
    <row r="128" spans="1:33" ht="25.5">
      <c r="A128" s="364"/>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99"/>
      <c r="AF128" s="399"/>
      <c r="AG128" s="399"/>
    </row>
    <row r="129" spans="1:33" ht="25.5">
      <c r="A129" s="364"/>
      <c r="B129" s="364"/>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99"/>
      <c r="AF129" s="399"/>
      <c r="AG129" s="399"/>
    </row>
    <row r="130" spans="1:33" ht="25.5">
      <c r="A130" s="364"/>
      <c r="B130" s="364"/>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99"/>
      <c r="AF130" s="399"/>
      <c r="AG130" s="399"/>
    </row>
    <row r="131" spans="1:33" ht="25.5">
      <c r="A131" s="364"/>
      <c r="B131" s="364"/>
      <c r="C131" s="364"/>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99"/>
      <c r="AF131" s="399"/>
      <c r="AG131" s="399"/>
    </row>
    <row r="132" spans="1:33" ht="25.5">
      <c r="A132" s="364"/>
      <c r="B132" s="364"/>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c r="AE132" s="399"/>
      <c r="AF132" s="399"/>
      <c r="AG132" s="399"/>
    </row>
    <row r="133" spans="1:33" ht="25.5">
      <c r="A133" s="364"/>
      <c r="B133" s="364"/>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99"/>
      <c r="AF133" s="399"/>
      <c r="AG133" s="399"/>
    </row>
    <row r="134" spans="1:33" ht="25.5">
      <c r="A134" s="364"/>
      <c r="B134" s="364"/>
      <c r="C134" s="364"/>
      <c r="D134" s="364"/>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c r="AE134" s="399"/>
      <c r="AF134" s="399"/>
      <c r="AG134" s="399"/>
    </row>
    <row r="135" spans="1:33" ht="25.5">
      <c r="A135" s="364"/>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99"/>
      <c r="AF135" s="399"/>
      <c r="AG135" s="399"/>
    </row>
    <row r="136" spans="1:33" ht="25.5">
      <c r="A136" s="364"/>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99"/>
      <c r="AF136" s="399"/>
      <c r="AG136" s="399"/>
    </row>
    <row r="137" spans="1:33" ht="25.5">
      <c r="A137" s="364"/>
      <c r="B137" s="364"/>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c r="AD137" s="364"/>
      <c r="AE137" s="399"/>
      <c r="AF137" s="399"/>
      <c r="AG137" s="399"/>
    </row>
    <row r="138" spans="1:33" ht="25.5">
      <c r="A138" s="364"/>
      <c r="B138" s="364"/>
      <c r="C138" s="364"/>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99"/>
      <c r="AF138" s="399"/>
      <c r="AG138" s="399"/>
    </row>
    <row r="139" spans="1:33" ht="25.5">
      <c r="A139" s="364"/>
      <c r="B139" s="364"/>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4"/>
      <c r="AE139" s="399"/>
      <c r="AF139" s="399"/>
      <c r="AG139" s="399"/>
    </row>
    <row r="140" spans="1:33" ht="25.5">
      <c r="A140" s="364"/>
      <c r="B140" s="364"/>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99"/>
      <c r="AF140" s="399"/>
      <c r="AG140" s="399"/>
    </row>
    <row r="141" spans="1:33" ht="25.5">
      <c r="A141" s="364"/>
      <c r="B141" s="364"/>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c r="AE141" s="399"/>
      <c r="AF141" s="399"/>
      <c r="AG141" s="399"/>
    </row>
    <row r="142" spans="1:33" ht="15.75">
      <c r="A142" s="393"/>
      <c r="B142" s="393"/>
      <c r="C142" s="393"/>
      <c r="D142" s="393"/>
      <c r="E142" s="393"/>
      <c r="F142" s="393"/>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6"/>
      <c r="AE142" s="400"/>
      <c r="AF142" s="400"/>
      <c r="AG142" s="401"/>
    </row>
    <row r="143" spans="1:33" ht="56.25" customHeight="1">
      <c r="A143" s="752"/>
      <c r="B143" s="753"/>
      <c r="C143" s="753"/>
      <c r="D143" s="753"/>
      <c r="E143" s="753"/>
      <c r="F143" s="753"/>
      <c r="G143" s="753"/>
      <c r="H143" s="753"/>
      <c r="I143" s="753"/>
      <c r="J143" s="753"/>
      <c r="K143" s="753"/>
      <c r="L143" s="753"/>
      <c r="M143" s="753"/>
      <c r="N143" s="753"/>
      <c r="O143" s="753"/>
      <c r="P143" s="753"/>
      <c r="Q143" s="753"/>
      <c r="R143" s="753"/>
      <c r="S143" s="753"/>
      <c r="T143" s="753"/>
      <c r="U143" s="753"/>
      <c r="V143" s="753"/>
      <c r="W143" s="753"/>
      <c r="X143" s="753"/>
      <c r="Y143" s="753"/>
      <c r="Z143" s="753"/>
      <c r="AA143" s="753"/>
      <c r="AB143" s="753"/>
      <c r="AC143" s="753"/>
      <c r="AD143" s="753"/>
      <c r="AE143" s="396"/>
      <c r="AF143" s="396"/>
      <c r="AG143" s="396"/>
    </row>
    <row r="144" spans="1:33" ht="15.75" hidden="1">
      <c r="A144" s="393"/>
      <c r="B144" s="393"/>
      <c r="C144" s="393"/>
      <c r="D144" s="393"/>
      <c r="E144" s="393"/>
      <c r="F144" s="393"/>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6"/>
      <c r="AD144" s="386"/>
      <c r="AE144" s="400"/>
      <c r="AF144" s="400"/>
      <c r="AG144" s="401"/>
    </row>
    <row r="145" spans="1:33" ht="18.75" customHeight="1">
      <c r="A145" s="394"/>
      <c r="B145" s="395"/>
      <c r="C145" s="395"/>
      <c r="D145" s="395"/>
      <c r="E145" s="395"/>
      <c r="F145" s="395"/>
      <c r="G145" s="395"/>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402"/>
      <c r="AF145" s="402"/>
      <c r="AG145" s="402"/>
    </row>
    <row r="146" spans="1:33" ht="66.75" customHeight="1">
      <c r="A146" s="752"/>
      <c r="B146" s="753"/>
      <c r="C146" s="753"/>
      <c r="D146" s="753"/>
      <c r="E146" s="753"/>
      <c r="F146" s="753"/>
      <c r="G146" s="753"/>
      <c r="H146" s="753"/>
      <c r="I146" s="753"/>
      <c r="J146" s="753"/>
      <c r="K146" s="753"/>
      <c r="L146" s="753"/>
      <c r="M146" s="753"/>
      <c r="N146" s="753"/>
      <c r="O146" s="753"/>
      <c r="P146" s="753"/>
      <c r="Q146" s="753"/>
      <c r="R146" s="753"/>
      <c r="S146" s="753"/>
      <c r="T146" s="753"/>
      <c r="U146" s="753"/>
      <c r="V146" s="753"/>
      <c r="W146" s="753"/>
      <c r="X146" s="753"/>
      <c r="Y146" s="753"/>
      <c r="Z146" s="753"/>
      <c r="AA146" s="753"/>
      <c r="AB146" s="753"/>
      <c r="AC146" s="753"/>
      <c r="AD146" s="753"/>
      <c r="AE146" s="396"/>
      <c r="AF146" s="396"/>
      <c r="AG146" s="401"/>
    </row>
    <row r="147" spans="1:33" ht="58.5" customHeight="1">
      <c r="A147" s="746"/>
      <c r="B147" s="747"/>
      <c r="C147" s="747"/>
      <c r="D147" s="747"/>
      <c r="E147" s="747"/>
      <c r="F147" s="747"/>
      <c r="G147" s="747"/>
      <c r="H147" s="747"/>
      <c r="I147" s="747"/>
      <c r="J147" s="747"/>
      <c r="K147" s="747"/>
      <c r="L147" s="747"/>
      <c r="M147" s="747"/>
      <c r="N147" s="747"/>
      <c r="O147" s="747"/>
      <c r="P147" s="747"/>
      <c r="Q147" s="747"/>
      <c r="R147" s="747"/>
      <c r="S147" s="747"/>
      <c r="T147" s="747"/>
      <c r="U147" s="747"/>
      <c r="V147" s="747"/>
      <c r="W147" s="747"/>
      <c r="X147" s="747"/>
      <c r="Y147" s="747"/>
      <c r="Z147" s="747"/>
      <c r="AA147" s="747"/>
      <c r="AB147" s="747"/>
      <c r="AC147" s="747"/>
      <c r="AD147" s="747"/>
      <c r="AE147" s="402"/>
      <c r="AF147" s="402"/>
      <c r="AG147" s="402"/>
    </row>
    <row r="148" spans="31:33" ht="15.75">
      <c r="AE148" s="248"/>
      <c r="AF148" s="248"/>
      <c r="AG148" s="247"/>
    </row>
    <row r="149" spans="31:33" ht="15.75">
      <c r="AE149" s="248"/>
      <c r="AF149" s="248"/>
      <c r="AG149" s="247"/>
    </row>
  </sheetData>
  <sheetProtection/>
  <mergeCells count="12">
    <mergeCell ref="AD11:AF11"/>
    <mergeCell ref="A61:C61"/>
    <mergeCell ref="A63:C63"/>
    <mergeCell ref="A62:C62"/>
    <mergeCell ref="B48:C48"/>
    <mergeCell ref="A147:AD147"/>
    <mergeCell ref="A117:AD120"/>
    <mergeCell ref="B79:F79"/>
    <mergeCell ref="A143:AD143"/>
    <mergeCell ref="A146:AD146"/>
    <mergeCell ref="A99:AD99"/>
    <mergeCell ref="A96:AD96"/>
  </mergeCells>
  <printOptions horizontalCentered="1"/>
  <pageMargins left="0.5" right="0.4" top="0.75" bottom="0.25" header="0" footer="0"/>
  <pageSetup firstPageNumber="8" useFirstPageNumber="1" fitToHeight="2" horizontalDpi="300" verticalDpi="300" orientation="landscape" scale="49" r:id="rId1"/>
  <headerFooter alignWithMargins="0">
    <oddFooter>&amp;C&amp;"Times New Roman,Regular"Exhibit B - Summary of Requirements</oddFooter>
  </headerFooter>
  <rowBreaks count="1" manualBreakCount="1">
    <brk id="63" max="37" man="1"/>
  </rowBreaks>
  <ignoredErrors>
    <ignoredError sqref="T79" formula="1"/>
  </ignoredErrors>
</worksheet>
</file>

<file path=xl/worksheets/sheet3.xml><?xml version="1.0" encoding="utf-8"?>
<worksheet xmlns="http://schemas.openxmlformats.org/spreadsheetml/2006/main" xmlns:r="http://schemas.openxmlformats.org/officeDocument/2006/relationships">
  <dimension ref="A1:I34"/>
  <sheetViews>
    <sheetView view="pageBreakPreview" zoomScale="75" zoomScaleSheetLayoutView="75" zoomScalePageLayoutView="0" workbookViewId="0" topLeftCell="A2">
      <selection activeCell="A2" sqref="A2"/>
    </sheetView>
  </sheetViews>
  <sheetFormatPr defaultColWidth="7.21484375" defaultRowHeight="15"/>
  <cols>
    <col min="1" max="1" width="44.77734375" style="50" customWidth="1"/>
    <col min="2" max="2" width="15.88671875" style="50" customWidth="1"/>
    <col min="3" max="3" width="4.6640625" style="50" customWidth="1"/>
    <col min="4" max="4" width="7.5546875" style="50" customWidth="1"/>
    <col min="5" max="5" width="4.6640625" style="50" customWidth="1"/>
    <col min="6" max="6" width="7.21484375" style="50" customWidth="1"/>
    <col min="7" max="7" width="11.21484375" style="50" customWidth="1"/>
    <col min="8" max="16384" width="7.21484375" style="50" customWidth="1"/>
  </cols>
  <sheetData>
    <row r="1" spans="1:8" ht="18.75">
      <c r="A1" s="514" t="s">
        <v>192</v>
      </c>
      <c r="H1" s="688" t="s">
        <v>288</v>
      </c>
    </row>
    <row r="2" spans="1:8" ht="20.25">
      <c r="A2" s="44"/>
      <c r="H2" s="688"/>
    </row>
    <row r="3" ht="15.75">
      <c r="H3" s="688"/>
    </row>
    <row r="4" spans="1:8" ht="15.75">
      <c r="A4" s="55" t="s">
        <v>146</v>
      </c>
      <c r="B4" s="54"/>
      <c r="C4" s="54"/>
      <c r="D4" s="54"/>
      <c r="E4" s="54"/>
      <c r="F4" s="54"/>
      <c r="G4" s="54"/>
      <c r="H4" s="688" t="s">
        <v>288</v>
      </c>
    </row>
    <row r="5" spans="1:8" ht="15.75">
      <c r="A5" s="57" t="str">
        <f>'(B) Sum of Req '!A68</f>
        <v>Office of the Inspector General</v>
      </c>
      <c r="B5" s="54"/>
      <c r="C5" s="54"/>
      <c r="D5" s="54"/>
      <c r="E5" s="54"/>
      <c r="F5" s="54"/>
      <c r="G5" s="54"/>
      <c r="H5" s="688" t="s">
        <v>288</v>
      </c>
    </row>
    <row r="6" spans="1:8" ht="15.75">
      <c r="A6" s="56" t="s">
        <v>100</v>
      </c>
      <c r="B6" s="54"/>
      <c r="C6" s="54"/>
      <c r="D6" s="54"/>
      <c r="E6" s="54"/>
      <c r="F6" s="54"/>
      <c r="G6" s="54"/>
      <c r="H6" s="688" t="s">
        <v>288</v>
      </c>
    </row>
    <row r="7" spans="1:8" ht="15.75">
      <c r="A7" s="316"/>
      <c r="B7" s="54"/>
      <c r="C7" s="54"/>
      <c r="D7" s="54"/>
      <c r="E7" s="54"/>
      <c r="F7" s="54"/>
      <c r="G7" s="54"/>
      <c r="H7" s="688"/>
    </row>
    <row r="8" ht="16.5" thickBot="1">
      <c r="H8" s="688"/>
    </row>
    <row r="9" spans="1:8" ht="15" customHeight="1">
      <c r="A9" s="578" t="s">
        <v>123</v>
      </c>
      <c r="B9" s="579" t="s">
        <v>97</v>
      </c>
      <c r="C9" s="580" t="s">
        <v>232</v>
      </c>
      <c r="D9" s="581"/>
      <c r="E9" s="581"/>
      <c r="F9" s="582"/>
      <c r="G9" s="583" t="s">
        <v>10</v>
      </c>
      <c r="H9" s="688" t="s">
        <v>288</v>
      </c>
    </row>
    <row r="10" spans="1:8" ht="15" customHeight="1">
      <c r="A10" s="584" t="s">
        <v>65</v>
      </c>
      <c r="B10" s="63" t="s">
        <v>227</v>
      </c>
      <c r="C10" s="62" t="s">
        <v>122</v>
      </c>
      <c r="D10" s="62" t="s">
        <v>142</v>
      </c>
      <c r="E10" s="62" t="s">
        <v>9</v>
      </c>
      <c r="F10" s="63" t="s">
        <v>124</v>
      </c>
      <c r="G10" s="585" t="s">
        <v>128</v>
      </c>
      <c r="H10" s="688" t="s">
        <v>288</v>
      </c>
    </row>
    <row r="11" spans="1:8" ht="15" customHeight="1">
      <c r="A11" s="586"/>
      <c r="B11" s="548"/>
      <c r="C11" s="550"/>
      <c r="D11" s="551"/>
      <c r="E11" s="551"/>
      <c r="F11" s="552"/>
      <c r="G11" s="587"/>
      <c r="H11" s="688" t="s">
        <v>288</v>
      </c>
    </row>
    <row r="12" spans="1:8" ht="15" customHeight="1">
      <c r="A12" s="588" t="s">
        <v>225</v>
      </c>
      <c r="B12" s="64"/>
      <c r="C12" s="547"/>
      <c r="D12" s="65"/>
      <c r="E12" s="65"/>
      <c r="F12" s="66"/>
      <c r="G12" s="589"/>
      <c r="H12" s="688" t="s">
        <v>288</v>
      </c>
    </row>
    <row r="13" spans="1:8" ht="15" customHeight="1">
      <c r="A13" s="590" t="s">
        <v>226</v>
      </c>
      <c r="B13" s="549" t="s">
        <v>123</v>
      </c>
      <c r="C13" s="553">
        <v>8</v>
      </c>
      <c r="D13" s="546"/>
      <c r="E13" s="546">
        <v>4</v>
      </c>
      <c r="F13" s="554">
        <v>609</v>
      </c>
      <c r="G13" s="591">
        <f>+F13</f>
        <v>609</v>
      </c>
      <c r="H13" s="688" t="s">
        <v>288</v>
      </c>
    </row>
    <row r="14" spans="1:8" ht="15" customHeight="1">
      <c r="A14" s="590" t="s">
        <v>228</v>
      </c>
      <c r="B14" s="549" t="s">
        <v>123</v>
      </c>
      <c r="C14" s="553"/>
      <c r="D14" s="546"/>
      <c r="E14" s="546"/>
      <c r="F14" s="554">
        <v>394</v>
      </c>
      <c r="G14" s="591">
        <f>+F14</f>
        <v>394</v>
      </c>
      <c r="H14" s="688" t="s">
        <v>288</v>
      </c>
    </row>
    <row r="15" spans="1:8" ht="15" customHeight="1">
      <c r="A15" s="592" t="s">
        <v>246</v>
      </c>
      <c r="B15" s="556"/>
      <c r="C15" s="594">
        <f>SUM(C13:C14)</f>
        <v>8</v>
      </c>
      <c r="D15" s="509"/>
      <c r="E15" s="597">
        <f>SUM(E13:E14)</f>
        <v>4</v>
      </c>
      <c r="F15" s="596">
        <f>SUM(F13:F14)</f>
        <v>1003</v>
      </c>
      <c r="G15" s="593">
        <f>SUM(G13:G14)</f>
        <v>1003</v>
      </c>
      <c r="H15" s="688" t="s">
        <v>288</v>
      </c>
    </row>
    <row r="16" spans="1:8" ht="15" customHeight="1">
      <c r="A16" s="588" t="s">
        <v>230</v>
      </c>
      <c r="B16" s="64"/>
      <c r="C16" s="547"/>
      <c r="D16" s="65"/>
      <c r="E16" s="65"/>
      <c r="F16" s="66"/>
      <c r="G16" s="589"/>
      <c r="H16" s="688" t="s">
        <v>288</v>
      </c>
    </row>
    <row r="17" spans="1:8" ht="15" customHeight="1">
      <c r="A17" s="590" t="s">
        <v>229</v>
      </c>
      <c r="B17" s="549" t="s">
        <v>123</v>
      </c>
      <c r="C17" s="553"/>
      <c r="D17" s="546"/>
      <c r="E17" s="546"/>
      <c r="F17" s="554">
        <v>-173</v>
      </c>
      <c r="G17" s="591">
        <f>+F17</f>
        <v>-173</v>
      </c>
      <c r="H17" s="688" t="s">
        <v>288</v>
      </c>
    </row>
    <row r="18" spans="1:8" ht="15" customHeight="1">
      <c r="A18" s="599" t="s">
        <v>247</v>
      </c>
      <c r="B18" s="549" t="s">
        <v>123</v>
      </c>
      <c r="C18" s="553"/>
      <c r="D18" s="555"/>
      <c r="E18" s="546"/>
      <c r="F18" s="598">
        <f>+F17</f>
        <v>-173</v>
      </c>
      <c r="G18" s="610">
        <f>+F18</f>
        <v>-173</v>
      </c>
      <c r="H18" s="688" t="s">
        <v>288</v>
      </c>
    </row>
    <row r="19" spans="1:8" ht="15" customHeight="1" thickBot="1">
      <c r="A19" s="611" t="s">
        <v>231</v>
      </c>
      <c r="B19" s="612"/>
      <c r="C19" s="613">
        <f>+C15+C18</f>
        <v>8</v>
      </c>
      <c r="D19" s="614"/>
      <c r="E19" s="615">
        <f>+E15+E18</f>
        <v>4</v>
      </c>
      <c r="F19" s="614">
        <f>+F15+F18</f>
        <v>830</v>
      </c>
      <c r="G19" s="595">
        <f>+G15+G18</f>
        <v>830</v>
      </c>
      <c r="H19" s="688" t="s">
        <v>288</v>
      </c>
    </row>
    <row r="20" spans="1:8" ht="13.5" customHeight="1">
      <c r="A20" s="317"/>
      <c r="B20" s="241"/>
      <c r="C20" s="317"/>
      <c r="D20" s="317"/>
      <c r="E20" s="317"/>
      <c r="F20" s="317"/>
      <c r="G20" s="317"/>
      <c r="H20" s="688"/>
    </row>
    <row r="21" spans="1:8" s="619" customFormat="1" ht="18" customHeight="1">
      <c r="A21" s="617" t="s">
        <v>248</v>
      </c>
      <c r="B21" s="618"/>
      <c r="C21" s="618"/>
      <c r="D21" s="618"/>
      <c r="E21" s="618"/>
      <c r="F21" s="618"/>
      <c r="G21" s="618"/>
      <c r="H21" s="688" t="s">
        <v>289</v>
      </c>
    </row>
    <row r="22" ht="18" customHeight="1"/>
    <row r="23" spans="1:9" ht="12.75">
      <c r="A23" s="510"/>
      <c r="B23" s="511"/>
      <c r="C23" s="512"/>
      <c r="D23" s="512"/>
      <c r="E23" s="512"/>
      <c r="F23" s="512"/>
      <c r="G23" s="603"/>
      <c r="H23" s="511"/>
      <c r="I23" s="511"/>
    </row>
    <row r="24" spans="1:9" ht="12.75">
      <c r="A24" s="600"/>
      <c r="B24" s="601"/>
      <c r="C24" s="602"/>
      <c r="D24" s="602"/>
      <c r="E24" s="602"/>
      <c r="F24" s="603"/>
      <c r="G24" s="602"/>
      <c r="H24" s="604"/>
      <c r="I24" s="511"/>
    </row>
    <row r="25" spans="1:9" ht="12.75">
      <c r="A25" s="600"/>
      <c r="B25" s="601"/>
      <c r="C25" s="605"/>
      <c r="D25" s="605"/>
      <c r="E25" s="605"/>
      <c r="F25" s="606"/>
      <c r="G25" s="607"/>
      <c r="H25" s="604"/>
      <c r="I25" s="511"/>
    </row>
    <row r="26" spans="1:9" ht="12.75" customHeight="1">
      <c r="A26" s="608"/>
      <c r="B26" s="609"/>
      <c r="C26" s="609"/>
      <c r="D26" s="609"/>
      <c r="E26" s="609"/>
      <c r="F26" s="609"/>
      <c r="G26" s="604"/>
      <c r="H26" s="604"/>
      <c r="I26" s="511"/>
    </row>
    <row r="27" spans="1:9" ht="12.75" customHeight="1">
      <c r="A27" s="608"/>
      <c r="B27" s="609"/>
      <c r="C27" s="609"/>
      <c r="D27" s="609"/>
      <c r="E27" s="609"/>
      <c r="F27" s="609"/>
      <c r="G27" s="604"/>
      <c r="H27" s="604"/>
      <c r="I27" s="511"/>
    </row>
    <row r="28" spans="1:9" ht="33.75" customHeight="1">
      <c r="A28" s="766"/>
      <c r="B28" s="765"/>
      <c r="C28" s="765"/>
      <c r="D28" s="765"/>
      <c r="E28" s="765"/>
      <c r="F28" s="765"/>
      <c r="G28" s="604"/>
      <c r="H28" s="604"/>
      <c r="I28" s="511"/>
    </row>
    <row r="29" spans="1:9" ht="12.75" customHeight="1">
      <c r="A29" s="601"/>
      <c r="B29" s="601"/>
      <c r="C29" s="601"/>
      <c r="D29" s="601"/>
      <c r="E29" s="601"/>
      <c r="F29" s="601"/>
      <c r="G29" s="604"/>
      <c r="H29" s="604"/>
      <c r="I29" s="511"/>
    </row>
    <row r="30" spans="1:9" ht="49.5" customHeight="1">
      <c r="A30" s="744"/>
      <c r="B30" s="765"/>
      <c r="C30" s="765"/>
      <c r="D30" s="765"/>
      <c r="E30" s="765"/>
      <c r="F30" s="765"/>
      <c r="G30" s="604"/>
      <c r="H30" s="604"/>
      <c r="I30" s="511"/>
    </row>
    <row r="31" spans="1:9" ht="12.75">
      <c r="A31" s="513"/>
      <c r="B31" s="513"/>
      <c r="C31" s="513"/>
      <c r="D31" s="513"/>
      <c r="E31" s="513"/>
      <c r="F31" s="513"/>
      <c r="G31" s="511"/>
      <c r="H31" s="511"/>
      <c r="I31" s="511"/>
    </row>
    <row r="32" spans="1:9" ht="15">
      <c r="A32" s="767"/>
      <c r="B32" s="767"/>
      <c r="C32" s="767"/>
      <c r="D32" s="767"/>
      <c r="E32" s="767"/>
      <c r="F32" s="767"/>
      <c r="G32" s="511"/>
      <c r="H32" s="511"/>
      <c r="I32" s="511"/>
    </row>
    <row r="33" spans="1:9" ht="15" customHeight="1">
      <c r="A33" s="403"/>
      <c r="B33" s="404"/>
      <c r="C33" s="404"/>
      <c r="D33" s="404"/>
      <c r="E33" s="404"/>
      <c r="F33" s="404"/>
      <c r="G33" s="511"/>
      <c r="H33" s="511"/>
      <c r="I33" s="511"/>
    </row>
    <row r="34" spans="1:6" ht="12.75">
      <c r="A34" s="404"/>
      <c r="B34" s="404"/>
      <c r="C34" s="404"/>
      <c r="D34" s="404"/>
      <c r="E34" s="404"/>
      <c r="F34" s="404"/>
    </row>
  </sheetData>
  <sheetProtection/>
  <mergeCells count="3">
    <mergeCell ref="A30:F30"/>
    <mergeCell ref="A28:F28"/>
    <mergeCell ref="A32:F32"/>
  </mergeCells>
  <printOptions horizontalCentered="1"/>
  <pageMargins left="0.75" right="0.75" top="1" bottom="1" header="0.5" footer="0.5"/>
  <pageSetup horizontalDpi="600" verticalDpi="600" orientation="landscape" scale="95"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dimension ref="A1:U17"/>
  <sheetViews>
    <sheetView view="pageBreakPreview" zoomScaleNormal="110" zoomScaleSheetLayoutView="100" zoomScalePageLayoutView="0" workbookViewId="0" topLeftCell="A1">
      <selection activeCell="C5" sqref="C5"/>
    </sheetView>
  </sheetViews>
  <sheetFormatPr defaultColWidth="7.21484375" defaultRowHeight="15"/>
  <cols>
    <col min="1" max="1" width="49.5546875" style="52" customWidth="1"/>
    <col min="2" max="2" width="1.2265625" style="52" customWidth="1"/>
    <col min="3" max="3" width="10.77734375" style="52" customWidth="1"/>
    <col min="4" max="4" width="15.6640625" style="52" customWidth="1"/>
    <col min="5" max="5" width="1.2265625" style="52" customWidth="1"/>
    <col min="6" max="7" width="11.21484375" style="52" customWidth="1"/>
    <col min="8" max="8" width="1.2265625" style="52" customWidth="1"/>
    <col min="9" max="9" width="7.21484375" style="52" customWidth="1"/>
    <col min="10" max="10" width="7.99609375" style="52" customWidth="1"/>
    <col min="11" max="13" width="6.77734375" style="52" customWidth="1"/>
    <col min="14" max="14" width="7.21484375" style="52" customWidth="1"/>
    <col min="15" max="15" width="6.3359375" style="52" customWidth="1"/>
    <col min="16" max="16" width="7.21484375" style="52" customWidth="1"/>
    <col min="17" max="17" width="1.88671875" style="52" customWidth="1"/>
    <col min="18" max="16384" width="7.21484375" style="52" customWidth="1"/>
  </cols>
  <sheetData>
    <row r="1" spans="1:18" ht="18.75">
      <c r="A1" s="515" t="s">
        <v>191</v>
      </c>
      <c r="R1" s="689" t="s">
        <v>288</v>
      </c>
    </row>
    <row r="2" spans="1:18" ht="18.75" customHeight="1">
      <c r="A2" s="58"/>
      <c r="R2" s="689"/>
    </row>
    <row r="3" spans="1:19" ht="15.75">
      <c r="A3" s="59" t="s">
        <v>143</v>
      </c>
      <c r="B3" s="51"/>
      <c r="C3" s="51"/>
      <c r="D3" s="51"/>
      <c r="E3" s="51"/>
      <c r="F3" s="51"/>
      <c r="G3" s="51"/>
      <c r="H3" s="51"/>
      <c r="I3" s="51"/>
      <c r="J3" s="51"/>
      <c r="K3" s="51"/>
      <c r="L3" s="51"/>
      <c r="M3" s="51"/>
      <c r="N3" s="51"/>
      <c r="O3" s="51"/>
      <c r="P3" s="51"/>
      <c r="Q3" s="51"/>
      <c r="R3" s="689" t="s">
        <v>288</v>
      </c>
      <c r="S3" s="51"/>
    </row>
    <row r="4" spans="1:19" ht="15.75">
      <c r="A4" s="60" t="str">
        <f>+'(B) Sum of Req '!A68</f>
        <v>Office of the Inspector General</v>
      </c>
      <c r="B4" s="51"/>
      <c r="C4" s="51"/>
      <c r="D4" s="51"/>
      <c r="E4" s="51"/>
      <c r="F4" s="51"/>
      <c r="G4" s="51"/>
      <c r="H4" s="51"/>
      <c r="I4" s="51"/>
      <c r="J4" s="51"/>
      <c r="K4" s="51"/>
      <c r="L4" s="51"/>
      <c r="M4" s="51"/>
      <c r="N4" s="51"/>
      <c r="O4" s="51"/>
      <c r="P4" s="51"/>
      <c r="Q4" s="51"/>
      <c r="R4" s="689" t="s">
        <v>288</v>
      </c>
      <c r="S4" s="51"/>
    </row>
    <row r="5" spans="1:19" ht="12.75">
      <c r="A5" s="61" t="s">
        <v>100</v>
      </c>
      <c r="B5" s="51"/>
      <c r="C5" s="51"/>
      <c r="D5" s="51"/>
      <c r="E5" s="51"/>
      <c r="F5" s="51"/>
      <c r="G5" s="51"/>
      <c r="H5" s="51"/>
      <c r="I5" s="51"/>
      <c r="J5" s="51"/>
      <c r="K5" s="51"/>
      <c r="L5" s="51"/>
      <c r="M5" s="51"/>
      <c r="N5" s="51"/>
      <c r="O5" s="51"/>
      <c r="P5" s="51"/>
      <c r="Q5" s="51"/>
      <c r="R5" s="689" t="s">
        <v>288</v>
      </c>
      <c r="S5" s="51"/>
    </row>
    <row r="6" ht="12.75">
      <c r="R6" s="689"/>
    </row>
    <row r="7" ht="13.5" thickBot="1">
      <c r="R7" s="689"/>
    </row>
    <row r="8" spans="1:19" ht="12.75">
      <c r="A8" s="363"/>
      <c r="B8" s="67"/>
      <c r="C8" s="454" t="str">
        <f>+'(B) Sum of Req '!G76</f>
        <v>2009 Enacted</v>
      </c>
      <c r="D8" s="361"/>
      <c r="E8" s="269"/>
      <c r="F8" s="454" t="str">
        <f>+'(B) Sum of Req '!K77</f>
        <v>2010 Enacted</v>
      </c>
      <c r="G8" s="361"/>
      <c r="H8" s="269"/>
      <c r="I8" s="362">
        <f>+'(B) Sum of Req '!S76</f>
        <v>2011</v>
      </c>
      <c r="J8" s="361"/>
      <c r="K8" s="407">
        <f>+'(B) Sum of Req '!W76</f>
        <v>2011</v>
      </c>
      <c r="L8" s="408"/>
      <c r="M8" s="409"/>
      <c r="N8" s="410"/>
      <c r="O8" s="362">
        <f>+'(B) Sum of Req '!AD76</f>
        <v>2011</v>
      </c>
      <c r="P8" s="361"/>
      <c r="Q8" s="270"/>
      <c r="R8" s="689" t="s">
        <v>288</v>
      </c>
      <c r="S8" s="456"/>
    </row>
    <row r="9" spans="1:19" ht="19.5" customHeight="1">
      <c r="A9" s="67"/>
      <c r="B9" s="67"/>
      <c r="C9" s="770" t="str">
        <f>+'(B) Sum of Req '!G77</f>
        <v>w/Rescissions and Supplementals</v>
      </c>
      <c r="D9" s="771"/>
      <c r="E9" s="269"/>
      <c r="F9" s="455"/>
      <c r="G9" s="272"/>
      <c r="H9" s="269"/>
      <c r="I9" s="271" t="str">
        <f>+'(B) Sum of Req '!S77</f>
        <v>Current Services</v>
      </c>
      <c r="J9" s="272"/>
      <c r="K9" s="768" t="s">
        <v>128</v>
      </c>
      <c r="L9" s="769"/>
      <c r="M9" s="405" t="s">
        <v>134</v>
      </c>
      <c r="N9" s="272"/>
      <c r="O9" s="271" t="str">
        <f>+'(B) Sum of Req '!AD77</f>
        <v>Request</v>
      </c>
      <c r="P9" s="272"/>
      <c r="Q9" s="270"/>
      <c r="R9" s="689" t="s">
        <v>288</v>
      </c>
      <c r="S9" s="456"/>
    </row>
    <row r="10" spans="1:19" ht="51">
      <c r="A10" s="687"/>
      <c r="B10" s="67"/>
      <c r="C10" s="478" t="s">
        <v>149</v>
      </c>
      <c r="D10" s="479" t="s">
        <v>150</v>
      </c>
      <c r="E10" s="269"/>
      <c r="F10" s="478" t="s">
        <v>149</v>
      </c>
      <c r="G10" s="479" t="s">
        <v>150</v>
      </c>
      <c r="H10" s="269"/>
      <c r="I10" s="478" t="s">
        <v>149</v>
      </c>
      <c r="J10" s="479" t="s">
        <v>150</v>
      </c>
      <c r="K10" s="478" t="s">
        <v>149</v>
      </c>
      <c r="L10" s="479" t="s">
        <v>150</v>
      </c>
      <c r="M10" s="478" t="s">
        <v>149</v>
      </c>
      <c r="N10" s="479" t="s">
        <v>150</v>
      </c>
      <c r="O10" s="478" t="s">
        <v>149</v>
      </c>
      <c r="P10" s="479" t="s">
        <v>150</v>
      </c>
      <c r="Q10" s="270"/>
      <c r="R10" s="689" t="s">
        <v>288</v>
      </c>
      <c r="S10" s="457"/>
    </row>
    <row r="11" spans="1:19" ht="12.75">
      <c r="A11" s="483"/>
      <c r="B11" s="67"/>
      <c r="C11" s="68"/>
      <c r="D11" s="69"/>
      <c r="E11" s="67"/>
      <c r="F11" s="68"/>
      <c r="G11" s="69"/>
      <c r="H11" s="67"/>
      <c r="I11" s="68"/>
      <c r="J11" s="69"/>
      <c r="K11" s="68"/>
      <c r="L11" s="406"/>
      <c r="M11" s="411"/>
      <c r="N11" s="69"/>
      <c r="O11" s="68"/>
      <c r="P11" s="69"/>
      <c r="R11" s="689" t="s">
        <v>288</v>
      </c>
      <c r="S11" s="406"/>
    </row>
    <row r="12" spans="1:19" ht="12.75">
      <c r="A12" s="488" t="s">
        <v>161</v>
      </c>
      <c r="B12" s="67"/>
      <c r="C12" s="496">
        <v>453</v>
      </c>
      <c r="D12" s="497">
        <v>77681</v>
      </c>
      <c r="E12" s="498"/>
      <c r="F12" s="496">
        <v>497</v>
      </c>
      <c r="G12" s="497">
        <v>84368</v>
      </c>
      <c r="H12" s="498"/>
      <c r="I12" s="496">
        <v>506</v>
      </c>
      <c r="J12" s="497">
        <v>87962</v>
      </c>
      <c r="K12" s="496">
        <v>4</v>
      </c>
      <c r="L12" s="499">
        <f>609+394</f>
        <v>1003</v>
      </c>
      <c r="M12" s="500">
        <v>0</v>
      </c>
      <c r="N12" s="620">
        <v>-173</v>
      </c>
      <c r="O12" s="496">
        <f>+I12+K12+M12</f>
        <v>510</v>
      </c>
      <c r="P12" s="497">
        <f>+J12+L12+N12</f>
        <v>88792</v>
      </c>
      <c r="R12" s="689" t="s">
        <v>288</v>
      </c>
      <c r="S12" s="406"/>
    </row>
    <row r="13" spans="1:19" ht="13.5" thickBot="1">
      <c r="A13" s="67"/>
      <c r="B13" s="67"/>
      <c r="C13" s="67"/>
      <c r="D13" s="67"/>
      <c r="E13" s="67"/>
      <c r="F13" s="67"/>
      <c r="G13" s="67"/>
      <c r="H13" s="67"/>
      <c r="I13" s="67"/>
      <c r="J13" s="67"/>
      <c r="K13" s="67"/>
      <c r="L13" s="67"/>
      <c r="M13" s="476"/>
      <c r="N13" s="67"/>
      <c r="O13" s="67"/>
      <c r="P13" s="67"/>
      <c r="R13" s="689" t="s">
        <v>288</v>
      </c>
      <c r="S13" s="406"/>
    </row>
    <row r="14" spans="1:19" s="53" customFormat="1" ht="13.5" thickBot="1">
      <c r="A14" s="239" t="s">
        <v>148</v>
      </c>
      <c r="B14" s="240"/>
      <c r="C14" s="238">
        <f>C12</f>
        <v>453</v>
      </c>
      <c r="D14" s="70">
        <f>D12</f>
        <v>77681</v>
      </c>
      <c r="E14" s="240"/>
      <c r="F14" s="238">
        <f>F12</f>
        <v>497</v>
      </c>
      <c r="G14" s="70">
        <f>G12</f>
        <v>84368</v>
      </c>
      <c r="H14" s="240"/>
      <c r="I14" s="238">
        <f aca="true" t="shared" si="0" ref="I14:P14">I12</f>
        <v>506</v>
      </c>
      <c r="J14" s="70">
        <f t="shared" si="0"/>
        <v>87962</v>
      </c>
      <c r="K14" s="238">
        <f t="shared" si="0"/>
        <v>4</v>
      </c>
      <c r="L14" s="70">
        <f t="shared" si="0"/>
        <v>1003</v>
      </c>
      <c r="M14" s="651">
        <f t="shared" si="0"/>
        <v>0</v>
      </c>
      <c r="N14" s="70">
        <f t="shared" si="0"/>
        <v>-173</v>
      </c>
      <c r="O14" s="238">
        <f t="shared" si="0"/>
        <v>510</v>
      </c>
      <c r="P14" s="70">
        <f t="shared" si="0"/>
        <v>88792</v>
      </c>
      <c r="R14" s="689" t="s">
        <v>288</v>
      </c>
      <c r="S14" s="73"/>
    </row>
    <row r="15" spans="1:19" s="53" customFormat="1" ht="12.75">
      <c r="A15" s="71"/>
      <c r="B15" s="71"/>
      <c r="C15" s="72"/>
      <c r="D15" s="73"/>
      <c r="E15" s="71"/>
      <c r="F15" s="72"/>
      <c r="G15" s="73"/>
      <c r="H15" s="71"/>
      <c r="I15" s="72"/>
      <c r="J15" s="73"/>
      <c r="R15" s="689" t="s">
        <v>288</v>
      </c>
      <c r="S15" s="458"/>
    </row>
    <row r="16" spans="1:19" ht="12.75">
      <c r="A16" s="489" t="s">
        <v>162</v>
      </c>
      <c r="B16" s="71"/>
      <c r="C16" s="72"/>
      <c r="D16" s="73"/>
      <c r="E16" s="71"/>
      <c r="F16" s="72"/>
      <c r="G16" s="73"/>
      <c r="H16" s="71"/>
      <c r="I16" s="72"/>
      <c r="J16" s="73"/>
      <c r="K16" s="53"/>
      <c r="L16" s="53"/>
      <c r="M16" s="53"/>
      <c r="N16" s="53"/>
      <c r="O16" s="53"/>
      <c r="P16" s="53"/>
      <c r="Q16" s="53"/>
      <c r="R16" s="689" t="s">
        <v>289</v>
      </c>
      <c r="S16" s="458"/>
    </row>
    <row r="17" spans="1:21" ht="12.75">
      <c r="A17" s="516"/>
      <c r="B17" s="516"/>
      <c r="C17" s="517"/>
      <c r="D17" s="518"/>
      <c r="E17" s="516"/>
      <c r="F17" s="517"/>
      <c r="G17" s="518"/>
      <c r="H17" s="516"/>
      <c r="I17" s="517"/>
      <c r="J17" s="518"/>
      <c r="K17" s="519"/>
      <c r="L17" s="519"/>
      <c r="M17" s="519"/>
      <c r="N17" s="519"/>
      <c r="O17" s="519"/>
      <c r="P17" s="519"/>
      <c r="Q17" s="519"/>
      <c r="R17" s="520"/>
      <c r="S17" s="520"/>
      <c r="T17" s="270"/>
      <c r="U17" s="270"/>
    </row>
  </sheetData>
  <sheetProtection/>
  <mergeCells count="2">
    <mergeCell ref="K9:L9"/>
    <mergeCell ref="C9:D9"/>
  </mergeCells>
  <printOptions horizontalCentered="1"/>
  <pageMargins left="0.75" right="0.75" top="1" bottom="1" header="0.5" footer="0.5"/>
  <pageSetup horizontalDpi="600" verticalDpi="600" orientation="landscape" scale="64" r:id="rId1"/>
  <headerFooter alignWithMargins="0">
    <oddFooter>&amp;C&amp;"Times New Roman,Regular"Exhibit D - Resources by DOJ Strategic Goals &amp; Strategic Objectives</oddFooter>
  </headerFooter>
  <colBreaks count="1" manualBreakCount="1">
    <brk id="16" max="15" man="1"/>
  </colBreaks>
</worksheet>
</file>

<file path=xl/worksheets/sheet5.xml><?xml version="1.0" encoding="utf-8"?>
<worksheet xmlns="http://schemas.openxmlformats.org/spreadsheetml/2006/main" xmlns:r="http://schemas.openxmlformats.org/officeDocument/2006/relationships">
  <dimension ref="A1:AA66"/>
  <sheetViews>
    <sheetView view="pageBreakPreview" zoomScaleSheetLayoutView="100" zoomScalePageLayoutView="0" workbookViewId="0" topLeftCell="A1">
      <selection activeCell="P7" sqref="P7"/>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s>
  <sheetData>
    <row r="1" spans="1:14" ht="18.75">
      <c r="A1" s="515" t="s">
        <v>190</v>
      </c>
      <c r="N1" s="690" t="s">
        <v>288</v>
      </c>
    </row>
    <row r="2" spans="1:14" ht="15.75">
      <c r="A2" s="477" t="s">
        <v>123</v>
      </c>
      <c r="N2" s="690"/>
    </row>
    <row r="3" spans="1:27" ht="15" customHeight="1">
      <c r="A3" s="731" t="s">
        <v>83</v>
      </c>
      <c r="B3" s="732"/>
      <c r="C3" s="732"/>
      <c r="D3" s="732"/>
      <c r="E3" s="732"/>
      <c r="F3" s="732"/>
      <c r="G3" s="732"/>
      <c r="H3" s="732"/>
      <c r="I3" s="732"/>
      <c r="J3" s="732"/>
      <c r="K3" s="732"/>
      <c r="L3" s="732"/>
      <c r="M3" s="732"/>
      <c r="N3" s="690" t="s">
        <v>288</v>
      </c>
      <c r="O3" s="318"/>
      <c r="P3" s="318"/>
      <c r="Q3" s="318"/>
      <c r="R3" s="318"/>
      <c r="S3" s="318"/>
      <c r="T3" s="318"/>
      <c r="U3" s="318"/>
      <c r="V3" s="318"/>
      <c r="W3" s="318"/>
      <c r="X3" s="318"/>
      <c r="Y3" s="318"/>
      <c r="Z3" s="318"/>
      <c r="AA3" s="318"/>
    </row>
    <row r="4" spans="1:27" ht="15.75">
      <c r="A4" s="733" t="str">
        <f>+'(B) Sum of Req '!A5</f>
        <v>Office of the Inspector General</v>
      </c>
      <c r="B4" s="732"/>
      <c r="C4" s="732"/>
      <c r="D4" s="732"/>
      <c r="E4" s="732"/>
      <c r="F4" s="732"/>
      <c r="G4" s="732"/>
      <c r="H4" s="732"/>
      <c r="I4" s="732"/>
      <c r="J4" s="732"/>
      <c r="K4" s="732"/>
      <c r="L4" s="732"/>
      <c r="M4" s="732"/>
      <c r="N4" s="690" t="s">
        <v>288</v>
      </c>
      <c r="O4" s="325"/>
      <c r="P4" s="318"/>
      <c r="Q4" s="318"/>
      <c r="R4" s="318"/>
      <c r="S4" s="318"/>
      <c r="T4" s="318"/>
      <c r="U4" s="318"/>
      <c r="V4" s="318"/>
      <c r="W4" s="318"/>
      <c r="X4" s="318"/>
      <c r="Y4" s="318"/>
      <c r="Z4" s="318"/>
      <c r="AA4" s="318"/>
    </row>
    <row r="5" spans="1:27" ht="15">
      <c r="A5" s="319"/>
      <c r="B5" s="320"/>
      <c r="C5" s="320"/>
      <c r="D5" s="320"/>
      <c r="E5" s="320"/>
      <c r="F5" s="320"/>
      <c r="G5" s="320"/>
      <c r="H5" s="320"/>
      <c r="I5" s="320"/>
      <c r="J5" s="320"/>
      <c r="K5" s="320"/>
      <c r="L5" s="320"/>
      <c r="M5" s="320"/>
      <c r="N5" s="690" t="s">
        <v>288</v>
      </c>
      <c r="O5" s="320"/>
      <c r="P5" s="318"/>
      <c r="Q5" s="318"/>
      <c r="R5" s="318"/>
      <c r="S5" s="318"/>
      <c r="T5" s="318"/>
      <c r="U5" s="318"/>
      <c r="V5" s="318"/>
      <c r="W5" s="318"/>
      <c r="X5" s="318"/>
      <c r="Y5" s="318"/>
      <c r="Z5" s="318"/>
      <c r="AA5" s="318"/>
    </row>
    <row r="6" spans="1:15" ht="15">
      <c r="A6" s="734" t="s">
        <v>128</v>
      </c>
      <c r="B6" s="732"/>
      <c r="C6" s="732"/>
      <c r="D6" s="732"/>
      <c r="E6" s="732"/>
      <c r="F6" s="732"/>
      <c r="G6" s="732"/>
      <c r="H6" s="732"/>
      <c r="I6" s="732"/>
      <c r="J6" s="732"/>
      <c r="K6" s="732"/>
      <c r="L6" s="732"/>
      <c r="M6" s="732"/>
      <c r="N6" s="690" t="s">
        <v>288</v>
      </c>
      <c r="O6" s="320"/>
    </row>
    <row r="7" spans="1:15" ht="15">
      <c r="A7" s="103"/>
      <c r="B7" s="103"/>
      <c r="C7" s="103"/>
      <c r="D7" s="103"/>
      <c r="E7" s="103"/>
      <c r="F7" s="103"/>
      <c r="G7" s="103"/>
      <c r="H7" s="103"/>
      <c r="I7" s="103"/>
      <c r="J7" s="103"/>
      <c r="K7" s="103"/>
      <c r="L7" s="103"/>
      <c r="M7" s="103"/>
      <c r="N7" s="690" t="s">
        <v>288</v>
      </c>
      <c r="O7" s="103"/>
    </row>
    <row r="8" spans="1:15" ht="36.75" customHeight="1">
      <c r="A8" s="772" t="s">
        <v>249</v>
      </c>
      <c r="B8" s="747"/>
      <c r="C8" s="747"/>
      <c r="D8" s="747"/>
      <c r="E8" s="747"/>
      <c r="F8" s="747"/>
      <c r="G8" s="747"/>
      <c r="H8" s="747"/>
      <c r="I8" s="747"/>
      <c r="J8" s="747"/>
      <c r="K8" s="747"/>
      <c r="L8" s="747"/>
      <c r="M8" s="747"/>
      <c r="N8" s="690" t="s">
        <v>288</v>
      </c>
      <c r="O8" s="321"/>
    </row>
    <row r="9" spans="1:15" ht="15">
      <c r="A9" s="103"/>
      <c r="B9" s="103"/>
      <c r="C9" s="103"/>
      <c r="D9" s="103"/>
      <c r="E9" s="103"/>
      <c r="F9" s="103"/>
      <c r="G9" s="103"/>
      <c r="H9" s="103"/>
      <c r="I9" s="103"/>
      <c r="J9" s="103"/>
      <c r="K9" s="103"/>
      <c r="L9" s="103"/>
      <c r="M9" s="103"/>
      <c r="N9" s="690" t="s">
        <v>288</v>
      </c>
      <c r="O9" s="103"/>
    </row>
    <row r="10" spans="1:15" ht="35.25" customHeight="1">
      <c r="A10" s="772" t="s">
        <v>233</v>
      </c>
      <c r="B10" s="747"/>
      <c r="C10" s="747"/>
      <c r="D10" s="747"/>
      <c r="E10" s="747"/>
      <c r="F10" s="747"/>
      <c r="G10" s="747"/>
      <c r="H10" s="747"/>
      <c r="I10" s="747"/>
      <c r="J10" s="747"/>
      <c r="K10" s="747"/>
      <c r="L10" s="747"/>
      <c r="M10" s="747"/>
      <c r="N10" s="690" t="s">
        <v>288</v>
      </c>
      <c r="O10" s="322"/>
    </row>
    <row r="11" spans="1:15" ht="12.75" customHeight="1">
      <c r="A11" s="326"/>
      <c r="B11" s="322"/>
      <c r="C11" s="322"/>
      <c r="D11" s="322"/>
      <c r="E11" s="322"/>
      <c r="F11" s="322"/>
      <c r="G11" s="322"/>
      <c r="H11" s="322"/>
      <c r="I11" s="322"/>
      <c r="J11" s="322"/>
      <c r="K11" s="322"/>
      <c r="L11" s="322"/>
      <c r="M11" s="322"/>
      <c r="N11" s="690" t="s">
        <v>288</v>
      </c>
      <c r="O11" s="322"/>
    </row>
    <row r="12" spans="1:15" ht="62.25" customHeight="1">
      <c r="A12" s="772" t="s">
        <v>216</v>
      </c>
      <c r="B12" s="747"/>
      <c r="C12" s="747"/>
      <c r="D12" s="747"/>
      <c r="E12" s="747"/>
      <c r="F12" s="747"/>
      <c r="G12" s="747"/>
      <c r="H12" s="747"/>
      <c r="I12" s="747"/>
      <c r="J12" s="747"/>
      <c r="K12" s="747"/>
      <c r="L12" s="747"/>
      <c r="M12" s="747"/>
      <c r="N12" s="690" t="s">
        <v>288</v>
      </c>
      <c r="O12" s="321"/>
    </row>
    <row r="13" spans="1:15" ht="15" customHeight="1">
      <c r="A13" s="103"/>
      <c r="B13" s="103"/>
      <c r="C13" s="103"/>
      <c r="D13" s="103"/>
      <c r="E13" s="103"/>
      <c r="F13" s="103"/>
      <c r="G13" s="103"/>
      <c r="H13" s="103"/>
      <c r="I13" s="103"/>
      <c r="J13" s="103"/>
      <c r="K13" s="103"/>
      <c r="L13" s="103"/>
      <c r="M13" s="103"/>
      <c r="N13" s="690" t="s">
        <v>288</v>
      </c>
      <c r="O13" s="103"/>
    </row>
    <row r="14" spans="2:15" ht="15" customHeight="1">
      <c r="B14" s="103"/>
      <c r="C14" s="103"/>
      <c r="D14" s="103"/>
      <c r="E14" s="736" t="s">
        <v>204</v>
      </c>
      <c r="F14" s="323"/>
      <c r="G14" s="736" t="s">
        <v>205</v>
      </c>
      <c r="H14" s="324"/>
      <c r="I14" s="736" t="s">
        <v>206</v>
      </c>
      <c r="J14" s="103"/>
      <c r="K14" s="736" t="s">
        <v>205</v>
      </c>
      <c r="L14" s="103"/>
      <c r="M14" s="103"/>
      <c r="N14" s="690" t="s">
        <v>288</v>
      </c>
      <c r="O14" s="103"/>
    </row>
    <row r="15" spans="2:15" ht="19.5" customHeight="1">
      <c r="B15" s="103"/>
      <c r="C15" s="103"/>
      <c r="D15" s="103"/>
      <c r="E15" s="737"/>
      <c r="F15" s="323"/>
      <c r="G15" s="737"/>
      <c r="H15" s="324"/>
      <c r="I15" s="737"/>
      <c r="J15" s="103"/>
      <c r="K15" s="737"/>
      <c r="L15" s="103"/>
      <c r="M15" s="103" t="s">
        <v>123</v>
      </c>
      <c r="N15" s="690" t="s">
        <v>288</v>
      </c>
      <c r="O15" s="103"/>
    </row>
    <row r="16" spans="1:15" ht="15" customHeight="1">
      <c r="A16" s="103" t="s">
        <v>77</v>
      </c>
      <c r="B16" s="103"/>
      <c r="C16" s="103"/>
      <c r="D16" s="103"/>
      <c r="E16" s="502">
        <v>1200</v>
      </c>
      <c r="F16" s="504"/>
      <c r="G16" s="502">
        <v>136</v>
      </c>
      <c r="H16" s="507"/>
      <c r="I16" s="502">
        <f>4156+44</f>
        <v>4200</v>
      </c>
      <c r="J16" s="504"/>
      <c r="K16" s="502">
        <v>1193</v>
      </c>
      <c r="L16" s="103"/>
      <c r="M16" s="103"/>
      <c r="N16" s="690" t="s">
        <v>288</v>
      </c>
      <c r="O16" s="103"/>
    </row>
    <row r="17" spans="1:15" ht="15" customHeight="1">
      <c r="A17" s="103" t="s">
        <v>75</v>
      </c>
      <c r="B17" s="103"/>
      <c r="C17" s="103"/>
      <c r="D17" s="103"/>
      <c r="E17" s="503">
        <v>600</v>
      </c>
      <c r="F17" s="504"/>
      <c r="G17" s="503">
        <v>0</v>
      </c>
      <c r="H17" s="507"/>
      <c r="I17" s="503">
        <v>809</v>
      </c>
      <c r="J17" s="504"/>
      <c r="K17" s="503">
        <v>0</v>
      </c>
      <c r="L17" s="103"/>
      <c r="M17" s="103" t="s">
        <v>123</v>
      </c>
      <c r="N17" s="690" t="s">
        <v>288</v>
      </c>
      <c r="O17" s="103"/>
    </row>
    <row r="18" spans="1:15" ht="15" customHeight="1">
      <c r="A18" s="103" t="s">
        <v>84</v>
      </c>
      <c r="B18" s="103"/>
      <c r="C18" s="103"/>
      <c r="D18" s="103"/>
      <c r="E18" s="502">
        <f>E16-E17</f>
        <v>600</v>
      </c>
      <c r="F18" s="504"/>
      <c r="G18" s="502">
        <f>G16-G17</f>
        <v>136</v>
      </c>
      <c r="H18" s="507"/>
      <c r="I18" s="502">
        <f>I16-I17</f>
        <v>3391</v>
      </c>
      <c r="J18" s="504"/>
      <c r="K18" s="502">
        <f>K16-K17</f>
        <v>1193</v>
      </c>
      <c r="L18" s="103"/>
      <c r="M18" s="103"/>
      <c r="N18" s="690" t="s">
        <v>288</v>
      </c>
      <c r="O18" s="103"/>
    </row>
    <row r="19" spans="1:15" ht="15" customHeight="1">
      <c r="A19" s="103" t="s">
        <v>85</v>
      </c>
      <c r="B19" s="103"/>
      <c r="C19" s="103"/>
      <c r="D19" s="103"/>
      <c r="E19" s="504">
        <v>192</v>
      </c>
      <c r="F19" s="504"/>
      <c r="G19" s="504">
        <v>39</v>
      </c>
      <c r="H19" s="507"/>
      <c r="I19" s="504">
        <v>1001</v>
      </c>
      <c r="J19" s="504"/>
      <c r="K19" s="504">
        <v>347</v>
      </c>
      <c r="L19" s="103"/>
      <c r="M19" s="103"/>
      <c r="N19" s="690" t="s">
        <v>288</v>
      </c>
      <c r="O19" s="103"/>
    </row>
    <row r="20" spans="1:15" ht="15" customHeight="1">
      <c r="A20" s="103" t="s">
        <v>67</v>
      </c>
      <c r="B20" s="103"/>
      <c r="C20" s="103"/>
      <c r="D20" s="103"/>
      <c r="E20" s="504">
        <v>60</v>
      </c>
      <c r="F20" s="504"/>
      <c r="G20" s="504">
        <v>0</v>
      </c>
      <c r="H20" s="507"/>
      <c r="I20" s="504">
        <v>324</v>
      </c>
      <c r="J20" s="504"/>
      <c r="K20" s="504">
        <v>125</v>
      </c>
      <c r="L20" s="103"/>
      <c r="M20" s="103"/>
      <c r="N20" s="690" t="s">
        <v>288</v>
      </c>
      <c r="O20" s="103"/>
    </row>
    <row r="21" spans="1:15" ht="15" customHeight="1">
      <c r="A21" s="103" t="s">
        <v>86</v>
      </c>
      <c r="B21" s="103"/>
      <c r="C21" s="103"/>
      <c r="D21" s="103"/>
      <c r="E21" s="504">
        <v>0</v>
      </c>
      <c r="F21" s="504"/>
      <c r="G21" s="504">
        <v>0</v>
      </c>
      <c r="H21" s="507"/>
      <c r="I21" s="504">
        <v>0</v>
      </c>
      <c r="J21" s="504"/>
      <c r="K21" s="504">
        <v>0</v>
      </c>
      <c r="L21" s="103"/>
      <c r="M21" s="103"/>
      <c r="N21" s="690" t="s">
        <v>288</v>
      </c>
      <c r="O21" s="103"/>
    </row>
    <row r="22" spans="1:15" ht="15" customHeight="1">
      <c r="A22" s="103" t="s">
        <v>87</v>
      </c>
      <c r="B22" s="103"/>
      <c r="C22" s="103"/>
      <c r="D22" s="103"/>
      <c r="E22" s="504">
        <v>22</v>
      </c>
      <c r="F22" s="504"/>
      <c r="G22" s="504">
        <v>0</v>
      </c>
      <c r="H22" s="507"/>
      <c r="I22" s="504">
        <v>110</v>
      </c>
      <c r="J22" s="504"/>
      <c r="K22" s="504">
        <v>31</v>
      </c>
      <c r="L22" s="103"/>
      <c r="M22" s="103"/>
      <c r="N22" s="690" t="s">
        <v>288</v>
      </c>
      <c r="O22" s="103"/>
    </row>
    <row r="23" spans="1:15" ht="15" customHeight="1">
      <c r="A23" s="103" t="s">
        <v>88</v>
      </c>
      <c r="B23" s="103"/>
      <c r="C23" s="103"/>
      <c r="D23" s="103"/>
      <c r="E23" s="504">
        <v>1</v>
      </c>
      <c r="F23" s="504"/>
      <c r="G23" s="504">
        <v>0</v>
      </c>
      <c r="H23" s="507"/>
      <c r="I23" s="504">
        <v>6</v>
      </c>
      <c r="J23" s="504"/>
      <c r="K23" s="504">
        <v>1</v>
      </c>
      <c r="L23" s="103"/>
      <c r="M23" s="103"/>
      <c r="N23" s="690" t="s">
        <v>288</v>
      </c>
      <c r="O23" s="103"/>
    </row>
    <row r="24" spans="1:15" ht="15" customHeight="1">
      <c r="A24" s="103" t="s">
        <v>89</v>
      </c>
      <c r="B24" s="103"/>
      <c r="C24" s="103"/>
      <c r="D24" s="103"/>
      <c r="E24" s="504"/>
      <c r="F24" s="504"/>
      <c r="G24" s="504" t="s">
        <v>123</v>
      </c>
      <c r="H24" s="507"/>
      <c r="I24" s="504"/>
      <c r="J24" s="504"/>
      <c r="K24" s="504"/>
      <c r="L24" s="103"/>
      <c r="M24" s="103"/>
      <c r="N24" s="690" t="s">
        <v>288</v>
      </c>
      <c r="O24" s="103"/>
    </row>
    <row r="25" spans="1:15" ht="15" customHeight="1">
      <c r="A25" s="103" t="s">
        <v>90</v>
      </c>
      <c r="B25" s="103"/>
      <c r="C25" s="103"/>
      <c r="D25" s="103"/>
      <c r="E25" s="504">
        <v>104</v>
      </c>
      <c r="F25" s="504"/>
      <c r="G25" s="504">
        <v>0</v>
      </c>
      <c r="H25" s="507"/>
      <c r="I25" s="504">
        <v>157</v>
      </c>
      <c r="J25" s="504"/>
      <c r="K25" s="504">
        <v>-65</v>
      </c>
      <c r="L25" s="103"/>
      <c r="M25" s="103"/>
      <c r="N25" s="690" t="s">
        <v>288</v>
      </c>
      <c r="O25" s="103"/>
    </row>
    <row r="26" spans="1:15" ht="15" customHeight="1">
      <c r="A26" s="103" t="s">
        <v>91</v>
      </c>
      <c r="B26" s="103"/>
      <c r="C26" s="103"/>
      <c r="D26" s="103"/>
      <c r="E26" s="504">
        <v>99</v>
      </c>
      <c r="F26" s="504"/>
      <c r="G26" s="504">
        <v>0</v>
      </c>
      <c r="H26" s="507"/>
      <c r="I26" s="504">
        <v>361</v>
      </c>
      <c r="J26" s="504"/>
      <c r="K26" s="504">
        <v>-78</v>
      </c>
      <c r="L26" s="103"/>
      <c r="M26" s="103"/>
      <c r="N26" s="690" t="s">
        <v>288</v>
      </c>
      <c r="O26" s="103"/>
    </row>
    <row r="27" spans="1:15" ht="15" customHeight="1">
      <c r="A27" s="103" t="s">
        <v>92</v>
      </c>
      <c r="B27" s="103"/>
      <c r="C27" s="103"/>
      <c r="D27" s="103"/>
      <c r="E27" s="504">
        <v>0</v>
      </c>
      <c r="F27" s="504"/>
      <c r="G27" s="504">
        <v>0</v>
      </c>
      <c r="H27" s="507"/>
      <c r="I27" s="504">
        <v>0</v>
      </c>
      <c r="J27" s="504"/>
      <c r="K27" s="504">
        <v>0</v>
      </c>
      <c r="L27" s="103"/>
      <c r="M27" s="103"/>
      <c r="N27" s="690" t="s">
        <v>288</v>
      </c>
      <c r="O27" s="103"/>
    </row>
    <row r="28" spans="1:15" ht="15" customHeight="1">
      <c r="A28" s="103" t="s">
        <v>93</v>
      </c>
      <c r="B28" s="103"/>
      <c r="C28" s="103"/>
      <c r="D28" s="103"/>
      <c r="E28" s="504">
        <v>0</v>
      </c>
      <c r="F28" s="504"/>
      <c r="G28" s="504">
        <v>0</v>
      </c>
      <c r="H28" s="507"/>
      <c r="I28" s="504">
        <v>0</v>
      </c>
      <c r="J28" s="504"/>
      <c r="K28" s="504">
        <v>-12</v>
      </c>
      <c r="L28" s="103"/>
      <c r="M28" s="103"/>
      <c r="N28" s="690" t="s">
        <v>288</v>
      </c>
      <c r="O28" s="103"/>
    </row>
    <row r="29" spans="1:15" ht="15" customHeight="1">
      <c r="A29" s="103" t="s">
        <v>94</v>
      </c>
      <c r="B29" s="103"/>
      <c r="C29" s="103"/>
      <c r="D29" s="103"/>
      <c r="E29" s="504">
        <v>42</v>
      </c>
      <c r="F29" s="504"/>
      <c r="G29" s="504">
        <v>0</v>
      </c>
      <c r="H29" s="507"/>
      <c r="I29" s="504">
        <v>204</v>
      </c>
      <c r="J29" s="504"/>
      <c r="K29" s="504">
        <v>11</v>
      </c>
      <c r="L29" s="103"/>
      <c r="M29" s="103"/>
      <c r="N29" s="690" t="s">
        <v>288</v>
      </c>
      <c r="O29" s="103"/>
    </row>
    <row r="30" spans="1:15" ht="15" customHeight="1">
      <c r="A30" s="103" t="s">
        <v>44</v>
      </c>
      <c r="B30" s="103"/>
      <c r="C30" s="103"/>
      <c r="D30" s="103"/>
      <c r="E30" s="504">
        <v>80</v>
      </c>
      <c r="F30" s="504"/>
      <c r="G30" s="504">
        <v>0</v>
      </c>
      <c r="H30" s="507"/>
      <c r="I30" s="504">
        <v>406</v>
      </c>
      <c r="J30" s="504"/>
      <c r="K30" s="504">
        <v>-297</v>
      </c>
      <c r="L30" s="103"/>
      <c r="M30" s="103"/>
      <c r="N30" s="690" t="s">
        <v>288</v>
      </c>
      <c r="O30" s="103"/>
    </row>
    <row r="31" spans="1:15" ht="15" customHeight="1">
      <c r="A31" s="103" t="s">
        <v>154</v>
      </c>
      <c r="B31" s="103"/>
      <c r="C31" s="103"/>
      <c r="D31" s="103"/>
      <c r="E31" s="503">
        <v>0</v>
      </c>
      <c r="F31" s="504"/>
      <c r="G31" s="503">
        <v>0</v>
      </c>
      <c r="H31" s="507"/>
      <c r="I31" s="503">
        <v>40</v>
      </c>
      <c r="J31" s="504"/>
      <c r="K31" s="503">
        <v>-31</v>
      </c>
      <c r="L31" s="103"/>
      <c r="M31" s="103"/>
      <c r="N31" s="690" t="s">
        <v>288</v>
      </c>
      <c r="O31" s="103"/>
    </row>
    <row r="32" spans="1:15" ht="15" customHeight="1">
      <c r="A32" s="103" t="s">
        <v>95</v>
      </c>
      <c r="B32" s="103"/>
      <c r="C32" s="103"/>
      <c r="D32" s="103"/>
      <c r="E32" s="502">
        <f>SUM(E18:E31)</f>
        <v>1200</v>
      </c>
      <c r="F32" s="504"/>
      <c r="G32" s="502">
        <f>SUM(G18:G31)</f>
        <v>175</v>
      </c>
      <c r="H32" s="507"/>
      <c r="I32" s="502">
        <f>SUM(I18:I31)</f>
        <v>6000</v>
      </c>
      <c r="J32" s="504"/>
      <c r="K32" s="502">
        <f>SUM(K18:K31)</f>
        <v>1225</v>
      </c>
      <c r="L32" s="103"/>
      <c r="M32" s="103"/>
      <c r="N32" s="690" t="s">
        <v>288</v>
      </c>
      <c r="O32" s="103"/>
    </row>
    <row r="33" spans="1:15" ht="15">
      <c r="A33" s="103"/>
      <c r="B33" s="103"/>
      <c r="C33" s="103"/>
      <c r="D33" s="103"/>
      <c r="E33" s="103"/>
      <c r="F33" s="103"/>
      <c r="G33" s="103"/>
      <c r="H33" s="103"/>
      <c r="I33" s="103"/>
      <c r="J33" s="103"/>
      <c r="K33" s="103"/>
      <c r="L33" s="103"/>
      <c r="M33" s="103"/>
      <c r="N33" s="690" t="s">
        <v>288</v>
      </c>
      <c r="O33" s="103"/>
    </row>
    <row r="34" spans="1:15" ht="15" customHeight="1">
      <c r="A34" s="740" t="s">
        <v>234</v>
      </c>
      <c r="B34" s="741"/>
      <c r="C34" s="741"/>
      <c r="D34" s="741"/>
      <c r="E34" s="741"/>
      <c r="F34" s="741"/>
      <c r="G34" s="741"/>
      <c r="H34" s="741"/>
      <c r="I34" s="741"/>
      <c r="J34" s="741"/>
      <c r="K34" s="741"/>
      <c r="L34" s="741"/>
      <c r="M34" s="741"/>
      <c r="N34" s="690" t="s">
        <v>288</v>
      </c>
      <c r="O34" s="103"/>
    </row>
    <row r="35" spans="1:15" ht="15">
      <c r="A35" s="103"/>
      <c r="B35" s="103"/>
      <c r="C35" s="103"/>
      <c r="D35" s="103"/>
      <c r="E35" s="103"/>
      <c r="F35" s="103"/>
      <c r="G35" s="103"/>
      <c r="H35" s="103"/>
      <c r="I35" s="103"/>
      <c r="J35" s="103"/>
      <c r="K35" s="103"/>
      <c r="L35" s="103"/>
      <c r="M35" s="103"/>
      <c r="N35" s="690" t="s">
        <v>288</v>
      </c>
      <c r="O35" s="103"/>
    </row>
    <row r="36" spans="1:15" ht="38.25" customHeight="1">
      <c r="A36" s="772" t="s">
        <v>211</v>
      </c>
      <c r="B36" s="747"/>
      <c r="C36" s="747"/>
      <c r="D36" s="747"/>
      <c r="E36" s="747"/>
      <c r="F36" s="747"/>
      <c r="G36" s="747"/>
      <c r="H36" s="747"/>
      <c r="I36" s="747"/>
      <c r="J36" s="747"/>
      <c r="K36" s="747"/>
      <c r="L36" s="747"/>
      <c r="M36" s="103"/>
      <c r="N36" s="690" t="s">
        <v>288</v>
      </c>
      <c r="O36" s="103"/>
    </row>
    <row r="37" spans="1:15" ht="14.25" customHeight="1">
      <c r="A37" s="326"/>
      <c r="B37" s="322"/>
      <c r="C37" s="322"/>
      <c r="D37" s="322"/>
      <c r="E37" s="322"/>
      <c r="F37" s="322"/>
      <c r="G37" s="322"/>
      <c r="H37" s="322"/>
      <c r="I37" s="322"/>
      <c r="J37" s="322"/>
      <c r="K37" s="322"/>
      <c r="L37" s="322"/>
      <c r="M37" s="103"/>
      <c r="N37" s="690" t="s">
        <v>288</v>
      </c>
      <c r="O37" s="103"/>
    </row>
    <row r="38" spans="1:15" ht="30.75" customHeight="1">
      <c r="A38" s="772" t="s">
        <v>215</v>
      </c>
      <c r="B38" s="747"/>
      <c r="C38" s="747"/>
      <c r="D38" s="747"/>
      <c r="E38" s="747"/>
      <c r="F38" s="747"/>
      <c r="G38" s="747"/>
      <c r="H38" s="747"/>
      <c r="I38" s="747"/>
      <c r="J38" s="747"/>
      <c r="K38" s="747"/>
      <c r="L38" s="747"/>
      <c r="M38" s="103"/>
      <c r="N38" s="690" t="s">
        <v>288</v>
      </c>
      <c r="O38" s="103"/>
    </row>
    <row r="39" spans="1:15" ht="15">
      <c r="A39" s="103"/>
      <c r="B39" s="103"/>
      <c r="C39" s="103"/>
      <c r="D39" s="103"/>
      <c r="E39" s="103"/>
      <c r="F39" s="103"/>
      <c r="G39" s="103"/>
      <c r="H39" s="103"/>
      <c r="I39" s="103"/>
      <c r="J39" s="103"/>
      <c r="K39" s="103"/>
      <c r="L39" s="103"/>
      <c r="M39" s="103"/>
      <c r="N39" s="690" t="s">
        <v>288</v>
      </c>
      <c r="O39" s="103"/>
    </row>
    <row r="40" spans="1:15" ht="15">
      <c r="A40" s="774" t="s">
        <v>235</v>
      </c>
      <c r="B40" s="747"/>
      <c r="C40" s="747"/>
      <c r="D40" s="747"/>
      <c r="E40" s="747"/>
      <c r="F40" s="747"/>
      <c r="G40" s="747"/>
      <c r="H40" s="747"/>
      <c r="I40" s="747"/>
      <c r="J40" s="747"/>
      <c r="K40" s="747"/>
      <c r="L40" s="747"/>
      <c r="M40" s="103"/>
      <c r="N40" s="690" t="s">
        <v>288</v>
      </c>
      <c r="O40" s="103"/>
    </row>
    <row r="41" spans="1:15" ht="15">
      <c r="A41" s="747"/>
      <c r="B41" s="747"/>
      <c r="C41" s="747"/>
      <c r="D41" s="747"/>
      <c r="E41" s="747"/>
      <c r="F41" s="747"/>
      <c r="G41" s="747"/>
      <c r="H41" s="747"/>
      <c r="I41" s="747"/>
      <c r="J41" s="747"/>
      <c r="K41" s="747"/>
      <c r="L41" s="747"/>
      <c r="M41" s="103"/>
      <c r="N41" s="690" t="s">
        <v>288</v>
      </c>
      <c r="O41" s="103"/>
    </row>
    <row r="42" spans="1:15" ht="15">
      <c r="A42" s="322"/>
      <c r="B42" s="322"/>
      <c r="C42" s="322"/>
      <c r="D42" s="322"/>
      <c r="E42" s="322"/>
      <c r="F42" s="322"/>
      <c r="G42" s="322"/>
      <c r="H42" s="322"/>
      <c r="I42" s="322"/>
      <c r="J42" s="322"/>
      <c r="K42" s="322"/>
      <c r="L42" s="322"/>
      <c r="M42" s="103"/>
      <c r="N42" s="690" t="s">
        <v>288</v>
      </c>
      <c r="O42" s="103"/>
    </row>
    <row r="43" spans="1:15" ht="51" customHeight="1">
      <c r="A43" s="740" t="s">
        <v>187</v>
      </c>
      <c r="B43" s="742"/>
      <c r="C43" s="742"/>
      <c r="D43" s="742"/>
      <c r="E43" s="742"/>
      <c r="F43" s="742"/>
      <c r="G43" s="742"/>
      <c r="H43" s="742"/>
      <c r="I43" s="742"/>
      <c r="J43" s="742"/>
      <c r="K43" s="742"/>
      <c r="L43" s="742"/>
      <c r="M43" s="742"/>
      <c r="N43" s="690" t="s">
        <v>288</v>
      </c>
      <c r="O43" s="103"/>
    </row>
    <row r="44" spans="1:15" ht="13.5" customHeight="1">
      <c r="A44" s="326"/>
      <c r="B44" s="322"/>
      <c r="C44" s="322"/>
      <c r="D44" s="322"/>
      <c r="E44" s="322"/>
      <c r="F44" s="322"/>
      <c r="G44" s="322"/>
      <c r="H44" s="322"/>
      <c r="I44" s="322"/>
      <c r="J44" s="322"/>
      <c r="K44" s="322"/>
      <c r="L44" s="322"/>
      <c r="M44" s="322"/>
      <c r="N44" s="690" t="s">
        <v>288</v>
      </c>
      <c r="O44" s="103"/>
    </row>
    <row r="45" spans="1:15" ht="13.5" customHeight="1">
      <c r="A45" s="740" t="s">
        <v>214</v>
      </c>
      <c r="B45" s="741"/>
      <c r="C45" s="741"/>
      <c r="D45" s="741"/>
      <c r="E45" s="741"/>
      <c r="F45" s="741"/>
      <c r="G45" s="741"/>
      <c r="H45" s="741"/>
      <c r="I45" s="741"/>
      <c r="J45" s="741"/>
      <c r="K45" s="741"/>
      <c r="L45" s="741"/>
      <c r="M45" s="741"/>
      <c r="N45" s="690" t="s">
        <v>288</v>
      </c>
      <c r="O45" s="103"/>
    </row>
    <row r="46" spans="1:15" ht="13.5" customHeight="1">
      <c r="A46" s="326"/>
      <c r="B46" s="322"/>
      <c r="C46" s="322"/>
      <c r="D46" s="322"/>
      <c r="E46" s="322"/>
      <c r="F46" s="322"/>
      <c r="G46" s="322"/>
      <c r="H46" s="322"/>
      <c r="I46" s="322"/>
      <c r="J46" s="322"/>
      <c r="K46" s="322"/>
      <c r="L46" s="322"/>
      <c r="M46" s="322"/>
      <c r="N46" s="690" t="s">
        <v>288</v>
      </c>
      <c r="O46" s="103"/>
    </row>
    <row r="47" spans="1:15" ht="26.25" customHeight="1">
      <c r="A47" s="772" t="s">
        <v>212</v>
      </c>
      <c r="B47" s="747"/>
      <c r="C47" s="747"/>
      <c r="D47" s="747"/>
      <c r="E47" s="747"/>
      <c r="F47" s="747"/>
      <c r="G47" s="747"/>
      <c r="H47" s="747"/>
      <c r="I47" s="747"/>
      <c r="J47" s="747"/>
      <c r="K47" s="747"/>
      <c r="L47" s="747"/>
      <c r="M47" s="747"/>
      <c r="N47" s="690" t="s">
        <v>288</v>
      </c>
      <c r="O47" s="103"/>
    </row>
    <row r="48" spans="1:15" ht="12.75" customHeight="1">
      <c r="A48" s="326"/>
      <c r="B48" s="322"/>
      <c r="C48" s="322"/>
      <c r="D48" s="322"/>
      <c r="E48" s="322"/>
      <c r="F48" s="322"/>
      <c r="G48" s="322"/>
      <c r="H48" s="322"/>
      <c r="I48" s="322"/>
      <c r="J48" s="322"/>
      <c r="K48" s="322"/>
      <c r="L48" s="322"/>
      <c r="M48" s="322"/>
      <c r="N48" s="690" t="s">
        <v>288</v>
      </c>
      <c r="O48" s="103"/>
    </row>
    <row r="49" spans="1:15" ht="57.75" customHeight="1">
      <c r="A49" s="738" t="s">
        <v>236</v>
      </c>
      <c r="B49" s="739"/>
      <c r="C49" s="739"/>
      <c r="D49" s="739"/>
      <c r="E49" s="739"/>
      <c r="F49" s="739"/>
      <c r="G49" s="739"/>
      <c r="H49" s="739"/>
      <c r="I49" s="739"/>
      <c r="J49" s="739"/>
      <c r="K49" s="739"/>
      <c r="L49" s="739"/>
      <c r="M49" s="739"/>
      <c r="N49" s="690" t="s">
        <v>288</v>
      </c>
      <c r="O49" s="103"/>
    </row>
    <row r="50" spans="1:15" ht="11.25" customHeight="1">
      <c r="A50" s="326"/>
      <c r="B50" s="321"/>
      <c r="C50" s="321"/>
      <c r="D50" s="321"/>
      <c r="E50" s="321"/>
      <c r="F50" s="321"/>
      <c r="G50" s="321"/>
      <c r="H50" s="321"/>
      <c r="I50" s="321"/>
      <c r="J50" s="321"/>
      <c r="K50" s="321"/>
      <c r="L50" s="321"/>
      <c r="M50" s="321"/>
      <c r="N50" s="690" t="s">
        <v>288</v>
      </c>
      <c r="O50" s="103"/>
    </row>
    <row r="51" spans="1:15" ht="23.25" customHeight="1">
      <c r="A51" s="772" t="s">
        <v>213</v>
      </c>
      <c r="B51" s="773"/>
      <c r="C51" s="773"/>
      <c r="D51" s="773"/>
      <c r="E51" s="773"/>
      <c r="F51" s="773"/>
      <c r="G51" s="773"/>
      <c r="H51" s="773"/>
      <c r="I51" s="773"/>
      <c r="J51" s="773"/>
      <c r="K51" s="773"/>
      <c r="L51" s="773"/>
      <c r="M51" s="773"/>
      <c r="N51" s="690" t="s">
        <v>289</v>
      </c>
      <c r="O51" s="103"/>
    </row>
    <row r="52" spans="1:15" ht="12.75" customHeight="1">
      <c r="A52" s="103"/>
      <c r="B52" s="103"/>
      <c r="C52" s="103"/>
      <c r="D52" s="103"/>
      <c r="E52" s="103"/>
      <c r="F52" s="103"/>
      <c r="G52" s="103"/>
      <c r="H52" s="103"/>
      <c r="I52" s="103"/>
      <c r="J52" s="103"/>
      <c r="K52" s="103"/>
      <c r="L52" s="103"/>
      <c r="M52" s="103"/>
      <c r="N52" s="103"/>
      <c r="O52" s="103"/>
    </row>
    <row r="53" spans="1:15" ht="14.25" customHeight="1">
      <c r="A53" s="772"/>
      <c r="B53" s="747"/>
      <c r="C53" s="747"/>
      <c r="D53" s="747"/>
      <c r="E53" s="747"/>
      <c r="F53" s="747"/>
      <c r="G53" s="747"/>
      <c r="H53" s="747"/>
      <c r="I53" s="747"/>
      <c r="J53" s="747"/>
      <c r="K53" s="747"/>
      <c r="L53" s="747"/>
      <c r="M53" s="747"/>
      <c r="N53" s="103"/>
      <c r="O53" s="103"/>
    </row>
    <row r="54" spans="1:15" ht="12" customHeight="1">
      <c r="A54" s="326"/>
      <c r="B54" s="322"/>
      <c r="C54" s="322"/>
      <c r="D54" s="322"/>
      <c r="E54" s="322"/>
      <c r="F54" s="322"/>
      <c r="G54" s="322"/>
      <c r="H54" s="322"/>
      <c r="I54" s="322"/>
      <c r="J54" s="322"/>
      <c r="K54" s="322"/>
      <c r="L54" s="322"/>
      <c r="M54" s="322"/>
      <c r="N54" s="103"/>
      <c r="O54" s="103"/>
    </row>
    <row r="55" spans="1:15" ht="15.75" customHeight="1">
      <c r="A55" s="772"/>
      <c r="B55" s="747"/>
      <c r="C55" s="747"/>
      <c r="D55" s="747"/>
      <c r="E55" s="747"/>
      <c r="F55" s="747"/>
      <c r="G55" s="747"/>
      <c r="H55" s="747"/>
      <c r="I55" s="747"/>
      <c r="J55" s="747"/>
      <c r="K55" s="747"/>
      <c r="L55" s="747"/>
      <c r="M55" s="747"/>
      <c r="N55" s="103"/>
      <c r="O55" s="103"/>
    </row>
    <row r="56" spans="14:15" ht="11.25" customHeight="1">
      <c r="N56" s="103"/>
      <c r="O56" s="103"/>
    </row>
    <row r="57" spans="1:15" ht="15.75" customHeight="1">
      <c r="A57" s="772"/>
      <c r="B57" s="747"/>
      <c r="C57" s="747"/>
      <c r="D57" s="747"/>
      <c r="E57" s="747"/>
      <c r="F57" s="747"/>
      <c r="G57" s="747"/>
      <c r="H57" s="747"/>
      <c r="I57" s="747"/>
      <c r="J57" s="747"/>
      <c r="K57" s="747"/>
      <c r="L57" s="747"/>
      <c r="M57" s="747"/>
      <c r="N57" s="103"/>
      <c r="O57" s="103"/>
    </row>
    <row r="58" spans="1:15" ht="15.75" customHeight="1">
      <c r="A58" s="326"/>
      <c r="B58" s="322"/>
      <c r="C58" s="322"/>
      <c r="D58" s="322"/>
      <c r="E58" s="322"/>
      <c r="F58" s="322"/>
      <c r="G58" s="322"/>
      <c r="H58" s="322"/>
      <c r="I58" s="322"/>
      <c r="J58" s="322"/>
      <c r="K58" s="322"/>
      <c r="L58" s="322"/>
      <c r="M58" s="322"/>
      <c r="N58" s="103"/>
      <c r="O58" s="103"/>
    </row>
    <row r="59" spans="1:15" ht="15.75" customHeight="1">
      <c r="A59" s="772"/>
      <c r="B59" s="747"/>
      <c r="C59" s="747"/>
      <c r="D59" s="747"/>
      <c r="E59" s="747"/>
      <c r="F59" s="747"/>
      <c r="G59" s="747"/>
      <c r="H59" s="747"/>
      <c r="I59" s="747"/>
      <c r="J59" s="747"/>
      <c r="K59" s="747"/>
      <c r="L59" s="747"/>
      <c r="M59" s="747"/>
      <c r="N59" s="103"/>
      <c r="O59" s="103"/>
    </row>
    <row r="60" spans="1:15" ht="15.75" customHeight="1">
      <c r="A60" s="326"/>
      <c r="B60" s="322"/>
      <c r="C60" s="322"/>
      <c r="D60" s="322"/>
      <c r="E60" s="322"/>
      <c r="F60" s="322"/>
      <c r="G60" s="322"/>
      <c r="H60" s="322"/>
      <c r="I60" s="322"/>
      <c r="J60" s="322"/>
      <c r="K60" s="322"/>
      <c r="L60" s="322"/>
      <c r="M60" s="322"/>
      <c r="N60" s="103"/>
      <c r="O60" s="103"/>
    </row>
    <row r="61" spans="1:15" ht="15.75" customHeight="1">
      <c r="A61" s="772"/>
      <c r="B61" s="747"/>
      <c r="C61" s="747"/>
      <c r="D61" s="747"/>
      <c r="E61" s="747"/>
      <c r="F61" s="747"/>
      <c r="G61" s="747"/>
      <c r="H61" s="747"/>
      <c r="I61" s="747"/>
      <c r="J61" s="747"/>
      <c r="K61" s="747"/>
      <c r="L61" s="747"/>
      <c r="M61" s="747"/>
      <c r="N61" s="103"/>
      <c r="O61" s="103"/>
    </row>
    <row r="62" spans="1:22" ht="15">
      <c r="A62" s="521"/>
      <c r="B62" s="521"/>
      <c r="C62" s="521"/>
      <c r="D62" s="521"/>
      <c r="E62" s="521"/>
      <c r="F62" s="521"/>
      <c r="G62" s="521"/>
      <c r="H62" s="521"/>
      <c r="I62" s="521"/>
      <c r="J62" s="521"/>
      <c r="K62" s="521"/>
      <c r="L62" s="521"/>
      <c r="M62" s="521"/>
      <c r="N62" s="521"/>
      <c r="O62" s="521"/>
      <c r="P62" s="521"/>
      <c r="Q62" s="521"/>
      <c r="R62" s="521"/>
      <c r="S62" s="521"/>
      <c r="T62" s="521"/>
      <c r="U62" s="521"/>
      <c r="V62" s="521"/>
    </row>
    <row r="63" spans="1:22" ht="15">
      <c r="A63" s="730"/>
      <c r="B63" s="730"/>
      <c r="C63" s="730"/>
      <c r="D63" s="730"/>
      <c r="E63" s="730"/>
      <c r="F63" s="730"/>
      <c r="G63" s="730"/>
      <c r="H63" s="730"/>
      <c r="I63" s="730"/>
      <c r="J63" s="730"/>
      <c r="K63" s="730"/>
      <c r="L63" s="730"/>
      <c r="M63" s="730"/>
      <c r="N63" s="521"/>
      <c r="O63" s="521"/>
      <c r="P63" s="521"/>
      <c r="Q63" s="521"/>
      <c r="R63" s="521"/>
      <c r="S63" s="521"/>
      <c r="T63" s="521"/>
      <c r="U63" s="521"/>
      <c r="V63" s="521"/>
    </row>
    <row r="64" spans="1:22" ht="46.5" customHeight="1">
      <c r="A64" s="744"/>
      <c r="B64" s="744"/>
      <c r="C64" s="744"/>
      <c r="D64" s="744"/>
      <c r="E64" s="744"/>
      <c r="F64" s="744"/>
      <c r="G64" s="744"/>
      <c r="H64" s="744"/>
      <c r="I64" s="744"/>
      <c r="J64" s="744"/>
      <c r="K64" s="744"/>
      <c r="L64" s="744"/>
      <c r="M64" s="744"/>
      <c r="N64" s="522"/>
      <c r="O64" s="522"/>
      <c r="P64" s="521"/>
      <c r="Q64" s="521"/>
      <c r="R64" s="521"/>
      <c r="S64" s="521"/>
      <c r="T64" s="521"/>
      <c r="U64" s="521"/>
      <c r="V64" s="521"/>
    </row>
    <row r="65" spans="1:22" ht="15">
      <c r="A65" s="521"/>
      <c r="B65" s="521"/>
      <c r="C65" s="521"/>
      <c r="D65" s="521"/>
      <c r="E65" s="521"/>
      <c r="F65" s="521"/>
      <c r="G65" s="521"/>
      <c r="H65" s="521"/>
      <c r="I65" s="521"/>
      <c r="J65" s="521"/>
      <c r="K65" s="521"/>
      <c r="L65" s="521"/>
      <c r="M65" s="521"/>
      <c r="N65" s="521"/>
      <c r="O65" s="521"/>
      <c r="P65" s="521"/>
      <c r="Q65" s="521"/>
      <c r="R65" s="521"/>
      <c r="S65" s="521"/>
      <c r="T65" s="521"/>
      <c r="U65" s="521"/>
      <c r="V65" s="521"/>
    </row>
    <row r="66" spans="1:22" ht="15">
      <c r="A66" s="521"/>
      <c r="B66" s="521"/>
      <c r="C66" s="521"/>
      <c r="D66" s="521"/>
      <c r="E66" s="521"/>
      <c r="F66" s="521"/>
      <c r="G66" s="521"/>
      <c r="H66" s="521"/>
      <c r="I66" s="521"/>
      <c r="J66" s="521"/>
      <c r="K66" s="521"/>
      <c r="L66" s="521"/>
      <c r="M66" s="521"/>
      <c r="N66" s="521"/>
      <c r="O66" s="521"/>
      <c r="P66" s="521"/>
      <c r="Q66" s="521"/>
      <c r="R66" s="521"/>
      <c r="S66" s="521"/>
      <c r="T66" s="521"/>
      <c r="U66" s="521"/>
      <c r="V66" s="521"/>
    </row>
  </sheetData>
  <sheetProtection/>
  <mergeCells count="26">
    <mergeCell ref="A12:M12"/>
    <mergeCell ref="A3:M3"/>
    <mergeCell ref="A4:M4"/>
    <mergeCell ref="A6:M6"/>
    <mergeCell ref="A8:M8"/>
    <mergeCell ref="A10:M10"/>
    <mergeCell ref="A64:M64"/>
    <mergeCell ref="A63:M63"/>
    <mergeCell ref="A55:M55"/>
    <mergeCell ref="A57:M57"/>
    <mergeCell ref="A59:M59"/>
    <mergeCell ref="A61:M61"/>
    <mergeCell ref="A47:M47"/>
    <mergeCell ref="A43:M43"/>
    <mergeCell ref="A45:M45"/>
    <mergeCell ref="A38:L38"/>
    <mergeCell ref="A53:M53"/>
    <mergeCell ref="A51:M51"/>
    <mergeCell ref="A40:L41"/>
    <mergeCell ref="I14:I15"/>
    <mergeCell ref="G14:G15"/>
    <mergeCell ref="K14:K15"/>
    <mergeCell ref="A49:M49"/>
    <mergeCell ref="E14:E15"/>
    <mergeCell ref="A36:L36"/>
    <mergeCell ref="A34:M34"/>
  </mergeCells>
  <printOptions horizontalCentered="1"/>
  <pageMargins left="0.75" right="0.75" top="1" bottom="1" header="0.5" footer="0.5"/>
  <pageSetup horizontalDpi="600" verticalDpi="600" orientation="landscape" r:id="rId1"/>
  <headerFooter alignWithMargins="0">
    <oddFooter>&amp;C&amp;"Times New Roman,Regular"&amp;11Exhibit E - Justification for Base Adjustments</oddFooter>
  </headerFooter>
  <rowBreaks count="2" manualBreakCount="2">
    <brk id="11" max="255" man="1"/>
    <brk id="37" max="12" man="1"/>
  </rowBreaks>
</worksheet>
</file>

<file path=xl/worksheets/sheet6.xml><?xml version="1.0" encoding="utf-8"?>
<worksheet xmlns="http://schemas.openxmlformats.org/spreadsheetml/2006/main" xmlns:r="http://schemas.openxmlformats.org/officeDocument/2006/relationships">
  <dimension ref="A1:AJ45"/>
  <sheetViews>
    <sheetView tabSelected="1" view="pageBreakPreview" zoomScale="60" zoomScalePageLayoutView="0" workbookViewId="0" topLeftCell="A1">
      <selection activeCell="U19" sqref="U19"/>
    </sheetView>
  </sheetViews>
  <sheetFormatPr defaultColWidth="9.6640625" defaultRowHeight="15"/>
  <cols>
    <col min="1" max="1" width="3.77734375" style="45" customWidth="1"/>
    <col min="2" max="2" width="25.21484375" style="45" customWidth="1"/>
    <col min="3" max="3" width="6.4453125" style="45" customWidth="1"/>
    <col min="4" max="4" width="6.77734375" style="45" customWidth="1"/>
    <col min="5" max="5" width="8.99609375" style="45" customWidth="1"/>
    <col min="6" max="6" width="1.1171875" style="45" customWidth="1"/>
    <col min="7" max="7" width="0.78125" style="632" customWidth="1"/>
    <col min="8" max="9" width="5.6640625" style="45" customWidth="1"/>
    <col min="10" max="10" width="10.4453125" style="45" bestFit="1" customWidth="1"/>
    <col min="11" max="11" width="0.78125" style="45" customWidth="1"/>
    <col min="12" max="12" width="5.5546875" style="45" customWidth="1"/>
    <col min="13" max="13" width="5.6640625" style="45" customWidth="1"/>
    <col min="14" max="14" width="7.77734375" style="45" customWidth="1"/>
    <col min="15" max="15" width="0.78125" style="45" customWidth="1"/>
    <col min="16" max="17" width="5.6640625" style="45" customWidth="1"/>
    <col min="18" max="18" width="8.77734375" style="45" customWidth="1"/>
    <col min="19" max="19" width="0.88671875" style="45" customWidth="1"/>
    <col min="20" max="20" width="7.5546875" style="45" bestFit="1" customWidth="1"/>
    <col min="21" max="21" width="6.77734375" style="45" customWidth="1"/>
    <col min="22" max="22" width="12.21484375" style="45" customWidth="1"/>
    <col min="23" max="16384" width="9.6640625" style="45" customWidth="1"/>
  </cols>
  <sheetData>
    <row r="1" spans="1:23" ht="20.25">
      <c r="A1" s="44" t="s">
        <v>254</v>
      </c>
      <c r="B1" s="523"/>
      <c r="C1" s="1"/>
      <c r="D1" s="1"/>
      <c r="E1" s="1"/>
      <c r="F1" s="1"/>
      <c r="G1" s="2"/>
      <c r="H1" s="1"/>
      <c r="I1" s="1"/>
      <c r="J1" s="1"/>
      <c r="K1" s="1"/>
      <c r="L1" s="1"/>
      <c r="M1" s="1"/>
      <c r="N1" s="1"/>
      <c r="O1" s="1"/>
      <c r="P1" s="1"/>
      <c r="Q1" s="1"/>
      <c r="R1" s="1"/>
      <c r="S1" s="1"/>
      <c r="T1" s="1"/>
      <c r="U1" s="1"/>
      <c r="V1" s="1"/>
      <c r="W1" s="691" t="s">
        <v>288</v>
      </c>
    </row>
    <row r="2" spans="1:23" ht="15.75">
      <c r="A2" s="1"/>
      <c r="B2" s="1"/>
      <c r="C2" s="1"/>
      <c r="D2" s="1"/>
      <c r="E2" s="1"/>
      <c r="F2" s="1"/>
      <c r="G2" s="2"/>
      <c r="H2" s="1"/>
      <c r="I2" s="1"/>
      <c r="J2" s="1"/>
      <c r="K2" s="1"/>
      <c r="L2" s="1"/>
      <c r="M2" s="1"/>
      <c r="N2" s="1"/>
      <c r="O2" s="1"/>
      <c r="P2" s="1"/>
      <c r="Q2" s="1"/>
      <c r="R2" s="1"/>
      <c r="S2" s="1"/>
      <c r="T2" s="1"/>
      <c r="U2" s="1"/>
      <c r="V2" s="1"/>
      <c r="W2" s="691"/>
    </row>
    <row r="3" spans="1:23" ht="18.75">
      <c r="A3" s="18" t="s">
        <v>255</v>
      </c>
      <c r="B3" s="19"/>
      <c r="C3" s="19"/>
      <c r="D3" s="19"/>
      <c r="E3" s="19"/>
      <c r="F3" s="19"/>
      <c r="G3" s="20"/>
      <c r="H3" s="19"/>
      <c r="I3" s="19"/>
      <c r="J3" s="19"/>
      <c r="K3" s="19"/>
      <c r="L3" s="19"/>
      <c r="M3" s="19"/>
      <c r="N3" s="19"/>
      <c r="O3" s="19"/>
      <c r="P3" s="19"/>
      <c r="Q3" s="19"/>
      <c r="R3" s="19"/>
      <c r="S3" s="19"/>
      <c r="T3" s="19"/>
      <c r="U3" s="19"/>
      <c r="V3" s="19"/>
      <c r="W3" s="691" t="s">
        <v>288</v>
      </c>
    </row>
    <row r="4" spans="1:23" ht="16.5">
      <c r="A4" s="21" t="s">
        <v>156</v>
      </c>
      <c r="B4" s="19"/>
      <c r="C4" s="19"/>
      <c r="D4" s="19"/>
      <c r="E4" s="19"/>
      <c r="F4" s="19"/>
      <c r="G4" s="20"/>
      <c r="H4" s="19"/>
      <c r="I4" s="19"/>
      <c r="J4" s="19"/>
      <c r="K4" s="19"/>
      <c r="L4" s="19"/>
      <c r="M4" s="19"/>
      <c r="N4" s="19"/>
      <c r="O4" s="19"/>
      <c r="P4" s="19"/>
      <c r="Q4" s="19"/>
      <c r="R4" s="19"/>
      <c r="S4" s="19"/>
      <c r="T4" s="19"/>
      <c r="U4" s="19"/>
      <c r="V4" s="19"/>
      <c r="W4" s="691" t="s">
        <v>288</v>
      </c>
    </row>
    <row r="5" spans="1:23" ht="16.5">
      <c r="A5" s="21" t="s">
        <v>101</v>
      </c>
      <c r="B5" s="19"/>
      <c r="C5" s="19"/>
      <c r="D5" s="19"/>
      <c r="E5" s="19"/>
      <c r="F5" s="19"/>
      <c r="G5" s="20"/>
      <c r="H5" s="19"/>
      <c r="I5" s="19"/>
      <c r="J5" s="19"/>
      <c r="K5" s="19"/>
      <c r="L5" s="19"/>
      <c r="M5" s="19"/>
      <c r="N5" s="19"/>
      <c r="O5" s="19"/>
      <c r="P5" s="19"/>
      <c r="Q5" s="19"/>
      <c r="R5" s="19"/>
      <c r="S5" s="19"/>
      <c r="T5" s="19"/>
      <c r="U5" s="19"/>
      <c r="V5" s="19"/>
      <c r="W5" s="691" t="s">
        <v>288</v>
      </c>
    </row>
    <row r="6" spans="1:23" ht="15.75">
      <c r="A6" s="74" t="s">
        <v>100</v>
      </c>
      <c r="B6" s="19"/>
      <c r="C6" s="19"/>
      <c r="D6" s="19"/>
      <c r="E6" s="19"/>
      <c r="F6" s="19"/>
      <c r="G6" s="20"/>
      <c r="H6" s="19"/>
      <c r="I6" s="19"/>
      <c r="J6" s="19"/>
      <c r="K6" s="19"/>
      <c r="L6" s="19"/>
      <c r="M6" s="19"/>
      <c r="N6" s="19"/>
      <c r="O6" s="19"/>
      <c r="P6" s="19"/>
      <c r="Q6" s="19"/>
      <c r="R6" s="19"/>
      <c r="S6" s="19"/>
      <c r="T6" s="19"/>
      <c r="U6" s="19"/>
      <c r="V6" s="19"/>
      <c r="W6" s="691" t="s">
        <v>288</v>
      </c>
    </row>
    <row r="7" spans="1:23" ht="15.75">
      <c r="A7" s="1"/>
      <c r="B7" s="1"/>
      <c r="C7" s="1"/>
      <c r="D7" s="1"/>
      <c r="E7" s="1"/>
      <c r="F7" s="1"/>
      <c r="G7" s="20"/>
      <c r="H7" s="19"/>
      <c r="I7" s="19"/>
      <c r="J7" s="19"/>
      <c r="K7" s="19"/>
      <c r="L7" s="19"/>
      <c r="M7" s="19"/>
      <c r="N7" s="19"/>
      <c r="O7" s="1"/>
      <c r="P7" s="1"/>
      <c r="Q7" s="1"/>
      <c r="R7" s="1"/>
      <c r="S7" s="1"/>
      <c r="T7" s="1"/>
      <c r="U7" s="1"/>
      <c r="V7" s="1"/>
      <c r="W7" s="691"/>
    </row>
    <row r="8" spans="1:23" ht="15.75">
      <c r="A8" s="1"/>
      <c r="B8" s="1"/>
      <c r="C8" s="19"/>
      <c r="D8" s="19"/>
      <c r="E8" s="19"/>
      <c r="F8" s="19"/>
      <c r="G8" s="20"/>
      <c r="H8" s="19"/>
      <c r="I8" s="19"/>
      <c r="J8" s="19"/>
      <c r="K8" s="19"/>
      <c r="L8" s="19"/>
      <c r="M8" s="19"/>
      <c r="N8" s="19"/>
      <c r="O8" s="19" t="s">
        <v>123</v>
      </c>
      <c r="P8" s="1"/>
      <c r="Q8" s="1"/>
      <c r="R8" s="1"/>
      <c r="S8" s="1"/>
      <c r="T8" s="22"/>
      <c r="U8" s="19"/>
      <c r="V8" s="19"/>
      <c r="W8" s="691"/>
    </row>
    <row r="9" spans="1:23" ht="15.75">
      <c r="A9" s="123"/>
      <c r="B9" s="124"/>
      <c r="C9" s="147" t="s">
        <v>207</v>
      </c>
      <c r="D9" s="125"/>
      <c r="E9" s="125"/>
      <c r="F9" s="125" t="s">
        <v>123</v>
      </c>
      <c r="G9" s="623"/>
      <c r="H9" s="624"/>
      <c r="I9" s="125"/>
      <c r="J9" s="125"/>
      <c r="K9" s="125" t="s">
        <v>123</v>
      </c>
      <c r="L9" s="147" t="s">
        <v>256</v>
      </c>
      <c r="M9" s="125"/>
      <c r="N9" s="125"/>
      <c r="O9" s="125" t="s">
        <v>123</v>
      </c>
      <c r="P9" s="147" t="s">
        <v>76</v>
      </c>
      <c r="Q9" s="125"/>
      <c r="R9" s="125"/>
      <c r="S9" s="625"/>
      <c r="T9" s="147"/>
      <c r="U9" s="125"/>
      <c r="V9" s="126"/>
      <c r="W9" s="691" t="s">
        <v>288</v>
      </c>
    </row>
    <row r="10" spans="1:23" ht="15.75">
      <c r="A10" s="120"/>
      <c r="B10" s="2"/>
      <c r="C10" s="626" t="s">
        <v>147</v>
      </c>
      <c r="D10" s="627"/>
      <c r="E10" s="627"/>
      <c r="F10" s="627" t="s">
        <v>123</v>
      </c>
      <c r="G10" s="627" t="s">
        <v>123</v>
      </c>
      <c r="H10" s="626" t="s">
        <v>113</v>
      </c>
      <c r="I10" s="627"/>
      <c r="J10" s="627"/>
      <c r="K10" s="627" t="s">
        <v>123</v>
      </c>
      <c r="L10" s="626" t="s">
        <v>16</v>
      </c>
      <c r="M10" s="627"/>
      <c r="N10" s="627"/>
      <c r="O10" s="627" t="s">
        <v>123</v>
      </c>
      <c r="P10" s="626" t="s">
        <v>126</v>
      </c>
      <c r="Q10" s="627"/>
      <c r="R10" s="627"/>
      <c r="S10" s="628" t="s">
        <v>123</v>
      </c>
      <c r="T10" s="626" t="s">
        <v>257</v>
      </c>
      <c r="U10" s="627"/>
      <c r="V10" s="629"/>
      <c r="W10" s="691" t="s">
        <v>288</v>
      </c>
    </row>
    <row r="11" spans="1:23" ht="3" customHeight="1">
      <c r="A11" s="120"/>
      <c r="B11" s="1"/>
      <c r="C11" s="120"/>
      <c r="D11" s="1"/>
      <c r="E11" s="1"/>
      <c r="F11" s="1"/>
      <c r="G11" s="2"/>
      <c r="H11" s="120"/>
      <c r="I11" s="1"/>
      <c r="J11" s="1"/>
      <c r="K11" s="1"/>
      <c r="L11" s="120"/>
      <c r="M11" s="1"/>
      <c r="N11" s="1"/>
      <c r="O11" s="1"/>
      <c r="P11" s="120"/>
      <c r="Q11" s="1"/>
      <c r="R11" s="1"/>
      <c r="S11" s="1"/>
      <c r="T11" s="120"/>
      <c r="U11" s="1"/>
      <c r="V11" s="113"/>
      <c r="W11" s="691" t="s">
        <v>288</v>
      </c>
    </row>
    <row r="12" spans="1:23" ht="16.5" thickBot="1">
      <c r="A12" s="129" t="s">
        <v>5</v>
      </c>
      <c r="B12" s="252"/>
      <c r="C12" s="206" t="s">
        <v>122</v>
      </c>
      <c r="D12" s="128" t="s">
        <v>9</v>
      </c>
      <c r="E12" s="128" t="s">
        <v>124</v>
      </c>
      <c r="F12" s="630"/>
      <c r="G12" s="128"/>
      <c r="H12" s="206" t="s">
        <v>122</v>
      </c>
      <c r="I12" s="128" t="s">
        <v>9</v>
      </c>
      <c r="J12" s="128" t="s">
        <v>124</v>
      </c>
      <c r="K12" s="128"/>
      <c r="L12" s="206" t="s">
        <v>122</v>
      </c>
      <c r="M12" s="128" t="s">
        <v>9</v>
      </c>
      <c r="N12" s="128" t="s">
        <v>124</v>
      </c>
      <c r="O12" s="128"/>
      <c r="P12" s="206" t="s">
        <v>122</v>
      </c>
      <c r="Q12" s="128" t="s">
        <v>9</v>
      </c>
      <c r="R12" s="128" t="s">
        <v>124</v>
      </c>
      <c r="S12" s="128"/>
      <c r="T12" s="206" t="s">
        <v>122</v>
      </c>
      <c r="U12" s="128" t="s">
        <v>9</v>
      </c>
      <c r="V12" s="207" t="s">
        <v>124</v>
      </c>
      <c r="W12" s="691" t="s">
        <v>288</v>
      </c>
    </row>
    <row r="13" spans="1:23" ht="11.25" customHeight="1">
      <c r="A13" s="120"/>
      <c r="B13" s="1"/>
      <c r="C13" s="120"/>
      <c r="D13" s="1"/>
      <c r="E13" s="1"/>
      <c r="F13" s="1"/>
      <c r="G13" s="2"/>
      <c r="H13" s="120"/>
      <c r="I13" s="1"/>
      <c r="J13" s="1"/>
      <c r="K13" s="1"/>
      <c r="L13" s="120"/>
      <c r="M13" s="1"/>
      <c r="N13" s="1"/>
      <c r="O13" s="1"/>
      <c r="P13" s="120"/>
      <c r="Q13" s="1"/>
      <c r="R13" s="1"/>
      <c r="S13" s="1"/>
      <c r="T13" s="120"/>
      <c r="U13" s="1"/>
      <c r="V13" s="113"/>
      <c r="W13" s="691" t="s">
        <v>288</v>
      </c>
    </row>
    <row r="14" spans="1:23" ht="32.25" customHeight="1">
      <c r="A14" s="735" t="s">
        <v>189</v>
      </c>
      <c r="B14" s="725"/>
      <c r="C14" s="140">
        <v>450</v>
      </c>
      <c r="D14" s="141">
        <v>430</v>
      </c>
      <c r="E14" s="141">
        <v>75681</v>
      </c>
      <c r="F14" s="141"/>
      <c r="G14" s="141"/>
      <c r="H14" s="652">
        <v>0</v>
      </c>
      <c r="I14" s="653">
        <v>0</v>
      </c>
      <c r="J14" s="141">
        <v>2000</v>
      </c>
      <c r="K14" s="141"/>
      <c r="L14" s="652">
        <v>0</v>
      </c>
      <c r="M14" s="653">
        <v>0</v>
      </c>
      <c r="N14" s="653">
        <v>0</v>
      </c>
      <c r="O14" s="141">
        <v>0</v>
      </c>
      <c r="P14" s="652">
        <v>0</v>
      </c>
      <c r="Q14" s="653">
        <v>0</v>
      </c>
      <c r="R14" s="141">
        <v>4060</v>
      </c>
      <c r="S14" s="141"/>
      <c r="T14" s="140">
        <f>C14+H14+L14+P14</f>
        <v>450</v>
      </c>
      <c r="U14" s="141">
        <f>D14+I14+M14+Q14</f>
        <v>430</v>
      </c>
      <c r="V14" s="142">
        <f>E14+J14+N14+R14</f>
        <v>81741</v>
      </c>
      <c r="W14" s="691" t="s">
        <v>288</v>
      </c>
    </row>
    <row r="15" spans="1:23" ht="9" customHeight="1" hidden="1">
      <c r="A15" s="120"/>
      <c r="B15" s="1" t="s">
        <v>123</v>
      </c>
      <c r="C15" s="120"/>
      <c r="D15" s="2"/>
      <c r="E15" s="2"/>
      <c r="F15" s="1"/>
      <c r="G15" s="2"/>
      <c r="H15" s="120"/>
      <c r="I15" s="2"/>
      <c r="J15" s="2"/>
      <c r="K15" s="2"/>
      <c r="L15" s="120"/>
      <c r="M15" s="2"/>
      <c r="N15" s="2"/>
      <c r="O15" s="1"/>
      <c r="P15" s="120"/>
      <c r="Q15" s="2"/>
      <c r="R15" s="2"/>
      <c r="S15" s="1"/>
      <c r="T15" s="120"/>
      <c r="U15" s="2"/>
      <c r="V15" s="113"/>
      <c r="W15" s="691" t="s">
        <v>288</v>
      </c>
    </row>
    <row r="16" spans="1:23" ht="15.75">
      <c r="A16" s="143" t="s">
        <v>136</v>
      </c>
      <c r="B16" s="117" t="s">
        <v>258</v>
      </c>
      <c r="C16" s="149">
        <f>SUM(C14:C14)</f>
        <v>450</v>
      </c>
      <c r="D16" s="117">
        <f>SUM(D14:D14)</f>
        <v>430</v>
      </c>
      <c r="E16" s="118">
        <f>SUM(E14:E14)</f>
        <v>75681</v>
      </c>
      <c r="F16" s="117"/>
      <c r="G16" s="117"/>
      <c r="H16" s="654">
        <f>SUM(H14:H14)</f>
        <v>0</v>
      </c>
      <c r="I16" s="655">
        <f>SUM(I14:I14)</f>
        <v>0</v>
      </c>
      <c r="J16" s="118">
        <f>SUM(J14:J14)</f>
        <v>2000</v>
      </c>
      <c r="K16" s="117"/>
      <c r="L16" s="654">
        <f>SUM(L14:L14)</f>
        <v>0</v>
      </c>
      <c r="M16" s="655">
        <f>SUM(M14:M14)</f>
        <v>0</v>
      </c>
      <c r="N16" s="118">
        <f>SUM(N14:N14)</f>
        <v>0</v>
      </c>
      <c r="O16" s="117"/>
      <c r="P16" s="654">
        <f>SUM(P14:P14)</f>
        <v>0</v>
      </c>
      <c r="Q16" s="655">
        <f>SUM(Q14:Q14)</f>
        <v>0</v>
      </c>
      <c r="R16" s="118">
        <f>SUM(R14:R14)</f>
        <v>4060</v>
      </c>
      <c r="S16" s="117"/>
      <c r="T16" s="149">
        <f>SUM(T14:T14)</f>
        <v>450</v>
      </c>
      <c r="U16" s="117">
        <f>SUM(U14:U14)</f>
        <v>430</v>
      </c>
      <c r="V16" s="119">
        <f>SUM(V14:V14)</f>
        <v>81741</v>
      </c>
      <c r="W16" s="691" t="s">
        <v>288</v>
      </c>
    </row>
    <row r="17" spans="1:23" ht="9" customHeight="1">
      <c r="A17" s="144"/>
      <c r="B17" s="1"/>
      <c r="C17" s="120"/>
      <c r="D17" s="1"/>
      <c r="E17" s="1"/>
      <c r="F17" s="1"/>
      <c r="G17" s="2"/>
      <c r="H17" s="120"/>
      <c r="I17" s="1"/>
      <c r="J17" s="1"/>
      <c r="K17" s="1"/>
      <c r="L17" s="120"/>
      <c r="M17" s="1"/>
      <c r="N17" s="1"/>
      <c r="O17" s="1"/>
      <c r="P17" s="120"/>
      <c r="Q17" s="1"/>
      <c r="R17" s="1"/>
      <c r="S17" s="1"/>
      <c r="T17" s="120"/>
      <c r="U17" s="1"/>
      <c r="V17" s="130"/>
      <c r="W17" s="691" t="s">
        <v>288</v>
      </c>
    </row>
    <row r="18" spans="1:36" ht="15.75">
      <c r="A18" s="146" t="s">
        <v>107</v>
      </c>
      <c r="B18" s="631"/>
      <c r="C18" s="146"/>
      <c r="D18" s="38">
        <v>23</v>
      </c>
      <c r="E18" s="38"/>
      <c r="F18" s="38"/>
      <c r="G18" s="38"/>
      <c r="H18" s="146"/>
      <c r="I18" s="38"/>
      <c r="J18" s="38"/>
      <c r="K18" s="38"/>
      <c r="L18" s="146"/>
      <c r="M18" s="38"/>
      <c r="N18" s="38"/>
      <c r="O18" s="38"/>
      <c r="P18" s="146"/>
      <c r="Q18" s="38"/>
      <c r="R18" s="38"/>
      <c r="S18" s="38"/>
      <c r="T18" s="146"/>
      <c r="U18" s="38">
        <f>D18+I18+M18+Q18</f>
        <v>23</v>
      </c>
      <c r="V18" s="114"/>
      <c r="W18" s="691" t="s">
        <v>288</v>
      </c>
      <c r="X18" s="632"/>
      <c r="Y18" s="632"/>
      <c r="Z18" s="632"/>
      <c r="AA18" s="632"/>
      <c r="AB18" s="632"/>
      <c r="AC18" s="632"/>
      <c r="AD18" s="632"/>
      <c r="AE18" s="632"/>
      <c r="AF18" s="632"/>
      <c r="AG18" s="632"/>
      <c r="AH18" s="632"/>
      <c r="AI18" s="632"/>
      <c r="AJ18" s="632"/>
    </row>
    <row r="19" spans="1:23" ht="15.75">
      <c r="A19" s="633"/>
      <c r="B19" s="134" t="s">
        <v>106</v>
      </c>
      <c r="C19" s="133"/>
      <c r="D19" s="134">
        <f>SUM(D16:D18)</f>
        <v>453</v>
      </c>
      <c r="E19" s="134"/>
      <c r="F19" s="134"/>
      <c r="G19" s="134"/>
      <c r="H19" s="133"/>
      <c r="I19" s="134"/>
      <c r="J19" s="134"/>
      <c r="K19" s="134"/>
      <c r="L19" s="133"/>
      <c r="M19" s="134"/>
      <c r="N19" s="134"/>
      <c r="O19" s="134"/>
      <c r="P19" s="133"/>
      <c r="Q19" s="134"/>
      <c r="R19" s="134"/>
      <c r="S19" s="134"/>
      <c r="T19" s="133"/>
      <c r="U19" s="134">
        <f>SUM(U16:U18)</f>
        <v>453</v>
      </c>
      <c r="V19" s="135"/>
      <c r="W19" s="691" t="s">
        <v>288</v>
      </c>
    </row>
    <row r="20" spans="1:23" ht="15.75">
      <c r="A20" s="634" t="s">
        <v>108</v>
      </c>
      <c r="B20" s="141"/>
      <c r="C20" s="140"/>
      <c r="D20" s="141"/>
      <c r="E20" s="141"/>
      <c r="F20" s="141"/>
      <c r="G20" s="141"/>
      <c r="H20" s="140"/>
      <c r="I20" s="141"/>
      <c r="J20" s="141"/>
      <c r="K20" s="141"/>
      <c r="L20" s="140"/>
      <c r="M20" s="141"/>
      <c r="N20" s="141"/>
      <c r="O20" s="141"/>
      <c r="P20" s="140"/>
      <c r="Q20" s="141"/>
      <c r="R20" s="141"/>
      <c r="S20" s="141"/>
      <c r="T20" s="140"/>
      <c r="U20" s="141"/>
      <c r="V20" s="142"/>
      <c r="W20" s="691" t="s">
        <v>288</v>
      </c>
    </row>
    <row r="21" spans="1:23" ht="15.75">
      <c r="A21" s="634"/>
      <c r="B21" s="141" t="s">
        <v>18</v>
      </c>
      <c r="C21" s="140"/>
      <c r="D21" s="490" t="s">
        <v>159</v>
      </c>
      <c r="E21" s="141"/>
      <c r="F21" s="141"/>
      <c r="G21" s="141"/>
      <c r="H21" s="140"/>
      <c r="I21" s="141"/>
      <c r="J21" s="141"/>
      <c r="K21" s="141"/>
      <c r="L21" s="140"/>
      <c r="M21" s="141"/>
      <c r="N21" s="141"/>
      <c r="O21" s="141"/>
      <c r="P21" s="140"/>
      <c r="Q21" s="141"/>
      <c r="R21" s="141"/>
      <c r="S21" s="141"/>
      <c r="T21" s="140"/>
      <c r="U21" s="490" t="s">
        <v>159</v>
      </c>
      <c r="V21" s="142"/>
      <c r="W21" s="691" t="s">
        <v>288</v>
      </c>
    </row>
    <row r="22" spans="1:23" ht="15.75">
      <c r="A22" s="122"/>
      <c r="B22" s="38" t="s">
        <v>64</v>
      </c>
      <c r="C22" s="146"/>
      <c r="D22" s="491" t="s">
        <v>160</v>
      </c>
      <c r="E22" s="38"/>
      <c r="F22" s="38"/>
      <c r="G22" s="38"/>
      <c r="H22" s="146"/>
      <c r="I22" s="38"/>
      <c r="J22" s="38"/>
      <c r="K22" s="38"/>
      <c r="L22" s="146"/>
      <c r="M22" s="38"/>
      <c r="N22" s="38"/>
      <c r="O22" s="38"/>
      <c r="P22" s="146"/>
      <c r="Q22" s="38"/>
      <c r="R22" s="38"/>
      <c r="S22" s="38"/>
      <c r="T22" s="146"/>
      <c r="U22" s="491" t="s">
        <v>160</v>
      </c>
      <c r="V22" s="114"/>
      <c r="W22" s="691" t="s">
        <v>288</v>
      </c>
    </row>
    <row r="23" spans="1:23" ht="15.75">
      <c r="A23" s="122" t="s">
        <v>109</v>
      </c>
      <c r="B23" s="38"/>
      <c r="C23" s="146"/>
      <c r="D23" s="38">
        <f>D19</f>
        <v>453</v>
      </c>
      <c r="E23" s="38"/>
      <c r="F23" s="38"/>
      <c r="G23" s="38"/>
      <c r="H23" s="146"/>
      <c r="I23" s="38"/>
      <c r="J23" s="38"/>
      <c r="K23" s="38"/>
      <c r="L23" s="146"/>
      <c r="M23" s="38"/>
      <c r="N23" s="38"/>
      <c r="O23" s="38"/>
      <c r="P23" s="146"/>
      <c r="Q23" s="38"/>
      <c r="R23" s="38"/>
      <c r="S23" s="38"/>
      <c r="T23" s="146"/>
      <c r="U23" s="38">
        <f>U19</f>
        <v>453</v>
      </c>
      <c r="V23" s="114"/>
      <c r="W23" s="691" t="s">
        <v>288</v>
      </c>
    </row>
    <row r="24" spans="2:23" ht="15.75">
      <c r="B24" s="1"/>
      <c r="C24" s="1"/>
      <c r="D24" s="1"/>
      <c r="E24" s="1"/>
      <c r="F24" s="1"/>
      <c r="G24" s="2"/>
      <c r="H24" s="1"/>
      <c r="I24" s="1"/>
      <c r="J24" s="1"/>
      <c r="K24" s="1"/>
      <c r="L24" s="1"/>
      <c r="M24" s="1"/>
      <c r="N24" s="1"/>
      <c r="O24" s="1"/>
      <c r="P24" s="1"/>
      <c r="Q24" s="1"/>
      <c r="R24" s="1"/>
      <c r="S24" s="1"/>
      <c r="T24" s="1"/>
      <c r="U24" s="1"/>
      <c r="V24" s="1"/>
      <c r="W24" s="691"/>
    </row>
    <row r="25" spans="1:23" ht="15.75">
      <c r="A25" s="1"/>
      <c r="B25" s="1"/>
      <c r="C25" s="1"/>
      <c r="D25" s="1"/>
      <c r="E25" s="1"/>
      <c r="F25" s="1"/>
      <c r="G25" s="2"/>
      <c r="H25" s="1"/>
      <c r="I25" s="1"/>
      <c r="J25" s="1"/>
      <c r="K25" s="1"/>
      <c r="L25" s="1"/>
      <c r="M25" s="1"/>
      <c r="N25" s="1"/>
      <c r="O25" s="1"/>
      <c r="P25" s="1"/>
      <c r="Q25" s="1"/>
      <c r="R25" s="1"/>
      <c r="S25" s="1"/>
      <c r="T25" s="1"/>
      <c r="U25" s="1"/>
      <c r="V25" s="1"/>
      <c r="W25" s="691"/>
    </row>
    <row r="26" spans="1:23" ht="31.5" customHeight="1">
      <c r="A26" s="726" t="s">
        <v>217</v>
      </c>
      <c r="B26" s="753"/>
      <c r="C26" s="753"/>
      <c r="D26" s="753"/>
      <c r="E26" s="753"/>
      <c r="F26" s="753"/>
      <c r="G26" s="753"/>
      <c r="H26" s="753"/>
      <c r="I26" s="753"/>
      <c r="J26" s="753"/>
      <c r="K26" s="753"/>
      <c r="L26" s="753"/>
      <c r="M26" s="753"/>
      <c r="N26" s="753"/>
      <c r="O26" s="1"/>
      <c r="P26" s="1"/>
      <c r="Q26" s="1"/>
      <c r="R26" s="1"/>
      <c r="S26" s="1"/>
      <c r="T26" s="1"/>
      <c r="U26" s="1"/>
      <c r="V26" s="1"/>
      <c r="W26" s="691" t="s">
        <v>288</v>
      </c>
    </row>
    <row r="27" spans="1:23" ht="15.75">
      <c r="A27" s="1"/>
      <c r="C27" s="1"/>
      <c r="D27" s="1"/>
      <c r="E27" s="1"/>
      <c r="F27" s="1"/>
      <c r="G27" s="2"/>
      <c r="H27" s="1"/>
      <c r="I27" s="1"/>
      <c r="J27" s="1"/>
      <c r="K27" s="1"/>
      <c r="L27" s="1"/>
      <c r="M27" s="1"/>
      <c r="N27" s="1"/>
      <c r="O27" s="1"/>
      <c r="P27" s="1"/>
      <c r="Q27" s="1"/>
      <c r="R27" s="1"/>
      <c r="S27" s="1"/>
      <c r="T27" s="1"/>
      <c r="U27" s="1"/>
      <c r="V27" s="1"/>
      <c r="W27" s="691" t="s">
        <v>288</v>
      </c>
    </row>
    <row r="28" spans="1:23" ht="78.75" customHeight="1">
      <c r="A28" s="727" t="s">
        <v>259</v>
      </c>
      <c r="B28" s="728"/>
      <c r="C28" s="728"/>
      <c r="D28" s="728"/>
      <c r="E28" s="728"/>
      <c r="F28" s="728"/>
      <c r="G28" s="728"/>
      <c r="H28" s="728"/>
      <c r="I28" s="728"/>
      <c r="J28" s="728"/>
      <c r="K28" s="728"/>
      <c r="L28" s="728"/>
      <c r="M28" s="728"/>
      <c r="N28" s="728"/>
      <c r="O28" s="728"/>
      <c r="P28" s="728"/>
      <c r="Q28" s="728"/>
      <c r="R28" s="1"/>
      <c r="S28" s="1"/>
      <c r="T28" s="1"/>
      <c r="U28" s="1"/>
      <c r="V28" s="1"/>
      <c r="W28" s="691" t="s">
        <v>288</v>
      </c>
    </row>
    <row r="29" spans="1:22" ht="15.75">
      <c r="A29" s="1"/>
      <c r="B29" s="1"/>
      <c r="C29" s="1"/>
      <c r="D29" s="1"/>
      <c r="E29" s="1"/>
      <c r="F29" s="1"/>
      <c r="G29" s="2"/>
      <c r="H29" s="1"/>
      <c r="I29" s="1"/>
      <c r="J29" s="1"/>
      <c r="K29" s="1"/>
      <c r="L29" s="1"/>
      <c r="M29" s="1"/>
      <c r="N29" s="1"/>
      <c r="O29" s="1"/>
      <c r="P29" s="1"/>
      <c r="Q29" s="1"/>
      <c r="R29" s="1"/>
      <c r="S29" s="1"/>
      <c r="T29" s="1"/>
      <c r="U29" s="1"/>
      <c r="V29" s="1"/>
    </row>
    <row r="30" spans="1:22" ht="15.75">
      <c r="A30" s="1"/>
      <c r="B30" s="1"/>
      <c r="C30" s="1"/>
      <c r="D30" s="1"/>
      <c r="E30" s="1"/>
      <c r="F30" s="1"/>
      <c r="G30" s="2"/>
      <c r="H30" s="1"/>
      <c r="I30" s="1"/>
      <c r="J30" s="1"/>
      <c r="K30" s="1"/>
      <c r="L30" s="1"/>
      <c r="M30" s="1"/>
      <c r="N30" s="1"/>
      <c r="O30" s="1"/>
      <c r="P30" s="1"/>
      <c r="Q30" s="1"/>
      <c r="R30" s="1"/>
      <c r="S30" s="1"/>
      <c r="T30" s="1"/>
      <c r="U30" s="1"/>
      <c r="V30" s="1"/>
    </row>
    <row r="31" spans="1:22" ht="15.75">
      <c r="A31" s="104"/>
      <c r="B31" s="104"/>
      <c r="C31" s="104"/>
      <c r="D31" s="104"/>
      <c r="E31" s="104"/>
      <c r="F31" s="104"/>
      <c r="G31" s="105"/>
      <c r="H31" s="104"/>
      <c r="I31" s="104"/>
      <c r="J31" s="104"/>
      <c r="K31" s="1"/>
      <c r="L31" s="1"/>
      <c r="M31" s="1"/>
      <c r="N31" s="1"/>
      <c r="O31" s="1"/>
      <c r="P31" s="1"/>
      <c r="Q31" s="1"/>
      <c r="R31" s="1"/>
      <c r="S31" s="1"/>
      <c r="T31" s="1"/>
      <c r="U31" s="1"/>
      <c r="V31" s="1"/>
    </row>
    <row r="32" spans="1:22" ht="0.75" customHeight="1">
      <c r="A32" s="104"/>
      <c r="B32" s="104"/>
      <c r="C32" s="104"/>
      <c r="D32" s="104"/>
      <c r="E32" s="104"/>
      <c r="F32" s="104"/>
      <c r="G32" s="105"/>
      <c r="H32" s="104"/>
      <c r="I32" s="104"/>
      <c r="J32" s="104"/>
      <c r="K32" s="1"/>
      <c r="L32" s="1"/>
      <c r="M32" s="1"/>
      <c r="N32" s="1"/>
      <c r="O32" s="1"/>
      <c r="P32" s="1"/>
      <c r="Q32" s="1"/>
      <c r="R32" s="1"/>
      <c r="S32" s="1"/>
      <c r="T32" s="1"/>
      <c r="U32" s="1"/>
      <c r="V32" s="1"/>
    </row>
    <row r="33" spans="1:22" ht="18">
      <c r="A33" s="729"/>
      <c r="B33" s="721"/>
      <c r="C33" s="721"/>
      <c r="D33" s="721"/>
      <c r="E33" s="721"/>
      <c r="F33" s="721"/>
      <c r="G33" s="721"/>
      <c r="H33" s="721"/>
      <c r="I33" s="721"/>
      <c r="J33" s="721"/>
      <c r="K33" s="721"/>
      <c r="L33" s="721"/>
      <c r="M33" s="721"/>
      <c r="N33" s="721"/>
      <c r="O33" s="721"/>
      <c r="P33" s="721"/>
      <c r="Q33" s="721"/>
      <c r="R33" s="721"/>
      <c r="S33" s="721"/>
      <c r="T33" s="721"/>
      <c r="U33" s="721"/>
      <c r="V33" s="721"/>
    </row>
    <row r="34" spans="1:22" ht="18">
      <c r="A34" s="635"/>
      <c r="B34" s="395"/>
      <c r="C34" s="395"/>
      <c r="D34" s="395"/>
      <c r="E34" s="395"/>
      <c r="F34" s="395"/>
      <c r="G34" s="395"/>
      <c r="H34" s="395"/>
      <c r="I34" s="395"/>
      <c r="J34" s="395"/>
      <c r="K34" s="395"/>
      <c r="L34" s="395"/>
      <c r="M34" s="395"/>
      <c r="N34" s="395"/>
      <c r="O34" s="395"/>
      <c r="P34" s="395"/>
      <c r="Q34" s="395"/>
      <c r="R34" s="395"/>
      <c r="S34" s="395"/>
      <c r="T34" s="395"/>
      <c r="U34" s="395"/>
      <c r="V34" s="395"/>
    </row>
    <row r="35" spans="1:22" ht="18">
      <c r="A35" s="724"/>
      <c r="B35" s="723"/>
      <c r="C35" s="723"/>
      <c r="D35" s="723"/>
      <c r="E35" s="723"/>
      <c r="F35" s="723"/>
      <c r="G35" s="723"/>
      <c r="H35" s="723"/>
      <c r="I35" s="723"/>
      <c r="J35" s="723"/>
      <c r="K35" s="723"/>
      <c r="L35" s="723"/>
      <c r="M35" s="723"/>
      <c r="N35" s="723"/>
      <c r="O35" s="723"/>
      <c r="P35" s="723"/>
      <c r="Q35" s="723"/>
      <c r="R35" s="723"/>
      <c r="S35" s="723"/>
      <c r="T35" s="723"/>
      <c r="U35" s="723"/>
      <c r="V35" s="723"/>
    </row>
    <row r="36" spans="1:22" ht="24" customHeight="1">
      <c r="A36" s="722"/>
      <c r="B36" s="723"/>
      <c r="C36" s="723"/>
      <c r="D36" s="723"/>
      <c r="E36" s="723"/>
      <c r="F36" s="723"/>
      <c r="G36" s="723"/>
      <c r="H36" s="723"/>
      <c r="I36" s="723"/>
      <c r="J36" s="723"/>
      <c r="K36" s="723"/>
      <c r="L36" s="723"/>
      <c r="M36" s="723"/>
      <c r="N36" s="723"/>
      <c r="O36" s="723"/>
      <c r="P36" s="723"/>
      <c r="Q36" s="723"/>
      <c r="R36" s="723"/>
      <c r="S36" s="723"/>
      <c r="T36" s="723"/>
      <c r="U36" s="723"/>
      <c r="V36" s="723"/>
    </row>
    <row r="37" spans="1:22" ht="23.25" customHeight="1">
      <c r="A37" s="724"/>
      <c r="B37" s="775"/>
      <c r="C37" s="775"/>
      <c r="D37" s="775"/>
      <c r="E37" s="775"/>
      <c r="F37" s="775"/>
      <c r="G37" s="775"/>
      <c r="H37" s="775"/>
      <c r="I37" s="775"/>
      <c r="J37" s="775"/>
      <c r="K37" s="775"/>
      <c r="L37" s="775"/>
      <c r="M37" s="775"/>
      <c r="N37" s="775"/>
      <c r="O37" s="775"/>
      <c r="P37" s="775"/>
      <c r="Q37" s="775"/>
      <c r="R37" s="775"/>
      <c r="S37" s="775"/>
      <c r="T37" s="775"/>
      <c r="U37" s="775"/>
      <c r="V37" s="775"/>
    </row>
    <row r="38" spans="1:22" ht="9.75" customHeight="1">
      <c r="A38" s="386"/>
      <c r="B38" s="386"/>
      <c r="C38" s="386"/>
      <c r="D38" s="386"/>
      <c r="E38" s="386"/>
      <c r="F38" s="386"/>
      <c r="G38" s="638"/>
      <c r="H38" s="386"/>
      <c r="I38" s="386"/>
      <c r="J38" s="386"/>
      <c r="K38" s="386"/>
      <c r="L38" s="386"/>
      <c r="M38" s="386"/>
      <c r="N38" s="386"/>
      <c r="O38" s="386"/>
      <c r="P38" s="386"/>
      <c r="Q38" s="386"/>
      <c r="R38" s="386"/>
      <c r="S38" s="386"/>
      <c r="T38" s="386"/>
      <c r="U38" s="386"/>
      <c r="V38" s="386"/>
    </row>
    <row r="39" spans="1:22" ht="18">
      <c r="A39" s="724"/>
      <c r="B39" s="776"/>
      <c r="C39" s="776"/>
      <c r="D39" s="776"/>
      <c r="E39" s="776"/>
      <c r="F39" s="776"/>
      <c r="G39" s="776"/>
      <c r="H39" s="776"/>
      <c r="I39" s="776"/>
      <c r="J39" s="776"/>
      <c r="K39" s="776"/>
      <c r="L39" s="776"/>
      <c r="M39" s="776"/>
      <c r="N39" s="776"/>
      <c r="O39" s="776"/>
      <c r="P39" s="776"/>
      <c r="Q39" s="776"/>
      <c r="R39" s="776"/>
      <c r="S39" s="776"/>
      <c r="T39" s="776"/>
      <c r="U39" s="776"/>
      <c r="V39" s="776"/>
    </row>
    <row r="40" spans="1:22" ht="11.25" customHeight="1">
      <c r="A40" s="386"/>
      <c r="B40" s="386"/>
      <c r="C40" s="386"/>
      <c r="D40" s="386"/>
      <c r="E40" s="386"/>
      <c r="F40" s="386"/>
      <c r="G40" s="638"/>
      <c r="H40" s="386"/>
      <c r="I40" s="386"/>
      <c r="J40" s="386"/>
      <c r="K40" s="386"/>
      <c r="L40" s="386"/>
      <c r="M40" s="386"/>
      <c r="N40" s="386"/>
      <c r="O40" s="386"/>
      <c r="P40" s="386"/>
      <c r="Q40" s="386"/>
      <c r="R40" s="386"/>
      <c r="S40" s="386"/>
      <c r="T40" s="386"/>
      <c r="U40" s="386"/>
      <c r="V40" s="386"/>
    </row>
    <row r="41" spans="1:22" ht="18">
      <c r="A41" s="722"/>
      <c r="B41" s="775"/>
      <c r="C41" s="775"/>
      <c r="D41" s="775"/>
      <c r="E41" s="775"/>
      <c r="F41" s="775"/>
      <c r="G41" s="775"/>
      <c r="H41" s="775"/>
      <c r="I41" s="775"/>
      <c r="J41" s="775"/>
      <c r="K41" s="775"/>
      <c r="L41" s="775"/>
      <c r="M41" s="775"/>
      <c r="N41" s="775"/>
      <c r="O41" s="775"/>
      <c r="P41" s="775"/>
      <c r="Q41" s="775"/>
      <c r="R41" s="775"/>
      <c r="S41" s="775"/>
      <c r="T41" s="775"/>
      <c r="U41" s="775"/>
      <c r="V41" s="775"/>
    </row>
    <row r="42" spans="1:22" ht="7.5" customHeight="1">
      <c r="A42" s="636"/>
      <c r="B42" s="637"/>
      <c r="C42" s="637"/>
      <c r="D42" s="637"/>
      <c r="E42" s="637"/>
      <c r="F42" s="637"/>
      <c r="G42" s="637"/>
      <c r="H42" s="637"/>
      <c r="I42" s="637"/>
      <c r="J42" s="637"/>
      <c r="K42" s="637"/>
      <c r="L42" s="637"/>
      <c r="M42" s="637"/>
      <c r="N42" s="637"/>
      <c r="O42" s="637"/>
      <c r="P42" s="637"/>
      <c r="Q42" s="637"/>
      <c r="R42" s="637"/>
      <c r="S42" s="637"/>
      <c r="T42" s="637"/>
      <c r="U42" s="637"/>
      <c r="V42" s="637"/>
    </row>
    <row r="43" spans="1:22" ht="18">
      <c r="A43" s="639"/>
      <c r="B43" s="640"/>
      <c r="C43" s="637"/>
      <c r="D43" s="637"/>
      <c r="E43" s="637"/>
      <c r="F43" s="637"/>
      <c r="G43" s="637"/>
      <c r="H43" s="637"/>
      <c r="I43" s="637"/>
      <c r="J43" s="637"/>
      <c r="K43" s="637"/>
      <c r="L43" s="637"/>
      <c r="M43" s="637"/>
      <c r="N43" s="637"/>
      <c r="O43" s="637"/>
      <c r="P43" s="637"/>
      <c r="Q43" s="637"/>
      <c r="R43" s="637"/>
      <c r="S43" s="637"/>
      <c r="T43" s="637"/>
      <c r="U43" s="637"/>
      <c r="V43" s="637"/>
    </row>
    <row r="44" spans="1:22" ht="11.25" customHeight="1">
      <c r="A44" s="386"/>
      <c r="B44" s="386"/>
      <c r="C44" s="386"/>
      <c r="D44" s="386"/>
      <c r="E44" s="386"/>
      <c r="F44" s="386"/>
      <c r="G44" s="638"/>
      <c r="H44" s="386"/>
      <c r="I44" s="386"/>
      <c r="J44" s="386"/>
      <c r="K44" s="386"/>
      <c r="L44" s="386"/>
      <c r="M44" s="386"/>
      <c r="N44" s="386"/>
      <c r="O44" s="386"/>
      <c r="P44" s="386"/>
      <c r="Q44" s="386"/>
      <c r="R44" s="386"/>
      <c r="S44" s="386"/>
      <c r="T44" s="386"/>
      <c r="U44" s="386"/>
      <c r="V44" s="386"/>
    </row>
    <row r="45" spans="1:22" ht="15" customHeight="1">
      <c r="A45" s="722"/>
      <c r="B45" s="723"/>
      <c r="C45" s="723"/>
      <c r="D45" s="723"/>
      <c r="E45" s="723"/>
      <c r="F45" s="723"/>
      <c r="G45" s="723"/>
      <c r="H45" s="723"/>
      <c r="I45" s="723"/>
      <c r="J45" s="723"/>
      <c r="K45" s="723"/>
      <c r="L45" s="723"/>
      <c r="M45" s="723"/>
      <c r="N45" s="723"/>
      <c r="O45" s="723"/>
      <c r="P45" s="723"/>
      <c r="Q45" s="723"/>
      <c r="R45" s="723"/>
      <c r="S45" s="723"/>
      <c r="T45" s="723"/>
      <c r="U45" s="723"/>
      <c r="V45" s="723"/>
    </row>
  </sheetData>
  <sheetProtection/>
  <mergeCells count="10">
    <mergeCell ref="A45:V45"/>
    <mergeCell ref="A35:V35"/>
    <mergeCell ref="A36:V36"/>
    <mergeCell ref="A37:V37"/>
    <mergeCell ref="A39:V39"/>
    <mergeCell ref="A41:V41"/>
    <mergeCell ref="A14:B14"/>
    <mergeCell ref="A26:N26"/>
    <mergeCell ref="A28:Q28"/>
    <mergeCell ref="A33:V33"/>
  </mergeCells>
  <printOptions/>
  <pageMargins left="0.75" right="0.75" top="1" bottom="1" header="0.5" footer="0.5"/>
  <pageSetup horizontalDpi="600" verticalDpi="600" orientation="landscape" scale="52" r:id="rId1"/>
  <headerFooter alignWithMargins="0">
    <oddFooter>&amp;CExhibit F:  Crosswalk of 2009 Availability</oddFooter>
  </headerFooter>
</worksheet>
</file>

<file path=xl/worksheets/sheet7.xml><?xml version="1.0" encoding="utf-8"?>
<worksheet xmlns="http://schemas.openxmlformats.org/spreadsheetml/2006/main" xmlns:r="http://schemas.openxmlformats.org/officeDocument/2006/relationships">
  <dimension ref="A1:S27"/>
  <sheetViews>
    <sheetView view="pageBreakPreview" zoomScale="60" zoomScalePageLayoutView="0" workbookViewId="0" topLeftCell="A1">
      <selection activeCell="Q18" sqref="Q18"/>
    </sheetView>
  </sheetViews>
  <sheetFormatPr defaultColWidth="8.88671875" defaultRowHeight="15"/>
  <cols>
    <col min="1" max="2" width="13.77734375" style="0" customWidth="1"/>
    <col min="5" max="5" width="10.4453125" style="0" bestFit="1" customWidth="1"/>
    <col min="7" max="14" width="8.99609375" style="0" bestFit="1" customWidth="1"/>
    <col min="15" max="15" width="0.88671875" style="0" customWidth="1"/>
    <col min="16" max="17" width="8.99609375" style="0" bestFit="1" customWidth="1"/>
    <col min="18" max="18" width="9.77734375" style="0" bestFit="1" customWidth="1"/>
  </cols>
  <sheetData>
    <row r="1" spans="1:19" ht="18.75">
      <c r="A1" s="514" t="s">
        <v>260</v>
      </c>
      <c r="S1" s="690" t="s">
        <v>288</v>
      </c>
    </row>
    <row r="2" ht="15">
      <c r="S2" s="690"/>
    </row>
    <row r="3" spans="1:19" ht="18.75">
      <c r="A3" s="18" t="s">
        <v>238</v>
      </c>
      <c r="B3" s="19"/>
      <c r="C3" s="19"/>
      <c r="D3" s="19"/>
      <c r="E3" s="19"/>
      <c r="F3" s="19"/>
      <c r="G3" s="19"/>
      <c r="H3" s="19"/>
      <c r="I3" s="19"/>
      <c r="J3" s="19"/>
      <c r="K3" s="19"/>
      <c r="L3" s="19"/>
      <c r="M3" s="19"/>
      <c r="N3" s="19"/>
      <c r="O3" s="19"/>
      <c r="P3" s="19"/>
      <c r="Q3" s="19"/>
      <c r="R3" s="19"/>
      <c r="S3" s="690" t="s">
        <v>288</v>
      </c>
    </row>
    <row r="4" spans="1:19" ht="16.5">
      <c r="A4" s="21" t="str">
        <f>+'(B) Sum of Req '!A5</f>
        <v>Office of the Inspector General</v>
      </c>
      <c r="B4" s="19"/>
      <c r="C4" s="19"/>
      <c r="D4" s="19"/>
      <c r="E4" s="19"/>
      <c r="F4" s="19"/>
      <c r="G4" s="19"/>
      <c r="H4" s="19"/>
      <c r="I4" s="19"/>
      <c r="J4" s="19"/>
      <c r="K4" s="19"/>
      <c r="L4" s="19"/>
      <c r="M4" s="19"/>
      <c r="N4" s="19"/>
      <c r="O4" s="19"/>
      <c r="P4" s="19"/>
      <c r="Q4" s="19"/>
      <c r="R4" s="19"/>
      <c r="S4" s="690" t="s">
        <v>288</v>
      </c>
    </row>
    <row r="5" spans="1:19" ht="16.5">
      <c r="A5" s="21" t="str">
        <f>+'(B) Sum of Req '!A6</f>
        <v>Salaries and Expenses</v>
      </c>
      <c r="B5" s="19"/>
      <c r="C5" s="19"/>
      <c r="D5" s="19"/>
      <c r="E5" s="19"/>
      <c r="F5" s="19"/>
      <c r="G5" s="19"/>
      <c r="H5" s="19"/>
      <c r="I5" s="19"/>
      <c r="J5" s="19"/>
      <c r="K5" s="19"/>
      <c r="L5" s="19"/>
      <c r="M5" s="19"/>
      <c r="N5" s="19"/>
      <c r="O5" s="19"/>
      <c r="P5" s="19"/>
      <c r="Q5" s="19"/>
      <c r="R5" s="19"/>
      <c r="S5" s="690" t="s">
        <v>288</v>
      </c>
    </row>
    <row r="6" spans="1:19" ht="15.75">
      <c r="A6" s="74" t="s">
        <v>100</v>
      </c>
      <c r="B6" s="19"/>
      <c r="C6" s="19"/>
      <c r="D6" s="19"/>
      <c r="E6" s="19"/>
      <c r="F6" s="19"/>
      <c r="G6" s="19"/>
      <c r="H6" s="19"/>
      <c r="I6" s="19"/>
      <c r="J6" s="19"/>
      <c r="K6" s="19"/>
      <c r="L6" s="19"/>
      <c r="M6" s="19"/>
      <c r="N6" s="19"/>
      <c r="O6" s="19"/>
      <c r="P6" s="19"/>
      <c r="Q6" s="19"/>
      <c r="R6" s="19"/>
      <c r="S6" s="690" t="s">
        <v>288</v>
      </c>
    </row>
    <row r="7" spans="1:19" ht="15.75">
      <c r="A7" s="1"/>
      <c r="B7" s="1"/>
      <c r="C7" s="1"/>
      <c r="D7" s="1"/>
      <c r="E7" s="1"/>
      <c r="F7" s="19"/>
      <c r="G7" s="19"/>
      <c r="H7" s="19"/>
      <c r="I7" s="19"/>
      <c r="J7" s="19"/>
      <c r="K7" s="19"/>
      <c r="L7" s="1"/>
      <c r="M7" s="1"/>
      <c r="N7" s="1"/>
      <c r="O7" s="1"/>
      <c r="P7" s="1"/>
      <c r="Q7" s="1"/>
      <c r="R7" s="1"/>
      <c r="S7" s="690"/>
    </row>
    <row r="8" spans="1:19" ht="15.75">
      <c r="A8" s="1"/>
      <c r="B8" s="1"/>
      <c r="C8" s="20"/>
      <c r="D8" s="20"/>
      <c r="E8" s="20"/>
      <c r="F8" s="20"/>
      <c r="G8" s="20"/>
      <c r="H8" s="19"/>
      <c r="I8" s="19"/>
      <c r="J8" s="20"/>
      <c r="K8" s="20"/>
      <c r="L8" s="1"/>
      <c r="M8" s="2"/>
      <c r="N8" s="2"/>
      <c r="O8" s="1"/>
      <c r="P8" s="22"/>
      <c r="Q8" s="20"/>
      <c r="R8" s="20"/>
      <c r="S8" s="690"/>
    </row>
    <row r="9" spans="1:19" ht="15.75">
      <c r="A9" s="123"/>
      <c r="B9" s="124"/>
      <c r="C9" s="147" t="s">
        <v>239</v>
      </c>
      <c r="D9" s="125"/>
      <c r="E9" s="125"/>
      <c r="F9" s="148"/>
      <c r="G9" s="125"/>
      <c r="H9" s="125"/>
      <c r="I9" s="147" t="s">
        <v>237</v>
      </c>
      <c r="J9" s="125"/>
      <c r="K9" s="126"/>
      <c r="L9" s="147" t="s">
        <v>76</v>
      </c>
      <c r="M9" s="125"/>
      <c r="N9" s="125"/>
      <c r="O9" s="557"/>
      <c r="P9" s="125"/>
      <c r="Q9" s="125"/>
      <c r="R9" s="126"/>
      <c r="S9" s="690" t="s">
        <v>288</v>
      </c>
    </row>
    <row r="10" spans="1:19" ht="15.75">
      <c r="A10" s="120"/>
      <c r="B10" s="2"/>
      <c r="C10" s="558" t="s">
        <v>147</v>
      </c>
      <c r="D10" s="560"/>
      <c r="E10" s="560"/>
      <c r="F10" s="560" t="s">
        <v>113</v>
      </c>
      <c r="G10" s="560"/>
      <c r="H10" s="560"/>
      <c r="I10" s="558" t="s">
        <v>16</v>
      </c>
      <c r="J10" s="560"/>
      <c r="K10" s="559"/>
      <c r="L10" s="558" t="s">
        <v>126</v>
      </c>
      <c r="M10" s="560"/>
      <c r="N10" s="560"/>
      <c r="O10" s="132" t="s">
        <v>123</v>
      </c>
      <c r="P10" s="560" t="s">
        <v>240</v>
      </c>
      <c r="Q10" s="560"/>
      <c r="R10" s="559"/>
      <c r="S10" s="690" t="s">
        <v>288</v>
      </c>
    </row>
    <row r="11" spans="1:19" ht="15.75">
      <c r="A11" s="120"/>
      <c r="B11" s="2"/>
      <c r="C11" s="120"/>
      <c r="D11" s="2"/>
      <c r="E11" s="2"/>
      <c r="F11" s="120"/>
      <c r="G11" s="2"/>
      <c r="H11" s="113"/>
      <c r="I11" s="120"/>
      <c r="J11" s="2"/>
      <c r="K11" s="2"/>
      <c r="L11" s="120"/>
      <c r="M11" s="2"/>
      <c r="N11" s="2"/>
      <c r="O11" s="2"/>
      <c r="P11" s="120"/>
      <c r="Q11" s="2"/>
      <c r="R11" s="113"/>
      <c r="S11" s="690" t="s">
        <v>288</v>
      </c>
    </row>
    <row r="12" spans="1:19" ht="16.5" thickBot="1">
      <c r="A12" s="129" t="s">
        <v>5</v>
      </c>
      <c r="B12" s="252"/>
      <c r="C12" s="206" t="s">
        <v>122</v>
      </c>
      <c r="D12" s="128" t="s">
        <v>9</v>
      </c>
      <c r="E12" s="128" t="s">
        <v>124</v>
      </c>
      <c r="F12" s="206" t="s">
        <v>122</v>
      </c>
      <c r="G12" s="128" t="s">
        <v>9</v>
      </c>
      <c r="H12" s="128" t="s">
        <v>124</v>
      </c>
      <c r="I12" s="206" t="s">
        <v>122</v>
      </c>
      <c r="J12" s="128" t="s">
        <v>9</v>
      </c>
      <c r="K12" s="128" t="s">
        <v>124</v>
      </c>
      <c r="L12" s="206" t="s">
        <v>122</v>
      </c>
      <c r="M12" s="128" t="s">
        <v>9</v>
      </c>
      <c r="N12" s="128" t="s">
        <v>124</v>
      </c>
      <c r="O12" s="128"/>
      <c r="P12" s="206" t="s">
        <v>122</v>
      </c>
      <c r="Q12" s="128" t="s">
        <v>9</v>
      </c>
      <c r="R12" s="207" t="s">
        <v>124</v>
      </c>
      <c r="S12" s="690" t="s">
        <v>288</v>
      </c>
    </row>
    <row r="13" spans="1:19" ht="15.75">
      <c r="A13" s="120"/>
      <c r="B13" s="2"/>
      <c r="C13" s="120"/>
      <c r="D13" s="2"/>
      <c r="E13" s="2"/>
      <c r="F13" s="120"/>
      <c r="G13" s="2"/>
      <c r="H13" s="2"/>
      <c r="I13" s="120"/>
      <c r="J13" s="2"/>
      <c r="K13" s="2"/>
      <c r="L13" s="120"/>
      <c r="M13" s="2"/>
      <c r="N13" s="2"/>
      <c r="O13" s="2"/>
      <c r="P13" s="120"/>
      <c r="Q13" s="2"/>
      <c r="R13" s="113"/>
      <c r="S13" s="690" t="s">
        <v>288</v>
      </c>
    </row>
    <row r="14" spans="1:19" ht="33" customHeight="1">
      <c r="A14" s="735" t="s">
        <v>189</v>
      </c>
      <c r="B14" s="725"/>
      <c r="C14" s="140">
        <v>495</v>
      </c>
      <c r="D14" s="141">
        <v>474</v>
      </c>
      <c r="E14" s="141">
        <v>84368</v>
      </c>
      <c r="F14" s="652">
        <v>0</v>
      </c>
      <c r="G14" s="653">
        <v>0</v>
      </c>
      <c r="H14" s="141">
        <v>2000</v>
      </c>
      <c r="I14" s="652">
        <v>0</v>
      </c>
      <c r="J14" s="653">
        <v>0</v>
      </c>
      <c r="K14" s="653">
        <v>0</v>
      </c>
      <c r="L14" s="652">
        <v>0</v>
      </c>
      <c r="M14" s="653">
        <v>0</v>
      </c>
      <c r="N14" s="141">
        <v>3027</v>
      </c>
      <c r="O14" s="141"/>
      <c r="P14" s="140">
        <f>C14+F14+I14+L14</f>
        <v>495</v>
      </c>
      <c r="Q14" s="141">
        <f>D14+G14+J14+M14</f>
        <v>474</v>
      </c>
      <c r="R14" s="142">
        <f>E14+H14+K14+N14</f>
        <v>89395</v>
      </c>
      <c r="S14" s="690" t="s">
        <v>288</v>
      </c>
    </row>
    <row r="15" spans="1:19" ht="15" customHeight="1">
      <c r="A15" s="143" t="s">
        <v>136</v>
      </c>
      <c r="B15" s="117" t="s">
        <v>123</v>
      </c>
      <c r="C15" s="149">
        <f aca="true" t="shared" si="0" ref="C15:N15">SUM(C14:C14)</f>
        <v>495</v>
      </c>
      <c r="D15" s="117">
        <f t="shared" si="0"/>
        <v>474</v>
      </c>
      <c r="E15" s="118">
        <f t="shared" si="0"/>
        <v>84368</v>
      </c>
      <c r="F15" s="654">
        <f t="shared" si="0"/>
        <v>0</v>
      </c>
      <c r="G15" s="655">
        <f t="shared" si="0"/>
        <v>0</v>
      </c>
      <c r="H15" s="118">
        <f t="shared" si="0"/>
        <v>2000</v>
      </c>
      <c r="I15" s="654">
        <f t="shared" si="0"/>
        <v>0</v>
      </c>
      <c r="J15" s="655">
        <f t="shared" si="0"/>
        <v>0</v>
      </c>
      <c r="K15" s="118">
        <f t="shared" si="0"/>
        <v>0</v>
      </c>
      <c r="L15" s="654">
        <f t="shared" si="0"/>
        <v>0</v>
      </c>
      <c r="M15" s="655">
        <f t="shared" si="0"/>
        <v>0</v>
      </c>
      <c r="N15" s="118">
        <f t="shared" si="0"/>
        <v>3027</v>
      </c>
      <c r="O15" s="117"/>
      <c r="P15" s="149">
        <f>SUM(P14:P14)</f>
        <v>495</v>
      </c>
      <c r="Q15" s="117">
        <f>SUM(Q14:Q14)</f>
        <v>474</v>
      </c>
      <c r="R15" s="119">
        <f>SUM(R14:R14)</f>
        <v>89395</v>
      </c>
      <c r="S15" s="690" t="s">
        <v>288</v>
      </c>
    </row>
    <row r="16" spans="1:19" ht="15" customHeight="1">
      <c r="A16" s="144"/>
      <c r="B16" s="2"/>
      <c r="C16" s="120"/>
      <c r="D16" s="2"/>
      <c r="E16" s="2"/>
      <c r="F16" s="120"/>
      <c r="G16" s="2"/>
      <c r="H16" s="2"/>
      <c r="I16" s="120"/>
      <c r="J16" s="2"/>
      <c r="K16" s="2"/>
      <c r="L16" s="120"/>
      <c r="M16" s="2"/>
      <c r="N16" s="2"/>
      <c r="O16" s="2"/>
      <c r="P16" s="120"/>
      <c r="Q16" s="2"/>
      <c r="R16" s="130"/>
      <c r="S16" s="690" t="s">
        <v>288</v>
      </c>
    </row>
    <row r="17" spans="1:19" ht="24.75" customHeight="1">
      <c r="A17" s="146" t="s">
        <v>107</v>
      </c>
      <c r="B17" s="179"/>
      <c r="C17" s="146"/>
      <c r="D17" s="38">
        <v>23</v>
      </c>
      <c r="E17" s="38"/>
      <c r="F17" s="146"/>
      <c r="G17" s="38"/>
      <c r="H17" s="38"/>
      <c r="I17" s="146"/>
      <c r="J17" s="38"/>
      <c r="K17" s="38"/>
      <c r="L17" s="146"/>
      <c r="M17" s="38"/>
      <c r="N17" s="38"/>
      <c r="O17" s="38"/>
      <c r="P17" s="146"/>
      <c r="Q17" s="38">
        <f>D17+G17+J17+M17</f>
        <v>23</v>
      </c>
      <c r="R17" s="114"/>
      <c r="S17" s="690" t="s">
        <v>288</v>
      </c>
    </row>
    <row r="18" spans="1:19" ht="15" customHeight="1">
      <c r="A18" s="237"/>
      <c r="B18" s="134" t="s">
        <v>106</v>
      </c>
      <c r="C18" s="133"/>
      <c r="D18" s="134">
        <f>SUM(D15:D17)</f>
        <v>497</v>
      </c>
      <c r="E18" s="134"/>
      <c r="F18" s="133"/>
      <c r="G18" s="134"/>
      <c r="H18" s="134"/>
      <c r="I18" s="133"/>
      <c r="J18" s="134"/>
      <c r="K18" s="134"/>
      <c r="L18" s="133"/>
      <c r="M18" s="134"/>
      <c r="N18" s="134"/>
      <c r="O18" s="134"/>
      <c r="P18" s="133"/>
      <c r="Q18" s="134">
        <f>SUM(Q15:Q17)</f>
        <v>497</v>
      </c>
      <c r="R18" s="135"/>
      <c r="S18" s="690" t="s">
        <v>288</v>
      </c>
    </row>
    <row r="19" spans="1:19" ht="15" customHeight="1">
      <c r="A19" s="150" t="s">
        <v>108</v>
      </c>
      <c r="B19" s="141"/>
      <c r="C19" s="140"/>
      <c r="D19" s="141"/>
      <c r="E19" s="141"/>
      <c r="F19" s="140"/>
      <c r="G19" s="141"/>
      <c r="H19" s="141"/>
      <c r="I19" s="140"/>
      <c r="J19" s="141"/>
      <c r="K19" s="141"/>
      <c r="L19" s="140"/>
      <c r="M19" s="141"/>
      <c r="N19" s="141"/>
      <c r="O19" s="141"/>
      <c r="P19" s="140"/>
      <c r="Q19" s="141"/>
      <c r="R19" s="142"/>
      <c r="S19" s="690" t="s">
        <v>288</v>
      </c>
    </row>
    <row r="20" spans="1:19" ht="15" customHeight="1">
      <c r="A20" s="150"/>
      <c r="B20" s="141" t="s">
        <v>18</v>
      </c>
      <c r="C20" s="140"/>
      <c r="D20" s="490" t="s">
        <v>159</v>
      </c>
      <c r="E20" s="141"/>
      <c r="F20" s="140"/>
      <c r="G20" s="141"/>
      <c r="H20" s="141"/>
      <c r="I20" s="140"/>
      <c r="J20" s="141"/>
      <c r="K20" s="141"/>
      <c r="L20" s="140"/>
      <c r="M20" s="141"/>
      <c r="N20" s="141"/>
      <c r="O20" s="141"/>
      <c r="P20" s="140"/>
      <c r="Q20" s="490" t="s">
        <v>159</v>
      </c>
      <c r="R20" s="142"/>
      <c r="S20" s="690" t="s">
        <v>288</v>
      </c>
    </row>
    <row r="21" spans="1:19" ht="15" customHeight="1">
      <c r="A21" s="145"/>
      <c r="B21" s="38" t="s">
        <v>64</v>
      </c>
      <c r="C21" s="146"/>
      <c r="D21" s="491" t="s">
        <v>160</v>
      </c>
      <c r="E21" s="38"/>
      <c r="F21" s="146"/>
      <c r="G21" s="38"/>
      <c r="H21" s="38"/>
      <c r="I21" s="146"/>
      <c r="J21" s="38"/>
      <c r="K21" s="38"/>
      <c r="L21" s="146"/>
      <c r="M21" s="38"/>
      <c r="N21" s="38"/>
      <c r="O21" s="38"/>
      <c r="P21" s="146"/>
      <c r="Q21" s="491" t="s">
        <v>160</v>
      </c>
      <c r="R21" s="114"/>
      <c r="S21" s="690" t="s">
        <v>288</v>
      </c>
    </row>
    <row r="22" spans="1:19" ht="24.75" customHeight="1">
      <c r="A22" s="145" t="s">
        <v>109</v>
      </c>
      <c r="B22" s="38"/>
      <c r="C22" s="146"/>
      <c r="D22" s="38">
        <f>D18</f>
        <v>497</v>
      </c>
      <c r="E22" s="38"/>
      <c r="F22" s="146"/>
      <c r="G22" s="38"/>
      <c r="H22" s="38"/>
      <c r="I22" s="146"/>
      <c r="J22" s="38"/>
      <c r="K22" s="38"/>
      <c r="L22" s="146"/>
      <c r="M22" s="38"/>
      <c r="N22" s="38"/>
      <c r="O22" s="38"/>
      <c r="P22" s="146"/>
      <c r="Q22" s="38">
        <f>Q18</f>
        <v>497</v>
      </c>
      <c r="R22" s="114"/>
      <c r="S22" s="690" t="s">
        <v>288</v>
      </c>
    </row>
    <row r="23" spans="1:19" ht="24.75" customHeight="1">
      <c r="A23" s="17"/>
      <c r="B23" s="1"/>
      <c r="C23" s="1"/>
      <c r="D23" s="1"/>
      <c r="E23" s="1"/>
      <c r="F23" s="1"/>
      <c r="G23" s="1"/>
      <c r="H23" s="1"/>
      <c r="I23" s="1"/>
      <c r="J23" s="1"/>
      <c r="K23" s="1"/>
      <c r="L23" s="1"/>
      <c r="M23" s="1"/>
      <c r="N23" s="1"/>
      <c r="O23" s="1"/>
      <c r="P23" s="1"/>
      <c r="Q23" s="1"/>
      <c r="R23" s="1"/>
      <c r="S23" s="690" t="s">
        <v>288</v>
      </c>
    </row>
    <row r="24" spans="1:19" ht="33" customHeight="1">
      <c r="A24" s="726" t="s">
        <v>217</v>
      </c>
      <c r="B24" s="753"/>
      <c r="C24" s="753"/>
      <c r="D24" s="753"/>
      <c r="E24" s="753"/>
      <c r="F24" s="753"/>
      <c r="G24" s="753"/>
      <c r="H24" s="753"/>
      <c r="I24" s="753"/>
      <c r="J24" s="753"/>
      <c r="K24" s="753"/>
      <c r="L24" s="1"/>
      <c r="M24" s="1"/>
      <c r="N24" s="1"/>
      <c r="O24" s="1"/>
      <c r="P24" s="1"/>
      <c r="Q24" s="1"/>
      <c r="R24" s="1"/>
      <c r="S24" s="690" t="s">
        <v>288</v>
      </c>
    </row>
    <row r="25" spans="1:19" ht="15.75">
      <c r="A25" s="1"/>
      <c r="B25" s="17"/>
      <c r="C25" s="1"/>
      <c r="D25" s="1"/>
      <c r="E25" s="1"/>
      <c r="F25" s="1"/>
      <c r="G25" s="1"/>
      <c r="H25" s="1"/>
      <c r="I25" s="1"/>
      <c r="J25" s="1"/>
      <c r="K25" s="1"/>
      <c r="L25" s="1"/>
      <c r="M25" s="1"/>
      <c r="N25" s="1"/>
      <c r="O25" s="1"/>
      <c r="P25" s="1"/>
      <c r="Q25" s="1"/>
      <c r="R25" s="1"/>
      <c r="S25" s="690" t="s">
        <v>288</v>
      </c>
    </row>
    <row r="26" spans="1:19" ht="45" customHeight="1">
      <c r="A26" s="727" t="s">
        <v>250</v>
      </c>
      <c r="B26" s="728"/>
      <c r="C26" s="728"/>
      <c r="D26" s="728"/>
      <c r="E26" s="728"/>
      <c r="F26" s="728"/>
      <c r="G26" s="728"/>
      <c r="H26" s="728"/>
      <c r="I26" s="728"/>
      <c r="J26" s="728"/>
      <c r="K26" s="728"/>
      <c r="L26" s="728"/>
      <c r="M26" s="728"/>
      <c r="N26" s="1"/>
      <c r="O26" s="1"/>
      <c r="P26" s="1"/>
      <c r="Q26" s="1"/>
      <c r="R26" s="1"/>
      <c r="S26" s="690" t="s">
        <v>289</v>
      </c>
    </row>
    <row r="27" spans="1:18" ht="15.75">
      <c r="A27" s="1"/>
      <c r="B27" s="1"/>
      <c r="C27" s="1"/>
      <c r="D27" s="1"/>
      <c r="E27" s="1"/>
      <c r="F27" s="1"/>
      <c r="G27" s="1"/>
      <c r="H27" s="1"/>
      <c r="I27" s="1"/>
      <c r="J27" s="1"/>
      <c r="K27" s="1"/>
      <c r="L27" s="1"/>
      <c r="M27" s="1"/>
      <c r="N27" s="1"/>
      <c r="O27" s="1"/>
      <c r="P27" s="1"/>
      <c r="Q27" s="1"/>
      <c r="R27" s="1"/>
    </row>
  </sheetData>
  <sheetProtection/>
  <mergeCells count="3">
    <mergeCell ref="A14:B14"/>
    <mergeCell ref="A24:K24"/>
    <mergeCell ref="A26:M26"/>
  </mergeCells>
  <printOptions/>
  <pageMargins left="0.75" right="0.75" top="1" bottom="1" header="0.5" footer="0.5"/>
  <pageSetup horizontalDpi="600" verticalDpi="600" orientation="landscape" scale="52" r:id="rId1"/>
  <headerFooter alignWithMargins="0">
    <oddFooter>&amp;C&amp;"Times New Roman,Regular"Exhibit G:  Crosswalk of 2010 Availability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J32"/>
  <sheetViews>
    <sheetView showGridLines="0" showOutlineSymbols="0" view="pageBreakPreview" zoomScale="60" zoomScaleNormal="75" zoomScalePageLayoutView="0" workbookViewId="0" topLeftCell="A1">
      <selection activeCell="J18" sqref="J18"/>
    </sheetView>
  </sheetViews>
  <sheetFormatPr defaultColWidth="9.6640625" defaultRowHeight="15"/>
  <cols>
    <col min="1" max="1" width="4.4453125" style="45" customWidth="1"/>
    <col min="2" max="2" width="29.21484375" style="45" customWidth="1"/>
    <col min="3" max="3" width="23.3359375" style="45" customWidth="1"/>
    <col min="4" max="4" width="6.4453125" style="45" customWidth="1"/>
    <col min="5" max="5" width="5.6640625" style="45" customWidth="1"/>
    <col min="6" max="6" width="10.3359375" style="45" customWidth="1"/>
    <col min="7" max="7" width="1.4375" style="45" customWidth="1"/>
    <col min="8" max="8" width="5.99609375" style="45" customWidth="1"/>
    <col min="9" max="9" width="5.6640625" style="45" customWidth="1"/>
    <col min="10" max="10" width="10.4453125" style="45" customWidth="1"/>
    <col min="11" max="11" width="1.4375" style="45" customWidth="1"/>
    <col min="12" max="13" width="5.6640625" style="45" customWidth="1"/>
    <col min="14" max="14" width="10.4453125" style="45" bestFit="1" customWidth="1"/>
    <col min="15" max="15" width="1.5625" style="45" customWidth="1"/>
    <col min="16" max="16" width="5.77734375" style="45" customWidth="1"/>
    <col min="17" max="17" width="5.6640625" style="45" customWidth="1"/>
    <col min="18" max="18" width="10.4453125" style="45" bestFit="1" customWidth="1"/>
    <col min="19" max="19" width="9.6640625" style="45" customWidth="1"/>
    <col min="20" max="20" width="27.5546875" style="45" customWidth="1"/>
    <col min="21" max="24" width="7.6640625" style="45" customWidth="1"/>
    <col min="25" max="25" width="3.6640625" style="45" customWidth="1"/>
    <col min="26" max="28" width="7.6640625" style="45" customWidth="1"/>
    <col min="29" max="29" width="3.6640625" style="45" customWidth="1"/>
    <col min="30" max="32" width="7.6640625" style="45" customWidth="1"/>
    <col min="33" max="33" width="3.6640625" style="45" customWidth="1"/>
    <col min="34" max="36" width="7.6640625" style="45" customWidth="1"/>
    <col min="37" max="16384" width="9.6640625" style="45" customWidth="1"/>
  </cols>
  <sheetData>
    <row r="1" spans="1:25" ht="20.25">
      <c r="A1" s="44" t="s">
        <v>261</v>
      </c>
      <c r="B1" s="523"/>
      <c r="C1" s="1"/>
      <c r="D1" s="1"/>
      <c r="E1" s="1"/>
      <c r="F1" s="1"/>
      <c r="G1" s="1"/>
      <c r="H1" s="1"/>
      <c r="I1" s="1"/>
      <c r="J1" s="1"/>
      <c r="K1" s="1"/>
      <c r="L1" s="1"/>
      <c r="M1" s="1"/>
      <c r="N1" s="1"/>
      <c r="O1" s="1"/>
      <c r="P1" s="1"/>
      <c r="Q1" s="1"/>
      <c r="R1" s="1"/>
      <c r="S1" s="694" t="s">
        <v>288</v>
      </c>
      <c r="T1" s="1"/>
      <c r="U1" s="1"/>
      <c r="V1" s="1"/>
      <c r="W1" s="1"/>
      <c r="X1" s="1"/>
      <c r="Y1" s="1"/>
    </row>
    <row r="2" spans="1:25" ht="13.5" customHeight="1">
      <c r="A2" s="44"/>
      <c r="B2" s="1"/>
      <c r="C2" s="1"/>
      <c r="D2" s="1"/>
      <c r="E2" s="1"/>
      <c r="F2" s="1"/>
      <c r="G2" s="1"/>
      <c r="H2" s="1"/>
      <c r="I2" s="1"/>
      <c r="J2" s="1"/>
      <c r="K2" s="1"/>
      <c r="L2" s="1"/>
      <c r="M2" s="1"/>
      <c r="N2" s="1"/>
      <c r="O2" s="1"/>
      <c r="P2" s="1"/>
      <c r="Q2" s="1"/>
      <c r="R2" s="1"/>
      <c r="S2" s="694"/>
      <c r="T2" s="1"/>
      <c r="U2" s="1"/>
      <c r="V2" s="1"/>
      <c r="W2" s="1"/>
      <c r="X2" s="1"/>
      <c r="Y2" s="1"/>
    </row>
    <row r="3" spans="1:25" ht="18.75">
      <c r="A3" s="18" t="s">
        <v>61</v>
      </c>
      <c r="B3" s="19"/>
      <c r="C3" s="19"/>
      <c r="D3" s="19"/>
      <c r="E3" s="19"/>
      <c r="F3" s="19"/>
      <c r="G3" s="19"/>
      <c r="H3" s="19"/>
      <c r="I3" s="19"/>
      <c r="J3" s="19"/>
      <c r="K3" s="19"/>
      <c r="L3" s="19"/>
      <c r="M3" s="19"/>
      <c r="N3" s="19"/>
      <c r="O3" s="19"/>
      <c r="P3" s="19"/>
      <c r="Q3" s="19"/>
      <c r="R3" s="19"/>
      <c r="S3" s="694" t="s">
        <v>288</v>
      </c>
      <c r="T3" s="1"/>
      <c r="U3" s="1"/>
      <c r="V3" s="1"/>
      <c r="W3" s="1"/>
      <c r="X3" s="1"/>
      <c r="Y3" s="1"/>
    </row>
    <row r="4" spans="1:25" ht="16.5">
      <c r="A4" s="21" t="str">
        <f>+'(B) Sum of Req '!A5</f>
        <v>Office of the Inspector General</v>
      </c>
      <c r="B4" s="19"/>
      <c r="C4" s="19"/>
      <c r="D4" s="19"/>
      <c r="E4" s="19"/>
      <c r="F4" s="19"/>
      <c r="G4" s="19"/>
      <c r="H4" s="19"/>
      <c r="I4" s="19"/>
      <c r="J4" s="19"/>
      <c r="K4" s="19"/>
      <c r="L4" s="19"/>
      <c r="M4" s="19"/>
      <c r="N4" s="19"/>
      <c r="O4" s="19"/>
      <c r="P4" s="19"/>
      <c r="Q4" s="19"/>
      <c r="R4" s="19"/>
      <c r="S4" s="694" t="s">
        <v>288</v>
      </c>
      <c r="T4" s="1"/>
      <c r="U4" s="1"/>
      <c r="V4" s="1"/>
      <c r="W4" s="1"/>
      <c r="X4" s="1"/>
      <c r="Y4" s="1"/>
    </row>
    <row r="5" spans="1:25" ht="16.5">
      <c r="A5" s="21" t="str">
        <f>+'(B) Sum of Req '!A6</f>
        <v>Salaries and Expenses</v>
      </c>
      <c r="B5" s="19"/>
      <c r="C5" s="19"/>
      <c r="D5" s="19"/>
      <c r="E5" s="19"/>
      <c r="F5" s="19"/>
      <c r="G5" s="19"/>
      <c r="H5" s="19"/>
      <c r="I5" s="19"/>
      <c r="J5" s="19"/>
      <c r="K5" s="19"/>
      <c r="L5" s="19"/>
      <c r="M5" s="19"/>
      <c r="N5" s="19"/>
      <c r="O5" s="19"/>
      <c r="P5" s="19"/>
      <c r="Q5" s="19"/>
      <c r="R5" s="19"/>
      <c r="S5" s="694" t="s">
        <v>288</v>
      </c>
      <c r="T5" s="1"/>
      <c r="U5" s="1"/>
      <c r="V5" s="1"/>
      <c r="W5" s="1"/>
      <c r="X5" s="1"/>
      <c r="Y5" s="1"/>
    </row>
    <row r="6" spans="1:25" ht="15.75">
      <c r="A6" s="75" t="s">
        <v>100</v>
      </c>
      <c r="B6" s="19"/>
      <c r="C6" s="19"/>
      <c r="D6" s="19"/>
      <c r="E6" s="19"/>
      <c r="F6" s="19"/>
      <c r="G6" s="19"/>
      <c r="H6" s="19"/>
      <c r="I6" s="19"/>
      <c r="J6" s="19"/>
      <c r="K6" s="19"/>
      <c r="L6" s="19"/>
      <c r="M6" s="19"/>
      <c r="N6" s="19"/>
      <c r="O6" s="19"/>
      <c r="P6" s="19"/>
      <c r="Q6" s="19"/>
      <c r="R6" s="19"/>
      <c r="S6" s="694" t="s">
        <v>288</v>
      </c>
      <c r="T6" s="1"/>
      <c r="U6" s="1"/>
      <c r="V6" s="1"/>
      <c r="W6" s="1"/>
      <c r="X6" s="1"/>
      <c r="Y6" s="1"/>
    </row>
    <row r="7" spans="1:25" ht="15.75">
      <c r="A7" s="1"/>
      <c r="B7" s="1"/>
      <c r="C7" s="1"/>
      <c r="D7" s="1"/>
      <c r="E7" s="1"/>
      <c r="F7" s="1"/>
      <c r="G7" s="1"/>
      <c r="H7" s="19"/>
      <c r="I7" s="19"/>
      <c r="J7" s="19"/>
      <c r="K7" s="1"/>
      <c r="L7" s="1"/>
      <c r="M7" s="1"/>
      <c r="N7" s="1"/>
      <c r="O7" s="1"/>
      <c r="P7" s="1"/>
      <c r="Q7" s="1"/>
      <c r="R7" s="1"/>
      <c r="S7" s="694"/>
      <c r="T7" s="1"/>
      <c r="U7" s="1"/>
      <c r="V7" s="1"/>
      <c r="W7" s="1"/>
      <c r="X7" s="1"/>
      <c r="Y7" s="1"/>
    </row>
    <row r="8" spans="1:25" ht="15.75">
      <c r="A8" s="123"/>
      <c r="B8" s="124"/>
      <c r="C8" s="130"/>
      <c r="D8" s="208" t="s">
        <v>296</v>
      </c>
      <c r="E8" s="209"/>
      <c r="F8" s="209"/>
      <c r="G8" s="209"/>
      <c r="H8" s="208" t="s">
        <v>239</v>
      </c>
      <c r="I8" s="209"/>
      <c r="J8" s="209"/>
      <c r="K8" s="209"/>
      <c r="L8" s="208" t="s">
        <v>208</v>
      </c>
      <c r="M8" s="209"/>
      <c r="N8" s="209"/>
      <c r="O8" s="209"/>
      <c r="P8" s="208" t="s">
        <v>4</v>
      </c>
      <c r="Q8" s="209"/>
      <c r="R8" s="210"/>
      <c r="S8" s="694" t="s">
        <v>288</v>
      </c>
      <c r="T8" s="1"/>
      <c r="U8" s="1"/>
      <c r="V8" s="1"/>
      <c r="W8" s="1"/>
      <c r="X8" s="1"/>
      <c r="Y8" s="1"/>
    </row>
    <row r="9" spans="1:25" ht="16.5" thickBot="1">
      <c r="A9" s="129" t="s">
        <v>117</v>
      </c>
      <c r="B9" s="127"/>
      <c r="C9" s="131"/>
      <c r="D9" s="206" t="s">
        <v>122</v>
      </c>
      <c r="E9" s="128" t="s">
        <v>9</v>
      </c>
      <c r="F9" s="128" t="s">
        <v>124</v>
      </c>
      <c r="G9" s="128"/>
      <c r="H9" s="206" t="s">
        <v>122</v>
      </c>
      <c r="I9" s="128" t="s">
        <v>9</v>
      </c>
      <c r="J9" s="128" t="s">
        <v>124</v>
      </c>
      <c r="K9" s="128"/>
      <c r="L9" s="206" t="s">
        <v>122</v>
      </c>
      <c r="M9" s="128" t="s">
        <v>9</v>
      </c>
      <c r="N9" s="128" t="s">
        <v>124</v>
      </c>
      <c r="O9" s="128"/>
      <c r="P9" s="206" t="s">
        <v>122</v>
      </c>
      <c r="Q9" s="128" t="s">
        <v>9</v>
      </c>
      <c r="R9" s="207" t="s">
        <v>124</v>
      </c>
      <c r="S9" s="694" t="s">
        <v>288</v>
      </c>
      <c r="T9" s="1"/>
      <c r="U9" s="1"/>
      <c r="V9" s="1"/>
      <c r="W9" s="1"/>
      <c r="X9" s="1"/>
      <c r="Y9" s="1"/>
    </row>
    <row r="10" spans="1:25" ht="18.75" customHeight="1">
      <c r="A10" s="140" t="s">
        <v>163</v>
      </c>
      <c r="B10" s="141"/>
      <c r="C10" s="142"/>
      <c r="D10" s="140"/>
      <c r="E10" s="141">
        <v>2</v>
      </c>
      <c r="F10" s="141">
        <v>1499</v>
      </c>
      <c r="G10" s="141"/>
      <c r="H10" s="140"/>
      <c r="I10" s="141">
        <v>2</v>
      </c>
      <c r="J10" s="141">
        <v>1576</v>
      </c>
      <c r="K10" s="141"/>
      <c r="L10" s="140"/>
      <c r="M10" s="141">
        <v>2</v>
      </c>
      <c r="N10" s="141">
        <v>1683.1680000000001</v>
      </c>
      <c r="O10" s="141"/>
      <c r="P10" s="140"/>
      <c r="Q10" s="656">
        <f>I10-M10</f>
        <v>0</v>
      </c>
      <c r="R10" s="142">
        <f>N10-J10</f>
        <v>107.16800000000012</v>
      </c>
      <c r="S10" s="694" t="s">
        <v>288</v>
      </c>
      <c r="T10" s="1"/>
      <c r="U10" s="1"/>
      <c r="V10" s="1"/>
      <c r="W10" s="1"/>
      <c r="X10" s="1"/>
      <c r="Y10" s="1"/>
    </row>
    <row r="11" spans="1:25" ht="15.75">
      <c r="A11" s="140" t="s">
        <v>164</v>
      </c>
      <c r="B11" s="141"/>
      <c r="C11" s="142"/>
      <c r="D11" s="140"/>
      <c r="E11" s="141">
        <v>2</v>
      </c>
      <c r="F11" s="141">
        <v>2037</v>
      </c>
      <c r="G11" s="141"/>
      <c r="H11" s="140"/>
      <c r="I11" s="141">
        <v>2</v>
      </c>
      <c r="J11" s="141">
        <v>2222</v>
      </c>
      <c r="K11" s="141"/>
      <c r="L11" s="140"/>
      <c r="M11" s="141">
        <v>2</v>
      </c>
      <c r="N11" s="141">
        <v>2373.096</v>
      </c>
      <c r="O11" s="141"/>
      <c r="P11" s="140"/>
      <c r="Q11" s="656">
        <f aca="true" t="shared" si="0" ref="Q11:Q20">I11-M11</f>
        <v>0</v>
      </c>
      <c r="R11" s="142">
        <f aca="true" t="shared" si="1" ref="R11:R16">N11-J11</f>
        <v>151.096</v>
      </c>
      <c r="S11" s="694" t="s">
        <v>288</v>
      </c>
      <c r="T11" s="1"/>
      <c r="U11" s="1"/>
      <c r="V11" s="1"/>
      <c r="W11" s="1"/>
      <c r="X11" s="1"/>
      <c r="Y11" s="1"/>
    </row>
    <row r="12" spans="1:25" ht="15.75">
      <c r="A12" s="140" t="s">
        <v>165</v>
      </c>
      <c r="B12" s="141"/>
      <c r="C12" s="142"/>
      <c r="D12" s="140"/>
      <c r="E12" s="141">
        <v>2</v>
      </c>
      <c r="F12" s="141">
        <v>2224</v>
      </c>
      <c r="G12" s="141"/>
      <c r="H12" s="140"/>
      <c r="I12" s="141">
        <v>2</v>
      </c>
      <c r="J12" s="141">
        <v>2338</v>
      </c>
      <c r="K12" s="141"/>
      <c r="L12" s="140"/>
      <c r="M12" s="141">
        <v>2</v>
      </c>
      <c r="N12" s="141">
        <v>2496.984</v>
      </c>
      <c r="O12" s="141"/>
      <c r="P12" s="140"/>
      <c r="Q12" s="656">
        <f t="shared" si="0"/>
        <v>0</v>
      </c>
      <c r="R12" s="142">
        <f t="shared" si="1"/>
        <v>158.98399999999992</v>
      </c>
      <c r="S12" s="694" t="s">
        <v>288</v>
      </c>
      <c r="T12" s="1"/>
      <c r="U12" s="1"/>
      <c r="V12" s="1"/>
      <c r="W12" s="1"/>
      <c r="X12" s="1"/>
      <c r="Y12" s="1"/>
    </row>
    <row r="13" spans="1:25" ht="15.75">
      <c r="A13" s="140" t="s">
        <v>166</v>
      </c>
      <c r="B13" s="141"/>
      <c r="C13" s="142"/>
      <c r="D13" s="140"/>
      <c r="E13" s="141">
        <v>2</v>
      </c>
      <c r="F13" s="141">
        <v>1717</v>
      </c>
      <c r="G13" s="141"/>
      <c r="H13" s="140"/>
      <c r="I13" s="141">
        <v>2</v>
      </c>
      <c r="J13" s="141">
        <v>1806</v>
      </c>
      <c r="K13" s="141"/>
      <c r="L13" s="140"/>
      <c r="M13" s="141">
        <v>2</v>
      </c>
      <c r="N13" s="141">
        <v>1928.8080000000002</v>
      </c>
      <c r="O13" s="141"/>
      <c r="P13" s="140"/>
      <c r="Q13" s="656">
        <f t="shared" si="0"/>
        <v>0</v>
      </c>
      <c r="R13" s="142">
        <f t="shared" si="1"/>
        <v>122.80800000000022</v>
      </c>
      <c r="S13" s="694" t="s">
        <v>288</v>
      </c>
      <c r="T13" s="1"/>
      <c r="U13" s="1"/>
      <c r="V13" s="1"/>
      <c r="W13" s="1"/>
      <c r="X13" s="1"/>
      <c r="Y13" s="1"/>
    </row>
    <row r="14" spans="1:25" ht="15.75">
      <c r="A14" s="140" t="s">
        <v>167</v>
      </c>
      <c r="B14" s="141"/>
      <c r="C14" s="142"/>
      <c r="D14" s="140"/>
      <c r="E14" s="141">
        <v>2</v>
      </c>
      <c r="F14" s="141">
        <v>1940</v>
      </c>
      <c r="G14" s="141"/>
      <c r="H14" s="140"/>
      <c r="I14" s="141">
        <v>2</v>
      </c>
      <c r="J14" s="141">
        <v>2116</v>
      </c>
      <c r="K14" s="141"/>
      <c r="L14" s="140"/>
      <c r="M14" s="141">
        <v>2</v>
      </c>
      <c r="N14" s="141">
        <v>2259.888</v>
      </c>
      <c r="O14" s="141"/>
      <c r="P14" s="140"/>
      <c r="Q14" s="656">
        <f t="shared" si="0"/>
        <v>0</v>
      </c>
      <c r="R14" s="142">
        <f t="shared" si="1"/>
        <v>143.88799999999992</v>
      </c>
      <c r="S14" s="694" t="s">
        <v>288</v>
      </c>
      <c r="T14" s="1"/>
      <c r="U14" s="1"/>
      <c r="V14" s="1"/>
      <c r="W14" s="1"/>
      <c r="X14" s="1"/>
      <c r="Y14" s="1"/>
    </row>
    <row r="15" spans="1:25" ht="15.75">
      <c r="A15" s="140" t="s">
        <v>168</v>
      </c>
      <c r="B15" s="141"/>
      <c r="C15" s="142"/>
      <c r="D15" s="140"/>
      <c r="E15" s="141">
        <v>1</v>
      </c>
      <c r="F15" s="141">
        <v>1195</v>
      </c>
      <c r="G15" s="141"/>
      <c r="H15" s="140"/>
      <c r="I15" s="141">
        <v>1</v>
      </c>
      <c r="J15" s="141">
        <v>1312</v>
      </c>
      <c r="K15" s="141"/>
      <c r="L15" s="140"/>
      <c r="M15" s="141">
        <v>1</v>
      </c>
      <c r="N15" s="141">
        <v>1401.2160000000001</v>
      </c>
      <c r="O15" s="141"/>
      <c r="P15" s="140"/>
      <c r="Q15" s="656">
        <f t="shared" si="0"/>
        <v>0</v>
      </c>
      <c r="R15" s="142">
        <f t="shared" si="1"/>
        <v>89.21600000000012</v>
      </c>
      <c r="S15" s="694" t="s">
        <v>288</v>
      </c>
      <c r="T15" s="1"/>
      <c r="U15" s="1"/>
      <c r="V15" s="1"/>
      <c r="W15" s="1"/>
      <c r="X15" s="1"/>
      <c r="Y15" s="1"/>
    </row>
    <row r="16" spans="1:25" ht="15.75">
      <c r="A16" s="140" t="s">
        <v>169</v>
      </c>
      <c r="B16" s="141"/>
      <c r="C16" s="142"/>
      <c r="D16" s="140"/>
      <c r="E16" s="141">
        <v>2</v>
      </c>
      <c r="F16" s="141">
        <v>1465</v>
      </c>
      <c r="G16" s="141"/>
      <c r="H16" s="140"/>
      <c r="I16" s="141">
        <v>2</v>
      </c>
      <c r="J16" s="141">
        <v>1540</v>
      </c>
      <c r="K16" s="141"/>
      <c r="L16" s="140"/>
      <c r="M16" s="141">
        <v>2</v>
      </c>
      <c r="N16" s="141">
        <v>1644.72</v>
      </c>
      <c r="O16" s="141"/>
      <c r="P16" s="140"/>
      <c r="Q16" s="656">
        <f t="shared" si="0"/>
        <v>0</v>
      </c>
      <c r="R16" s="142">
        <f t="shared" si="1"/>
        <v>104.72000000000003</v>
      </c>
      <c r="S16" s="694" t="s">
        <v>288</v>
      </c>
      <c r="T16" s="1"/>
      <c r="U16" s="1"/>
      <c r="V16" s="1"/>
      <c r="W16" s="1"/>
      <c r="X16" s="1"/>
      <c r="Y16" s="1"/>
    </row>
    <row r="17" spans="1:25" ht="15.75">
      <c r="A17" s="140" t="s">
        <v>170</v>
      </c>
      <c r="B17" s="141"/>
      <c r="C17" s="142"/>
      <c r="D17" s="140"/>
      <c r="E17" s="141">
        <v>1</v>
      </c>
      <c r="F17" s="141">
        <v>1314</v>
      </c>
      <c r="G17" s="141"/>
      <c r="H17" s="140"/>
      <c r="I17" s="141">
        <v>1</v>
      </c>
      <c r="J17" s="141">
        <v>1372</v>
      </c>
      <c r="K17" s="141"/>
      <c r="L17" s="140"/>
      <c r="M17" s="141">
        <v>1</v>
      </c>
      <c r="N17" s="141">
        <v>1465.296</v>
      </c>
      <c r="O17" s="141"/>
      <c r="P17" s="140"/>
      <c r="Q17" s="656">
        <f t="shared" si="0"/>
        <v>0</v>
      </c>
      <c r="R17" s="142">
        <f>N17-J17</f>
        <v>93.29600000000005</v>
      </c>
      <c r="S17" s="694" t="s">
        <v>288</v>
      </c>
      <c r="T17" s="1"/>
      <c r="U17" s="1"/>
      <c r="V17" s="1"/>
      <c r="W17" s="1"/>
      <c r="X17" s="1"/>
      <c r="Y17" s="1"/>
    </row>
    <row r="18" spans="1:25" ht="15.75">
      <c r="A18" s="140" t="s">
        <v>171</v>
      </c>
      <c r="B18" s="141"/>
      <c r="C18" s="142"/>
      <c r="D18" s="140"/>
      <c r="E18" s="141">
        <v>2</v>
      </c>
      <c r="F18" s="141">
        <v>2486</v>
      </c>
      <c r="G18" s="141"/>
      <c r="H18" s="140"/>
      <c r="I18" s="141">
        <v>2</v>
      </c>
      <c r="J18" s="141">
        <v>2677</v>
      </c>
      <c r="K18" s="141"/>
      <c r="L18" s="140"/>
      <c r="M18" s="141">
        <v>2</v>
      </c>
      <c r="N18" s="141">
        <v>2859.036</v>
      </c>
      <c r="O18" s="141"/>
      <c r="P18" s="140"/>
      <c r="Q18" s="656">
        <f t="shared" si="0"/>
        <v>0</v>
      </c>
      <c r="R18" s="142">
        <f>N18-J18</f>
        <v>182.03600000000006</v>
      </c>
      <c r="S18" s="694" t="s">
        <v>288</v>
      </c>
      <c r="T18" s="1"/>
      <c r="U18" s="1"/>
      <c r="V18" s="1"/>
      <c r="W18" s="1"/>
      <c r="X18" s="1"/>
      <c r="Y18" s="1"/>
    </row>
    <row r="19" spans="1:25" ht="15.75">
      <c r="A19" s="140" t="s">
        <v>172</v>
      </c>
      <c r="B19" s="141"/>
      <c r="C19" s="142"/>
      <c r="D19" s="140"/>
      <c r="E19" s="141">
        <v>7</v>
      </c>
      <c r="F19" s="141">
        <v>2755</v>
      </c>
      <c r="G19" s="141"/>
      <c r="H19" s="140"/>
      <c r="I19" s="141">
        <v>7</v>
      </c>
      <c r="J19" s="141">
        <v>2677</v>
      </c>
      <c r="K19" s="141"/>
      <c r="L19" s="140"/>
      <c r="M19" s="141">
        <v>7</v>
      </c>
      <c r="N19" s="141">
        <v>2859.036</v>
      </c>
      <c r="O19" s="141"/>
      <c r="P19" s="140"/>
      <c r="Q19" s="656">
        <f t="shared" si="0"/>
        <v>0</v>
      </c>
      <c r="R19" s="142">
        <f>N19-J19</f>
        <v>182.03600000000006</v>
      </c>
      <c r="S19" s="694" t="s">
        <v>288</v>
      </c>
      <c r="T19" s="1"/>
      <c r="U19" s="1"/>
      <c r="V19" s="1"/>
      <c r="W19" s="1"/>
      <c r="X19" s="1"/>
      <c r="Y19" s="1"/>
    </row>
    <row r="20" spans="1:25" ht="15.75">
      <c r="A20" s="139" t="s">
        <v>241</v>
      </c>
      <c r="B20" s="38"/>
      <c r="C20" s="114"/>
      <c r="D20" s="139"/>
      <c r="E20" s="657">
        <v>0</v>
      </c>
      <c r="F20" s="703">
        <v>0</v>
      </c>
      <c r="G20" s="137"/>
      <c r="H20" s="139"/>
      <c r="I20" s="657">
        <v>0</v>
      </c>
      <c r="J20" s="137">
        <v>94</v>
      </c>
      <c r="K20" s="137"/>
      <c r="L20" s="139"/>
      <c r="M20" s="659">
        <v>0</v>
      </c>
      <c r="N20" s="137">
        <v>97</v>
      </c>
      <c r="O20" s="136"/>
      <c r="P20" s="139"/>
      <c r="Q20" s="657">
        <f t="shared" si="0"/>
        <v>0</v>
      </c>
      <c r="R20" s="138">
        <f>N20-J20</f>
        <v>3</v>
      </c>
      <c r="S20" s="694" t="s">
        <v>288</v>
      </c>
      <c r="T20" s="23"/>
      <c r="U20" s="23"/>
      <c r="V20" s="1"/>
      <c r="W20" s="1"/>
      <c r="X20" s="1"/>
      <c r="Y20" s="1"/>
    </row>
    <row r="21" spans="1:25" ht="15.75">
      <c r="A21" s="120"/>
      <c r="B21" s="1"/>
      <c r="C21" s="113"/>
      <c r="D21" s="121"/>
      <c r="E21" s="658"/>
      <c r="F21" s="23"/>
      <c r="G21" s="23"/>
      <c r="H21" s="121"/>
      <c r="I21" s="658"/>
      <c r="J21" s="23"/>
      <c r="K21" s="1"/>
      <c r="L21" s="121"/>
      <c r="M21" s="23"/>
      <c r="N21" s="23"/>
      <c r="O21" s="1"/>
      <c r="P21" s="121"/>
      <c r="Q21" s="658"/>
      <c r="R21" s="115"/>
      <c r="S21" s="694" t="s">
        <v>288</v>
      </c>
      <c r="T21" s="1"/>
      <c r="U21" s="1"/>
      <c r="V21" s="1"/>
      <c r="W21" s="1"/>
      <c r="X21" s="1"/>
      <c r="Y21" s="1"/>
    </row>
    <row r="22" spans="1:25" ht="15.75">
      <c r="A22" s="122"/>
      <c r="B22" s="116" t="s">
        <v>118</v>
      </c>
      <c r="C22" s="132"/>
      <c r="D22" s="654">
        <f>SUM(D10:D21)</f>
        <v>0</v>
      </c>
      <c r="E22" s="117">
        <f>SUM(E10:E21)</f>
        <v>23</v>
      </c>
      <c r="F22" s="117">
        <f>SUM(F10:F20)</f>
        <v>18632</v>
      </c>
      <c r="G22" s="117"/>
      <c r="H22" s="654">
        <f>SUM(H10:H21)</f>
        <v>0</v>
      </c>
      <c r="I22" s="117">
        <f>SUM(I10:I21)</f>
        <v>23</v>
      </c>
      <c r="J22" s="117">
        <f>SUM(J10:J20)</f>
        <v>19730</v>
      </c>
      <c r="K22" s="117"/>
      <c r="L22" s="654">
        <f>SUM(L10:L21)</f>
        <v>0</v>
      </c>
      <c r="M22" s="117">
        <f>SUM(M10:M21)</f>
        <v>23</v>
      </c>
      <c r="N22" s="118">
        <f>SUM(N10:N21)</f>
        <v>21068.248</v>
      </c>
      <c r="O22" s="117"/>
      <c r="P22" s="654">
        <f>SUM(P10:P21)</f>
        <v>0</v>
      </c>
      <c r="Q22" s="660">
        <f>SUM(Q10:Q21)</f>
        <v>0</v>
      </c>
      <c r="R22" s="119">
        <f>SUM(R10:R21)</f>
        <v>1338.2480000000005</v>
      </c>
      <c r="S22" s="694" t="s">
        <v>289</v>
      </c>
      <c r="T22" s="1"/>
      <c r="U22" s="1"/>
      <c r="V22" s="1"/>
      <c r="W22" s="1"/>
      <c r="X22" s="1"/>
      <c r="Y22" s="1"/>
    </row>
    <row r="23" spans="1:25" ht="15.75">
      <c r="A23" s="1"/>
      <c r="B23" s="1"/>
      <c r="C23" s="1"/>
      <c r="D23" s="1"/>
      <c r="E23" s="1"/>
      <c r="F23" s="1"/>
      <c r="G23" s="1"/>
      <c r="H23" s="1"/>
      <c r="I23" s="1"/>
      <c r="J23" s="1"/>
      <c r="K23" s="1"/>
      <c r="L23" s="1"/>
      <c r="M23" s="1"/>
      <c r="N23" s="1"/>
      <c r="O23" s="1"/>
      <c r="P23" s="1"/>
      <c r="Q23" s="1"/>
      <c r="R23" s="1"/>
      <c r="S23" s="1"/>
      <c r="T23" s="1"/>
      <c r="U23" s="1"/>
      <c r="V23" s="1"/>
      <c r="W23" s="1"/>
      <c r="X23" s="1"/>
      <c r="Y23" s="1"/>
    </row>
    <row r="24" spans="1:25" ht="14.2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36" ht="15.75">
      <c r="A25" s="1"/>
      <c r="B25" s="1"/>
      <c r="C25" s="2"/>
      <c r="D25" s="2"/>
      <c r="E25" s="2"/>
      <c r="F25" s="2"/>
      <c r="G25" s="2"/>
      <c r="H25" s="2"/>
      <c r="I25" s="2"/>
      <c r="J25" s="2"/>
      <c r="K25" s="2"/>
      <c r="L25" s="2"/>
      <c r="M25" s="2"/>
      <c r="N25" s="2"/>
      <c r="O25" s="2"/>
      <c r="P25" s="2"/>
      <c r="Q25" s="2"/>
      <c r="R25" s="2"/>
      <c r="S25" s="1"/>
      <c r="T25" s="46"/>
      <c r="U25" s="46"/>
      <c r="V25" s="46"/>
      <c r="W25" s="46"/>
      <c r="X25" s="46"/>
      <c r="Y25" s="46"/>
      <c r="Z25" s="46"/>
      <c r="AA25" s="46"/>
      <c r="AB25" s="46"/>
      <c r="AC25" s="46"/>
      <c r="AD25" s="46"/>
      <c r="AE25" s="46"/>
      <c r="AF25" s="46"/>
      <c r="AG25" s="46"/>
      <c r="AH25" s="46"/>
      <c r="AI25" s="46"/>
      <c r="AJ25" s="46"/>
    </row>
    <row r="26" spans="1:36" ht="15.75">
      <c r="A26" s="104"/>
      <c r="B26" s="104"/>
      <c r="C26" s="105"/>
      <c r="D26" s="105"/>
      <c r="E26" s="105"/>
      <c r="F26" s="105"/>
      <c r="G26" s="105"/>
      <c r="H26" s="105"/>
      <c r="I26" s="105"/>
      <c r="J26" s="105" t="s">
        <v>123</v>
      </c>
      <c r="K26" s="105"/>
      <c r="L26" s="105"/>
      <c r="M26" s="105"/>
      <c r="N26" s="105"/>
      <c r="O26" s="105"/>
      <c r="P26" s="105"/>
      <c r="Q26" s="105"/>
      <c r="R26" s="105"/>
      <c r="S26" s="104"/>
      <c r="T26" s="46"/>
      <c r="U26" s="46"/>
      <c r="V26" s="46"/>
      <c r="W26" s="46"/>
      <c r="X26" s="46"/>
      <c r="Y26" s="46"/>
      <c r="Z26" s="46"/>
      <c r="AA26" s="46"/>
      <c r="AB26" s="46"/>
      <c r="AC26" s="46"/>
      <c r="AD26" s="46"/>
      <c r="AE26" s="46"/>
      <c r="AF26" s="46"/>
      <c r="AG26" s="46"/>
      <c r="AH26" s="46"/>
      <c r="AI26" s="46"/>
      <c r="AJ26" s="46"/>
    </row>
    <row r="27" spans="1:36" ht="4.5" customHeight="1">
      <c r="A27" s="400"/>
      <c r="B27" s="400"/>
      <c r="C27" s="400"/>
      <c r="D27" s="400"/>
      <c r="E27" s="400"/>
      <c r="F27" s="400"/>
      <c r="G27" s="400"/>
      <c r="H27" s="400"/>
      <c r="I27" s="400"/>
      <c r="J27" s="400"/>
      <c r="K27" s="400"/>
      <c r="L27" s="400"/>
      <c r="M27" s="400"/>
      <c r="N27" s="400"/>
      <c r="O27" s="400"/>
      <c r="P27" s="400"/>
      <c r="Q27" s="400"/>
      <c r="R27" s="400"/>
      <c r="S27" s="104"/>
      <c r="T27" s="46"/>
      <c r="U27" s="46"/>
      <c r="V27" s="46"/>
      <c r="W27" s="47"/>
      <c r="X27" s="47"/>
      <c r="Y27" s="46"/>
      <c r="Z27" s="46"/>
      <c r="AA27" s="46"/>
      <c r="AB27" s="46"/>
      <c r="AC27" s="46"/>
      <c r="AD27" s="46"/>
      <c r="AE27" s="46"/>
      <c r="AF27" s="46"/>
      <c r="AG27" s="46"/>
      <c r="AH27" s="46"/>
      <c r="AI27" s="46"/>
      <c r="AJ27" s="46"/>
    </row>
    <row r="28" spans="1:36" ht="15.75">
      <c r="A28" s="779"/>
      <c r="B28" s="780"/>
      <c r="C28" s="780"/>
      <c r="D28" s="780"/>
      <c r="E28" s="780"/>
      <c r="F28" s="780"/>
      <c r="G28" s="780"/>
      <c r="H28" s="780"/>
      <c r="I28" s="780"/>
      <c r="J28" s="780"/>
      <c r="K28" s="780"/>
      <c r="L28" s="780"/>
      <c r="M28" s="780"/>
      <c r="N28" s="780"/>
      <c r="O28" s="780"/>
      <c r="P28" s="780"/>
      <c r="Q28" s="780"/>
      <c r="R28" s="780"/>
      <c r="S28" s="104"/>
      <c r="T28" s="46"/>
      <c r="U28" s="46"/>
      <c r="V28" s="46"/>
      <c r="W28" s="46"/>
      <c r="X28" s="46"/>
      <c r="Y28" s="46"/>
      <c r="Z28" s="46"/>
      <c r="AA28" s="46"/>
      <c r="AB28" s="46"/>
      <c r="AC28" s="46"/>
      <c r="AD28" s="46"/>
      <c r="AE28" s="46"/>
      <c r="AF28" s="46"/>
      <c r="AG28" s="46"/>
      <c r="AH28" s="46"/>
      <c r="AI28" s="46"/>
      <c r="AJ28" s="46"/>
    </row>
    <row r="29" spans="1:36" ht="24" customHeight="1">
      <c r="A29" s="780"/>
      <c r="B29" s="780"/>
      <c r="C29" s="780"/>
      <c r="D29" s="780"/>
      <c r="E29" s="780"/>
      <c r="F29" s="780"/>
      <c r="G29" s="780"/>
      <c r="H29" s="780"/>
      <c r="I29" s="780"/>
      <c r="J29" s="780"/>
      <c r="K29" s="780"/>
      <c r="L29" s="780"/>
      <c r="M29" s="780"/>
      <c r="N29" s="780"/>
      <c r="O29" s="780"/>
      <c r="P29" s="780"/>
      <c r="Q29" s="780"/>
      <c r="R29" s="780"/>
      <c r="S29" s="104"/>
      <c r="T29" s="46"/>
      <c r="U29" s="46"/>
      <c r="V29" s="46"/>
      <c r="W29" s="46"/>
      <c r="X29" s="46"/>
      <c r="Y29" s="46"/>
      <c r="Z29" s="46"/>
      <c r="AA29" s="46"/>
      <c r="AB29" s="46"/>
      <c r="AC29" s="46"/>
      <c r="AD29" s="46"/>
      <c r="AE29" s="46"/>
      <c r="AF29" s="46"/>
      <c r="AG29" s="46"/>
      <c r="AH29" s="46"/>
      <c r="AI29" s="46"/>
      <c r="AJ29" s="46"/>
    </row>
    <row r="30" spans="1:36" ht="15.75" customHeight="1">
      <c r="A30" s="400"/>
      <c r="B30" s="400"/>
      <c r="C30" s="400"/>
      <c r="D30" s="400"/>
      <c r="E30" s="400"/>
      <c r="F30" s="400"/>
      <c r="G30" s="400"/>
      <c r="H30" s="400"/>
      <c r="I30" s="400"/>
      <c r="J30" s="400"/>
      <c r="K30" s="400"/>
      <c r="L30" s="400"/>
      <c r="M30" s="400"/>
      <c r="N30" s="400"/>
      <c r="O30" s="400"/>
      <c r="P30" s="400"/>
      <c r="Q30" s="400"/>
      <c r="R30" s="400"/>
      <c r="S30" s="104"/>
      <c r="T30" s="46"/>
      <c r="U30" s="46"/>
      <c r="V30" s="46"/>
      <c r="W30" s="46"/>
      <c r="X30" s="46"/>
      <c r="Y30" s="46"/>
      <c r="Z30" s="46"/>
      <c r="AA30" s="46"/>
      <c r="AB30" s="46"/>
      <c r="AC30" s="46"/>
      <c r="AD30" s="46"/>
      <c r="AE30" s="46"/>
      <c r="AF30" s="46"/>
      <c r="AG30" s="46"/>
      <c r="AH30" s="46"/>
      <c r="AI30" s="46"/>
      <c r="AJ30" s="46"/>
    </row>
    <row r="31" spans="1:36" ht="18">
      <c r="A31" s="777"/>
      <c r="B31" s="778"/>
      <c r="C31" s="778"/>
      <c r="D31" s="778"/>
      <c r="E31" s="778"/>
      <c r="F31" s="778"/>
      <c r="G31" s="778"/>
      <c r="H31" s="778"/>
      <c r="I31" s="778"/>
      <c r="J31" s="778"/>
      <c r="K31" s="778"/>
      <c r="L31" s="778"/>
      <c r="M31" s="778"/>
      <c r="N31" s="778"/>
      <c r="O31" s="778"/>
      <c r="P31" s="778"/>
      <c r="Q31" s="778"/>
      <c r="R31" s="778"/>
      <c r="S31" s="104"/>
      <c r="T31" s="46"/>
      <c r="U31" s="46"/>
      <c r="V31" s="46"/>
      <c r="W31" s="46"/>
      <c r="X31" s="46"/>
      <c r="Y31" s="46"/>
      <c r="Z31" s="46"/>
      <c r="AA31" s="46"/>
      <c r="AB31" s="46"/>
      <c r="AC31" s="46"/>
      <c r="AD31" s="46"/>
      <c r="AE31" s="46"/>
      <c r="AF31" s="46"/>
      <c r="AG31" s="46"/>
      <c r="AH31" s="46"/>
      <c r="AI31" s="46"/>
      <c r="AJ31" s="46"/>
    </row>
    <row r="32" spans="1:36" ht="15.75">
      <c r="A32" s="104"/>
      <c r="B32" s="104"/>
      <c r="C32" s="104"/>
      <c r="D32" s="104"/>
      <c r="E32" s="104"/>
      <c r="F32" s="104"/>
      <c r="G32" s="104"/>
      <c r="H32" s="104"/>
      <c r="I32" s="104"/>
      <c r="J32" s="104"/>
      <c r="K32" s="104"/>
      <c r="L32" s="104"/>
      <c r="M32" s="104"/>
      <c r="N32" s="104"/>
      <c r="O32" s="104"/>
      <c r="P32" s="104"/>
      <c r="Q32" s="104"/>
      <c r="R32" s="104"/>
      <c r="S32" s="104"/>
      <c r="T32" s="46"/>
      <c r="U32" s="46"/>
      <c r="V32" s="46"/>
      <c r="W32" s="46"/>
      <c r="X32" s="46"/>
      <c r="Y32" s="46"/>
      <c r="Z32" s="46"/>
      <c r="AA32" s="46"/>
      <c r="AB32" s="46"/>
      <c r="AC32" s="46"/>
      <c r="AD32" s="46"/>
      <c r="AE32" s="46"/>
      <c r="AF32" s="46"/>
      <c r="AG32" s="46"/>
      <c r="AH32" s="46"/>
      <c r="AI32" s="46"/>
      <c r="AJ32" s="46"/>
    </row>
  </sheetData>
  <sheetProtection/>
  <mergeCells count="2">
    <mergeCell ref="A31:R31"/>
    <mergeCell ref="A28:R29"/>
  </mergeCells>
  <printOptions horizontalCentered="1"/>
  <pageMargins left="0.75" right="0.75" top="1" bottom="1" header="0" footer="0"/>
  <pageSetup fitToHeight="1" fitToWidth="1" horizontalDpi="300" verticalDpi="300" orientation="landscape" scale="68"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view="pageBreakPreview" zoomScale="60" zoomScaleNormal="75" zoomScalePageLayoutView="0" workbookViewId="0" topLeftCell="A1">
      <pane xSplit="2" ySplit="11" topLeftCell="C12" activePane="bottomRight" state="frozen"/>
      <selection pane="topLeft" activeCell="A1" sqref="A1:G21"/>
      <selection pane="topRight" activeCell="A1" sqref="A1:G21"/>
      <selection pane="bottomLeft" activeCell="A1" sqref="A1:G21"/>
      <selection pane="bottomRight" activeCell="M41" sqref="M41"/>
    </sheetView>
  </sheetViews>
  <sheetFormatPr defaultColWidth="8.88671875" defaultRowHeight="15"/>
  <cols>
    <col min="1" max="1" width="21.6640625" style="25" customWidth="1"/>
    <col min="2" max="2" width="5.99609375" style="25" customWidth="1"/>
    <col min="3" max="3" width="10.88671875" style="25" customWidth="1"/>
    <col min="4" max="4" width="11.77734375" style="25" customWidth="1"/>
    <col min="5" max="5" width="9.77734375" style="25" customWidth="1"/>
    <col min="6" max="6" width="11.99609375" style="25" customWidth="1"/>
    <col min="7" max="7" width="9.77734375" style="25" hidden="1" customWidth="1"/>
    <col min="8" max="10" width="9.77734375" style="25" customWidth="1"/>
    <col min="11" max="11" width="12.21484375" style="25" customWidth="1"/>
    <col min="12" max="16384" width="8.88671875" style="25" customWidth="1"/>
  </cols>
  <sheetData>
    <row r="1" spans="1:12" ht="18.75">
      <c r="A1" s="529" t="s">
        <v>262</v>
      </c>
      <c r="B1" s="526"/>
      <c r="L1" s="695" t="s">
        <v>288</v>
      </c>
    </row>
    <row r="2" spans="1:12" ht="20.25">
      <c r="A2" s="44"/>
      <c r="L2" s="695"/>
    </row>
    <row r="3" spans="1:12" ht="12" customHeight="1">
      <c r="A3" s="44"/>
      <c r="L3" s="695"/>
    </row>
    <row r="4" spans="1:12" ht="18.75">
      <c r="A4" s="18" t="s">
        <v>11</v>
      </c>
      <c r="B4" s="24"/>
      <c r="C4" s="24"/>
      <c r="D4" s="24"/>
      <c r="E4" s="24"/>
      <c r="F4" s="24"/>
      <c r="G4" s="24"/>
      <c r="H4" s="24"/>
      <c r="I4" s="24"/>
      <c r="J4" s="24"/>
      <c r="K4" s="24"/>
      <c r="L4" s="695" t="s">
        <v>288</v>
      </c>
    </row>
    <row r="5" spans="1:12" ht="16.5">
      <c r="A5" s="21" t="str">
        <f>+'(B) Sum of Req '!A5</f>
        <v>Office of the Inspector General</v>
      </c>
      <c r="B5" s="24"/>
      <c r="C5" s="24"/>
      <c r="D5" s="24"/>
      <c r="E5" s="24"/>
      <c r="F5" s="24"/>
      <c r="G5" s="24"/>
      <c r="H5" s="24"/>
      <c r="I5" s="24"/>
      <c r="J5" s="24"/>
      <c r="K5" s="24"/>
      <c r="L5" s="695" t="s">
        <v>288</v>
      </c>
    </row>
    <row r="6" spans="1:12" ht="16.5">
      <c r="A6" s="21" t="str">
        <f>+'(B) Sum of Req '!A6</f>
        <v>Salaries and Expenses</v>
      </c>
      <c r="B6" s="24"/>
      <c r="C6" s="24"/>
      <c r="D6" s="24"/>
      <c r="E6" s="24"/>
      <c r="F6" s="24"/>
      <c r="G6" s="24"/>
      <c r="H6" s="24"/>
      <c r="I6" s="24"/>
      <c r="J6" s="24"/>
      <c r="K6" s="24"/>
      <c r="L6" s="695" t="s">
        <v>288</v>
      </c>
    </row>
    <row r="7" ht="15">
      <c r="L7" s="695"/>
    </row>
    <row r="8" spans="1:12" ht="15">
      <c r="A8" s="26"/>
      <c r="B8" s="26"/>
      <c r="C8" s="26"/>
      <c r="D8" s="26"/>
      <c r="E8" s="26"/>
      <c r="F8" s="26"/>
      <c r="G8" s="26"/>
      <c r="H8" s="26"/>
      <c r="I8" s="26"/>
      <c r="J8" s="26"/>
      <c r="K8" s="26"/>
      <c r="L8" s="695"/>
    </row>
    <row r="9" spans="1:12" ht="40.5" customHeight="1">
      <c r="A9" s="561"/>
      <c r="B9" s="569"/>
      <c r="C9" s="568" t="s">
        <v>242</v>
      </c>
      <c r="D9" s="187"/>
      <c r="E9" s="565"/>
      <c r="F9" s="781" t="s">
        <v>208</v>
      </c>
      <c r="G9" s="782"/>
      <c r="H9" s="782"/>
      <c r="I9" s="782"/>
      <c r="J9" s="782"/>
      <c r="K9" s="783"/>
      <c r="L9" s="695" t="s">
        <v>288</v>
      </c>
    </row>
    <row r="10" spans="1:12" ht="15">
      <c r="A10" s="80"/>
      <c r="B10" s="570"/>
      <c r="C10" s="81" t="s">
        <v>10</v>
      </c>
      <c r="D10" s="81" t="s">
        <v>10</v>
      </c>
      <c r="E10" s="87"/>
      <c r="F10" s="83" t="s">
        <v>15</v>
      </c>
      <c r="G10" s="83" t="s">
        <v>15</v>
      </c>
      <c r="H10" s="83" t="s">
        <v>15</v>
      </c>
      <c r="I10" s="83" t="s">
        <v>70</v>
      </c>
      <c r="J10" s="335" t="s">
        <v>10</v>
      </c>
      <c r="K10" s="82" t="s">
        <v>10</v>
      </c>
      <c r="L10" s="695" t="s">
        <v>288</v>
      </c>
    </row>
    <row r="11" spans="1:12" ht="15">
      <c r="A11" s="84" t="s">
        <v>12</v>
      </c>
      <c r="B11" s="570"/>
      <c r="C11" s="85" t="s">
        <v>13</v>
      </c>
      <c r="D11" s="85" t="s">
        <v>14</v>
      </c>
      <c r="E11" s="87" t="s">
        <v>151</v>
      </c>
      <c r="F11" s="87" t="s">
        <v>128</v>
      </c>
      <c r="G11" s="87" t="s">
        <v>134</v>
      </c>
      <c r="H11" s="87" t="s">
        <v>96</v>
      </c>
      <c r="I11" s="87" t="s">
        <v>71</v>
      </c>
      <c r="J11" s="336" t="s">
        <v>13</v>
      </c>
      <c r="K11" s="86" t="s">
        <v>14</v>
      </c>
      <c r="L11" s="695" t="s">
        <v>288</v>
      </c>
    </row>
    <row r="12" spans="1:12" ht="15">
      <c r="A12" s="480"/>
      <c r="B12" s="571"/>
      <c r="C12" s="696"/>
      <c r="D12" s="696"/>
      <c r="E12" s="566"/>
      <c r="F12" s="566"/>
      <c r="G12" s="566"/>
      <c r="H12" s="566"/>
      <c r="I12" s="566"/>
      <c r="J12" s="566"/>
      <c r="K12" s="571"/>
      <c r="L12" s="695" t="s">
        <v>288</v>
      </c>
    </row>
    <row r="13" spans="1:12" ht="15">
      <c r="A13" s="485" t="s">
        <v>129</v>
      </c>
      <c r="B13" s="572"/>
      <c r="C13" s="567">
        <v>8</v>
      </c>
      <c r="D13" s="567"/>
      <c r="E13" s="567"/>
      <c r="F13" s="567"/>
      <c r="G13" s="567"/>
      <c r="H13" s="567"/>
      <c r="I13" s="567"/>
      <c r="J13" s="567">
        <f>C13+E13+I13</f>
        <v>8</v>
      </c>
      <c r="K13" s="572"/>
      <c r="L13" s="695" t="s">
        <v>288</v>
      </c>
    </row>
    <row r="14" spans="1:12" ht="15">
      <c r="A14" s="481" t="s">
        <v>130</v>
      </c>
      <c r="B14" s="572"/>
      <c r="C14" s="567">
        <v>157</v>
      </c>
      <c r="D14" s="567">
        <v>3</v>
      </c>
      <c r="E14" s="567"/>
      <c r="F14" s="567">
        <v>4</v>
      </c>
      <c r="G14" s="567"/>
      <c r="H14" s="567"/>
      <c r="I14" s="567">
        <f>F14+H14</f>
        <v>4</v>
      </c>
      <c r="J14" s="567">
        <f aca="true" t="shared" si="0" ref="J14:J22">C14+E14+I14</f>
        <v>161</v>
      </c>
      <c r="K14" s="572">
        <v>3</v>
      </c>
      <c r="L14" s="695" t="s">
        <v>288</v>
      </c>
    </row>
    <row r="15" spans="1:12" ht="15">
      <c r="A15" s="481" t="s">
        <v>131</v>
      </c>
      <c r="B15" s="572"/>
      <c r="C15" s="567">
        <v>127</v>
      </c>
      <c r="D15" s="567">
        <v>15</v>
      </c>
      <c r="E15" s="567"/>
      <c r="F15" s="567">
        <v>4</v>
      </c>
      <c r="G15" s="567"/>
      <c r="H15" s="567"/>
      <c r="I15" s="567">
        <f>F15+H15</f>
        <v>4</v>
      </c>
      <c r="J15" s="567">
        <f t="shared" si="0"/>
        <v>131</v>
      </c>
      <c r="K15" s="572">
        <v>15</v>
      </c>
      <c r="L15" s="695" t="s">
        <v>288</v>
      </c>
    </row>
    <row r="16" spans="1:12" ht="15">
      <c r="A16" s="481" t="s">
        <v>68</v>
      </c>
      <c r="B16" s="572"/>
      <c r="C16" s="567">
        <v>30</v>
      </c>
      <c r="D16" s="567"/>
      <c r="E16" s="567"/>
      <c r="F16" s="567"/>
      <c r="G16" s="567"/>
      <c r="H16" s="567"/>
      <c r="I16" s="567"/>
      <c r="J16" s="567">
        <f t="shared" si="0"/>
        <v>30</v>
      </c>
      <c r="K16" s="572"/>
      <c r="L16" s="695" t="s">
        <v>288</v>
      </c>
    </row>
    <row r="17" spans="1:12" ht="15">
      <c r="A17" s="481" t="s">
        <v>69</v>
      </c>
      <c r="B17" s="572"/>
      <c r="C17" s="567">
        <v>2</v>
      </c>
      <c r="D17" s="567"/>
      <c r="E17" s="567"/>
      <c r="F17" s="567"/>
      <c r="G17" s="567"/>
      <c r="H17" s="567"/>
      <c r="I17" s="567"/>
      <c r="J17" s="567">
        <f t="shared" si="0"/>
        <v>2</v>
      </c>
      <c r="K17" s="572"/>
      <c r="L17" s="695" t="s">
        <v>288</v>
      </c>
    </row>
    <row r="18" spans="1:12" ht="15">
      <c r="A18" s="482" t="s">
        <v>251</v>
      </c>
      <c r="B18" s="572"/>
      <c r="C18" s="567">
        <v>10</v>
      </c>
      <c r="D18" s="567"/>
      <c r="E18" s="567"/>
      <c r="F18" s="567"/>
      <c r="G18" s="567"/>
      <c r="H18" s="567"/>
      <c r="I18" s="567"/>
      <c r="J18" s="567">
        <f t="shared" si="0"/>
        <v>10</v>
      </c>
      <c r="K18" s="572"/>
      <c r="L18" s="695" t="s">
        <v>288</v>
      </c>
    </row>
    <row r="19" spans="1:12" ht="15">
      <c r="A19" s="481" t="s">
        <v>252</v>
      </c>
      <c r="B19" s="572"/>
      <c r="C19" s="567">
        <v>7</v>
      </c>
      <c r="D19" s="567"/>
      <c r="E19" s="567"/>
      <c r="F19" s="567"/>
      <c r="G19" s="567"/>
      <c r="H19" s="567"/>
      <c r="I19" s="567"/>
      <c r="J19" s="567">
        <f t="shared" si="0"/>
        <v>7</v>
      </c>
      <c r="K19" s="572"/>
      <c r="L19" s="695" t="s">
        <v>288</v>
      </c>
    </row>
    <row r="20" spans="1:12" ht="15">
      <c r="A20" s="481" t="s">
        <v>173</v>
      </c>
      <c r="B20" s="572"/>
      <c r="C20" s="567">
        <v>2</v>
      </c>
      <c r="D20" s="567"/>
      <c r="E20" s="567"/>
      <c r="F20" s="567"/>
      <c r="G20" s="567"/>
      <c r="H20" s="567"/>
      <c r="I20" s="567"/>
      <c r="J20" s="567">
        <f t="shared" si="0"/>
        <v>2</v>
      </c>
      <c r="K20" s="572"/>
      <c r="L20" s="695" t="s">
        <v>288</v>
      </c>
    </row>
    <row r="21" spans="1:12" ht="15">
      <c r="A21" s="481" t="s">
        <v>194</v>
      </c>
      <c r="B21" s="572"/>
      <c r="C21" s="567">
        <v>139</v>
      </c>
      <c r="D21" s="567"/>
      <c r="E21" s="567"/>
      <c r="F21" s="567"/>
      <c r="G21" s="567"/>
      <c r="H21" s="567"/>
      <c r="I21" s="567"/>
      <c r="J21" s="567">
        <f t="shared" si="0"/>
        <v>139</v>
      </c>
      <c r="K21" s="572"/>
      <c r="L21" s="695" t="s">
        <v>288</v>
      </c>
    </row>
    <row r="22" spans="1:12" ht="15">
      <c r="A22" s="481" t="s">
        <v>72</v>
      </c>
      <c r="B22" s="572"/>
      <c r="C22" s="697">
        <v>13</v>
      </c>
      <c r="D22" s="697">
        <v>5</v>
      </c>
      <c r="E22" s="697"/>
      <c r="F22" s="697"/>
      <c r="G22" s="697"/>
      <c r="H22" s="697"/>
      <c r="I22" s="697"/>
      <c r="J22" s="697">
        <f t="shared" si="0"/>
        <v>13</v>
      </c>
      <c r="K22" s="572">
        <v>5</v>
      </c>
      <c r="L22" s="695" t="s">
        <v>288</v>
      </c>
    </row>
    <row r="23" spans="1:12" ht="15.75" thickBot="1">
      <c r="A23" s="77" t="s">
        <v>6</v>
      </c>
      <c r="B23" s="573"/>
      <c r="C23" s="79">
        <f>SUM(C13:C22)</f>
        <v>495</v>
      </c>
      <c r="D23" s="562">
        <f>SUM(D13:D22)</f>
        <v>23</v>
      </c>
      <c r="E23" s="661">
        <f>SUM(E13:E22)</f>
        <v>0</v>
      </c>
      <c r="F23" s="78">
        <f>SUM(F13:F22)</f>
        <v>8</v>
      </c>
      <c r="G23" s="78" t="e">
        <f>SUM(#REF!)</f>
        <v>#REF!</v>
      </c>
      <c r="H23" s="661">
        <f>SUM(H13:H22)</f>
        <v>0</v>
      </c>
      <c r="I23" s="78">
        <f>SUM(I13:I22)</f>
        <v>8</v>
      </c>
      <c r="J23" s="337">
        <f>SUM(J13:J22)</f>
        <v>503</v>
      </c>
      <c r="K23" s="79">
        <f>SUM(K13:K22)</f>
        <v>23</v>
      </c>
      <c r="L23" s="695" t="s">
        <v>288</v>
      </c>
    </row>
    <row r="24" spans="1:12" ht="15.75">
      <c r="A24" s="36"/>
      <c r="B24" s="48"/>
      <c r="C24" s="48"/>
      <c r="D24" s="563"/>
      <c r="E24" s="76"/>
      <c r="F24" s="76"/>
      <c r="G24" s="76"/>
      <c r="H24" s="76"/>
      <c r="I24" s="76"/>
      <c r="J24" s="338"/>
      <c r="K24" s="48"/>
      <c r="L24" s="695" t="s">
        <v>288</v>
      </c>
    </row>
    <row r="25" spans="1:12" ht="15.75">
      <c r="A25" s="106" t="s">
        <v>110</v>
      </c>
      <c r="B25" s="574"/>
      <c r="C25" s="112">
        <v>239</v>
      </c>
      <c r="D25" s="508">
        <v>23</v>
      </c>
      <c r="E25" s="111"/>
      <c r="F25" s="111">
        <v>2</v>
      </c>
      <c r="G25" s="111"/>
      <c r="H25" s="111"/>
      <c r="I25" s="111">
        <f>F25+H25</f>
        <v>2</v>
      </c>
      <c r="J25" s="111">
        <f>C25+E25+I25</f>
        <v>241</v>
      </c>
      <c r="K25" s="111">
        <v>23</v>
      </c>
      <c r="L25" s="695" t="s">
        <v>288</v>
      </c>
    </row>
    <row r="26" spans="1:12" ht="15.75">
      <c r="A26" s="106" t="s">
        <v>132</v>
      </c>
      <c r="B26" s="574"/>
      <c r="C26" s="112">
        <v>256</v>
      </c>
      <c r="D26" s="508"/>
      <c r="E26" s="111"/>
      <c r="F26" s="111">
        <v>6</v>
      </c>
      <c r="G26" s="111"/>
      <c r="H26" s="111"/>
      <c r="I26" s="110">
        <f>F26+H26</f>
        <v>6</v>
      </c>
      <c r="J26" s="108">
        <f>C26+E26+I26</f>
        <v>262</v>
      </c>
      <c r="K26" s="109"/>
      <c r="L26" s="695" t="s">
        <v>288</v>
      </c>
    </row>
    <row r="27" spans="1:12" ht="15.75">
      <c r="A27" s="106" t="s">
        <v>133</v>
      </c>
      <c r="B27" s="574"/>
      <c r="C27" s="112"/>
      <c r="D27" s="508"/>
      <c r="E27" s="111"/>
      <c r="F27" s="111"/>
      <c r="G27" s="111"/>
      <c r="H27" s="111"/>
      <c r="I27" s="110"/>
      <c r="J27" s="108"/>
      <c r="K27" s="109"/>
      <c r="L27" s="695" t="s">
        <v>288</v>
      </c>
    </row>
    <row r="28" spans="1:12" s="27" customFormat="1" ht="15">
      <c r="A28" s="204" t="s">
        <v>6</v>
      </c>
      <c r="B28" s="334"/>
      <c r="C28" s="334">
        <f aca="true" t="shared" si="1" ref="C28:K28">SUM(C25:C27)</f>
        <v>495</v>
      </c>
      <c r="D28" s="564">
        <f t="shared" si="1"/>
        <v>23</v>
      </c>
      <c r="E28" s="662">
        <f t="shared" si="1"/>
        <v>0</v>
      </c>
      <c r="F28" s="205">
        <f t="shared" si="1"/>
        <v>8</v>
      </c>
      <c r="G28" s="205">
        <f t="shared" si="1"/>
        <v>0</v>
      </c>
      <c r="H28" s="662">
        <v>0</v>
      </c>
      <c r="I28" s="205">
        <f t="shared" si="1"/>
        <v>8</v>
      </c>
      <c r="J28" s="339">
        <f t="shared" si="1"/>
        <v>503</v>
      </c>
      <c r="K28" s="334">
        <f t="shared" si="1"/>
        <v>23</v>
      </c>
      <c r="L28" s="695" t="s">
        <v>289</v>
      </c>
    </row>
    <row r="29" s="27" customFormat="1" ht="15"/>
    <row r="30" s="27" customFormat="1" ht="15"/>
    <row r="31" s="27" customFormat="1" ht="15"/>
    <row r="32" spans="1:12" s="27" customFormat="1" ht="15">
      <c r="A32" s="243"/>
      <c r="B32" s="244"/>
      <c r="C32" s="244"/>
      <c r="D32" s="244"/>
      <c r="E32" s="244"/>
      <c r="F32" s="244"/>
      <c r="G32" s="244"/>
      <c r="H32" s="244"/>
      <c r="I32" s="244"/>
      <c r="J32" s="244"/>
      <c r="K32" s="244"/>
      <c r="L32" s="244"/>
    </row>
    <row r="33" spans="1:12" s="27" customFormat="1" ht="15">
      <c r="A33" s="243"/>
      <c r="B33" s="244"/>
      <c r="C33" s="244"/>
      <c r="D33" s="244"/>
      <c r="E33" s="244"/>
      <c r="F33" s="244"/>
      <c r="G33" s="244"/>
      <c r="H33" s="244"/>
      <c r="I33" s="244"/>
      <c r="J33" s="244"/>
      <c r="K33" s="244"/>
      <c r="L33" s="244"/>
    </row>
    <row r="34" spans="1:12" s="27" customFormat="1" ht="15">
      <c r="A34" s="243"/>
      <c r="B34" s="244"/>
      <c r="C34" s="244"/>
      <c r="D34" s="244"/>
      <c r="E34" s="244"/>
      <c r="F34" s="244"/>
      <c r="G34" s="244"/>
      <c r="H34" s="244"/>
      <c r="I34" s="244"/>
      <c r="J34" s="244"/>
      <c r="K34" s="244"/>
      <c r="L34" s="244"/>
    </row>
    <row r="35" spans="1:12" s="27" customFormat="1" ht="15.75">
      <c r="A35" s="524"/>
      <c r="B35" s="525"/>
      <c r="C35" s="525"/>
      <c r="D35" s="525"/>
      <c r="E35" s="525"/>
      <c r="F35" s="525"/>
      <c r="G35" s="525"/>
      <c r="H35" s="525"/>
      <c r="I35" s="525"/>
      <c r="J35" s="525"/>
      <c r="K35" s="525"/>
      <c r="L35" s="244"/>
    </row>
    <row r="36" spans="1:12" ht="71.25" customHeight="1">
      <c r="A36" s="744"/>
      <c r="B36" s="744"/>
      <c r="C36" s="744"/>
      <c r="D36" s="744"/>
      <c r="E36" s="744"/>
      <c r="F36" s="744"/>
      <c r="G36" s="744"/>
      <c r="H36" s="744"/>
      <c r="I36" s="744"/>
      <c r="J36" s="744"/>
      <c r="K36" s="744"/>
      <c r="L36" s="526"/>
    </row>
    <row r="37" spans="1:12" ht="39.75" customHeight="1">
      <c r="A37" s="744"/>
      <c r="B37" s="744"/>
      <c r="C37" s="744"/>
      <c r="D37" s="744"/>
      <c r="E37" s="744"/>
      <c r="F37" s="744"/>
      <c r="G37" s="744"/>
      <c r="H37" s="744"/>
      <c r="I37" s="744"/>
      <c r="J37" s="744"/>
      <c r="K37" s="744"/>
      <c r="L37" s="526"/>
    </row>
    <row r="38" spans="1:12" ht="15">
      <c r="A38" s="527"/>
      <c r="B38" s="527"/>
      <c r="C38" s="527"/>
      <c r="D38" s="527"/>
      <c r="E38" s="527"/>
      <c r="F38" s="527"/>
      <c r="G38" s="527"/>
      <c r="H38" s="527"/>
      <c r="I38" s="527"/>
      <c r="J38" s="527"/>
      <c r="K38" s="527"/>
      <c r="L38" s="526"/>
    </row>
    <row r="39" spans="1:12" ht="58.5" customHeight="1">
      <c r="A39" s="744"/>
      <c r="B39" s="744"/>
      <c r="C39" s="744"/>
      <c r="D39" s="744"/>
      <c r="E39" s="744"/>
      <c r="F39" s="744"/>
      <c r="G39" s="744"/>
      <c r="H39" s="744"/>
      <c r="I39" s="744"/>
      <c r="J39" s="744"/>
      <c r="K39" s="744"/>
      <c r="L39" s="526"/>
    </row>
    <row r="40" spans="1:12" ht="15">
      <c r="A40" s="527"/>
      <c r="B40" s="527"/>
      <c r="C40" s="527"/>
      <c r="D40" s="527"/>
      <c r="E40" s="527"/>
      <c r="F40" s="527"/>
      <c r="G40" s="527"/>
      <c r="H40" s="527"/>
      <c r="I40" s="527"/>
      <c r="J40" s="527"/>
      <c r="K40" s="527"/>
      <c r="L40" s="526"/>
    </row>
    <row r="41" spans="1:12" ht="69" customHeight="1">
      <c r="A41" s="744"/>
      <c r="B41" s="744"/>
      <c r="C41" s="744"/>
      <c r="D41" s="744"/>
      <c r="E41" s="744"/>
      <c r="F41" s="744"/>
      <c r="G41" s="744"/>
      <c r="H41" s="744"/>
      <c r="I41" s="744"/>
      <c r="J41" s="744"/>
      <c r="K41" s="744"/>
      <c r="L41" s="526"/>
    </row>
    <row r="42" spans="1:12" ht="15">
      <c r="A42" s="527"/>
      <c r="B42" s="527"/>
      <c r="C42" s="527"/>
      <c r="D42" s="527"/>
      <c r="E42" s="527"/>
      <c r="F42" s="527"/>
      <c r="G42" s="527"/>
      <c r="H42" s="527"/>
      <c r="I42" s="527"/>
      <c r="J42" s="527"/>
      <c r="K42" s="527"/>
      <c r="L42" s="526"/>
    </row>
    <row r="43" spans="1:12" ht="15">
      <c r="A43" s="528"/>
      <c r="B43" s="527"/>
      <c r="C43" s="527"/>
      <c r="D43" s="527"/>
      <c r="E43" s="527"/>
      <c r="F43" s="527"/>
      <c r="G43" s="527"/>
      <c r="H43" s="527"/>
      <c r="I43" s="527"/>
      <c r="J43" s="527"/>
      <c r="K43" s="527"/>
      <c r="L43" s="526"/>
    </row>
  </sheetData>
  <sheetProtection/>
  <mergeCells count="5">
    <mergeCell ref="A41:K41"/>
    <mergeCell ref="F9:K9"/>
    <mergeCell ref="A36:K36"/>
    <mergeCell ref="A37:K37"/>
    <mergeCell ref="A39:K39"/>
  </mergeCells>
  <printOptions horizontalCentered="1"/>
  <pageMargins left="0.75" right="0.75" top="1" bottom="1" header="0.5" footer="0.5"/>
  <pageSetup fitToHeight="1" fitToWidth="1" horizontalDpi="600" verticalDpi="600" orientation="landscape" scale="89"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 USDOJ</cp:lastModifiedBy>
  <cp:lastPrinted>2010-03-04T16:36:02Z</cp:lastPrinted>
  <dcterms:created xsi:type="dcterms:W3CDTF">2003-08-28T20:51:00Z</dcterms:created>
  <dcterms:modified xsi:type="dcterms:W3CDTF">2010-03-05T15:26:48Z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