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105" windowWidth="15180" windowHeight="8070" firstSheet="1" activeTab="1"/>
  </bookViews>
  <sheets>
    <sheet name="A. Organization Chart" sheetId="1" r:id="rId1"/>
    <sheet name="B. Summary of Requirements" sheetId="2" r:id="rId2"/>
    <sheet name="D. Resources by DOJ Strat Goal" sheetId="3" r:id="rId3"/>
    <sheet name="E. Justification for Base Adjus" sheetId="4" r:id="rId4"/>
    <sheet name="F. 2010 Crosswalk" sheetId="5" r:id="rId5"/>
    <sheet name="G. 2011 Crosswalk" sheetId="10" r:id="rId6"/>
    <sheet name="I. Permanent Positions" sheetId="6" r:id="rId7"/>
    <sheet name="K. Summary by Grade" sheetId="7" r:id="rId8"/>
    <sheet name="L. Summary by Object Class" sheetId="8" r:id="rId9"/>
    <sheet name="N. Summary of Change" sheetId="9" r:id="rId10"/>
  </sheets>
  <externalReferences>
    <externalReference r:id="rId11"/>
  </externalReferences>
  <definedNames>
    <definedName name="_1ATTORNEY_SUPP" localSheetId="5">#REF!</definedName>
    <definedName name="_1ATTORNEY_SUPP">#REF!</definedName>
    <definedName name="_2GA_ROLLUP" localSheetId="5">#REF!</definedName>
    <definedName name="_2GA_ROLLUP">#REF!</definedName>
    <definedName name="_3POS_BY_CAT" localSheetId="5">#REF!</definedName>
    <definedName name="_3POS_BY_CAT">#REF!</definedName>
    <definedName name="DATA2" localSheetId="5">'[1]2011 Plan'!#REF!</definedName>
    <definedName name="DATA2">'[1]2011 Plan'!#REF!</definedName>
    <definedName name="DATA4" localSheetId="5">'[1]2011 Plan'!#REF!</definedName>
    <definedName name="DATA4">'[1]2011 Plan'!#REF!</definedName>
    <definedName name="DATA5" localSheetId="5">'[1]2011 Plan'!#REF!</definedName>
    <definedName name="DATA5">'[1]2011 Plan'!#REF!</definedName>
    <definedName name="DATA6" localSheetId="5">'[1]2011 Plan'!#REF!</definedName>
    <definedName name="DATA6">'[1]2011 Plan'!#REF!</definedName>
    <definedName name="DL" localSheetId="5">#REF!</definedName>
    <definedName name="DL">#REF!</definedName>
    <definedName name="EXECSUPP" localSheetId="5">#REF!</definedName>
    <definedName name="EXECSUPP">#REF!</definedName>
    <definedName name="FY0711.1" localSheetId="5">#REF!</definedName>
    <definedName name="FY0711.1">#REF!</definedName>
    <definedName name="FY0711.5" localSheetId="5">#REF!</definedName>
    <definedName name="FY0711.5">#REF!</definedName>
    <definedName name="FY0712.1" localSheetId="5">#REF!</definedName>
    <definedName name="FY0712.1">#REF!</definedName>
    <definedName name="FY0721.0" localSheetId="5">#REF!</definedName>
    <definedName name="FY0721.0">#REF!</definedName>
    <definedName name="FY0722.0" localSheetId="5">#REF!</definedName>
    <definedName name="FY0722.0">#REF!</definedName>
    <definedName name="FY0723.1" localSheetId="5">#REF!</definedName>
    <definedName name="FY0723.1">#REF!</definedName>
    <definedName name="FY0723.2" localSheetId="5">#REF!</definedName>
    <definedName name="FY0723.2">#REF!</definedName>
    <definedName name="FY0723.3" localSheetId="5">#REF!</definedName>
    <definedName name="FY0723.3">#REF!</definedName>
    <definedName name="FY0724.0" localSheetId="5">#REF!</definedName>
    <definedName name="FY0724.0">#REF!</definedName>
    <definedName name="FY0725.2" localSheetId="5">#REF!</definedName>
    <definedName name="FY0725.2">#REF!</definedName>
    <definedName name="FY0725.3" localSheetId="5">#REF!</definedName>
    <definedName name="FY0725.3">#REF!</definedName>
    <definedName name="FY0725.6" localSheetId="5">#REF!</definedName>
    <definedName name="FY0725.6">#REF!</definedName>
    <definedName name="FY0726.0" localSheetId="5">#REF!</definedName>
    <definedName name="FY0726.0">#REF!</definedName>
    <definedName name="FY0731.0" localSheetId="5">#REF!</definedName>
    <definedName name="FY0731.0">#REF!</definedName>
    <definedName name="FY0732.0" localSheetId="5">#REF!</definedName>
    <definedName name="FY0732.0">#REF!</definedName>
    <definedName name="FY07Ling" localSheetId="5">#REF!</definedName>
    <definedName name="FY07Ling">#REF!</definedName>
    <definedName name="FY07Mult" localSheetId="5">#REF!</definedName>
    <definedName name="FY07Mult">#REF!</definedName>
    <definedName name="FY07PEPI" localSheetId="5">#REF!</definedName>
    <definedName name="FY07PEPI">#REF!</definedName>
    <definedName name="FY07Tot" localSheetId="5">#REF!</definedName>
    <definedName name="FY07Tot">#REF!</definedName>
    <definedName name="FY07Train" localSheetId="5">#REF!</definedName>
    <definedName name="FY07Train">#REF!</definedName>
    <definedName name="FY0811.1" localSheetId="5">#REF!</definedName>
    <definedName name="FY0811.1">#REF!</definedName>
    <definedName name="FY0811.5" localSheetId="5">#REF!</definedName>
    <definedName name="FY0811.5">#REF!</definedName>
    <definedName name="FY0812.1" localSheetId="5">#REF!</definedName>
    <definedName name="FY0812.1">#REF!</definedName>
    <definedName name="FY0821.0" localSheetId="5">#REF!</definedName>
    <definedName name="FY0821.0">#REF!</definedName>
    <definedName name="FY0822.0" localSheetId="5">#REF!</definedName>
    <definedName name="FY0822.0">#REF!</definedName>
    <definedName name="FY0823.1" localSheetId="5">#REF!</definedName>
    <definedName name="FY0823.1">#REF!</definedName>
    <definedName name="FY0823.2" localSheetId="5">#REF!</definedName>
    <definedName name="FY0823.2">#REF!</definedName>
    <definedName name="FY0823.3" localSheetId="5">#REF!</definedName>
    <definedName name="FY0823.3">#REF!</definedName>
    <definedName name="FY0824.0" localSheetId="5">#REF!</definedName>
    <definedName name="FY0824.0">#REF!</definedName>
    <definedName name="FY0825.2" localSheetId="5">#REF!</definedName>
    <definedName name="FY0825.2">#REF!</definedName>
    <definedName name="FY0825.3" localSheetId="5">#REF!</definedName>
    <definedName name="FY0825.3">#REF!</definedName>
    <definedName name="FY0825.6" localSheetId="5">#REF!</definedName>
    <definedName name="FY0825.6">#REF!</definedName>
    <definedName name="FY0826.0" localSheetId="5">#REF!</definedName>
    <definedName name="FY0826.0">#REF!</definedName>
    <definedName name="FY0831.0" localSheetId="5">#REF!</definedName>
    <definedName name="FY0831.0">#REF!</definedName>
    <definedName name="FY0832.0" localSheetId="5">#REF!</definedName>
    <definedName name="FY0832.0">#REF!</definedName>
    <definedName name="FY08Ling" localSheetId="5">#REF!</definedName>
    <definedName name="FY08Ling">#REF!</definedName>
    <definedName name="FY08Mult" localSheetId="5">#REF!</definedName>
    <definedName name="FY08Mult">#REF!</definedName>
    <definedName name="FY08PEPI" localSheetId="5">#REF!</definedName>
    <definedName name="FY08PEPI">#REF!</definedName>
    <definedName name="FY08Tot" localSheetId="5">#REF!</definedName>
    <definedName name="FY08Tot">#REF!</definedName>
    <definedName name="FY08Train" localSheetId="5">#REF!</definedName>
    <definedName name="FY08Train">#REF!</definedName>
    <definedName name="FY0911.1" localSheetId="5">#REF!</definedName>
    <definedName name="FY0911.1">#REF!</definedName>
    <definedName name="FY0911.5" localSheetId="5">#REF!</definedName>
    <definedName name="FY0911.5">#REF!</definedName>
    <definedName name="FY0912.1" localSheetId="5">#REF!</definedName>
    <definedName name="FY0912.1">#REF!</definedName>
    <definedName name="FY0921.0" localSheetId="5">#REF!</definedName>
    <definedName name="FY0921.0">#REF!</definedName>
    <definedName name="FY0922.0" localSheetId="5">#REF!</definedName>
    <definedName name="FY0922.0">#REF!</definedName>
    <definedName name="FY0923.1" localSheetId="5">#REF!</definedName>
    <definedName name="FY0923.1">#REF!</definedName>
    <definedName name="FY0923.2" localSheetId="5">#REF!</definedName>
    <definedName name="FY0923.2">#REF!</definedName>
    <definedName name="FY0923.3" localSheetId="5">#REF!</definedName>
    <definedName name="FY0923.3">#REF!</definedName>
    <definedName name="FY0924.0" localSheetId="5">#REF!</definedName>
    <definedName name="FY0924.0">#REF!</definedName>
    <definedName name="FY0925.2" localSheetId="5">#REF!</definedName>
    <definedName name="FY0925.2">#REF!</definedName>
    <definedName name="FY0925.3" localSheetId="5">#REF!</definedName>
    <definedName name="FY0925.3">#REF!</definedName>
    <definedName name="FY0925.6" localSheetId="5">#REF!</definedName>
    <definedName name="FY0925.6">#REF!</definedName>
    <definedName name="FY0926.0" localSheetId="5">#REF!</definedName>
    <definedName name="FY0926.0">#REF!</definedName>
    <definedName name="FY0931.0" localSheetId="5">#REF!</definedName>
    <definedName name="FY0931.0">#REF!</definedName>
    <definedName name="FY0932.0" localSheetId="5">#REF!</definedName>
    <definedName name="FY0932.0">#REF!</definedName>
    <definedName name="FY09Ling" localSheetId="5">#REF!</definedName>
    <definedName name="FY09Ling">#REF!</definedName>
    <definedName name="FY09Mult" localSheetId="5">#REF!</definedName>
    <definedName name="FY09Mult">#REF!</definedName>
    <definedName name="FY09PEPI" localSheetId="5">#REF!</definedName>
    <definedName name="FY09PEPI">#REF!</definedName>
    <definedName name="FY09Tot" localSheetId="5">#REF!</definedName>
    <definedName name="FY09Tot">#REF!</definedName>
    <definedName name="FY09Train" localSheetId="5">#REF!</definedName>
    <definedName name="FY09Train">#REF!</definedName>
    <definedName name="INTEL" localSheetId="5">#REF!</definedName>
    <definedName name="INTEL">#REF!</definedName>
    <definedName name="JMD" localSheetId="5">#REF!</definedName>
    <definedName name="JMD">#REF!</definedName>
    <definedName name="PART" localSheetId="5">#REF!</definedName>
    <definedName name="PART">#REF!</definedName>
    <definedName name="_xlnm.Print_Area" localSheetId="0">'A. Organization Chart'!$A$1:$M$29</definedName>
    <definedName name="_xlnm.Print_Area" localSheetId="1">'B. Summary of Requirements'!$A$1:$Z$54</definedName>
    <definedName name="_xlnm.Print_Area" localSheetId="2">'D. Resources by DOJ Strat Goal'!$A$1:$O$28</definedName>
    <definedName name="_xlnm.Print_Area" localSheetId="3">'E. Justification for Base Adjus'!$A$1:$M$22</definedName>
    <definedName name="_xlnm.Print_Area" localSheetId="4">'F. 2010 Crosswalk'!$A$1:$S$22</definedName>
    <definedName name="_xlnm.Print_Area" localSheetId="5">'G. 2011 Crosswalk'!$A$1:$S$22</definedName>
    <definedName name="_xlnm.Print_Area" localSheetId="6">'I. Permanent Positions'!$A$1:$K$34</definedName>
    <definedName name="_xlnm.Print_Area" localSheetId="7">'K. Summary by Grade'!$A$1:$I$32</definedName>
    <definedName name="_xlnm.Print_Area" localSheetId="8">'L. Summary by Object Class'!$A$1:$I$38</definedName>
    <definedName name="_xlnm.Print_Area" localSheetId="9">'N. Summary of Change'!$A$1:$L$27</definedName>
    <definedName name="_xlnm.Print_Area">#REF!</definedName>
    <definedName name="REIMPRO" localSheetId="5">#REF!</definedName>
    <definedName name="REIMPRO">#REF!</definedName>
    <definedName name="REIMSOR" localSheetId="5">#REF!</definedName>
    <definedName name="REIMSOR">#REF!</definedName>
  </definedNames>
  <calcPr calcId="144525"/>
</workbook>
</file>

<file path=xl/calcChain.xml><?xml version="1.0" encoding="utf-8"?>
<calcChain xmlns="http://schemas.openxmlformats.org/spreadsheetml/2006/main">
  <c r="G29" i="7"/>
  <c r="E29"/>
  <c r="K21" i="4" l="1"/>
  <c r="M21"/>
  <c r="L21"/>
  <c r="M19"/>
  <c r="L19"/>
  <c r="K19"/>
  <c r="P14" i="10" l="1"/>
  <c r="O14"/>
  <c r="N14"/>
  <c r="M14"/>
  <c r="L14"/>
  <c r="K14"/>
  <c r="J14"/>
  <c r="I14"/>
  <c r="H14"/>
  <c r="G14"/>
  <c r="F14"/>
  <c r="E14"/>
  <c r="D14"/>
  <c r="C14"/>
  <c r="B14"/>
  <c r="S13"/>
  <c r="R13"/>
  <c r="Q13"/>
  <c r="S12"/>
  <c r="S14" s="1"/>
  <c r="R12"/>
  <c r="R14" s="1"/>
  <c r="Q12"/>
  <c r="Q14" s="1"/>
  <c r="X15" i="2" l="1"/>
  <c r="W15"/>
  <c r="Y22"/>
  <c r="X22"/>
  <c r="W22"/>
  <c r="L17" i="9" l="1"/>
  <c r="L20" s="1"/>
  <c r="L24" s="1"/>
  <c r="K16"/>
  <c r="K17" s="1"/>
  <c r="K20" s="1"/>
  <c r="J16"/>
  <c r="J17" s="1"/>
  <c r="J20" s="1"/>
  <c r="C32" i="8"/>
  <c r="G29"/>
  <c r="E29"/>
  <c r="C28"/>
  <c r="I27"/>
  <c r="I26"/>
  <c r="I25"/>
  <c r="I24"/>
  <c r="I23"/>
  <c r="I22"/>
  <c r="I21"/>
  <c r="I20"/>
  <c r="I19"/>
  <c r="I18"/>
  <c r="I17"/>
  <c r="G15"/>
  <c r="G28" s="1"/>
  <c r="G32" s="1"/>
  <c r="F15"/>
  <c r="E15"/>
  <c r="E28" s="1"/>
  <c r="E32" s="1"/>
  <c r="D15"/>
  <c r="C15"/>
  <c r="B15"/>
  <c r="I14"/>
  <c r="H14"/>
  <c r="I13"/>
  <c r="H13"/>
  <c r="I12"/>
  <c r="H12"/>
  <c r="I11"/>
  <c r="I15" s="1"/>
  <c r="I28" s="1"/>
  <c r="H11"/>
  <c r="H15" s="1"/>
  <c r="E28" i="7"/>
  <c r="G28" s="1"/>
  <c r="F26"/>
  <c r="B26"/>
  <c r="H25"/>
  <c r="H24"/>
  <c r="H23"/>
  <c r="H22"/>
  <c r="H21"/>
  <c r="H20"/>
  <c r="H19"/>
  <c r="H18"/>
  <c r="H17"/>
  <c r="H16"/>
  <c r="H15"/>
  <c r="H14"/>
  <c r="H13"/>
  <c r="H12"/>
  <c r="H26" s="1"/>
  <c r="K34" i="6"/>
  <c r="I34"/>
  <c r="H34"/>
  <c r="G34"/>
  <c r="F34"/>
  <c r="E34"/>
  <c r="D34"/>
  <c r="C34"/>
  <c r="B34"/>
  <c r="J32"/>
  <c r="J34" s="1"/>
  <c r="I32"/>
  <c r="K30"/>
  <c r="H30"/>
  <c r="G30"/>
  <c r="F30"/>
  <c r="E30"/>
  <c r="D30"/>
  <c r="C30"/>
  <c r="B30"/>
  <c r="I29"/>
  <c r="J29" s="1"/>
  <c r="B29"/>
  <c r="J28"/>
  <c r="I28"/>
  <c r="I27"/>
  <c r="J27" s="1"/>
  <c r="I26"/>
  <c r="J26" s="1"/>
  <c r="I25"/>
  <c r="J25" s="1"/>
  <c r="I24"/>
  <c r="J24" s="1"/>
  <c r="I23"/>
  <c r="J23" s="1"/>
  <c r="J22"/>
  <c r="I22"/>
  <c r="B22"/>
  <c r="J21"/>
  <c r="I21"/>
  <c r="I20"/>
  <c r="J20" s="1"/>
  <c r="J19"/>
  <c r="I19"/>
  <c r="B19"/>
  <c r="I18"/>
  <c r="J18" s="1"/>
  <c r="I17"/>
  <c r="J17" s="1"/>
  <c r="I16"/>
  <c r="J16" s="1"/>
  <c r="J15"/>
  <c r="I15"/>
  <c r="B15"/>
  <c r="J14"/>
  <c r="I14"/>
  <c r="B14"/>
  <c r="I13"/>
  <c r="J13" s="1"/>
  <c r="I12"/>
  <c r="I30" s="1"/>
  <c r="B12"/>
  <c r="P14" i="5"/>
  <c r="O14"/>
  <c r="N14"/>
  <c r="M14"/>
  <c r="L14"/>
  <c r="K14"/>
  <c r="J14"/>
  <c r="I14"/>
  <c r="H14"/>
  <c r="G14"/>
  <c r="F14"/>
  <c r="E14"/>
  <c r="D14"/>
  <c r="C14"/>
  <c r="B14"/>
  <c r="S13"/>
  <c r="R13"/>
  <c r="Q13"/>
  <c r="Q14" s="1"/>
  <c r="S12"/>
  <c r="S14" s="1"/>
  <c r="R12"/>
  <c r="R14" s="1"/>
  <c r="Q12"/>
  <c r="O25" i="3"/>
  <c r="M25"/>
  <c r="L25"/>
  <c r="K25"/>
  <c r="J25"/>
  <c r="I25"/>
  <c r="H25"/>
  <c r="G25"/>
  <c r="F25"/>
  <c r="E25"/>
  <c r="D25"/>
  <c r="N23"/>
  <c r="N25" s="1"/>
  <c r="M49" i="2"/>
  <c r="L49"/>
  <c r="K49"/>
  <c r="J49"/>
  <c r="I49"/>
  <c r="H49"/>
  <c r="G49"/>
  <c r="F49"/>
  <c r="E49"/>
  <c r="Y47"/>
  <c r="X47"/>
  <c r="P47"/>
  <c r="O47"/>
  <c r="N47"/>
  <c r="W47" s="1"/>
  <c r="P46"/>
  <c r="Y46" s="1"/>
  <c r="O46"/>
  <c r="X46" s="1"/>
  <c r="N46"/>
  <c r="W46" s="1"/>
  <c r="P45"/>
  <c r="Y45" s="1"/>
  <c r="O45"/>
  <c r="X45" s="1"/>
  <c r="N45"/>
  <c r="W45" s="1"/>
  <c r="P44"/>
  <c r="Y44" s="1"/>
  <c r="O44"/>
  <c r="X44" s="1"/>
  <c r="N44"/>
  <c r="W44" s="1"/>
  <c r="P42"/>
  <c r="Y42" s="1"/>
  <c r="O42"/>
  <c r="X42" s="1"/>
  <c r="N42"/>
  <c r="W42" s="1"/>
  <c r="P40"/>
  <c r="Y40" s="1"/>
  <c r="O40"/>
  <c r="X40" s="1"/>
  <c r="N40"/>
  <c r="W40" s="1"/>
  <c r="W25"/>
  <c r="W30" s="1"/>
  <c r="Y25"/>
  <c r="Y30" s="1"/>
  <c r="Y32" s="1"/>
  <c r="X25"/>
  <c r="X30" s="1"/>
  <c r="W49" l="1"/>
  <c r="Y49"/>
  <c r="N49"/>
  <c r="X49"/>
  <c r="J12" i="6"/>
  <c r="J30" s="1"/>
  <c r="O49" i="2"/>
  <c r="P49"/>
</calcChain>
</file>

<file path=xl/sharedStrings.xml><?xml version="1.0" encoding="utf-8"?>
<sst xmlns="http://schemas.openxmlformats.org/spreadsheetml/2006/main" count="733" uniqueCount="190">
  <si>
    <t>A: Organizational Chart</t>
  </si>
  <si>
    <t>end of line</t>
  </si>
  <si>
    <t>end of sheet</t>
  </si>
  <si>
    <t>B Summary of Requirements</t>
  </si>
  <si>
    <t>FY 2012 Summary of Requirements</t>
  </si>
  <si>
    <t>Federal Prison System</t>
  </si>
  <si>
    <t>Federal Prison Industries, Incorporated</t>
  </si>
  <si>
    <t>(Dollars in Thousands)</t>
  </si>
  <si>
    <t>2012 Request</t>
  </si>
  <si>
    <t>Perm</t>
  </si>
  <si>
    <t>Pos</t>
  </si>
  <si>
    <t>FTE</t>
  </si>
  <si>
    <t>Amount</t>
  </si>
  <si>
    <t>Enacted (with Rescissions, direct only)</t>
  </si>
  <si>
    <t xml:space="preserve">Supplementals                                                                               </t>
  </si>
  <si>
    <t xml:space="preserve">Total 2010 Enacted with Recissions and Supplementals                                                                    </t>
  </si>
  <si>
    <t>Continuing Resolution (with Rescissions, direct only)</t>
  </si>
  <si>
    <t xml:space="preserve">Supplementals                                      </t>
  </si>
  <si>
    <t xml:space="preserve"> </t>
  </si>
  <si>
    <t xml:space="preserve">Total 2011                                                                      </t>
  </si>
  <si>
    <t>Technical Adjustments</t>
  </si>
  <si>
    <t>Adjustments to Base</t>
  </si>
  <si>
    <t xml:space="preserve">  Total Adjustment to Base and Technical Adjustments                                                                       </t>
  </si>
  <si>
    <t xml:space="preserve">Current Services                                                                           </t>
  </si>
  <si>
    <t>Program Changes</t>
  </si>
  <si>
    <t xml:space="preserve">2012 Total Request     </t>
  </si>
  <si>
    <t xml:space="preserve">2010-2012 Total Change                                                                            </t>
  </si>
  <si>
    <t xml:space="preserve">2010 Appropriation Enacted </t>
  </si>
  <si>
    <t xml:space="preserve">2011 Continuing </t>
  </si>
  <si>
    <t>2012 Adjustments to Base</t>
  </si>
  <si>
    <t>w/Recissions and Supplementals</t>
  </si>
  <si>
    <t>Resolution</t>
  </si>
  <si>
    <t xml:space="preserve">and Technical Adjustments </t>
  </si>
  <si>
    <t>Current Services</t>
  </si>
  <si>
    <t>Increases</t>
  </si>
  <si>
    <t>Offsets</t>
  </si>
  <si>
    <t>Request</t>
  </si>
  <si>
    <t>Estimates by Budget Activity:</t>
  </si>
  <si>
    <t>Administrative Expense</t>
  </si>
  <si>
    <t>Subtotal</t>
  </si>
  <si>
    <t>Cost of Production</t>
  </si>
  <si>
    <t>Other Expenses</t>
  </si>
  <si>
    <t>Buildings and Improvemts</t>
  </si>
  <si>
    <t>Machinery and Equipment</t>
  </si>
  <si>
    <t xml:space="preserve">   Total:</t>
  </si>
  <si>
    <t>*  FPI funds are non-appropriated</t>
  </si>
  <si>
    <t>D: Resources by DOJ Strategic Goal and Strategic Objective</t>
  </si>
  <si>
    <t>FY 2012 Resources by Department of Justice Strategic Goal/Objective</t>
  </si>
  <si>
    <t>(Dollars in thousands)</t>
  </si>
  <si>
    <t>Strategic</t>
  </si>
  <si>
    <t>Goal 3</t>
  </si>
  <si>
    <t>2010 Actuals</t>
  </si>
  <si>
    <t>Objective</t>
  </si>
  <si>
    <t>Continuing Resolution</t>
  </si>
  <si>
    <t xml:space="preserve"> Direct,</t>
  </si>
  <si>
    <t>Reimb.</t>
  </si>
  <si>
    <t>Direct</t>
  </si>
  <si>
    <t xml:space="preserve"> Ensure the Fair and Efficient</t>
  </si>
  <si>
    <t>Other</t>
  </si>
  <si>
    <t xml:space="preserve">    Administration of Justice</t>
  </si>
  <si>
    <t>$000s</t>
  </si>
  <si>
    <t>(3.4)  FPI</t>
  </si>
  <si>
    <t xml:space="preserve"> Grand Total </t>
  </si>
  <si>
    <t>*  FPI funds are non-appropriated.</t>
  </si>
  <si>
    <t>E.  Justification for Base Adjustments</t>
  </si>
  <si>
    <t>Justification for Base Adjustments</t>
  </si>
  <si>
    <t>F: Crosswalk of 2010 Availability</t>
  </si>
  <si>
    <t>Crosswalk of 2010 Availability</t>
  </si>
  <si>
    <t>Federal Prison Industries, Inc.</t>
  </si>
  <si>
    <t>Decision Unit</t>
  </si>
  <si>
    <t>FY 2010 Actuals</t>
  </si>
  <si>
    <t>Rescissions</t>
  </si>
  <si>
    <t>Supplementals</t>
  </si>
  <si>
    <t>Reprogrammings / Transfers</t>
  </si>
  <si>
    <t>Carryover/ Recoveries</t>
  </si>
  <si>
    <t>2010 Availability</t>
  </si>
  <si>
    <t>Pos.</t>
  </si>
  <si>
    <t>TOTAL</t>
  </si>
  <si>
    <t>* FPI funds are non-appropriated.</t>
  </si>
  <si>
    <t>I: Detail of Permanent Positions by Category</t>
  </si>
  <si>
    <t>Detail of Permanent Positions by Category</t>
  </si>
  <si>
    <t>Category</t>
  </si>
  <si>
    <t xml:space="preserve">2010 Enacted w/Rescissions and Supplementals </t>
  </si>
  <si>
    <t>2011 Continuing Resolution</t>
  </si>
  <si>
    <t>Total Authorized</t>
  </si>
  <si>
    <t>Total Reimbursable</t>
  </si>
  <si>
    <t>ATBs</t>
  </si>
  <si>
    <t>Program Increases</t>
  </si>
  <si>
    <t>Program Decreases</t>
  </si>
  <si>
    <t>Total Pr. Changes</t>
  </si>
  <si>
    <t>Accounting and Budget (500-599)</t>
  </si>
  <si>
    <t>Attorneys (905)</t>
  </si>
  <si>
    <t>Business and Industry Group (1100-1199)</t>
  </si>
  <si>
    <t>Correctional Institution Administration (006)</t>
  </si>
  <si>
    <t>Correctional Officers (007)</t>
  </si>
  <si>
    <t>Engineering and Architecture Group (800-899)</t>
  </si>
  <si>
    <t>Equipment, Facilities and Service Group (1600-1699)</t>
  </si>
  <si>
    <t>General Admin., Clerical and Office Svcs. (300-399)</t>
  </si>
  <si>
    <t>Information and Arts Group (1000-1099)</t>
  </si>
  <si>
    <t>Information Tech Specialist (2200-2299)</t>
  </si>
  <si>
    <t>Manufacturing Quality Control Group (1900-1999)</t>
  </si>
  <si>
    <t>Other legal and Kindred (900-998)</t>
  </si>
  <si>
    <t>Paralegal Specialist (950)</t>
  </si>
  <si>
    <t>Personnel Management (200-299)</t>
  </si>
  <si>
    <t>Supply Group (2000-2099)</t>
  </si>
  <si>
    <t>Training/Education (1700-1799)</t>
  </si>
  <si>
    <t>Transportation (2100-2199)</t>
  </si>
  <si>
    <t>Ungraded (culinary, farm, mechanical and construction)</t>
  </si>
  <si>
    <t xml:space="preserve">     Total</t>
  </si>
  <si>
    <t>Headquarters (Washington, D.C.)</t>
  </si>
  <si>
    <t>U.S. Field</t>
  </si>
  <si>
    <t>K: Summary of Requirements by Grade</t>
  </si>
  <si>
    <t>Summary of Requirements by Grade</t>
  </si>
  <si>
    <t>Federal Prison Industries, Incorporated (Non-Appropriated)</t>
  </si>
  <si>
    <t>Grades and Salary Ranges</t>
  </si>
  <si>
    <t>2010 Enacted w/Rescissions and Supplementals</t>
  </si>
  <si>
    <t>Increase/Decrease</t>
  </si>
  <si>
    <t>SES, $119,554 - 179,700</t>
  </si>
  <si>
    <t>GS-15, $123,758 - 155,500</t>
  </si>
  <si>
    <t>GS-14, $105,211 - 136,771</t>
  </si>
  <si>
    <t>GS-13, $89,033 - 115,742</t>
  </si>
  <si>
    <t>GS-12, $74,872 - 97,333</t>
  </si>
  <si>
    <t>GS-11, $62,467 - 81,204</t>
  </si>
  <si>
    <t>GS-10, $56,857 - 73,917</t>
  </si>
  <si>
    <t>GS-9, $51,630 - 67,114</t>
  </si>
  <si>
    <t>GS-8, $46,745 - 60,765</t>
  </si>
  <si>
    <t>GS-7, $42,209 - 54,875</t>
  </si>
  <si>
    <t>GS-6, $37,983 - 49,375</t>
  </si>
  <si>
    <t>GS-5, $34,075 - 44,293</t>
  </si>
  <si>
    <t>GS-4, $30,456 - 39,590</t>
  </si>
  <si>
    <t>Ungraded Positions</t>
  </si>
  <si>
    <t xml:space="preserve">     Total, appropriated positions</t>
  </si>
  <si>
    <t>Average SES Salary</t>
  </si>
  <si>
    <t>Average GS Salary</t>
  </si>
  <si>
    <t>Average GS Grade</t>
  </si>
  <si>
    <t>L: Summary of Requirements by Object Class</t>
  </si>
  <si>
    <t>Summary of Requirements by Object Class</t>
  </si>
  <si>
    <t/>
  </si>
  <si>
    <t>2010 Actual</t>
  </si>
  <si>
    <t>11.1  Direct FTE &amp; personnel compensation</t>
  </si>
  <si>
    <t>11.3  Other than full-time permanent</t>
  </si>
  <si>
    <t>11.5  Total, Other personnel compensation</t>
  </si>
  <si>
    <t>11.8  Special personal services payments</t>
  </si>
  <si>
    <t xml:space="preserve">       Total </t>
  </si>
  <si>
    <t>Other Object Classes:</t>
  </si>
  <si>
    <t>12.0  Personnel benefits</t>
  </si>
  <si>
    <t>21.0  Travel and transportation of persons</t>
  </si>
  <si>
    <t>22.0  Transportation of things</t>
  </si>
  <si>
    <t>23.2 Moving/Lease Expirations/Contract Parking</t>
  </si>
  <si>
    <t>23.3  Comm., util., &amp; other misc. charges</t>
  </si>
  <si>
    <t>24.0  Printing and reproduction</t>
  </si>
  <si>
    <t>25.2 Other services</t>
  </si>
  <si>
    <t>26.0  Supplies and materials</t>
  </si>
  <si>
    <t>31.0  Equipment</t>
  </si>
  <si>
    <t>32.0 Land and Structures</t>
  </si>
  <si>
    <t>93 Administrative Expenses</t>
  </si>
  <si>
    <t xml:space="preserve">          Total obligations</t>
  </si>
  <si>
    <t>Unobligated balance, start of year</t>
  </si>
  <si>
    <t>Unobligated balance, end of year</t>
  </si>
  <si>
    <t>Recoveries of prior year obligations</t>
  </si>
  <si>
    <t xml:space="preserve">          Total DIRECT requirements</t>
  </si>
  <si>
    <t>Reimbursable FTE:</t>
  </si>
  <si>
    <t xml:space="preserve">    Full-time permanent</t>
  </si>
  <si>
    <t>23.1  GSA rent (Reimbursable)</t>
  </si>
  <si>
    <t>25.3 DHS Security (Reimbursable)</t>
  </si>
  <si>
    <t>2012 template</t>
  </si>
  <si>
    <t>FY 2012 Summary of Change</t>
  </si>
  <si>
    <t>Federal Prison Industries, Inc. (Non-Appropriated)</t>
  </si>
  <si>
    <t>Perm.</t>
  </si>
  <si>
    <t>Amount*</t>
  </si>
  <si>
    <t>Adjustments to Base:</t>
  </si>
  <si>
    <t xml:space="preserve">  Change in Fund Balance from FY 2011 Operations</t>
  </si>
  <si>
    <t>Total adjustments to Base and Technical Adjustments</t>
  </si>
  <si>
    <t xml:space="preserve">FY 2012 Current Services                                   </t>
  </si>
  <si>
    <t>*FPI funds are non-appropriated.</t>
  </si>
  <si>
    <t>N.  Summary of Change</t>
  </si>
  <si>
    <t xml:space="preserve">Total Congressional Budget Request                                </t>
  </si>
  <si>
    <t>Decreases</t>
  </si>
  <si>
    <t>G: Crosswalk of 2011 Availability</t>
  </si>
  <si>
    <t>Crosswalk of 2011 Availability</t>
  </si>
  <si>
    <t>2011 Availability</t>
  </si>
  <si>
    <t>Federal Prision Industries, Inc (Non-Appropriated)</t>
  </si>
  <si>
    <t>POS</t>
  </si>
  <si>
    <t>Change in Fund Balance from FY 2011 Operations</t>
  </si>
  <si>
    <r>
      <t>Technical Adjustment</t>
    </r>
    <r>
      <rPr>
        <sz val="12"/>
        <rFont val="Times New Roman"/>
        <family val="1"/>
      </rPr>
      <t>.  A reduction of 125 positions and workyears are included from prior year, as apart of the actions necessary to reduce excess production capacity and staffing to a level consistent with the current and forecasted business activity.</t>
    </r>
  </si>
  <si>
    <t>Total Decrease:</t>
  </si>
  <si>
    <t>Total ATB:</t>
  </si>
  <si>
    <r>
      <rPr>
        <u/>
        <sz val="12"/>
        <rFont val="Times New Roman"/>
        <family val="1"/>
      </rPr>
      <t>Change in Fund Balance From FY 2011 Operations</t>
    </r>
    <r>
      <rPr>
        <sz val="12"/>
        <rFont val="Times New Roman"/>
        <family val="1"/>
      </rPr>
      <t>.  FPI has an overall decrease to the Base ($35,042) that represents the change in Operating Funds from the reduction of Accounts Payable. FPI is a non-appropriated entity.</t>
    </r>
  </si>
  <si>
    <t>FY 2011 Continuing Resolution Without Rescissions</t>
  </si>
  <si>
    <r>
      <rPr>
        <u/>
        <sz val="14"/>
        <rFont val="Arial"/>
        <family val="2"/>
      </rPr>
      <t>Note</t>
    </r>
    <r>
      <rPr>
        <sz val="14"/>
        <rFont val="Arial"/>
        <family val="2"/>
      </rPr>
      <t>:   The FTE listed in this budget reflect an FTE level developed using the authorized FTE level in FY 2010 and differ from the FTE listed in the FY 2012 President's Budget Appendix, which were developed using FY 2010 on-board levels.</t>
    </r>
  </si>
</sst>
</file>

<file path=xl/styles.xml><?xml version="1.0" encoding="utf-8"?>
<styleSheet xmlns="http://schemas.openxmlformats.org/spreadsheetml/2006/main">
  <numFmts count="9">
    <numFmt numFmtId="5" formatCode="&quot;$&quot;#,##0_);\(&quot;$&quot;#,##0\)"/>
    <numFmt numFmtId="42" formatCode="_(&quot;$&quot;* #,##0_);_(&quot;$&quot;* \(#,##0\);_(&quot;$&quot;* &quot;-&quot;_);_(@_)"/>
    <numFmt numFmtId="41" formatCode="_(* #,##0_);_(* \(#,##0\);_(* &quot;-&quot;_);_(@_)"/>
    <numFmt numFmtId="164" formatCode="0_)"/>
    <numFmt numFmtId="165" formatCode="&quot;$&quot;#,##0"/>
    <numFmt numFmtId="166" formatCode="_(* #,##0_);_(* \(#,##0\);_(* &quot;....&quot;_);_(@_)"/>
    <numFmt numFmtId="167" formatCode="0_);\(0\)"/>
    <numFmt numFmtId="168" formatCode="0.000_)"/>
    <numFmt numFmtId="169" formatCode="0.00_)"/>
  </numFmts>
  <fonts count="52">
    <font>
      <sz val="12"/>
      <name val="Arial"/>
      <family val="2"/>
    </font>
    <font>
      <sz val="11"/>
      <color theme="1"/>
      <name val="Calibri"/>
      <family val="2"/>
      <scheme val="minor"/>
    </font>
    <font>
      <sz val="12"/>
      <name val="Arial"/>
      <family val="2"/>
    </font>
    <font>
      <b/>
      <sz val="16"/>
      <name val="Times New Roman"/>
      <family val="1"/>
    </font>
    <font>
      <sz val="10"/>
      <color indexed="9"/>
      <name val="Times New Roman"/>
      <family val="1"/>
    </font>
    <font>
      <sz val="10"/>
      <name val="Times New Roman"/>
      <family val="1"/>
    </font>
    <font>
      <sz val="10"/>
      <name val="Arial"/>
      <family val="2"/>
    </font>
    <font>
      <sz val="8"/>
      <color indexed="9"/>
      <name val="Arial"/>
      <family val="2"/>
    </font>
    <font>
      <b/>
      <sz val="12"/>
      <color indexed="8"/>
      <name val="Times New Roman"/>
      <family val="1"/>
    </font>
    <font>
      <b/>
      <sz val="10"/>
      <color indexed="8"/>
      <name val="Times New Roman"/>
      <family val="1"/>
    </font>
    <font>
      <sz val="10"/>
      <color indexed="8"/>
      <name val="Times New Roman"/>
      <family val="1"/>
    </font>
    <font>
      <sz val="8"/>
      <color indexed="9"/>
      <name val="Times New Roman"/>
      <family val="1"/>
    </font>
    <font>
      <sz val="12"/>
      <color indexed="9"/>
      <name val="Arial"/>
      <family val="2"/>
    </font>
    <font>
      <b/>
      <sz val="12"/>
      <name val="Times New Roman"/>
      <family val="1"/>
    </font>
    <font>
      <sz val="12"/>
      <name val="Times New Roman"/>
      <family val="1"/>
    </font>
    <font>
      <b/>
      <sz val="10"/>
      <name val="Times New Roman"/>
      <family val="1"/>
    </font>
    <font>
      <b/>
      <sz val="11"/>
      <name val="Times New Roman"/>
      <family val="1"/>
    </font>
    <font>
      <b/>
      <sz val="11"/>
      <color indexed="8"/>
      <name val="Times New Roman"/>
      <family val="1"/>
    </font>
    <font>
      <sz val="9"/>
      <name val="Times New Roman"/>
      <family val="1"/>
    </font>
    <font>
      <u/>
      <sz val="12"/>
      <name val="Times New Roman"/>
      <family val="1"/>
    </font>
    <font>
      <sz val="16"/>
      <name val="Arial"/>
      <family val="2"/>
    </font>
    <font>
      <b/>
      <sz val="14"/>
      <name val="Times New Roman"/>
      <family val="1"/>
    </font>
    <font>
      <sz val="13"/>
      <name val="Times New Roman"/>
      <family val="1"/>
    </font>
    <font>
      <sz val="12"/>
      <name val="TimesNewRomanPS"/>
    </font>
    <font>
      <b/>
      <u/>
      <sz val="14"/>
      <name val="Arial"/>
      <family val="2"/>
    </font>
    <font>
      <sz val="8"/>
      <name val="Times New Roman"/>
      <family val="1"/>
    </font>
    <font>
      <sz val="14"/>
      <name val="Arial"/>
      <family val="2"/>
    </font>
    <font>
      <sz val="14"/>
      <color indexed="9"/>
      <name val="Arial"/>
      <family val="2"/>
    </font>
    <font>
      <b/>
      <sz val="14"/>
      <name val="Arial"/>
      <family val="2"/>
    </font>
    <font>
      <sz val="8"/>
      <name val="Arial"/>
      <family val="2"/>
    </font>
    <font>
      <b/>
      <u/>
      <sz val="12"/>
      <name val="Arial"/>
      <family val="2"/>
    </font>
    <font>
      <b/>
      <sz val="16"/>
      <color indexed="8"/>
      <name val="Times New Roman"/>
      <family val="1"/>
    </font>
    <font>
      <b/>
      <sz val="14"/>
      <color indexed="8"/>
      <name val="Times New Roman"/>
      <family val="1"/>
    </font>
    <font>
      <sz val="14"/>
      <color indexed="8"/>
      <name val="Times New Roman"/>
      <family val="1"/>
    </font>
    <font>
      <sz val="12"/>
      <color indexed="8"/>
      <name val="Times New Roman"/>
      <family val="1"/>
    </font>
    <font>
      <b/>
      <u/>
      <sz val="16"/>
      <name val="Arial"/>
      <family val="2"/>
    </font>
    <font>
      <sz val="11"/>
      <name val="Arial"/>
      <family val="2"/>
    </font>
    <font>
      <sz val="12"/>
      <color indexed="9"/>
      <name val="Times New Roman"/>
      <family val="1"/>
    </font>
    <font>
      <i/>
      <sz val="10"/>
      <color indexed="8"/>
      <name val="Times New Roman"/>
      <family val="1"/>
    </font>
    <font>
      <i/>
      <sz val="12"/>
      <name val="Arial"/>
      <family val="2"/>
    </font>
    <font>
      <sz val="8"/>
      <color indexed="8"/>
      <name val="Times New Roman"/>
      <family val="1"/>
    </font>
    <font>
      <sz val="10"/>
      <color indexed="8"/>
      <name val="Courier New"/>
      <family val="3"/>
    </font>
    <font>
      <sz val="10"/>
      <name val="Courier New"/>
      <family val="3"/>
    </font>
    <font>
      <sz val="11"/>
      <name val="Tms Rmn"/>
      <family val="1"/>
    </font>
    <font>
      <b/>
      <i/>
      <sz val="16"/>
      <name val="Helv"/>
    </font>
    <font>
      <u/>
      <sz val="12"/>
      <name val="Arial"/>
      <family val="2"/>
    </font>
    <font>
      <b/>
      <u/>
      <sz val="12"/>
      <name val="Times New Roman"/>
      <family val="1"/>
    </font>
    <font>
      <b/>
      <sz val="8"/>
      <color indexed="9"/>
      <name val="Arial"/>
      <family val="2"/>
    </font>
    <font>
      <b/>
      <sz val="9"/>
      <name val="Times New Roman"/>
      <family val="1"/>
    </font>
    <font>
      <b/>
      <sz val="12"/>
      <name val="Arial"/>
      <family val="2"/>
    </font>
    <font>
      <sz val="14"/>
      <name val="Times New Roman"/>
      <family val="1"/>
    </font>
    <font>
      <u/>
      <sz val="14"/>
      <name val="Arial"/>
      <family val="2"/>
    </font>
  </fonts>
  <fills count="2">
    <fill>
      <patternFill patternType="none"/>
    </fill>
    <fill>
      <patternFill patternType="gray125"/>
    </fill>
  </fills>
  <borders count="1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thin">
        <color indexed="8"/>
      </right>
      <top style="medium">
        <color indexed="64"/>
      </top>
      <bottom/>
      <diagonal/>
    </border>
    <border>
      <left style="thin">
        <color indexed="8"/>
      </left>
      <right style="thin">
        <color indexed="8"/>
      </right>
      <top style="medium">
        <color indexed="64"/>
      </top>
      <bottom/>
      <diagonal/>
    </border>
    <border>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top/>
      <bottom style="thin">
        <color indexed="64"/>
      </bottom>
      <diagonal/>
    </border>
    <border>
      <left/>
      <right/>
      <top/>
      <bottom style="thin">
        <color indexed="64"/>
      </bottom>
      <diagonal/>
    </border>
    <border>
      <left style="medium">
        <color indexed="8"/>
      </left>
      <right style="thin">
        <color indexed="8"/>
      </right>
      <top/>
      <bottom style="thin">
        <color indexed="64"/>
      </bottom>
      <diagonal/>
    </border>
    <border>
      <left style="thin">
        <color indexed="8"/>
      </left>
      <right style="thin">
        <color indexed="8"/>
      </right>
      <top/>
      <bottom style="thin">
        <color indexed="64"/>
      </bottom>
      <diagonal/>
    </border>
    <border>
      <left/>
      <right style="medium">
        <color indexed="8"/>
      </right>
      <top/>
      <bottom style="thin">
        <color indexed="64"/>
      </bottom>
      <diagonal/>
    </border>
    <border>
      <left style="medium">
        <color indexed="8"/>
      </left>
      <right/>
      <top style="thin">
        <color indexed="64"/>
      </top>
      <bottom style="medium">
        <color indexed="8"/>
      </bottom>
      <diagonal/>
    </border>
    <border>
      <left/>
      <right/>
      <top style="thin">
        <color indexed="64"/>
      </top>
      <bottom style="medium">
        <color indexed="8"/>
      </bottom>
      <diagonal/>
    </border>
    <border>
      <left style="medium">
        <color indexed="8"/>
      </left>
      <right style="thin">
        <color indexed="8"/>
      </right>
      <top style="thin">
        <color indexed="64"/>
      </top>
      <bottom style="medium">
        <color indexed="8"/>
      </bottom>
      <diagonal/>
    </border>
    <border>
      <left style="thin">
        <color indexed="8"/>
      </left>
      <right style="thin">
        <color indexed="8"/>
      </right>
      <top style="thin">
        <color indexed="64"/>
      </top>
      <bottom style="medium">
        <color indexed="8"/>
      </bottom>
      <diagonal/>
    </border>
    <border>
      <left/>
      <right style="medium">
        <color indexed="8"/>
      </right>
      <top style="thin">
        <color indexed="64"/>
      </top>
      <bottom style="medium">
        <color indexed="8"/>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top style="thin">
        <color indexed="64"/>
      </top>
      <bottom style="thin">
        <color indexed="64"/>
      </bottom>
      <diagonal/>
    </border>
    <border>
      <left/>
      <right/>
      <top style="thin">
        <color indexed="64"/>
      </top>
      <bottom style="thin">
        <color indexed="64"/>
      </bottom>
      <diagonal/>
    </border>
    <border>
      <left/>
      <right style="medium">
        <color indexed="8"/>
      </right>
      <top style="thin">
        <color indexed="64"/>
      </top>
      <bottom style="thin">
        <color indexed="64"/>
      </bottom>
      <diagonal/>
    </border>
    <border>
      <left style="medium">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bottom/>
      <diagonal/>
    </border>
    <border>
      <left style="medium">
        <color indexed="8"/>
      </left>
      <right/>
      <top style="medium">
        <color indexed="8"/>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8"/>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64"/>
      </left>
      <right/>
      <top/>
      <bottom style="thin">
        <color indexed="8"/>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style="thin">
        <color indexed="64"/>
      </right>
      <top/>
      <bottom style="thin">
        <color indexed="23"/>
      </bottom>
      <diagonal/>
    </border>
    <border>
      <left style="thin">
        <color indexed="64"/>
      </left>
      <right style="thin">
        <color indexed="64"/>
      </right>
      <top/>
      <bottom style="thin">
        <color indexed="8"/>
      </bottom>
      <diagonal/>
    </border>
    <border>
      <left style="thin">
        <color indexed="64"/>
      </left>
      <right style="thin">
        <color indexed="8"/>
      </right>
      <top/>
      <bottom style="thin">
        <color indexed="8"/>
      </bottom>
      <diagonal/>
    </border>
    <border>
      <left style="thin">
        <color indexed="8"/>
      </left>
      <right style="thin">
        <color indexed="64"/>
      </right>
      <top/>
      <bottom style="thin">
        <color indexed="8"/>
      </bottom>
      <diagonal/>
    </border>
    <border>
      <left style="thin">
        <color indexed="23"/>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64"/>
      </right>
      <top style="thin">
        <color indexed="23"/>
      </top>
      <bottom/>
      <diagonal/>
    </border>
    <border>
      <left style="thin">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style="thin">
        <color indexed="23"/>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style="medium">
        <color indexed="64"/>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7">
    <xf numFmtId="0" fontId="0" fillId="0" borderId="0"/>
    <xf numFmtId="164" fontId="6" fillId="0" borderId="0"/>
    <xf numFmtId="0" fontId="1" fillId="0" borderId="0"/>
    <xf numFmtId="0" fontId="2" fillId="0" borderId="0"/>
    <xf numFmtId="0" fontId="6" fillId="0" borderId="0"/>
    <xf numFmtId="0" fontId="2" fillId="0" borderId="0"/>
    <xf numFmtId="0" fontId="2" fillId="0" borderId="0"/>
    <xf numFmtId="0" fontId="6" fillId="0" borderId="0"/>
    <xf numFmtId="168" fontId="43" fillId="0" borderId="0"/>
    <xf numFmtId="168" fontId="43" fillId="0" borderId="0"/>
    <xf numFmtId="168" fontId="43" fillId="0" borderId="0"/>
    <xf numFmtId="168" fontId="43" fillId="0" borderId="0"/>
    <xf numFmtId="168" fontId="43" fillId="0" borderId="0"/>
    <xf numFmtId="168" fontId="43" fillId="0" borderId="0"/>
    <xf numFmtId="168" fontId="43" fillId="0" borderId="0"/>
    <xf numFmtId="168" fontId="43" fillId="0" borderId="0"/>
    <xf numFmtId="169" fontId="44" fillId="0" borderId="0"/>
  </cellStyleXfs>
  <cellXfs count="554">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11" fillId="0" borderId="0" xfId="2" applyFont="1" applyFill="1"/>
    <xf numFmtId="0" fontId="12" fillId="0" borderId="0" xfId="0" applyFont="1" applyFill="1"/>
    <xf numFmtId="0" fontId="0" fillId="0" borderId="0" xfId="0" applyFill="1"/>
    <xf numFmtId="5" fontId="0" fillId="0" borderId="0" xfId="0" applyNumberFormat="1" applyFill="1"/>
    <xf numFmtId="0" fontId="2" fillId="0" borderId="0" xfId="3" applyFill="1"/>
    <xf numFmtId="0" fontId="14" fillId="0" borderId="0" xfId="3" applyFont="1" applyFill="1"/>
    <xf numFmtId="0" fontId="13" fillId="0" borderId="0" xfId="3" applyFont="1" applyFill="1"/>
    <xf numFmtId="0" fontId="5" fillId="0" borderId="0" xfId="3" applyFont="1" applyFill="1"/>
    <xf numFmtId="0" fontId="5" fillId="0" borderId="0" xfId="3" applyFont="1" applyFill="1" applyBorder="1"/>
    <xf numFmtId="0" fontId="2" fillId="0" borderId="0" xfId="3" applyFill="1" applyBorder="1"/>
    <xf numFmtId="0" fontId="5" fillId="0" borderId="39" xfId="3" applyFont="1" applyFill="1" applyBorder="1"/>
    <xf numFmtId="0" fontId="5" fillId="0" borderId="40" xfId="3" applyFont="1" applyFill="1" applyBorder="1"/>
    <xf numFmtId="0" fontId="5" fillId="0" borderId="41" xfId="3" applyFont="1" applyFill="1" applyBorder="1" applyAlignment="1">
      <alignment horizontal="centerContinuous" wrapText="1"/>
    </xf>
    <xf numFmtId="0" fontId="5" fillId="0" borderId="40" xfId="3" applyFont="1" applyFill="1" applyBorder="1" applyAlignment="1">
      <alignment horizontal="centerContinuous" wrapText="1"/>
    </xf>
    <xf numFmtId="0" fontId="5" fillId="0" borderId="41" xfId="3" applyFont="1" applyFill="1" applyBorder="1"/>
    <xf numFmtId="0" fontId="5" fillId="0" borderId="42" xfId="3" applyFont="1" applyFill="1" applyBorder="1"/>
    <xf numFmtId="0" fontId="5" fillId="0" borderId="43" xfId="3" applyFont="1" applyFill="1" applyBorder="1"/>
    <xf numFmtId="0" fontId="5" fillId="0" borderId="46" xfId="3" applyFont="1" applyFill="1" applyBorder="1"/>
    <xf numFmtId="0" fontId="5" fillId="0" borderId="47" xfId="3" applyFont="1" applyFill="1" applyBorder="1"/>
    <xf numFmtId="0" fontId="5" fillId="0" borderId="39" xfId="3" applyFont="1" applyFill="1" applyBorder="1" applyAlignment="1">
      <alignment horizontal="center"/>
    </xf>
    <xf numFmtId="0" fontId="5" fillId="0" borderId="42" xfId="3" applyFont="1" applyFill="1" applyBorder="1" applyAlignment="1">
      <alignment horizontal="center"/>
    </xf>
    <xf numFmtId="0" fontId="5" fillId="0" borderId="43" xfId="3" applyFont="1" applyFill="1" applyBorder="1" applyAlignment="1">
      <alignment horizontal="center"/>
    </xf>
    <xf numFmtId="0" fontId="5" fillId="0" borderId="44" xfId="3" applyFont="1" applyFill="1" applyBorder="1" applyAlignment="1">
      <alignment horizontal="center"/>
    </xf>
    <xf numFmtId="0" fontId="5" fillId="0" borderId="45" xfId="3" applyFont="1" applyFill="1" applyBorder="1" applyAlignment="1">
      <alignment horizontal="center"/>
    </xf>
    <xf numFmtId="0" fontId="5" fillId="0" borderId="44" xfId="3" applyFont="1" applyFill="1" applyBorder="1"/>
    <xf numFmtId="0" fontId="5" fillId="0" borderId="45" xfId="3" applyFont="1" applyFill="1" applyBorder="1"/>
    <xf numFmtId="0" fontId="5" fillId="0" borderId="50" xfId="3" applyFont="1" applyFill="1" applyBorder="1" applyAlignment="1">
      <alignment horizontal="center"/>
    </xf>
    <xf numFmtId="0" fontId="5" fillId="0" borderId="38" xfId="3" applyFont="1" applyFill="1" applyBorder="1" applyAlignment="1">
      <alignment horizontal="center"/>
    </xf>
    <xf numFmtId="41" fontId="5" fillId="0" borderId="42" xfId="3" applyNumberFormat="1" applyFont="1" applyFill="1" applyBorder="1"/>
    <xf numFmtId="41" fontId="5" fillId="0" borderId="43" xfId="3" applyNumberFormat="1" applyFont="1" applyFill="1" applyBorder="1"/>
    <xf numFmtId="3" fontId="5" fillId="0" borderId="42" xfId="3" applyNumberFormat="1" applyFont="1" applyFill="1" applyBorder="1"/>
    <xf numFmtId="3" fontId="5" fillId="0" borderId="43" xfId="3" applyNumberFormat="1" applyFont="1" applyFill="1" applyBorder="1"/>
    <xf numFmtId="42" fontId="5" fillId="0" borderId="43" xfId="3" applyNumberFormat="1" applyFont="1" applyFill="1" applyBorder="1"/>
    <xf numFmtId="37" fontId="5" fillId="0" borderId="42" xfId="3" applyNumberFormat="1" applyFont="1" applyFill="1" applyBorder="1"/>
    <xf numFmtId="0" fontId="5" fillId="0" borderId="43" xfId="3" applyNumberFormat="1" applyFont="1" applyFill="1" applyBorder="1"/>
    <xf numFmtId="3" fontId="5" fillId="0" borderId="46" xfId="3" applyNumberFormat="1" applyFont="1" applyFill="1" applyBorder="1"/>
    <xf numFmtId="41" fontId="5" fillId="0" borderId="47" xfId="3" applyNumberFormat="1" applyFont="1" applyFill="1" applyBorder="1"/>
    <xf numFmtId="41" fontId="5" fillId="0" borderId="46" xfId="3" applyNumberFormat="1" applyFont="1" applyFill="1" applyBorder="1"/>
    <xf numFmtId="3" fontId="5" fillId="0" borderId="47" xfId="3" applyNumberFormat="1" applyFont="1" applyFill="1" applyBorder="1"/>
    <xf numFmtId="42" fontId="5" fillId="0" borderId="47" xfId="3" applyNumberFormat="1" applyFont="1" applyFill="1" applyBorder="1"/>
    <xf numFmtId="37" fontId="5" fillId="0" borderId="46" xfId="3" applyNumberFormat="1" applyFont="1" applyFill="1" applyBorder="1"/>
    <xf numFmtId="5" fontId="5" fillId="0" borderId="47" xfId="3" applyNumberFormat="1" applyFont="1" applyFill="1" applyBorder="1"/>
    <xf numFmtId="165" fontId="5" fillId="0" borderId="47" xfId="3" applyNumberFormat="1" applyFont="1" applyFill="1" applyBorder="1"/>
    <xf numFmtId="3" fontId="5" fillId="0" borderId="1" xfId="3" applyNumberFormat="1" applyFont="1" applyFill="1" applyBorder="1"/>
    <xf numFmtId="0" fontId="7" fillId="0" borderId="0" xfId="5" applyFont="1"/>
    <xf numFmtId="0" fontId="2" fillId="0" borderId="0" xfId="5"/>
    <xf numFmtId="0" fontId="12" fillId="0" borderId="0" xfId="0" applyFont="1"/>
    <xf numFmtId="0" fontId="18" fillId="0" borderId="0" xfId="5" applyFont="1" applyBorder="1" applyAlignment="1">
      <alignment horizontal="center"/>
    </xf>
    <xf numFmtId="0" fontId="18" fillId="0" borderId="0" xfId="5" applyFont="1" applyBorder="1" applyAlignment="1">
      <alignment horizontal="center" vertical="top"/>
    </xf>
    <xf numFmtId="0" fontId="2" fillId="0" borderId="0" xfId="5" applyFont="1" applyFill="1" applyBorder="1" applyAlignment="1">
      <alignment horizontal="center" vertical="top"/>
    </xf>
    <xf numFmtId="0" fontId="2" fillId="0" borderId="0" xfId="5" applyFill="1" applyBorder="1" applyAlignment="1">
      <alignment horizontal="center" vertical="top"/>
    </xf>
    <xf numFmtId="0" fontId="18" fillId="0" borderId="0" xfId="5" applyFont="1" applyFill="1" applyBorder="1" applyAlignment="1">
      <alignment horizontal="center" vertical="top"/>
    </xf>
    <xf numFmtId="0" fontId="18" fillId="0" borderId="0" xfId="5" applyFont="1"/>
    <xf numFmtId="166" fontId="11" fillId="0" borderId="0" xfId="0" applyNumberFormat="1" applyFont="1" applyFill="1" applyAlignment="1"/>
    <xf numFmtId="166" fontId="14" fillId="0" borderId="0" xfId="0" applyNumberFormat="1" applyFont="1" applyFill="1" applyAlignment="1"/>
    <xf numFmtId="0" fontId="13" fillId="0" borderId="56" xfId="0" applyNumberFormat="1" applyFont="1" applyFill="1" applyBorder="1" applyAlignment="1">
      <alignment horizontal="right"/>
    </xf>
    <xf numFmtId="0" fontId="13" fillId="0" borderId="57" xfId="0" applyNumberFormat="1" applyFont="1" applyFill="1" applyBorder="1" applyAlignment="1">
      <alignment horizontal="right"/>
    </xf>
    <xf numFmtId="0" fontId="13" fillId="0" borderId="58" xfId="0" applyNumberFormat="1" applyFont="1" applyFill="1" applyBorder="1" applyAlignment="1">
      <alignment horizontal="right"/>
    </xf>
    <xf numFmtId="0" fontId="14" fillId="0" borderId="59" xfId="0" applyNumberFormat="1" applyFont="1" applyFill="1" applyBorder="1" applyAlignment="1">
      <alignment horizontal="left"/>
    </xf>
    <xf numFmtId="37" fontId="14" fillId="0" borderId="60" xfId="0" applyNumberFormat="1" applyFont="1" applyFill="1" applyBorder="1" applyAlignment="1"/>
    <xf numFmtId="37" fontId="14" fillId="0" borderId="61" xfId="0" applyNumberFormat="1" applyFont="1" applyFill="1" applyBorder="1" applyAlignment="1"/>
    <xf numFmtId="37" fontId="14" fillId="0" borderId="62" xfId="0" applyNumberFormat="1" applyFont="1" applyFill="1" applyBorder="1" applyAlignment="1"/>
    <xf numFmtId="0" fontId="14" fillId="0" borderId="63" xfId="0" applyNumberFormat="1" applyFont="1" applyFill="1" applyBorder="1" applyAlignment="1">
      <alignment horizontal="left"/>
    </xf>
    <xf numFmtId="0" fontId="13" fillId="0" borderId="64" xfId="0" applyNumberFormat="1" applyFont="1" applyFill="1" applyBorder="1" applyAlignment="1">
      <alignment horizontal="left" indent="3"/>
    </xf>
    <xf numFmtId="37" fontId="13" fillId="0" borderId="65" xfId="0" applyNumberFormat="1" applyFont="1" applyFill="1" applyBorder="1" applyAlignment="1"/>
    <xf numFmtId="37" fontId="13" fillId="0" borderId="15" xfId="0" applyNumberFormat="1" applyFont="1" applyFill="1" applyBorder="1" applyAlignment="1"/>
    <xf numFmtId="5" fontId="13" fillId="0" borderId="15" xfId="0" applyNumberFormat="1" applyFont="1" applyFill="1" applyBorder="1" applyAlignment="1"/>
    <xf numFmtId="5" fontId="13" fillId="0" borderId="66" xfId="0" applyNumberFormat="1" applyFont="1" applyFill="1" applyBorder="1" applyAlignment="1"/>
    <xf numFmtId="166" fontId="23" fillId="0" borderId="0" xfId="0" applyNumberFormat="1" applyFont="1" applyFill="1" applyAlignment="1"/>
    <xf numFmtId="166" fontId="23" fillId="0" borderId="0" xfId="0" applyNumberFormat="1" applyFont="1" applyFill="1" applyBorder="1" applyAlignment="1"/>
    <xf numFmtId="0" fontId="0" fillId="0" borderId="0" xfId="0" applyFill="1" applyBorder="1" applyAlignment="1">
      <alignment vertical="top" wrapText="1"/>
    </xf>
    <xf numFmtId="166" fontId="23" fillId="0" borderId="0" xfId="0" applyNumberFormat="1" applyFont="1" applyFill="1" applyBorder="1"/>
    <xf numFmtId="166" fontId="25" fillId="0" borderId="0" xfId="0" applyNumberFormat="1" applyFont="1" applyFill="1" applyAlignment="1"/>
    <xf numFmtId="166" fontId="24" fillId="0" borderId="0" xfId="0" applyNumberFormat="1" applyFont="1" applyFill="1" applyAlignment="1">
      <alignment horizontal="center" wrapText="1"/>
    </xf>
    <xf numFmtId="0" fontId="2" fillId="0" borderId="0" xfId="0" applyFont="1" applyFill="1" applyAlignment="1">
      <alignment wrapText="1"/>
    </xf>
    <xf numFmtId="166" fontId="26" fillId="0" borderId="0" xfId="0" applyNumberFormat="1" applyFont="1" applyFill="1" applyAlignment="1"/>
    <xf numFmtId="0" fontId="26" fillId="0" borderId="0" xfId="0" applyFont="1" applyFill="1" applyBorder="1" applyAlignment="1">
      <alignment wrapText="1"/>
    </xf>
    <xf numFmtId="0" fontId="26" fillId="0" borderId="0" xfId="0" applyFont="1" applyFill="1" applyBorder="1" applyAlignment="1"/>
    <xf numFmtId="166" fontId="27" fillId="0" borderId="0" xfId="0" applyNumberFormat="1" applyFont="1" applyFill="1" applyAlignment="1"/>
    <xf numFmtId="166" fontId="7" fillId="0" borderId="0" xfId="0" applyNumberFormat="1" applyFont="1" applyFill="1"/>
    <xf numFmtId="166" fontId="0" fillId="0" borderId="0" xfId="0" applyNumberFormat="1" applyFill="1"/>
    <xf numFmtId="0" fontId="5" fillId="0" borderId="26" xfId="0" applyFont="1" applyFill="1" applyBorder="1"/>
    <xf numFmtId="3" fontId="5" fillId="0" borderId="34" xfId="0" applyNumberFormat="1" applyFont="1" applyFill="1" applyBorder="1"/>
    <xf numFmtId="37" fontId="10" fillId="0" borderId="85" xfId="0" applyNumberFormat="1" applyFont="1" applyFill="1" applyBorder="1" applyAlignment="1"/>
    <xf numFmtId="37" fontId="10" fillId="0" borderId="86" xfId="0" applyNumberFormat="1" applyFont="1" applyFill="1" applyBorder="1" applyAlignment="1"/>
    <xf numFmtId="37" fontId="10" fillId="0" borderId="87" xfId="0" applyNumberFormat="1" applyFont="1" applyFill="1" applyBorder="1" applyAlignment="1"/>
    <xf numFmtId="37" fontId="10" fillId="0" borderId="88" xfId="0" applyNumberFormat="1" applyFont="1" applyFill="1" applyBorder="1" applyAlignment="1"/>
    <xf numFmtId="0" fontId="17" fillId="0" borderId="89" xfId="0" applyNumberFormat="1" applyFont="1" applyFill="1" applyBorder="1" applyAlignment="1">
      <alignment horizontal="left" indent="5"/>
    </xf>
    <xf numFmtId="37" fontId="17" fillId="0" borderId="90" xfId="0" applyNumberFormat="1" applyFont="1" applyFill="1" applyBorder="1" applyAlignment="1"/>
    <xf numFmtId="37" fontId="17" fillId="0" borderId="91" xfId="0" applyNumberFormat="1" applyFont="1" applyFill="1" applyBorder="1" applyAlignment="1"/>
    <xf numFmtId="166" fontId="7" fillId="0" borderId="0" xfId="0" applyNumberFormat="1" applyFont="1" applyFill="1" applyBorder="1"/>
    <xf numFmtId="0" fontId="17" fillId="0" borderId="54" xfId="0" applyNumberFormat="1" applyFont="1" applyFill="1" applyBorder="1" applyAlignment="1">
      <alignment horizontal="left" indent="5"/>
    </xf>
    <xf numFmtId="37" fontId="17" fillId="0" borderId="92" xfId="0" applyNumberFormat="1" applyFont="1" applyFill="1" applyBorder="1" applyAlignment="1"/>
    <xf numFmtId="37" fontId="17" fillId="0" borderId="93" xfId="0" applyNumberFormat="1" applyFont="1" applyFill="1" applyBorder="1" applyAlignment="1"/>
    <xf numFmtId="37" fontId="17" fillId="0" borderId="94" xfId="0" applyNumberFormat="1" applyFont="1" applyFill="1" applyBorder="1" applyAlignment="1"/>
    <xf numFmtId="0" fontId="10" fillId="0" borderId="95" xfId="0" applyNumberFormat="1" applyFont="1" applyFill="1" applyBorder="1" applyAlignment="1">
      <alignment horizontal="left"/>
    </xf>
    <xf numFmtId="37" fontId="5" fillId="0" borderId="96" xfId="0" applyNumberFormat="1" applyFont="1" applyFill="1" applyBorder="1"/>
    <xf numFmtId="37" fontId="5" fillId="0" borderId="97" xfId="0" applyNumberFormat="1" applyFont="1" applyFill="1" applyBorder="1"/>
    <xf numFmtId="37" fontId="10" fillId="0" borderId="96" xfId="0" applyNumberFormat="1" applyFont="1" applyFill="1" applyBorder="1" applyAlignment="1"/>
    <xf numFmtId="37" fontId="10" fillId="0" borderId="62" xfId="0" applyNumberFormat="1" applyFont="1" applyFill="1" applyBorder="1" applyAlignment="1"/>
    <xf numFmtId="0" fontId="10" fillId="0" borderId="98" xfId="0" applyNumberFormat="1" applyFont="1" applyFill="1" applyBorder="1" applyAlignment="1">
      <alignment horizontal="left"/>
    </xf>
    <xf numFmtId="0" fontId="17" fillId="0" borderId="99" xfId="0" applyNumberFormat="1" applyFont="1" applyFill="1" applyBorder="1" applyAlignment="1">
      <alignment horizontal="left" indent="5"/>
    </xf>
    <xf numFmtId="37" fontId="16" fillId="0" borderId="100" xfId="0" applyNumberFormat="1" applyFont="1" applyFill="1" applyBorder="1"/>
    <xf numFmtId="37" fontId="16" fillId="0" borderId="101" xfId="0" applyNumberFormat="1" applyFont="1" applyFill="1" applyBorder="1"/>
    <xf numFmtId="37" fontId="16" fillId="0" borderId="102" xfId="0" applyNumberFormat="1" applyFont="1" applyFill="1" applyBorder="1"/>
    <xf numFmtId="166" fontId="0" fillId="0" borderId="0" xfId="0" applyNumberFormat="1" applyFill="1" applyBorder="1"/>
    <xf numFmtId="166" fontId="6" fillId="0" borderId="0" xfId="0" applyNumberFormat="1" applyFont="1" applyFill="1" applyBorder="1"/>
    <xf numFmtId="37" fontId="0" fillId="0" borderId="0" xfId="0" applyNumberFormat="1" applyFill="1" applyBorder="1"/>
    <xf numFmtId="166" fontId="2" fillId="0" borderId="0" xfId="0" applyNumberFormat="1" applyFont="1" applyFill="1" applyBorder="1"/>
    <xf numFmtId="166" fontId="29" fillId="0" borderId="0" xfId="0" applyNumberFormat="1" applyFont="1" applyFill="1" applyBorder="1"/>
    <xf numFmtId="166" fontId="30" fillId="0" borderId="0" xfId="0" applyNumberFormat="1" applyFont="1" applyFill="1" applyBorder="1" applyAlignment="1">
      <alignment horizontal="centerContinuous"/>
    </xf>
    <xf numFmtId="166" fontId="2" fillId="0" borderId="0" xfId="0" applyNumberFormat="1" applyFont="1" applyFill="1" applyBorder="1" applyAlignment="1">
      <alignment horizontal="centerContinuous"/>
    </xf>
    <xf numFmtId="0" fontId="2" fillId="0" borderId="0" xfId="0" applyFont="1" applyFill="1"/>
    <xf numFmtId="166" fontId="2" fillId="0" borderId="0" xfId="0" applyNumberFormat="1" applyFont="1" applyFill="1"/>
    <xf numFmtId="166" fontId="12" fillId="0" borderId="0" xfId="0" applyNumberFormat="1" applyFont="1" applyFill="1"/>
    <xf numFmtId="0" fontId="8" fillId="0" borderId="56" xfId="0" applyNumberFormat="1" applyFont="1" applyFill="1" applyBorder="1" applyAlignment="1">
      <alignment horizontal="right"/>
    </xf>
    <xf numFmtId="0" fontId="8" fillId="0" borderId="57" xfId="0" applyNumberFormat="1" applyFont="1" applyFill="1" applyBorder="1" applyAlignment="1">
      <alignment horizontal="right"/>
    </xf>
    <xf numFmtId="0" fontId="8" fillId="0" borderId="58" xfId="0" applyNumberFormat="1" applyFont="1" applyFill="1" applyBorder="1" applyAlignment="1">
      <alignment horizontal="right"/>
    </xf>
    <xf numFmtId="0" fontId="34" fillId="0" borderId="60" xfId="0" applyNumberFormat="1" applyFont="1" applyFill="1" applyBorder="1" applyAlignment="1">
      <alignment horizontal="left"/>
    </xf>
    <xf numFmtId="37" fontId="34" fillId="0" borderId="60" xfId="0" applyNumberFormat="1" applyFont="1" applyFill="1" applyBorder="1" applyAlignment="1"/>
    <xf numFmtId="37" fontId="34" fillId="0" borderId="61" xfId="0" applyNumberFormat="1" applyFont="1" applyFill="1" applyBorder="1" applyAlignment="1"/>
    <xf numFmtId="37" fontId="34" fillId="0" borderId="62" xfId="0" applyNumberFormat="1" applyFont="1" applyFill="1" applyBorder="1" applyAlignment="1"/>
    <xf numFmtId="37" fontId="34" fillId="0" borderId="65" xfId="0" applyNumberFormat="1" applyFont="1" applyFill="1" applyBorder="1" applyAlignment="1"/>
    <xf numFmtId="37" fontId="34" fillId="0" borderId="15" xfId="0" applyNumberFormat="1" applyFont="1" applyFill="1" applyBorder="1" applyAlignment="1"/>
    <xf numFmtId="37" fontId="34" fillId="0" borderId="66" xfId="0" applyNumberFormat="1" applyFont="1" applyFill="1" applyBorder="1" applyAlignment="1"/>
    <xf numFmtId="0" fontId="8" fillId="0" borderId="64" xfId="0" applyNumberFormat="1" applyFont="1" applyFill="1" applyBorder="1" applyAlignment="1">
      <alignment horizontal="left"/>
    </xf>
    <xf numFmtId="37" fontId="8" fillId="0" borderId="64" xfId="0" applyNumberFormat="1" applyFont="1" applyFill="1" applyBorder="1" applyAlignment="1"/>
    <xf numFmtId="37" fontId="8" fillId="0" borderId="27" xfId="0" applyNumberFormat="1" applyFont="1" applyFill="1" applyBorder="1" applyAlignment="1"/>
    <xf numFmtId="37" fontId="8" fillId="0" borderId="102" xfId="0" applyNumberFormat="1" applyFont="1" applyFill="1" applyBorder="1" applyAlignment="1"/>
    <xf numFmtId="0" fontId="8" fillId="0" borderId="54" xfId="0" applyNumberFormat="1" applyFont="1" applyFill="1" applyBorder="1" applyAlignment="1">
      <alignment horizontal="left"/>
    </xf>
    <xf numFmtId="37" fontId="8" fillId="0" borderId="54" xfId="0" applyNumberFormat="1" applyFont="1" applyFill="1" applyBorder="1" applyAlignment="1"/>
    <xf numFmtId="37" fontId="8" fillId="0" borderId="0" xfId="0" applyNumberFormat="1" applyFont="1" applyFill="1" applyBorder="1" applyAlignment="1"/>
    <xf numFmtId="37" fontId="8" fillId="0" borderId="55" xfId="0" applyNumberFormat="1" applyFont="1" applyFill="1" applyBorder="1" applyAlignment="1"/>
    <xf numFmtId="0" fontId="8" fillId="0" borderId="60" xfId="0" applyNumberFormat="1" applyFont="1" applyFill="1" applyBorder="1" applyAlignment="1">
      <alignment horizontal="left"/>
    </xf>
    <xf numFmtId="4" fontId="34" fillId="0" borderId="60" xfId="0" applyNumberFormat="1" applyFont="1" applyFill="1" applyBorder="1" applyAlignment="1"/>
    <xf numFmtId="165" fontId="8" fillId="0" borderId="61" xfId="0" applyNumberFormat="1" applyFont="1" applyFill="1" applyBorder="1" applyAlignment="1"/>
    <xf numFmtId="4" fontId="14" fillId="0" borderId="60" xfId="0" applyNumberFormat="1" applyFont="1" applyFill="1" applyBorder="1" applyAlignment="1"/>
    <xf numFmtId="4" fontId="34" fillId="0" borderId="62" xfId="0" applyNumberFormat="1" applyFont="1" applyFill="1" applyBorder="1" applyAlignment="1"/>
    <xf numFmtId="4" fontId="34" fillId="0" borderId="60" xfId="0" applyNumberFormat="1" applyFont="1" applyFill="1" applyBorder="1" applyAlignment="1">
      <alignment horizontal="right"/>
    </xf>
    <xf numFmtId="0" fontId="8" fillId="0" borderId="89" xfId="0" applyNumberFormat="1" applyFont="1" applyFill="1" applyBorder="1" applyAlignment="1">
      <alignment horizontal="left"/>
    </xf>
    <xf numFmtId="4" fontId="34" fillId="0" borderId="89" xfId="0" applyNumberFormat="1" applyFont="1" applyFill="1" applyBorder="1" applyAlignment="1">
      <alignment horizontal="right"/>
    </xf>
    <xf numFmtId="3" fontId="8" fillId="0" borderId="108" xfId="0" applyNumberFormat="1" applyFont="1" applyFill="1" applyBorder="1" applyAlignment="1"/>
    <xf numFmtId="4" fontId="34" fillId="0" borderId="89" xfId="0" applyNumberFormat="1" applyFont="1" applyFill="1" applyBorder="1" applyAlignment="1"/>
    <xf numFmtId="4" fontId="34" fillId="0" borderId="109" xfId="0" applyNumberFormat="1" applyFont="1" applyFill="1" applyBorder="1" applyAlignment="1"/>
    <xf numFmtId="166" fontId="4" fillId="0" borderId="0" xfId="0" applyNumberFormat="1" applyFont="1" applyFill="1" applyAlignment="1">
      <alignment horizontal="center"/>
    </xf>
    <xf numFmtId="166" fontId="10" fillId="0" borderId="0" xfId="0" applyNumberFormat="1" applyFont="1" applyFill="1" applyAlignment="1"/>
    <xf numFmtId="166" fontId="35" fillId="0" borderId="0" xfId="0" applyNumberFormat="1" applyFont="1" applyFill="1" applyAlignment="1">
      <alignment horizontal="centerContinuous"/>
    </xf>
    <xf numFmtId="166" fontId="20" fillId="0" borderId="0" xfId="0" applyNumberFormat="1" applyFont="1" applyFill="1" applyAlignment="1">
      <alignment horizontal="centerContinuous"/>
    </xf>
    <xf numFmtId="166" fontId="29" fillId="0" borderId="0" xfId="0" applyNumberFormat="1" applyFont="1" applyFill="1" applyAlignment="1"/>
    <xf numFmtId="0" fontId="36" fillId="0" borderId="0" xfId="0" applyFont="1" applyFill="1"/>
    <xf numFmtId="166" fontId="2" fillId="0" borderId="0" xfId="0" applyNumberFormat="1" applyFont="1" applyFill="1" applyAlignment="1"/>
    <xf numFmtId="166" fontId="7" fillId="0" borderId="0" xfId="0" applyNumberFormat="1" applyFont="1" applyFill="1" applyAlignment="1"/>
    <xf numFmtId="0" fontId="5" fillId="0" borderId="0" xfId="0" applyNumberFormat="1" applyFont="1" applyFill="1" applyBorder="1" applyAlignment="1">
      <alignment horizontal="center"/>
    </xf>
    <xf numFmtId="0" fontId="0" fillId="0" borderId="0" xfId="0" applyNumberFormat="1" applyFill="1" applyBorder="1" applyAlignment="1"/>
    <xf numFmtId="0" fontId="9" fillId="0" borderId="56" xfId="0" applyNumberFormat="1" applyFont="1" applyFill="1" applyBorder="1" applyAlignment="1">
      <alignment horizontal="right"/>
    </xf>
    <xf numFmtId="0" fontId="9" fillId="0" borderId="57" xfId="0" applyNumberFormat="1" applyFont="1" applyFill="1" applyBorder="1" applyAlignment="1">
      <alignment horizontal="right"/>
    </xf>
    <xf numFmtId="0" fontId="9" fillId="0" borderId="58" xfId="0" applyNumberFormat="1" applyFont="1" applyFill="1" applyBorder="1" applyAlignment="1">
      <alignment horizontal="right"/>
    </xf>
    <xf numFmtId="0" fontId="10" fillId="0" borderId="59" xfId="0" applyNumberFormat="1" applyFont="1" applyFill="1" applyBorder="1" applyAlignment="1">
      <alignment horizontal="left" indent="1"/>
    </xf>
    <xf numFmtId="37" fontId="10" fillId="0" borderId="60" xfId="0" applyNumberFormat="1" applyFont="1" applyFill="1" applyBorder="1" applyAlignment="1"/>
    <xf numFmtId="37" fontId="10" fillId="0" borderId="61" xfId="0" applyNumberFormat="1" applyFont="1" applyFill="1" applyBorder="1" applyAlignment="1"/>
    <xf numFmtId="0" fontId="10" fillId="0" borderId="63" xfId="0" applyNumberFormat="1" applyFont="1" applyFill="1" applyBorder="1" applyAlignment="1">
      <alignment horizontal="left" indent="1"/>
    </xf>
    <xf numFmtId="0" fontId="10" fillId="0" borderId="110" xfId="0" applyNumberFormat="1" applyFont="1" applyFill="1" applyBorder="1" applyAlignment="1">
      <alignment horizontal="left" indent="1"/>
    </xf>
    <xf numFmtId="37" fontId="10" fillId="0" borderId="54" xfId="0" applyNumberFormat="1" applyFont="1" applyFill="1" applyBorder="1" applyAlignment="1"/>
    <xf numFmtId="37" fontId="10" fillId="0" borderId="0" xfId="0" applyNumberFormat="1" applyFont="1" applyFill="1" applyBorder="1" applyAlignment="1"/>
    <xf numFmtId="37" fontId="10" fillId="0" borderId="55" xfId="0" applyNumberFormat="1" applyFont="1" applyFill="1" applyBorder="1" applyAlignment="1"/>
    <xf numFmtId="0" fontId="10" fillId="0" borderId="111" xfId="0" applyNumberFormat="1" applyFont="1" applyFill="1" applyBorder="1" applyAlignment="1">
      <alignment horizontal="left" indent="2"/>
    </xf>
    <xf numFmtId="37" fontId="10" fillId="0" borderId="64" xfId="0" applyNumberFormat="1" applyFont="1" applyFill="1" applyBorder="1" applyAlignment="1"/>
    <xf numFmtId="37" fontId="10" fillId="0" borderId="27" xfId="0" applyNumberFormat="1" applyFont="1" applyFill="1" applyBorder="1" applyAlignment="1"/>
    <xf numFmtId="37" fontId="10" fillId="0" borderId="102" xfId="0" applyNumberFormat="1" applyFont="1" applyFill="1" applyBorder="1" applyAlignment="1"/>
    <xf numFmtId="0" fontId="10" fillId="0" borderId="63" xfId="0" applyNumberFormat="1" applyFont="1" applyFill="1" applyBorder="1" applyAlignment="1">
      <alignment horizontal="left" indent="2"/>
    </xf>
    <xf numFmtId="0" fontId="9" fillId="0" borderId="63" xfId="0" applyNumberFormat="1" applyFont="1" applyFill="1" applyBorder="1" applyAlignment="1">
      <alignment horizontal="left" indent="3"/>
    </xf>
    <xf numFmtId="167" fontId="9" fillId="0" borderId="60" xfId="0" applyNumberFormat="1" applyFont="1" applyFill="1" applyBorder="1" applyAlignment="1"/>
    <xf numFmtId="37" fontId="9" fillId="0" borderId="61" xfId="0" applyNumberFormat="1" applyFont="1" applyFill="1" applyBorder="1" applyAlignment="1"/>
    <xf numFmtId="5" fontId="9" fillId="0" borderId="62" xfId="0" applyNumberFormat="1" applyFont="1" applyFill="1" applyBorder="1" applyAlignment="1"/>
    <xf numFmtId="0" fontId="9" fillId="0" borderId="63" xfId="0" applyNumberFormat="1" applyFont="1" applyFill="1" applyBorder="1" applyAlignment="1">
      <alignment horizontal="left" indent="2"/>
    </xf>
    <xf numFmtId="37" fontId="9" fillId="0" borderId="89" xfId="0" applyNumberFormat="1" applyFont="1" applyFill="1" applyBorder="1" applyAlignment="1"/>
    <xf numFmtId="5" fontId="9" fillId="0" borderId="108" xfId="0" applyNumberFormat="1" applyFont="1" applyFill="1" applyBorder="1" applyAlignment="1"/>
    <xf numFmtId="37" fontId="9" fillId="0" borderId="109" xfId="0" applyNumberFormat="1" applyFont="1" applyFill="1" applyBorder="1" applyAlignment="1"/>
    <xf numFmtId="37" fontId="10" fillId="0" borderId="60" xfId="0" applyNumberFormat="1" applyFont="1" applyFill="1" applyBorder="1" applyAlignment="1">
      <alignment horizontal="right"/>
    </xf>
    <xf numFmtId="37" fontId="10" fillId="0" borderId="110" xfId="0" applyNumberFormat="1" applyFont="1" applyFill="1" applyBorder="1" applyAlignment="1"/>
    <xf numFmtId="37" fontId="10" fillId="0" borderId="112" xfId="0" applyNumberFormat="1" applyFont="1" applyFill="1" applyBorder="1" applyAlignment="1"/>
    <xf numFmtId="37" fontId="10" fillId="0" borderId="113" xfId="0" applyNumberFormat="1" applyFont="1" applyFill="1" applyBorder="1" applyAlignment="1"/>
    <xf numFmtId="0" fontId="10" fillId="0" borderId="0" xfId="0" applyNumberFormat="1" applyFont="1" applyFill="1" applyBorder="1" applyAlignment="1">
      <alignment horizontal="left" indent="1"/>
    </xf>
    <xf numFmtId="0" fontId="14" fillId="0" borderId="0" xfId="0" applyFont="1" applyFill="1"/>
    <xf numFmtId="166" fontId="10" fillId="0" borderId="0" xfId="0" applyNumberFormat="1" applyFont="1" applyFill="1" applyBorder="1" applyAlignment="1"/>
    <xf numFmtId="166" fontId="14" fillId="0" borderId="0" xfId="0" applyNumberFormat="1" applyFont="1" applyFill="1"/>
    <xf numFmtId="166" fontId="38" fillId="0" borderId="0" xfId="0" applyNumberFormat="1" applyFont="1" applyFill="1" applyBorder="1" applyAlignment="1"/>
    <xf numFmtId="166" fontId="29" fillId="0" borderId="0" xfId="0" applyNumberFormat="1" applyFont="1" applyFill="1"/>
    <xf numFmtId="166" fontId="2" fillId="0" borderId="0" xfId="0" applyNumberFormat="1" applyFont="1" applyFill="1" applyAlignment="1">
      <alignment horizontal="centerContinuous"/>
    </xf>
    <xf numFmtId="0" fontId="2" fillId="0" borderId="0" xfId="0" applyFont="1" applyFill="1" applyBorder="1" applyAlignment="1">
      <alignment vertical="top" wrapText="1"/>
    </xf>
    <xf numFmtId="0" fontId="39" fillId="0" borderId="0" xfId="0" applyFont="1" applyFill="1" applyBorder="1" applyAlignment="1">
      <alignment vertical="top" wrapText="1"/>
    </xf>
    <xf numFmtId="166" fontId="26" fillId="0" borderId="0" xfId="0" applyNumberFormat="1" applyFont="1" applyFill="1" applyBorder="1" applyAlignment="1">
      <alignment vertical="top" wrapText="1"/>
    </xf>
    <xf numFmtId="0" fontId="26" fillId="0" borderId="0" xfId="0" applyFont="1" applyFill="1" applyBorder="1" applyAlignment="1">
      <alignment vertical="top" wrapText="1"/>
    </xf>
    <xf numFmtId="0" fontId="0" fillId="0" borderId="0" xfId="0" applyFill="1" applyBorder="1" applyAlignment="1">
      <alignment vertical="top" wrapText="1"/>
    </xf>
    <xf numFmtId="166" fontId="10" fillId="0" borderId="0" xfId="0" applyNumberFormat="1" applyFont="1" applyFill="1" applyAlignment="1">
      <alignment horizontal="right"/>
    </xf>
    <xf numFmtId="166" fontId="4" fillId="0" borderId="0" xfId="0" applyNumberFormat="1" applyFont="1" applyFill="1" applyAlignment="1"/>
    <xf numFmtId="166" fontId="40" fillId="0" borderId="0" xfId="0" applyNumberFormat="1" applyFont="1" applyFill="1" applyAlignment="1"/>
    <xf numFmtId="166" fontId="5" fillId="0" borderId="0" xfId="0" applyNumberFormat="1" applyFont="1" applyFill="1" applyAlignment="1"/>
    <xf numFmtId="0" fontId="13" fillId="0" borderId="0" xfId="6" applyNumberFormat="1" applyFont="1" applyFill="1"/>
    <xf numFmtId="0" fontId="15" fillId="0" borderId="0" xfId="6" applyNumberFormat="1" applyFont="1" applyFill="1" applyAlignment="1"/>
    <xf numFmtId="0" fontId="5" fillId="0" borderId="0" xfId="6" applyNumberFormat="1" applyFont="1" applyFill="1" applyAlignment="1"/>
    <xf numFmtId="0" fontId="11" fillId="0" borderId="0" xfId="7" applyFont="1" applyFill="1"/>
    <xf numFmtId="0" fontId="5" fillId="0" borderId="0" xfId="7" applyFont="1" applyFill="1"/>
    <xf numFmtId="0" fontId="5" fillId="0" borderId="0" xfId="6" applyNumberFormat="1" applyFont="1" applyFill="1"/>
    <xf numFmtId="1" fontId="8" fillId="0" borderId="0" xfId="6" applyNumberFormat="1" applyFont="1" applyFill="1" applyAlignment="1">
      <alignment horizontal="centerContinuous"/>
    </xf>
    <xf numFmtId="1" fontId="10" fillId="0" borderId="0" xfId="6" applyNumberFormat="1" applyFont="1" applyFill="1" applyAlignment="1">
      <alignment horizontal="centerContinuous"/>
    </xf>
    <xf numFmtId="1" fontId="34" fillId="0" borderId="0" xfId="6" applyNumberFormat="1" applyFont="1" applyFill="1" applyAlignment="1">
      <alignment horizontal="centerContinuous"/>
    </xf>
    <xf numFmtId="0" fontId="5" fillId="0" borderId="0" xfId="6" applyNumberFormat="1" applyFont="1" applyFill="1" applyBorder="1" applyAlignment="1"/>
    <xf numFmtId="1" fontId="10" fillId="0" borderId="39" xfId="6" applyNumberFormat="1" applyFont="1" applyFill="1" applyBorder="1" applyAlignment="1"/>
    <xf numFmtId="1" fontId="10" fillId="0" borderId="41" xfId="6" applyNumberFormat="1" applyFont="1" applyFill="1" applyBorder="1" applyAlignment="1"/>
    <xf numFmtId="1" fontId="10" fillId="0" borderId="40" xfId="6" applyNumberFormat="1" applyFont="1" applyFill="1" applyBorder="1" applyAlignment="1"/>
    <xf numFmtId="1" fontId="10" fillId="0" borderId="114" xfId="6" applyNumberFormat="1" applyFont="1" applyFill="1" applyBorder="1" applyAlignment="1">
      <alignment horizontal="center"/>
    </xf>
    <xf numFmtId="1" fontId="10" fillId="0" borderId="40" xfId="6" applyNumberFormat="1" applyFont="1" applyFill="1" applyBorder="1" applyAlignment="1">
      <alignment horizontal="center"/>
    </xf>
    <xf numFmtId="1" fontId="10" fillId="0" borderId="42" xfId="6" applyNumberFormat="1" applyFont="1" applyFill="1" applyBorder="1" applyAlignment="1"/>
    <xf numFmtId="1" fontId="10" fillId="0" borderId="0" xfId="6" applyNumberFormat="1" applyFont="1" applyFill="1" applyBorder="1" applyAlignment="1"/>
    <xf numFmtId="1" fontId="10" fillId="0" borderId="43" xfId="6" applyNumberFormat="1" applyFont="1" applyFill="1" applyBorder="1" applyAlignment="1"/>
    <xf numFmtId="1" fontId="10" fillId="0" borderId="115" xfId="6" applyNumberFormat="1" applyFont="1" applyFill="1" applyBorder="1" applyAlignment="1">
      <alignment horizontal="center"/>
    </xf>
    <xf numFmtId="1" fontId="10" fillId="0" borderId="47" xfId="6" applyNumberFormat="1" applyFont="1" applyFill="1" applyBorder="1" applyAlignment="1">
      <alignment horizontal="center"/>
    </xf>
    <xf numFmtId="1" fontId="9" fillId="0" borderId="50" xfId="6" applyNumberFormat="1" applyFont="1" applyFill="1" applyBorder="1" applyAlignment="1"/>
    <xf numFmtId="1" fontId="9" fillId="0" borderId="27" xfId="6" applyNumberFormat="1" applyFont="1" applyFill="1" applyBorder="1" applyAlignment="1"/>
    <xf numFmtId="1" fontId="9" fillId="0" borderId="38" xfId="6" applyNumberFormat="1" applyFont="1" applyFill="1" applyBorder="1" applyAlignment="1"/>
    <xf numFmtId="3" fontId="9" fillId="0" borderId="116" xfId="6" applyNumberFormat="1" applyFont="1" applyFill="1" applyBorder="1" applyAlignment="1"/>
    <xf numFmtId="3" fontId="9" fillId="0" borderId="38" xfId="6" applyNumberFormat="1" applyFont="1" applyFill="1" applyBorder="1" applyAlignment="1"/>
    <xf numFmtId="1" fontId="10" fillId="0" borderId="50" xfId="6" applyNumberFormat="1" applyFont="1" applyFill="1" applyBorder="1" applyAlignment="1"/>
    <xf numFmtId="1" fontId="10" fillId="0" borderId="27" xfId="6" applyNumberFormat="1" applyFont="1" applyFill="1" applyBorder="1" applyAlignment="1"/>
    <xf numFmtId="1" fontId="10" fillId="0" borderId="38" xfId="6" applyNumberFormat="1" applyFont="1" applyFill="1" applyBorder="1" applyAlignment="1"/>
    <xf numFmtId="3" fontId="10" fillId="0" borderId="116" xfId="6" applyNumberFormat="1" applyFont="1" applyFill="1" applyBorder="1" applyAlignment="1"/>
    <xf numFmtId="3" fontId="10" fillId="0" borderId="38" xfId="6" applyNumberFormat="1" applyFont="1" applyFill="1" applyBorder="1" applyAlignment="1"/>
    <xf numFmtId="37" fontId="10" fillId="0" borderId="116" xfId="6" applyNumberFormat="1" applyFont="1" applyFill="1" applyBorder="1" applyAlignment="1"/>
    <xf numFmtId="37" fontId="10" fillId="0" borderId="38" xfId="6" applyNumberFormat="1" applyFont="1" applyFill="1" applyBorder="1" applyAlignment="1"/>
    <xf numFmtId="1" fontId="10" fillId="0" borderId="116" xfId="6" applyNumberFormat="1" applyFont="1" applyFill="1" applyBorder="1" applyAlignment="1"/>
    <xf numFmtId="3" fontId="5" fillId="0" borderId="38" xfId="6" applyNumberFormat="1" applyFont="1" applyFill="1" applyBorder="1"/>
    <xf numFmtId="3" fontId="10" fillId="0" borderId="117" xfId="6" applyNumberFormat="1" applyFont="1" applyFill="1" applyBorder="1" applyAlignment="1"/>
    <xf numFmtId="3" fontId="10" fillId="0" borderId="118" xfId="6" applyNumberFormat="1" applyFont="1" applyFill="1" applyBorder="1" applyAlignment="1"/>
    <xf numFmtId="37" fontId="10" fillId="0" borderId="119" xfId="6" applyNumberFormat="1" applyFont="1" applyFill="1" applyBorder="1" applyAlignment="1"/>
    <xf numFmtId="37" fontId="10" fillId="0" borderId="45" xfId="6" applyNumberFormat="1" applyFont="1" applyFill="1" applyBorder="1" applyAlignment="1"/>
    <xf numFmtId="37" fontId="10" fillId="0" borderId="118" xfId="6" applyNumberFormat="1" applyFont="1" applyFill="1" applyBorder="1" applyAlignment="1"/>
    <xf numFmtId="3" fontId="15" fillId="0" borderId="38" xfId="6" applyNumberFormat="1" applyFont="1" applyFill="1" applyBorder="1"/>
    <xf numFmtId="3" fontId="5" fillId="0" borderId="45" xfId="6" applyNumberFormat="1" applyFont="1" applyFill="1" applyBorder="1"/>
    <xf numFmtId="1" fontId="10" fillId="0" borderId="120" xfId="6" applyNumberFormat="1" applyFont="1" applyFill="1" applyBorder="1" applyAlignment="1"/>
    <xf numFmtId="1" fontId="10" fillId="0" borderId="52" xfId="6" applyNumberFormat="1" applyFont="1" applyFill="1" applyBorder="1" applyAlignment="1"/>
    <xf numFmtId="1" fontId="10" fillId="0" borderId="118" xfId="6" applyNumberFormat="1" applyFont="1" applyFill="1" applyBorder="1" applyAlignment="1"/>
    <xf numFmtId="3" fontId="5" fillId="0" borderId="118" xfId="6" applyNumberFormat="1" applyFont="1" applyFill="1" applyBorder="1"/>
    <xf numFmtId="1" fontId="9" fillId="0" borderId="48" xfId="6" applyNumberFormat="1" applyFont="1" applyFill="1" applyBorder="1" applyAlignment="1"/>
    <xf numFmtId="1" fontId="9" fillId="0" borderId="121" xfId="6" applyNumberFormat="1" applyFont="1" applyFill="1" applyBorder="1" applyAlignment="1"/>
    <xf numFmtId="1" fontId="9" fillId="0" borderId="49" xfId="6" applyNumberFormat="1" applyFont="1" applyFill="1" applyBorder="1" applyAlignment="1"/>
    <xf numFmtId="3" fontId="9" fillId="0" borderId="122" xfId="6" applyNumberFormat="1" applyFont="1" applyFill="1" applyBorder="1" applyAlignment="1"/>
    <xf numFmtId="165" fontId="9" fillId="0" borderId="49" xfId="6" applyNumberFormat="1" applyFont="1" applyFill="1" applyBorder="1" applyAlignment="1"/>
    <xf numFmtId="3" fontId="10" fillId="0" borderId="0" xfId="6" applyNumberFormat="1" applyFont="1" applyFill="1" applyBorder="1" applyAlignment="1"/>
    <xf numFmtId="1" fontId="10" fillId="0" borderId="0" xfId="6" applyNumberFormat="1" applyFont="1" applyFill="1" applyAlignment="1"/>
    <xf numFmtId="0" fontId="5" fillId="0" borderId="0" xfId="6" applyFont="1" applyFill="1" applyBorder="1"/>
    <xf numFmtId="3" fontId="10" fillId="0" borderId="0" xfId="6" applyNumberFormat="1" applyFont="1" applyFill="1" applyAlignment="1"/>
    <xf numFmtId="1" fontId="41" fillId="0" borderId="0" xfId="6" applyNumberFormat="1" applyFont="1" applyFill="1" applyAlignment="1"/>
    <xf numFmtId="0" fontId="6" fillId="0" borderId="0" xfId="6" applyFont="1" applyFill="1"/>
    <xf numFmtId="3" fontId="41" fillId="0" borderId="0" xfId="6" applyNumberFormat="1" applyFont="1" applyFill="1" applyAlignment="1"/>
    <xf numFmtId="0" fontId="6" fillId="0" borderId="0" xfId="7" applyFill="1"/>
    <xf numFmtId="0" fontId="42" fillId="0" borderId="0" xfId="6" applyNumberFormat="1" applyFont="1" applyFill="1"/>
    <xf numFmtId="0" fontId="14" fillId="0" borderId="0" xfId="0" applyFont="1" applyAlignment="1"/>
    <xf numFmtId="3" fontId="5" fillId="0" borderId="0" xfId="3" applyNumberFormat="1" applyFont="1" applyFill="1" applyBorder="1"/>
    <xf numFmtId="42" fontId="5" fillId="0" borderId="0" xfId="3" applyNumberFormat="1" applyFont="1" applyFill="1" applyBorder="1"/>
    <xf numFmtId="37" fontId="5" fillId="0" borderId="0" xfId="3" applyNumberFormat="1" applyFont="1" applyFill="1" applyBorder="1"/>
    <xf numFmtId="5" fontId="5" fillId="0" borderId="0" xfId="3" applyNumberFormat="1" applyFont="1" applyFill="1" applyBorder="1"/>
    <xf numFmtId="165" fontId="5" fillId="0" borderId="0" xfId="3" applyNumberFormat="1" applyFont="1" applyFill="1" applyBorder="1"/>
    <xf numFmtId="0" fontId="14" fillId="0" borderId="0" xfId="0" applyFont="1" applyAlignment="1">
      <alignment horizontal="center"/>
    </xf>
    <xf numFmtId="37" fontId="19" fillId="0" borderId="0" xfId="0" applyNumberFormat="1" applyFont="1" applyAlignment="1">
      <alignment horizontal="center"/>
    </xf>
    <xf numFmtId="5" fontId="19" fillId="0" borderId="0" xfId="0" applyNumberFormat="1" applyFont="1" applyAlignment="1">
      <alignment horizontal="center"/>
    </xf>
    <xf numFmtId="37" fontId="14" fillId="0" borderId="0" xfId="0" applyNumberFormat="1" applyFont="1" applyAlignment="1">
      <alignment horizontal="center" wrapText="1"/>
    </xf>
    <xf numFmtId="167" fontId="14" fillId="0" borderId="0" xfId="0" applyNumberFormat="1" applyFont="1" applyAlignment="1">
      <alignment horizontal="center" wrapText="1"/>
    </xf>
    <xf numFmtId="0" fontId="46" fillId="0" borderId="0" xfId="0" applyFont="1" applyBorder="1" applyAlignment="1">
      <alignment horizontal="center"/>
    </xf>
    <xf numFmtId="0" fontId="12" fillId="0" borderId="0" xfId="5" applyFont="1"/>
    <xf numFmtId="0" fontId="13" fillId="0" borderId="0" xfId="0" applyFont="1" applyAlignment="1"/>
    <xf numFmtId="0" fontId="13" fillId="0" borderId="0" xfId="5" applyFont="1"/>
    <xf numFmtId="37" fontId="13" fillId="0" borderId="0" xfId="0" applyNumberFormat="1" applyFont="1" applyAlignment="1">
      <alignment horizontal="center"/>
    </xf>
    <xf numFmtId="167" fontId="13" fillId="0" borderId="0" xfId="0" applyNumberFormat="1" applyFont="1" applyAlignment="1">
      <alignment horizontal="center"/>
    </xf>
    <xf numFmtId="5" fontId="13" fillId="0" borderId="0" xfId="0" applyNumberFormat="1" applyFont="1" applyAlignment="1">
      <alignment horizontal="center"/>
    </xf>
    <xf numFmtId="37" fontId="47" fillId="0" borderId="0" xfId="5" applyNumberFormat="1" applyFont="1"/>
    <xf numFmtId="0" fontId="48" fillId="0" borderId="0" xfId="5" applyFont="1" applyBorder="1" applyAlignment="1">
      <alignment horizontal="center"/>
    </xf>
    <xf numFmtId="0" fontId="49" fillId="0" borderId="0" xfId="0" applyFont="1"/>
    <xf numFmtId="167" fontId="13" fillId="0" borderId="0" xfId="5" applyNumberFormat="1" applyFont="1" applyBorder="1" applyAlignment="1">
      <alignment horizontal="center"/>
    </xf>
    <xf numFmtId="5" fontId="13" fillId="0" borderId="0" xfId="0" applyNumberFormat="1" applyFont="1"/>
    <xf numFmtId="164" fontId="32" fillId="0" borderId="0" xfId="1" applyFont="1" applyFill="1" applyBorder="1" applyProtection="1"/>
    <xf numFmtId="164" fontId="33" fillId="0" borderId="0" xfId="1" applyFont="1" applyFill="1" applyBorder="1" applyProtection="1"/>
    <xf numFmtId="164" fontId="50" fillId="0" borderId="0" xfId="1" applyFont="1" applyFill="1"/>
    <xf numFmtId="164" fontId="50" fillId="0" borderId="0" xfId="1" applyFont="1" applyFill="1" applyAlignment="1">
      <alignment horizontal="center"/>
    </xf>
    <xf numFmtId="164" fontId="21" fillId="0" borderId="4" xfId="1" applyFont="1" applyFill="1" applyBorder="1" applyAlignment="1">
      <alignment horizontal="center"/>
    </xf>
    <xf numFmtId="164" fontId="50" fillId="0" borderId="5" xfId="1" applyFont="1" applyFill="1" applyBorder="1" applyAlignment="1">
      <alignment horizontal="center"/>
    </xf>
    <xf numFmtId="164" fontId="50" fillId="0" borderId="6" xfId="1" applyFont="1" applyFill="1" applyBorder="1" applyAlignment="1">
      <alignment horizontal="center"/>
    </xf>
    <xf numFmtId="164" fontId="50" fillId="0" borderId="0" xfId="1" applyFont="1" applyFill="1" applyBorder="1"/>
    <xf numFmtId="164" fontId="32" fillId="0" borderId="7" xfId="1" applyFont="1" applyFill="1" applyBorder="1" applyAlignment="1" applyProtection="1">
      <alignment horizontal="center"/>
    </xf>
    <xf numFmtId="164" fontId="32" fillId="0" borderId="8" xfId="1" applyFont="1" applyFill="1" applyBorder="1" applyAlignment="1" applyProtection="1">
      <alignment horizontal="center"/>
    </xf>
    <xf numFmtId="164" fontId="32" fillId="0" borderId="6" xfId="1" applyFont="1" applyFill="1" applyBorder="1" applyAlignment="1" applyProtection="1">
      <alignment horizontal="center"/>
    </xf>
    <xf numFmtId="164" fontId="50" fillId="0" borderId="9" xfId="1" applyFont="1" applyFill="1" applyBorder="1" applyProtection="1"/>
    <xf numFmtId="164" fontId="33" fillId="0" borderId="10" xfId="1" applyFont="1" applyFill="1" applyBorder="1" applyProtection="1"/>
    <xf numFmtId="164" fontId="33" fillId="0" borderId="11" xfId="1" applyFont="1" applyFill="1" applyBorder="1" applyProtection="1"/>
    <xf numFmtId="37" fontId="33" fillId="0" borderId="12" xfId="1" applyNumberFormat="1" applyFont="1" applyFill="1" applyBorder="1" applyProtection="1"/>
    <xf numFmtId="37" fontId="33" fillId="0" borderId="13" xfId="1" applyNumberFormat="1" applyFont="1" applyFill="1" applyBorder="1" applyProtection="1"/>
    <xf numFmtId="37" fontId="33" fillId="0" borderId="11" xfId="1" applyNumberFormat="1" applyFont="1" applyFill="1" applyBorder="1" applyProtection="1"/>
    <xf numFmtId="164" fontId="33" fillId="0" borderId="14" xfId="1" applyFont="1" applyFill="1" applyBorder="1" applyProtection="1"/>
    <xf numFmtId="164" fontId="33" fillId="0" borderId="15" xfId="1" applyFont="1" applyFill="1" applyBorder="1" applyProtection="1"/>
    <xf numFmtId="3" fontId="50" fillId="0" borderId="15" xfId="1" applyNumberFormat="1" applyFont="1" applyFill="1" applyBorder="1" applyAlignment="1"/>
    <xf numFmtId="3" fontId="50" fillId="0" borderId="0" xfId="1" applyNumberFormat="1" applyFont="1" applyFill="1" applyAlignment="1"/>
    <xf numFmtId="37" fontId="33" fillId="0" borderId="16" xfId="1" applyNumberFormat="1" applyFont="1" applyFill="1" applyBorder="1" applyAlignment="1" applyProtection="1"/>
    <xf numFmtId="37" fontId="33" fillId="0" borderId="17" xfId="1" applyNumberFormat="1" applyFont="1" applyFill="1" applyBorder="1" applyAlignment="1" applyProtection="1"/>
    <xf numFmtId="37" fontId="33" fillId="0" borderId="18" xfId="1" applyNumberFormat="1" applyFont="1" applyFill="1" applyBorder="1" applyAlignment="1" applyProtection="1"/>
    <xf numFmtId="164" fontId="21" fillId="0" borderId="19" xfId="1" applyFont="1" applyFill="1" applyBorder="1"/>
    <xf numFmtId="164" fontId="32" fillId="0" borderId="20" xfId="1" applyFont="1" applyFill="1" applyBorder="1" applyProtection="1"/>
    <xf numFmtId="164" fontId="21" fillId="0" borderId="20" xfId="1" applyFont="1" applyFill="1" applyBorder="1"/>
    <xf numFmtId="37" fontId="32" fillId="0" borderId="21" xfId="1" applyNumberFormat="1" applyFont="1" applyFill="1" applyBorder="1" applyProtection="1"/>
    <xf numFmtId="37" fontId="32" fillId="0" borderId="22" xfId="1" applyNumberFormat="1" applyFont="1" applyFill="1" applyBorder="1" applyProtection="1"/>
    <xf numFmtId="37" fontId="32" fillId="0" borderId="23" xfId="1" applyNumberFormat="1" applyFont="1" applyFill="1" applyBorder="1" applyProtection="1"/>
    <xf numFmtId="164" fontId="50" fillId="0" borderId="24" xfId="1" applyFont="1" applyFill="1" applyBorder="1"/>
    <xf numFmtId="164" fontId="50" fillId="0" borderId="25" xfId="1" applyFont="1" applyFill="1" applyBorder="1"/>
    <xf numFmtId="164" fontId="50" fillId="0" borderId="16" xfId="1" applyFont="1" applyFill="1" applyBorder="1"/>
    <xf numFmtId="164" fontId="50" fillId="0" borderId="17" xfId="1" applyFont="1" applyFill="1" applyBorder="1"/>
    <xf numFmtId="164" fontId="50" fillId="0" borderId="18" xfId="1" applyFont="1" applyFill="1" applyBorder="1"/>
    <xf numFmtId="164" fontId="33" fillId="0" borderId="26" xfId="1" applyFont="1" applyFill="1" applyBorder="1" applyProtection="1"/>
    <xf numFmtId="164" fontId="33" fillId="0" borderId="27" xfId="1" applyFont="1" applyFill="1" applyBorder="1" applyProtection="1"/>
    <xf numFmtId="164" fontId="50" fillId="0" borderId="27" xfId="1" applyFont="1" applyFill="1" applyBorder="1"/>
    <xf numFmtId="164" fontId="50" fillId="0" borderId="28" xfId="1" applyFont="1" applyFill="1" applyBorder="1"/>
    <xf numFmtId="37" fontId="33" fillId="0" borderId="29" xfId="1" applyNumberFormat="1" applyFont="1" applyFill="1" applyBorder="1" applyProtection="1"/>
    <xf numFmtId="37" fontId="33" fillId="0" borderId="30" xfId="1" applyNumberFormat="1" applyFont="1" applyFill="1" applyBorder="1" applyProtection="1"/>
    <xf numFmtId="37" fontId="33" fillId="0" borderId="28" xfId="1" applyNumberFormat="1" applyFont="1" applyFill="1" applyBorder="1" applyProtection="1"/>
    <xf numFmtId="37" fontId="33" fillId="0" borderId="29" xfId="1" applyNumberFormat="1" applyFont="1" applyFill="1" applyBorder="1" applyAlignment="1" applyProtection="1"/>
    <xf numFmtId="37" fontId="33" fillId="0" borderId="30" xfId="1" applyNumberFormat="1" applyFont="1" applyFill="1" applyBorder="1" applyAlignment="1" applyProtection="1"/>
    <xf numFmtId="37" fontId="33" fillId="0" borderId="28" xfId="1" applyNumberFormat="1" applyFont="1" applyFill="1" applyBorder="1" applyAlignment="1" applyProtection="1"/>
    <xf numFmtId="164" fontId="32" fillId="0" borderId="19" xfId="1" applyFont="1" applyFill="1" applyBorder="1" applyProtection="1"/>
    <xf numFmtId="0" fontId="26" fillId="0" borderId="0" xfId="0" applyFont="1" applyFill="1"/>
    <xf numFmtId="164" fontId="50" fillId="0" borderId="26" xfId="1" applyFont="1" applyFill="1" applyBorder="1"/>
    <xf numFmtId="164" fontId="50" fillId="0" borderId="31" xfId="1" applyFont="1" applyFill="1" applyBorder="1"/>
    <xf numFmtId="164" fontId="33" fillId="0" borderId="32" xfId="1" applyFont="1" applyFill="1" applyBorder="1" applyProtection="1"/>
    <xf numFmtId="164" fontId="50" fillId="0" borderId="32" xfId="1" applyFont="1" applyFill="1" applyBorder="1"/>
    <xf numFmtId="164" fontId="50" fillId="0" borderId="15" xfId="1" applyFont="1" applyFill="1" applyBorder="1"/>
    <xf numFmtId="37" fontId="33" fillId="0" borderId="33" xfId="1" applyNumberFormat="1" applyFont="1" applyFill="1" applyBorder="1" applyAlignment="1" applyProtection="1"/>
    <xf numFmtId="37" fontId="33" fillId="0" borderId="34" xfId="1" applyNumberFormat="1" applyFont="1" applyFill="1" applyBorder="1" applyAlignment="1" applyProtection="1"/>
    <xf numFmtId="37" fontId="33" fillId="0" borderId="35" xfId="1" applyNumberFormat="1" applyFont="1" applyFill="1" applyBorder="1" applyAlignment="1" applyProtection="1"/>
    <xf numFmtId="164" fontId="33" fillId="0" borderId="36" xfId="1" applyFont="1" applyFill="1" applyBorder="1" applyProtection="1"/>
    <xf numFmtId="37" fontId="33" fillId="0" borderId="7" xfId="1" applyNumberFormat="1" applyFont="1" applyFill="1" applyBorder="1" applyProtection="1"/>
    <xf numFmtId="164" fontId="50" fillId="0" borderId="29" xfId="1" applyFont="1" applyFill="1" applyBorder="1"/>
    <xf numFmtId="164" fontId="50" fillId="0" borderId="30" xfId="1" applyFont="1" applyFill="1" applyBorder="1"/>
    <xf numFmtId="37" fontId="33" fillId="0" borderId="16" xfId="1" applyNumberFormat="1" applyFont="1" applyFill="1" applyBorder="1" applyProtection="1"/>
    <xf numFmtId="37" fontId="33" fillId="0" borderId="17" xfId="1" applyNumberFormat="1" applyFont="1" applyFill="1" applyBorder="1" applyProtection="1"/>
    <xf numFmtId="37" fontId="33" fillId="0" borderId="18" xfId="1" applyNumberFormat="1" applyFont="1" applyFill="1" applyBorder="1" applyProtection="1"/>
    <xf numFmtId="164" fontId="32" fillId="0" borderId="26" xfId="1" applyFont="1" applyFill="1" applyBorder="1" applyProtection="1"/>
    <xf numFmtId="37" fontId="32" fillId="0" borderId="29" xfId="1" applyNumberFormat="1" applyFont="1" applyFill="1" applyBorder="1" applyProtection="1"/>
    <xf numFmtId="37" fontId="32" fillId="0" borderId="30" xfId="1" applyNumberFormat="1" applyFont="1" applyFill="1" applyBorder="1" applyProtection="1"/>
    <xf numFmtId="37" fontId="32" fillId="0" borderId="28" xfId="1" applyNumberFormat="1" applyFont="1" applyFill="1" applyBorder="1" applyProtection="1"/>
    <xf numFmtId="164" fontId="32" fillId="0" borderId="27" xfId="1" applyFont="1" applyFill="1" applyBorder="1" applyProtection="1"/>
    <xf numFmtId="164" fontId="21" fillId="0" borderId="27" xfId="1" applyFont="1" applyFill="1" applyBorder="1"/>
    <xf numFmtId="164" fontId="21" fillId="0" borderId="28" xfId="1" applyFont="1" applyFill="1" applyBorder="1"/>
    <xf numFmtId="5" fontId="32" fillId="0" borderId="28" xfId="1" applyNumberFormat="1" applyFont="1" applyFill="1" applyBorder="1" applyProtection="1"/>
    <xf numFmtId="164" fontId="33" fillId="0" borderId="19" xfId="1" applyFont="1" applyFill="1" applyBorder="1" applyProtection="1"/>
    <xf numFmtId="164" fontId="33" fillId="0" borderId="20" xfId="1" applyFont="1" applyFill="1" applyBorder="1" applyProtection="1"/>
    <xf numFmtId="164" fontId="50" fillId="0" borderId="20" xfId="1" applyFont="1" applyFill="1" applyBorder="1"/>
    <xf numFmtId="37" fontId="33" fillId="0" borderId="21" xfId="1" applyNumberFormat="1" applyFont="1" applyFill="1" applyBorder="1" applyProtection="1"/>
    <xf numFmtId="37" fontId="33" fillId="0" borderId="22" xfId="1" applyNumberFormat="1" applyFont="1" applyFill="1" applyBorder="1" applyProtection="1"/>
    <xf numFmtId="37" fontId="33" fillId="0" borderId="23" xfId="1" applyNumberFormat="1" applyFont="1" applyFill="1" applyBorder="1" applyProtection="1"/>
    <xf numFmtId="164" fontId="33" fillId="0" borderId="25" xfId="1" applyFont="1" applyFill="1" applyBorder="1" applyProtection="1"/>
    <xf numFmtId="164" fontId="33" fillId="0" borderId="28" xfId="1" applyFont="1" applyFill="1" applyBorder="1" applyProtection="1"/>
    <xf numFmtId="164" fontId="33" fillId="0" borderId="26" xfId="1" applyFont="1" applyFill="1" applyBorder="1" applyAlignment="1" applyProtection="1">
      <alignment horizontal="center"/>
    </xf>
    <xf numFmtId="164" fontId="33" fillId="0" borderId="27" xfId="1" applyFont="1" applyFill="1" applyBorder="1" applyAlignment="1" applyProtection="1">
      <alignment horizontal="center"/>
    </xf>
    <xf numFmtId="164" fontId="33" fillId="0" borderId="28" xfId="1" applyFont="1" applyFill="1" applyBorder="1" applyAlignment="1" applyProtection="1">
      <alignment horizontal="center"/>
    </xf>
    <xf numFmtId="164" fontId="33" fillId="0" borderId="23" xfId="1" applyFont="1" applyFill="1" applyBorder="1" applyProtection="1"/>
    <xf numFmtId="164" fontId="33" fillId="0" borderId="19" xfId="1" applyFont="1" applyFill="1" applyBorder="1" applyAlignment="1" applyProtection="1">
      <alignment horizontal="center"/>
    </xf>
    <xf numFmtId="164" fontId="33" fillId="0" borderId="20" xfId="1" applyFont="1" applyFill="1" applyBorder="1" applyAlignment="1" applyProtection="1">
      <alignment horizontal="center"/>
    </xf>
    <xf numFmtId="164" fontId="33" fillId="0" borderId="23" xfId="1" applyFont="1" applyFill="1" applyBorder="1" applyAlignment="1" applyProtection="1">
      <alignment horizontal="center"/>
    </xf>
    <xf numFmtId="164" fontId="33" fillId="0" borderId="18" xfId="1" applyFont="1" applyFill="1" applyBorder="1" applyProtection="1"/>
    <xf numFmtId="164" fontId="33" fillId="0" borderId="26" xfId="1" applyFont="1" applyFill="1" applyBorder="1" applyAlignment="1" applyProtection="1">
      <alignment horizontal="right"/>
    </xf>
    <xf numFmtId="37" fontId="33" fillId="0" borderId="26" xfId="1" applyNumberFormat="1" applyFont="1" applyFill="1" applyBorder="1" applyProtection="1"/>
    <xf numFmtId="37" fontId="33" fillId="0" borderId="27" xfId="1" applyNumberFormat="1" applyFont="1" applyFill="1" applyBorder="1" applyProtection="1"/>
    <xf numFmtId="37" fontId="33" fillId="0" borderId="38" xfId="0" applyNumberFormat="1" applyFont="1" applyFill="1" applyBorder="1" applyAlignment="1"/>
    <xf numFmtId="164" fontId="32" fillId="0" borderId="23" xfId="1" applyFont="1" applyFill="1" applyBorder="1" applyProtection="1"/>
    <xf numFmtId="37" fontId="32" fillId="0" borderId="19" xfId="1" applyNumberFormat="1" applyFont="1" applyFill="1" applyBorder="1" applyProtection="1"/>
    <xf numFmtId="37" fontId="32" fillId="0" borderId="20" xfId="1" applyNumberFormat="1" applyFont="1" applyFill="1" applyBorder="1" applyProtection="1"/>
    <xf numFmtId="5" fontId="32" fillId="0" borderId="23" xfId="1" applyNumberFormat="1" applyFont="1" applyFill="1" applyBorder="1" applyProtection="1"/>
    <xf numFmtId="0" fontId="26" fillId="0" borderId="0" xfId="0" applyFont="1" applyFill="1" applyAlignment="1">
      <alignment vertical="top" wrapText="1"/>
    </xf>
    <xf numFmtId="0" fontId="26" fillId="0" borderId="0" xfId="0" applyFont="1" applyAlignment="1">
      <alignment vertical="top" wrapText="1"/>
    </xf>
    <xf numFmtId="37" fontId="32" fillId="0" borderId="0" xfId="1" applyNumberFormat="1" applyFont="1" applyFill="1" applyBorder="1" applyProtection="1"/>
    <xf numFmtId="5" fontId="32" fillId="0" borderId="0" xfId="1" applyNumberFormat="1" applyFont="1" applyFill="1" applyBorder="1" applyProtection="1"/>
    <xf numFmtId="164" fontId="31" fillId="0" borderId="0" xfId="1" applyFont="1" applyFill="1" applyBorder="1" applyProtection="1"/>
    <xf numFmtId="37" fontId="14" fillId="0" borderId="0" xfId="0" applyNumberFormat="1" applyFont="1" applyFill="1" applyBorder="1" applyAlignment="1"/>
    <xf numFmtId="5" fontId="13" fillId="0" borderId="113" xfId="0" applyNumberFormat="1" applyFont="1" applyFill="1" applyBorder="1" applyAlignment="1"/>
    <xf numFmtId="0" fontId="4" fillId="0" borderId="0" xfId="0" applyFont="1" applyBorder="1" applyAlignment="1"/>
    <xf numFmtId="0" fontId="2" fillId="0" borderId="0" xfId="0" applyFont="1" applyBorder="1" applyAlignment="1"/>
    <xf numFmtId="164" fontId="21" fillId="0" borderId="0" xfId="1" applyFont="1" applyFill="1" applyAlignment="1">
      <alignment horizontal="center"/>
    </xf>
    <xf numFmtId="164" fontId="50" fillId="0" borderId="0" xfId="1" applyFont="1" applyFill="1" applyAlignment="1">
      <alignment horizontal="center"/>
    </xf>
    <xf numFmtId="0" fontId="26" fillId="0" borderId="0" xfId="0" applyFont="1" applyFill="1" applyAlignment="1">
      <alignment vertical="top" wrapText="1"/>
    </xf>
    <xf numFmtId="0" fontId="26" fillId="0" borderId="0" xfId="0" applyFont="1" applyAlignment="1">
      <alignment vertical="top" wrapText="1"/>
    </xf>
    <xf numFmtId="164" fontId="21" fillId="0" borderId="1" xfId="1" applyFont="1" applyFill="1" applyBorder="1" applyAlignment="1">
      <alignment horizontal="center"/>
    </xf>
    <xf numFmtId="164" fontId="21" fillId="0" borderId="2" xfId="1" applyFont="1" applyFill="1" applyBorder="1" applyAlignment="1">
      <alignment horizontal="center"/>
    </xf>
    <xf numFmtId="164" fontId="21" fillId="0" borderId="3" xfId="1" applyFont="1" applyFill="1" applyBorder="1" applyAlignment="1">
      <alignment horizontal="center"/>
    </xf>
    <xf numFmtId="164" fontId="21" fillId="0" borderId="15" xfId="1" applyFont="1" applyFill="1" applyBorder="1" applyAlignment="1">
      <alignment horizontal="center"/>
    </xf>
    <xf numFmtId="164" fontId="21" fillId="0" borderId="18" xfId="1" applyFont="1" applyFill="1" applyBorder="1" applyAlignment="1">
      <alignment horizontal="center"/>
    </xf>
    <xf numFmtId="37" fontId="32" fillId="0" borderId="26" xfId="1" applyNumberFormat="1" applyFont="1" applyFill="1" applyBorder="1" applyAlignment="1" applyProtection="1">
      <alignment horizontal="center"/>
    </xf>
    <xf numFmtId="37" fontId="32" fillId="0" borderId="27" xfId="1" applyNumberFormat="1" applyFont="1" applyFill="1" applyBorder="1" applyAlignment="1" applyProtection="1">
      <alignment horizontal="center"/>
    </xf>
    <xf numFmtId="37" fontId="32" fillId="0" borderId="28" xfId="1" applyNumberFormat="1" applyFont="1" applyFill="1" applyBorder="1" applyAlignment="1" applyProtection="1">
      <alignment horizontal="center"/>
    </xf>
    <xf numFmtId="164" fontId="32" fillId="0" borderId="37" xfId="1" applyFont="1" applyFill="1" applyBorder="1" applyAlignment="1" applyProtection="1">
      <alignment horizontal="center"/>
    </xf>
    <xf numFmtId="164" fontId="32" fillId="0" borderId="24" xfId="1" applyFont="1" applyFill="1" applyBorder="1" applyAlignment="1" applyProtection="1">
      <alignment horizontal="center"/>
    </xf>
    <xf numFmtId="164" fontId="32" fillId="0" borderId="25" xfId="1" applyFont="1" applyFill="1" applyBorder="1" applyAlignment="1" applyProtection="1">
      <alignment horizontal="center"/>
    </xf>
    <xf numFmtId="164" fontId="21" fillId="0" borderId="37" xfId="1" applyFont="1" applyFill="1" applyBorder="1" applyAlignment="1">
      <alignment horizontal="center"/>
    </xf>
    <xf numFmtId="164" fontId="21" fillId="0" borderId="24" xfId="1" applyFont="1" applyFill="1" applyBorder="1" applyAlignment="1">
      <alignment horizontal="center"/>
    </xf>
    <xf numFmtId="164" fontId="21" fillId="0" borderId="25" xfId="1" applyFont="1" applyFill="1" applyBorder="1" applyAlignment="1">
      <alignment horizontal="center"/>
    </xf>
    <xf numFmtId="164" fontId="21" fillId="0" borderId="20" xfId="1" applyFont="1" applyFill="1" applyBorder="1" applyAlignment="1">
      <alignment horizontal="center"/>
    </xf>
    <xf numFmtId="0" fontId="14" fillId="0" borderId="0" xfId="3" applyFont="1" applyFill="1" applyBorder="1" applyAlignment="1">
      <alignment horizontal="center"/>
    </xf>
    <xf numFmtId="0" fontId="5" fillId="0" borderId="39" xfId="3" applyFont="1" applyFill="1" applyBorder="1" applyAlignment="1">
      <alignment horizontal="center"/>
    </xf>
    <xf numFmtId="0" fontId="5" fillId="0" borderId="40" xfId="0" applyFont="1" applyFill="1" applyBorder="1" applyAlignment="1">
      <alignment horizontal="center"/>
    </xf>
    <xf numFmtId="0" fontId="5" fillId="0" borderId="46" xfId="3" applyFont="1" applyFill="1" applyBorder="1" applyAlignment="1">
      <alignment horizontal="center"/>
    </xf>
    <xf numFmtId="0" fontId="5" fillId="0" borderId="47" xfId="0" applyFont="1" applyFill="1" applyBorder="1" applyAlignment="1">
      <alignment horizontal="center"/>
    </xf>
    <xf numFmtId="0" fontId="5" fillId="0" borderId="42" xfId="3" applyFont="1" applyFill="1" applyBorder="1" applyAlignment="1">
      <alignment horizontal="center"/>
    </xf>
    <xf numFmtId="0" fontId="5" fillId="0" borderId="43" xfId="3" applyFont="1" applyFill="1" applyBorder="1" applyAlignment="1">
      <alignment horizontal="center"/>
    </xf>
    <xf numFmtId="0" fontId="5" fillId="0" borderId="43" xfId="0" applyFont="1" applyFill="1" applyBorder="1" applyAlignment="1">
      <alignment horizontal="center"/>
    </xf>
    <xf numFmtId="0" fontId="5" fillId="0" borderId="44" xfId="3" applyFont="1" applyFill="1" applyBorder="1" applyAlignment="1">
      <alignment horizontal="center"/>
    </xf>
    <xf numFmtId="0" fontId="5" fillId="0" borderId="15" xfId="0" applyFont="1" applyFill="1" applyBorder="1" applyAlignment="1">
      <alignment horizontal="center"/>
    </xf>
    <xf numFmtId="0" fontId="5" fillId="0" borderId="45" xfId="0" applyFont="1" applyFill="1" applyBorder="1" applyAlignment="1">
      <alignment horizontal="center"/>
    </xf>
    <xf numFmtId="0" fontId="5" fillId="0" borderId="47" xfId="3" applyFont="1" applyFill="1" applyBorder="1" applyAlignment="1">
      <alignment horizontal="center"/>
    </xf>
    <xf numFmtId="0" fontId="5" fillId="0" borderId="48" xfId="3" applyFont="1" applyFill="1" applyBorder="1" applyAlignment="1">
      <alignment horizontal="center"/>
    </xf>
    <xf numFmtId="0" fontId="5" fillId="0" borderId="49" xfId="0" applyFont="1" applyFill="1" applyBorder="1" applyAlignment="1">
      <alignment horizontal="center"/>
    </xf>
    <xf numFmtId="0" fontId="14" fillId="0" borderId="0" xfId="5" applyFont="1" applyAlignment="1">
      <alignment vertical="top" wrapText="1"/>
    </xf>
    <xf numFmtId="0" fontId="2" fillId="0" borderId="0" xfId="0" applyFont="1" applyAlignment="1">
      <alignment vertical="top" wrapText="1"/>
    </xf>
    <xf numFmtId="0" fontId="19" fillId="0" borderId="0" xfId="5" applyFont="1" applyBorder="1" applyAlignment="1">
      <alignment horizontal="center" vertical="top"/>
    </xf>
    <xf numFmtId="0" fontId="2" fillId="0" borderId="0" xfId="5" applyFont="1" applyBorder="1" applyAlignment="1">
      <alignment horizontal="center" vertical="top"/>
    </xf>
    <xf numFmtId="0" fontId="0" fillId="0" borderId="0" xfId="0" applyAlignment="1">
      <alignment horizontal="center"/>
    </xf>
    <xf numFmtId="0" fontId="21" fillId="0" borderId="0" xfId="4" applyFont="1" applyAlignment="1">
      <alignment horizontal="left"/>
    </xf>
    <xf numFmtId="0" fontId="26" fillId="0" borderId="0" xfId="5" applyFont="1" applyBorder="1" applyAlignment="1">
      <alignment horizontal="left"/>
    </xf>
    <xf numFmtId="0" fontId="14" fillId="0" borderId="0" xfId="4" applyFont="1" applyAlignment="1">
      <alignment horizontal="center"/>
    </xf>
    <xf numFmtId="0" fontId="14" fillId="0" borderId="0" xfId="4" applyFont="1" applyBorder="1" applyAlignment="1">
      <alignment horizontal="center"/>
    </xf>
    <xf numFmtId="0" fontId="13" fillId="0" borderId="0" xfId="4" applyFont="1" applyAlignment="1">
      <alignment horizontal="center"/>
    </xf>
    <xf numFmtId="0" fontId="2" fillId="0" borderId="0" xfId="5" applyBorder="1" applyAlignment="1">
      <alignment horizontal="center"/>
    </xf>
    <xf numFmtId="0" fontId="0" fillId="0" borderId="0" xfId="0" applyAlignment="1"/>
    <xf numFmtId="0" fontId="18" fillId="0" borderId="0" xfId="4" applyFont="1" applyBorder="1" applyAlignment="1">
      <alignment horizontal="center"/>
    </xf>
    <xf numFmtId="0" fontId="45" fillId="0" borderId="0" xfId="5" applyFont="1" applyBorder="1" applyAlignment="1">
      <alignment horizontal="center" vertical="top"/>
    </xf>
    <xf numFmtId="0" fontId="45"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vertical="center"/>
    </xf>
    <xf numFmtId="0" fontId="19" fillId="0" borderId="0" xfId="0" applyFont="1" applyAlignment="1">
      <alignment horizontal="left" vertical="top" wrapText="1"/>
    </xf>
    <xf numFmtId="0" fontId="0" fillId="0" borderId="0" xfId="0" applyFont="1" applyAlignment="1">
      <alignment horizontal="left" vertical="top" wrapText="1"/>
    </xf>
    <xf numFmtId="166" fontId="5" fillId="0" borderId="0" xfId="0" applyNumberFormat="1" applyFont="1" applyFill="1" applyAlignment="1">
      <alignment horizontal="center"/>
    </xf>
    <xf numFmtId="0" fontId="14" fillId="0" borderId="0" xfId="0" applyFont="1" applyFill="1" applyBorder="1" applyAlignment="1">
      <alignment horizontal="center"/>
    </xf>
    <xf numFmtId="3" fontId="3" fillId="0" borderId="0" xfId="0" applyNumberFormat="1" applyFont="1" applyFill="1" applyAlignment="1"/>
    <xf numFmtId="0" fontId="20" fillId="0" borderId="0" xfId="0" applyFont="1" applyFill="1" applyAlignment="1"/>
    <xf numFmtId="166" fontId="14" fillId="0" borderId="0" xfId="0" applyNumberFormat="1" applyFont="1" applyFill="1" applyAlignment="1">
      <alignment horizontal="center"/>
    </xf>
    <xf numFmtId="166" fontId="21" fillId="0" borderId="0" xfId="0" applyNumberFormat="1" applyFont="1" applyFill="1" applyAlignment="1">
      <alignment horizontal="center"/>
    </xf>
    <xf numFmtId="0" fontId="14" fillId="0" borderId="0" xfId="0" applyFont="1" applyFill="1" applyAlignment="1">
      <alignment horizontal="center"/>
    </xf>
    <xf numFmtId="166" fontId="22" fillId="0" borderId="0" xfId="0" applyNumberFormat="1" applyFont="1" applyFill="1" applyAlignment="1">
      <alignment horizontal="center"/>
    </xf>
    <xf numFmtId="166" fontId="14" fillId="0" borderId="15" xfId="0" applyNumberFormat="1" applyFont="1" applyFill="1" applyBorder="1" applyAlignment="1">
      <alignment horizontal="center"/>
    </xf>
    <xf numFmtId="0" fontId="13" fillId="0" borderId="51" xfId="0" applyNumberFormat="1" applyFont="1" applyFill="1" applyBorder="1" applyAlignment="1">
      <alignment horizontal="center"/>
    </xf>
    <xf numFmtId="0" fontId="13" fillId="0" borderId="54" xfId="0" applyNumberFormat="1" applyFont="1" applyFill="1" applyBorder="1" applyAlignment="1">
      <alignment horizontal="center"/>
    </xf>
    <xf numFmtId="0" fontId="13" fillId="0" borderId="56" xfId="0" applyNumberFormat="1" applyFont="1" applyFill="1" applyBorder="1" applyAlignment="1">
      <alignment horizontal="center"/>
    </xf>
    <xf numFmtId="0" fontId="13" fillId="0" borderId="51" xfId="0" applyNumberFormat="1" applyFont="1" applyFill="1" applyBorder="1" applyAlignment="1">
      <alignment horizontal="center" vertical="center" wrapText="1"/>
    </xf>
    <xf numFmtId="0" fontId="14" fillId="0" borderId="52" xfId="0" applyNumberFormat="1" applyFont="1" applyFill="1" applyBorder="1" applyAlignment="1">
      <alignment horizontal="center" vertical="center" wrapText="1"/>
    </xf>
    <xf numFmtId="0" fontId="14" fillId="0" borderId="53" xfId="0" applyNumberFormat="1" applyFont="1" applyFill="1" applyBorder="1" applyAlignment="1">
      <alignment horizontal="center" vertical="center" wrapText="1"/>
    </xf>
    <xf numFmtId="0" fontId="14" fillId="0" borderId="54"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4" fillId="0" borderId="55" xfId="0" applyNumberFormat="1" applyFont="1" applyFill="1" applyBorder="1" applyAlignment="1">
      <alignment horizontal="center" vertical="center" wrapText="1"/>
    </xf>
    <xf numFmtId="0" fontId="13" fillId="0" borderId="51" xfId="0" applyNumberFormat="1" applyFont="1" applyFill="1" applyBorder="1" applyAlignment="1">
      <alignment horizontal="center" vertical="center"/>
    </xf>
    <xf numFmtId="0" fontId="14" fillId="0" borderId="52" xfId="0" applyNumberFormat="1" applyFont="1" applyFill="1" applyBorder="1" applyAlignment="1">
      <alignment horizontal="center" vertical="center"/>
    </xf>
    <xf numFmtId="0" fontId="14" fillId="0" borderId="53" xfId="0" applyNumberFormat="1" applyFont="1" applyFill="1" applyBorder="1" applyAlignment="1">
      <alignment horizontal="center" vertical="center"/>
    </xf>
    <xf numFmtId="0" fontId="14" fillId="0" borderId="54"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55" xfId="0" applyNumberFormat="1" applyFont="1" applyFill="1" applyBorder="1" applyAlignment="1">
      <alignment horizontal="center" vertical="center"/>
    </xf>
    <xf numFmtId="166" fontId="28" fillId="0" borderId="0" xfId="0" applyNumberFormat="1" applyFont="1" applyFill="1" applyAlignment="1">
      <alignment wrapText="1"/>
    </xf>
    <xf numFmtId="0" fontId="0" fillId="0" borderId="0" xfId="0" applyFill="1" applyAlignment="1">
      <alignment wrapText="1"/>
    </xf>
    <xf numFmtId="166" fontId="24" fillId="0" borderId="0" xfId="0" applyNumberFormat="1" applyFont="1" applyFill="1" applyAlignment="1">
      <alignment horizontal="center" wrapText="1"/>
    </xf>
    <xf numFmtId="0" fontId="2" fillId="0" borderId="0" xfId="0" applyFont="1" applyFill="1" applyAlignment="1">
      <alignment wrapText="1"/>
    </xf>
    <xf numFmtId="166" fontId="26" fillId="0" borderId="0" xfId="0" applyNumberFormat="1" applyFont="1" applyFill="1" applyAlignment="1">
      <alignment wrapText="1"/>
    </xf>
    <xf numFmtId="0" fontId="26" fillId="0" borderId="0" xfId="0" applyFont="1" applyFill="1" applyBorder="1" applyAlignment="1">
      <alignment wrapText="1"/>
    </xf>
    <xf numFmtId="0" fontId="13" fillId="0" borderId="51" xfId="0" applyNumberFormat="1" applyFont="1" applyBorder="1" applyAlignment="1">
      <alignment horizontal="center" vertical="center" wrapText="1"/>
    </xf>
    <xf numFmtId="0" fontId="14" fillId="0" borderId="52" xfId="0" applyNumberFormat="1" applyFont="1" applyBorder="1" applyAlignment="1">
      <alignment horizontal="center" vertical="center" wrapText="1"/>
    </xf>
    <xf numFmtId="0" fontId="14" fillId="0" borderId="53" xfId="0" applyNumberFormat="1" applyFont="1" applyBorder="1" applyAlignment="1">
      <alignment horizontal="center" vertical="center" wrapText="1"/>
    </xf>
    <xf numFmtId="0" fontId="14" fillId="0" borderId="54"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55" xfId="0" applyNumberFormat="1" applyFont="1" applyBorder="1" applyAlignment="1">
      <alignment horizontal="center" vertical="center" wrapText="1"/>
    </xf>
    <xf numFmtId="0" fontId="22" fillId="0" borderId="0" xfId="0" applyNumberFormat="1" applyFont="1" applyFill="1" applyBorder="1" applyAlignment="1">
      <alignment horizontal="center"/>
    </xf>
    <xf numFmtId="0" fontId="14" fillId="0" borderId="0" xfId="0" applyNumberFormat="1" applyFont="1" applyFill="1" applyBorder="1" applyAlignment="1">
      <alignment horizontal="center"/>
    </xf>
    <xf numFmtId="0" fontId="3" fillId="0" borderId="0" xfId="0" applyNumberFormat="1" applyFont="1" applyFill="1" applyAlignment="1"/>
    <xf numFmtId="0" fontId="14" fillId="0" borderId="0" xfId="0" applyNumberFormat="1" applyFont="1" applyFill="1" applyBorder="1" applyAlignment="1"/>
    <xf numFmtId="3" fontId="3" fillId="0" borderId="0" xfId="0" applyNumberFormat="1" applyFont="1" applyFill="1" applyAlignment="1">
      <alignment horizontal="center"/>
    </xf>
    <xf numFmtId="3" fontId="3" fillId="0" borderId="0" xfId="0" applyNumberFormat="1" applyFont="1" applyFill="1" applyBorder="1" applyAlignment="1">
      <alignment horizontal="center"/>
    </xf>
    <xf numFmtId="0" fontId="21" fillId="0" borderId="0" xfId="0" applyNumberFormat="1" applyFont="1" applyFill="1" applyAlignment="1">
      <alignment horizontal="center"/>
    </xf>
    <xf numFmtId="0" fontId="22" fillId="0" borderId="0" xfId="0" applyNumberFormat="1" applyFont="1" applyFill="1" applyAlignment="1">
      <alignment horizontal="center"/>
    </xf>
    <xf numFmtId="0" fontId="9" fillId="0" borderId="75" xfId="0" applyNumberFormat="1" applyFont="1" applyFill="1" applyBorder="1" applyAlignment="1">
      <alignment horizontal="center" wrapText="1"/>
    </xf>
    <xf numFmtId="0" fontId="14" fillId="0" borderId="84" xfId="0" applyNumberFormat="1" applyFont="1" applyFill="1" applyBorder="1" applyAlignment="1">
      <alignment horizontal="center" wrapText="1"/>
    </xf>
    <xf numFmtId="166" fontId="14" fillId="0" borderId="0" xfId="0" applyNumberFormat="1" applyFont="1" applyFill="1" applyBorder="1" applyAlignment="1">
      <alignment horizontal="center"/>
    </xf>
    <xf numFmtId="166" fontId="10" fillId="0" borderId="67" xfId="0" applyNumberFormat="1" applyFont="1" applyFill="1" applyBorder="1" applyAlignment="1">
      <alignment horizontal="center"/>
    </xf>
    <xf numFmtId="0" fontId="9" fillId="0" borderId="68" xfId="0" applyNumberFormat="1" applyFont="1" applyFill="1" applyBorder="1" applyAlignment="1">
      <alignment horizontal="center" wrapText="1"/>
    </xf>
    <xf numFmtId="0" fontId="14" fillId="0" borderId="54" xfId="0" applyNumberFormat="1" applyFont="1" applyFill="1" applyBorder="1" applyAlignment="1">
      <alignment wrapText="1"/>
    </xf>
    <xf numFmtId="0" fontId="14" fillId="0" borderId="78" xfId="0" applyNumberFormat="1" applyFont="1" applyFill="1" applyBorder="1" applyAlignment="1">
      <alignment wrapText="1"/>
    </xf>
    <xf numFmtId="0" fontId="9" fillId="0" borderId="69" xfId="0" applyNumberFormat="1" applyFont="1" applyFill="1" applyBorder="1" applyAlignment="1">
      <alignment horizontal="center" vertical="center" wrapText="1"/>
    </xf>
    <xf numFmtId="0" fontId="14" fillId="0" borderId="70" xfId="0" applyNumberFormat="1" applyFont="1" applyFill="1" applyBorder="1" applyAlignment="1">
      <alignment horizontal="center" vertical="center" wrapText="1"/>
    </xf>
    <xf numFmtId="0" fontId="9" fillId="0" borderId="71" xfId="0" applyNumberFormat="1" applyFont="1" applyFill="1" applyBorder="1" applyAlignment="1">
      <alignment horizontal="center" vertical="center"/>
    </xf>
    <xf numFmtId="0" fontId="9" fillId="0" borderId="32" xfId="0" applyNumberFormat="1" applyFont="1" applyFill="1" applyBorder="1" applyAlignment="1">
      <alignment horizontal="center" vertical="center"/>
    </xf>
    <xf numFmtId="0" fontId="9" fillId="0" borderId="72" xfId="0" applyNumberFormat="1" applyFont="1" applyFill="1" applyBorder="1" applyAlignment="1">
      <alignment horizontal="center" vertical="center"/>
    </xf>
    <xf numFmtId="0" fontId="9" fillId="0" borderId="73" xfId="0" applyNumberFormat="1" applyFont="1" applyFill="1" applyBorder="1" applyAlignment="1">
      <alignment horizontal="center" wrapText="1"/>
    </xf>
    <xf numFmtId="0" fontId="14" fillId="0" borderId="79" xfId="0" applyNumberFormat="1" applyFont="1" applyFill="1" applyBorder="1" applyAlignment="1">
      <alignment horizontal="center" wrapText="1"/>
    </xf>
    <xf numFmtId="0" fontId="9" fillId="0" borderId="74" xfId="0" applyNumberFormat="1" applyFont="1" applyFill="1" applyBorder="1" applyAlignment="1">
      <alignment horizontal="center" wrapText="1"/>
    </xf>
    <xf numFmtId="0" fontId="9" fillId="0" borderId="80" xfId="0" applyNumberFormat="1" applyFont="1" applyFill="1" applyBorder="1" applyAlignment="1">
      <alignment horizontal="center" wrapText="1"/>
    </xf>
    <xf numFmtId="0" fontId="14" fillId="0" borderId="80" xfId="0" applyNumberFormat="1" applyFont="1" applyFill="1" applyBorder="1" applyAlignment="1">
      <alignment horizontal="center" wrapText="1"/>
    </xf>
    <xf numFmtId="0" fontId="9" fillId="0" borderId="81" xfId="0" applyNumberFormat="1" applyFont="1" applyFill="1" applyBorder="1" applyAlignment="1">
      <alignment horizontal="center" wrapText="1"/>
    </xf>
    <xf numFmtId="0" fontId="9" fillId="0" borderId="76" xfId="0" applyNumberFormat="1" applyFont="1" applyFill="1" applyBorder="1" applyAlignment="1">
      <alignment horizontal="center" wrapText="1"/>
    </xf>
    <xf numFmtId="0" fontId="14" fillId="0" borderId="82" xfId="0" applyNumberFormat="1" applyFont="1" applyFill="1" applyBorder="1" applyAlignment="1">
      <alignment horizontal="center" wrapText="1"/>
    </xf>
    <xf numFmtId="0" fontId="9" fillId="0" borderId="77" xfId="0" applyNumberFormat="1" applyFont="1" applyFill="1" applyBorder="1" applyAlignment="1">
      <alignment horizontal="center" wrapText="1"/>
    </xf>
    <xf numFmtId="0" fontId="14" fillId="0" borderId="83" xfId="0" applyNumberFormat="1" applyFont="1" applyFill="1" applyBorder="1" applyAlignment="1">
      <alignment horizontal="center" wrapText="1"/>
    </xf>
    <xf numFmtId="166" fontId="12" fillId="0" borderId="52" xfId="0" applyNumberFormat="1" applyFont="1" applyFill="1" applyBorder="1" applyAlignment="1">
      <alignment horizontal="center"/>
    </xf>
    <xf numFmtId="0" fontId="2" fillId="0" borderId="0" xfId="0" applyFont="1" applyFill="1" applyBorder="1" applyAlignment="1">
      <alignment vertical="top" wrapText="1"/>
    </xf>
    <xf numFmtId="0" fontId="33" fillId="0" borderId="0" xfId="0" applyNumberFormat="1" applyFont="1" applyFill="1" applyAlignment="1">
      <alignment horizontal="center"/>
    </xf>
    <xf numFmtId="0" fontId="14" fillId="0" borderId="0" xfId="0" applyNumberFormat="1" applyFont="1" applyFill="1" applyAlignment="1">
      <alignment horizontal="center"/>
    </xf>
    <xf numFmtId="0" fontId="31" fillId="0" borderId="0" xfId="0" applyNumberFormat="1" applyFont="1" applyFill="1" applyAlignment="1"/>
    <xf numFmtId="0" fontId="14" fillId="0" borderId="0" xfId="0" applyNumberFormat="1" applyFont="1" applyFill="1" applyAlignment="1"/>
    <xf numFmtId="166" fontId="32" fillId="0" borderId="0" xfId="0" applyNumberFormat="1" applyFont="1" applyFill="1" applyAlignment="1">
      <alignment horizontal="center"/>
    </xf>
    <xf numFmtId="166" fontId="10" fillId="0" borderId="0" xfId="0" applyNumberFormat="1" applyFont="1" applyFill="1" applyAlignment="1">
      <alignment horizontal="center"/>
    </xf>
    <xf numFmtId="0" fontId="31" fillId="0" borderId="0" xfId="0" applyNumberFormat="1" applyFont="1" applyFill="1" applyAlignment="1">
      <alignment horizontal="center"/>
    </xf>
    <xf numFmtId="0" fontId="20" fillId="0" borderId="0" xfId="0" applyFont="1" applyFill="1" applyBorder="1" applyAlignment="1">
      <alignment vertical="top" wrapText="1"/>
    </xf>
    <xf numFmtId="0" fontId="20" fillId="0" borderId="0" xfId="0" applyFont="1" applyFill="1" applyBorder="1" applyAlignment="1">
      <alignment wrapText="1"/>
    </xf>
    <xf numFmtId="0" fontId="2" fillId="0" borderId="0" xfId="0" applyFont="1" applyFill="1" applyBorder="1" applyAlignment="1">
      <alignment wrapText="1"/>
    </xf>
    <xf numFmtId="166" fontId="10" fillId="0" borderId="57" xfId="0" applyNumberFormat="1" applyFont="1" applyFill="1" applyBorder="1" applyAlignment="1">
      <alignment horizontal="center"/>
    </xf>
    <xf numFmtId="0" fontId="8" fillId="0" borderId="103" xfId="0" applyNumberFormat="1" applyFont="1" applyFill="1" applyBorder="1" applyAlignment="1">
      <alignment wrapText="1"/>
    </xf>
    <xf numFmtId="0" fontId="14" fillId="0" borderId="106" xfId="0" applyNumberFormat="1" applyFont="1" applyFill="1" applyBorder="1" applyAlignment="1">
      <alignment wrapText="1"/>
    </xf>
    <xf numFmtId="0" fontId="14" fillId="0" borderId="107" xfId="0" applyNumberFormat="1" applyFont="1" applyFill="1" applyBorder="1" applyAlignment="1">
      <alignment wrapText="1"/>
    </xf>
    <xf numFmtId="0" fontId="8" fillId="0" borderId="104" xfId="0" applyNumberFormat="1" applyFont="1" applyFill="1" applyBorder="1" applyAlignment="1">
      <alignment horizontal="center" wrapText="1"/>
    </xf>
    <xf numFmtId="0" fontId="14" fillId="0" borderId="105" xfId="0" applyNumberFormat="1" applyFont="1" applyFill="1" applyBorder="1" applyAlignment="1">
      <alignment horizontal="center" wrapText="1"/>
    </xf>
    <xf numFmtId="0" fontId="14" fillId="0" borderId="65" xfId="0" applyNumberFormat="1" applyFont="1" applyFill="1" applyBorder="1" applyAlignment="1">
      <alignment horizontal="center" wrapText="1"/>
    </xf>
    <xf numFmtId="0" fontId="14" fillId="0" borderId="66" xfId="0" applyNumberFormat="1" applyFont="1" applyFill="1" applyBorder="1" applyAlignment="1">
      <alignment horizontal="center" wrapText="1"/>
    </xf>
    <xf numFmtId="0" fontId="8" fillId="0" borderId="104" xfId="0" applyNumberFormat="1" applyFont="1" applyFill="1" applyBorder="1" applyAlignment="1">
      <alignment horizontal="center" vertical="center" wrapText="1"/>
    </xf>
    <xf numFmtId="0" fontId="14" fillId="0" borderId="105" xfId="0" applyNumberFormat="1" applyFont="1" applyFill="1" applyBorder="1" applyAlignment="1">
      <alignment horizontal="center" vertical="center" wrapText="1"/>
    </xf>
    <xf numFmtId="0" fontId="14" fillId="0" borderId="65" xfId="0" applyNumberFormat="1" applyFont="1" applyFill="1" applyBorder="1" applyAlignment="1">
      <alignment horizontal="center" vertical="center" wrapText="1"/>
    </xf>
    <xf numFmtId="0" fontId="14" fillId="0" borderId="66" xfId="0" applyNumberFormat="1" applyFont="1" applyFill="1" applyBorder="1" applyAlignment="1">
      <alignment horizontal="center" vertical="center" wrapText="1"/>
    </xf>
    <xf numFmtId="0" fontId="5" fillId="0" borderId="0" xfId="0" applyNumberFormat="1" applyFont="1" applyFill="1" applyBorder="1" applyAlignment="1">
      <alignment horizontal="center"/>
    </xf>
    <xf numFmtId="0" fontId="0" fillId="0" borderId="0" xfId="0" applyNumberFormat="1" applyFill="1" applyBorder="1" applyAlignment="1"/>
    <xf numFmtId="3" fontId="3" fillId="0" borderId="0" xfId="0" applyNumberFormat="1" applyFont="1" applyFill="1" applyBorder="1" applyAlignment="1"/>
    <xf numFmtId="0" fontId="0" fillId="0" borderId="0" xfId="0" applyFill="1" applyBorder="1" applyAlignment="1"/>
    <xf numFmtId="0" fontId="21" fillId="0" borderId="0" xfId="0" applyNumberFormat="1" applyFont="1" applyFill="1" applyBorder="1" applyAlignment="1">
      <alignment horizontal="center"/>
    </xf>
    <xf numFmtId="0" fontId="10" fillId="0" borderId="51" xfId="0" quotePrefix="1" applyNumberFormat="1" applyFont="1" applyFill="1" applyBorder="1" applyAlignment="1"/>
    <xf numFmtId="0" fontId="0" fillId="0" borderId="56" xfId="0" applyNumberFormat="1" applyFill="1" applyBorder="1" applyAlignment="1"/>
    <xf numFmtId="0" fontId="9" fillId="0" borderId="64" xfId="0" applyNumberFormat="1" applyFont="1" applyFill="1" applyBorder="1" applyAlignment="1">
      <alignment horizontal="center" vertical="center" wrapText="1"/>
    </xf>
    <xf numFmtId="0" fontId="0" fillId="0" borderId="27" xfId="0" applyNumberFormat="1" applyFill="1" applyBorder="1" applyAlignment="1">
      <alignment horizontal="center" vertical="center" wrapText="1"/>
    </xf>
    <xf numFmtId="0" fontId="15" fillId="0" borderId="64" xfId="0" applyNumberFormat="1" applyFont="1" applyFill="1" applyBorder="1" applyAlignment="1">
      <alignment horizontal="center" vertical="center" wrapText="1"/>
    </xf>
    <xf numFmtId="0" fontId="15" fillId="0" borderId="102" xfId="0" applyNumberFormat="1" applyFont="1" applyFill="1" applyBorder="1" applyAlignment="1">
      <alignment horizontal="center" vertical="center" wrapText="1"/>
    </xf>
    <xf numFmtId="0" fontId="9" fillId="0" borderId="64" xfId="0" applyNumberFormat="1" applyFont="1" applyFill="1" applyBorder="1" applyAlignment="1">
      <alignment horizontal="center" vertical="center"/>
    </xf>
    <xf numFmtId="0" fontId="9" fillId="0" borderId="102" xfId="0" applyNumberFormat="1" applyFont="1" applyFill="1" applyBorder="1" applyAlignment="1">
      <alignment horizontal="center" vertical="center"/>
    </xf>
    <xf numFmtId="0" fontId="0" fillId="0" borderId="102" xfId="0" applyNumberFormat="1" applyFill="1" applyBorder="1" applyAlignment="1">
      <alignment horizontal="center" vertical="center"/>
    </xf>
    <xf numFmtId="0" fontId="0" fillId="0" borderId="0" xfId="0" applyFill="1" applyBorder="1" applyAlignment="1">
      <alignment vertical="top" wrapText="1"/>
    </xf>
    <xf numFmtId="166" fontId="37" fillId="0" borderId="0" xfId="0" applyNumberFormat="1" applyFont="1" applyFill="1" applyBorder="1" applyAlignment="1">
      <alignment horizontal="center"/>
    </xf>
    <xf numFmtId="0" fontId="12" fillId="0" borderId="0" xfId="0" applyFont="1" applyFill="1" applyBorder="1" applyAlignment="1">
      <alignment horizontal="center"/>
    </xf>
    <xf numFmtId="166" fontId="24" fillId="0" borderId="0" xfId="0" applyNumberFormat="1" applyFont="1" applyFill="1" applyBorder="1" applyAlignment="1">
      <alignment horizontal="center"/>
    </xf>
    <xf numFmtId="0" fontId="24" fillId="0" borderId="0" xfId="0" applyFont="1" applyFill="1" applyBorder="1" applyAlignment="1">
      <alignment vertical="top" wrapText="1"/>
    </xf>
    <xf numFmtId="0" fontId="30" fillId="0" borderId="0" xfId="0" applyFont="1" applyFill="1" applyBorder="1" applyAlignment="1">
      <alignment vertical="top" wrapText="1"/>
    </xf>
    <xf numFmtId="0" fontId="26" fillId="0" borderId="0" xfId="0" applyFont="1" applyFill="1" applyBorder="1" applyAlignment="1">
      <alignment vertical="top" wrapText="1"/>
    </xf>
    <xf numFmtId="166" fontId="26" fillId="0" borderId="0" xfId="0" applyNumberFormat="1" applyFont="1" applyFill="1" applyBorder="1" applyAlignment="1">
      <alignment vertical="top" wrapText="1"/>
    </xf>
    <xf numFmtId="0" fontId="26" fillId="0" borderId="0" xfId="0" applyNumberFormat="1" applyFont="1" applyFill="1" applyBorder="1" applyAlignment="1">
      <alignment vertical="top" wrapText="1"/>
    </xf>
  </cellXfs>
  <cellStyles count="17">
    <cellStyle name="Comma  - Style1" xfId="8"/>
    <cellStyle name="Comma  - Style2" xfId="9"/>
    <cellStyle name="Comma  - Style3" xfId="10"/>
    <cellStyle name="Comma  - Style4" xfId="11"/>
    <cellStyle name="Comma  - Style5" xfId="12"/>
    <cellStyle name="Comma  - Style6" xfId="13"/>
    <cellStyle name="Comma  - Style7" xfId="14"/>
    <cellStyle name="Comma  - Style8" xfId="15"/>
    <cellStyle name="Normal" xfId="0" builtinId="0"/>
    <cellStyle name="Normal - Style1" xfId="16"/>
    <cellStyle name="Normal 2" xfId="2"/>
    <cellStyle name="Normal 3" xfId="5"/>
    <cellStyle name="Normal 4" xfId="7"/>
    <cellStyle name="Normal_09CONGFPI_sumofrequirtoBOP 2" xfId="1"/>
    <cellStyle name="Normal_09CONGFPIResourcesbyDOJStratGoal" xfId="3"/>
    <cellStyle name="Normal_FPI09CONGSOC" xfId="6"/>
    <cellStyle name="Normal_Rsrcs_X_ DOJ Goal  Obj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238125</xdr:rowOff>
    </xdr:from>
    <xdr:to>
      <xdr:col>10</xdr:col>
      <xdr:colOff>657225</xdr:colOff>
      <xdr:row>28</xdr:row>
      <xdr:rowOff>9525</xdr:rowOff>
    </xdr:to>
    <xdr:pic>
      <xdr:nvPicPr>
        <xdr:cNvPr id="2" name="Picture 1" descr="Federal Bureau of Prisons organization chart"/>
        <xdr:cNvPicPr>
          <a:picLocks noChangeAspect="1" noChangeArrowheads="1"/>
        </xdr:cNvPicPr>
      </xdr:nvPicPr>
      <xdr:blipFill>
        <a:blip xmlns:r="http://schemas.openxmlformats.org/officeDocument/2006/relationships" r:embed="rId1" cstate="print"/>
        <a:srcRect/>
        <a:stretch>
          <a:fillRect/>
        </a:stretch>
      </xdr:blipFill>
      <xdr:spPr bwMode="auto">
        <a:xfrm>
          <a:off x="1447800" y="495300"/>
          <a:ext cx="6829425" cy="52197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BOP00291\LOCALS~1\Temp\XPgrpwise\OMB%20FY12%20Bud%20Req%20w%2011CR%200124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 Organization Chart"/>
      <sheetName val="B. Summary of Requirements"/>
      <sheetName val="D. Resources by DOJ Strat Goal"/>
      <sheetName val="E. Justification for Base Adjus"/>
      <sheetName val="F. 2010 Crosswalk"/>
      <sheetName val="I. Permanent Positions"/>
      <sheetName val="K. Summary by Grade"/>
      <sheetName val="L. Summary by Object Class"/>
      <sheetName val="P. Summary of Change"/>
      <sheetName val="2011 Plan By Obj Class"/>
      <sheetName val="2011 Plan"/>
      <sheetName val="911 COCO FY11 Pla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29"/>
  <sheetViews>
    <sheetView view="pageBreakPreview" zoomScale="60" zoomScaleNormal="100" workbookViewId="0">
      <selection activeCell="D50" sqref="D50"/>
    </sheetView>
  </sheetViews>
  <sheetFormatPr defaultRowHeight="15"/>
  <cols>
    <col min="14" max="14" width="1.5546875" style="5" customWidth="1"/>
  </cols>
  <sheetData>
    <row r="1" spans="1:15" ht="20.25">
      <c r="A1" s="1" t="s">
        <v>0</v>
      </c>
      <c r="N1" s="2" t="s">
        <v>1</v>
      </c>
      <c r="O1" s="3"/>
    </row>
    <row r="2" spans="1:15" ht="39" customHeight="1">
      <c r="N2" s="2" t="s">
        <v>1</v>
      </c>
      <c r="O2" s="3"/>
    </row>
    <row r="3" spans="1:15">
      <c r="N3" s="2" t="s">
        <v>1</v>
      </c>
      <c r="O3" s="3"/>
    </row>
    <row r="4" spans="1:15">
      <c r="N4" s="2" t="s">
        <v>1</v>
      </c>
      <c r="O4" s="3"/>
    </row>
    <row r="5" spans="1:15">
      <c r="N5" s="2" t="s">
        <v>1</v>
      </c>
      <c r="O5" s="3"/>
    </row>
    <row r="6" spans="1:15">
      <c r="N6" s="2" t="s">
        <v>1</v>
      </c>
      <c r="O6" s="3"/>
    </row>
    <row r="7" spans="1:15">
      <c r="E7" s="4"/>
      <c r="N7" s="2" t="s">
        <v>1</v>
      </c>
      <c r="O7" s="3"/>
    </row>
    <row r="8" spans="1:15">
      <c r="N8" s="2" t="s">
        <v>1</v>
      </c>
      <c r="O8" s="3"/>
    </row>
    <row r="9" spans="1:15">
      <c r="N9" s="2" t="s">
        <v>1</v>
      </c>
      <c r="O9" s="3"/>
    </row>
    <row r="10" spans="1:15">
      <c r="N10" s="2" t="s">
        <v>1</v>
      </c>
      <c r="O10" s="3"/>
    </row>
    <row r="11" spans="1:15">
      <c r="N11" s="2" t="s">
        <v>1</v>
      </c>
      <c r="O11" s="3"/>
    </row>
    <row r="12" spans="1:15">
      <c r="N12" s="2" t="s">
        <v>1</v>
      </c>
      <c r="O12" s="3"/>
    </row>
    <row r="13" spans="1:15">
      <c r="N13" s="2" t="s">
        <v>1</v>
      </c>
      <c r="O13" s="3"/>
    </row>
    <row r="14" spans="1:15">
      <c r="N14" s="2" t="s">
        <v>1</v>
      </c>
      <c r="O14" s="3"/>
    </row>
    <row r="15" spans="1:15">
      <c r="N15" s="2" t="s">
        <v>1</v>
      </c>
      <c r="O15" s="3"/>
    </row>
    <row r="16" spans="1:15">
      <c r="N16" s="2" t="s">
        <v>1</v>
      </c>
      <c r="O16" s="3"/>
    </row>
    <row r="17" spans="1:15">
      <c r="N17" s="2" t="s">
        <v>1</v>
      </c>
      <c r="O17" s="3"/>
    </row>
    <row r="18" spans="1:15">
      <c r="N18" s="2" t="s">
        <v>1</v>
      </c>
      <c r="O18" s="3"/>
    </row>
    <row r="19" spans="1:15">
      <c r="N19" s="2" t="s">
        <v>1</v>
      </c>
      <c r="O19" s="3"/>
    </row>
    <row r="20" spans="1:15">
      <c r="N20" s="2" t="s">
        <v>1</v>
      </c>
      <c r="O20" s="3"/>
    </row>
    <row r="21" spans="1:15">
      <c r="N21" s="2" t="s">
        <v>1</v>
      </c>
      <c r="O21" s="3"/>
    </row>
    <row r="22" spans="1:15">
      <c r="N22" s="2" t="s">
        <v>1</v>
      </c>
      <c r="O22" s="3"/>
    </row>
    <row r="23" spans="1:15">
      <c r="N23" s="2" t="s">
        <v>1</v>
      </c>
      <c r="O23" s="3"/>
    </row>
    <row r="24" spans="1:15">
      <c r="N24" s="2" t="s">
        <v>1</v>
      </c>
      <c r="O24" s="3"/>
    </row>
    <row r="25" spans="1:15">
      <c r="N25" s="2" t="s">
        <v>1</v>
      </c>
      <c r="O25" s="3"/>
    </row>
    <row r="26" spans="1:15">
      <c r="N26" s="2" t="s">
        <v>1</v>
      </c>
      <c r="O26" s="3"/>
    </row>
    <row r="27" spans="1:15">
      <c r="N27" s="2" t="s">
        <v>1</v>
      </c>
      <c r="O27" s="3"/>
    </row>
    <row r="28" spans="1:15">
      <c r="N28" s="2" t="s">
        <v>1</v>
      </c>
      <c r="O28" s="3"/>
    </row>
    <row r="29" spans="1:15">
      <c r="A29" s="387"/>
      <c r="B29" s="388"/>
      <c r="C29" s="388"/>
      <c r="D29" s="388"/>
      <c r="E29" s="388"/>
      <c r="F29" s="388"/>
      <c r="G29" s="388"/>
      <c r="H29" s="388"/>
      <c r="I29" s="388"/>
      <c r="J29" s="388"/>
      <c r="K29" s="388"/>
      <c r="L29" s="388"/>
      <c r="M29" s="388"/>
      <c r="N29" s="2" t="s">
        <v>2</v>
      </c>
      <c r="O29" s="3"/>
    </row>
  </sheetData>
  <mergeCells count="1">
    <mergeCell ref="A29:M29"/>
  </mergeCells>
  <pageMargins left="0.7" right="0.7" top="0.75" bottom="0.75" header="0.3" footer="0.3"/>
  <pageSetup scale="65" orientation="landscape" r:id="rId1"/>
  <drawing r:id="rId2"/>
</worksheet>
</file>

<file path=xl/worksheets/sheet10.xml><?xml version="1.0" encoding="utf-8"?>
<worksheet xmlns="http://schemas.openxmlformats.org/spreadsheetml/2006/main" xmlns:r="http://schemas.openxmlformats.org/officeDocument/2006/relationships">
  <dimension ref="A1:N29"/>
  <sheetViews>
    <sheetView view="pageBreakPreview" topLeftCell="A7" zoomScale="85" zoomScaleNormal="100" zoomScaleSheetLayoutView="85" workbookViewId="0">
      <selection activeCell="K33" sqref="K33"/>
    </sheetView>
  </sheetViews>
  <sheetFormatPr defaultRowHeight="15"/>
  <cols>
    <col min="1" max="16384" width="8.88671875" style="8"/>
  </cols>
  <sheetData>
    <row r="1" spans="1:14" ht="15.75">
      <c r="A1" s="204" t="s">
        <v>175</v>
      </c>
      <c r="B1" s="205"/>
      <c r="C1" s="205"/>
      <c r="D1" s="205"/>
      <c r="E1" s="206"/>
      <c r="F1" s="206"/>
      <c r="G1" s="206"/>
      <c r="H1" s="206"/>
      <c r="I1" s="206"/>
      <c r="J1" s="206"/>
      <c r="K1" s="206"/>
      <c r="L1" s="206"/>
      <c r="M1" s="207" t="s">
        <v>1</v>
      </c>
      <c r="N1" s="208"/>
    </row>
    <row r="2" spans="1:14">
      <c r="A2" s="209"/>
      <c r="B2" s="209"/>
      <c r="C2" s="209"/>
      <c r="D2" s="209"/>
      <c r="E2" s="209"/>
      <c r="F2" s="209" t="s">
        <v>18</v>
      </c>
      <c r="G2" s="209"/>
      <c r="H2" s="209"/>
      <c r="I2" s="209"/>
      <c r="J2" s="209"/>
      <c r="K2" s="209"/>
      <c r="L2" s="209"/>
      <c r="M2" s="207" t="s">
        <v>1</v>
      </c>
      <c r="N2" s="208"/>
    </row>
    <row r="3" spans="1:14" ht="15.75">
      <c r="A3" s="210" t="s">
        <v>166</v>
      </c>
      <c r="B3" s="211"/>
      <c r="C3" s="211"/>
      <c r="D3" s="211"/>
      <c r="E3" s="211"/>
      <c r="F3" s="211"/>
      <c r="G3" s="211"/>
      <c r="H3" s="211"/>
      <c r="I3" s="211"/>
      <c r="J3" s="211"/>
      <c r="K3" s="211"/>
      <c r="L3" s="211"/>
      <c r="M3" s="207" t="s">
        <v>1</v>
      </c>
      <c r="N3" s="208"/>
    </row>
    <row r="4" spans="1:14" ht="15.75">
      <c r="A4" s="212" t="s">
        <v>5</v>
      </c>
      <c r="B4" s="211"/>
      <c r="C4" s="211"/>
      <c r="D4" s="211"/>
      <c r="E4" s="211"/>
      <c r="F4" s="211"/>
      <c r="G4" s="211"/>
      <c r="H4" s="211"/>
      <c r="I4" s="211"/>
      <c r="J4" s="211"/>
      <c r="K4" s="211"/>
      <c r="L4" s="211"/>
      <c r="M4" s="207" t="s">
        <v>1</v>
      </c>
      <c r="N4" s="208"/>
    </row>
    <row r="5" spans="1:14" ht="15.75">
      <c r="A5" s="212" t="s">
        <v>167</v>
      </c>
      <c r="B5" s="211"/>
      <c r="C5" s="211"/>
      <c r="D5" s="211"/>
      <c r="E5" s="211"/>
      <c r="F5" s="211"/>
      <c r="G5" s="211"/>
      <c r="H5" s="211"/>
      <c r="I5" s="211"/>
      <c r="J5" s="211"/>
      <c r="K5" s="211"/>
      <c r="L5" s="211"/>
      <c r="M5" s="207" t="s">
        <v>1</v>
      </c>
      <c r="N5" s="208"/>
    </row>
    <row r="6" spans="1:14" ht="15.75">
      <c r="A6" s="212" t="s">
        <v>48</v>
      </c>
      <c r="B6" s="211"/>
      <c r="C6" s="211"/>
      <c r="D6" s="211"/>
      <c r="E6" s="211"/>
      <c r="F6" s="211"/>
      <c r="G6" s="211"/>
      <c r="H6" s="211"/>
      <c r="I6" s="211"/>
      <c r="J6" s="211"/>
      <c r="K6" s="211"/>
      <c r="L6" s="211"/>
      <c r="M6" s="207" t="s">
        <v>1</v>
      </c>
      <c r="N6" s="208"/>
    </row>
    <row r="7" spans="1:14">
      <c r="A7" s="211"/>
      <c r="B7" s="211"/>
      <c r="C7" s="211"/>
      <c r="D7" s="211"/>
      <c r="E7" s="211"/>
      <c r="F7" s="211"/>
      <c r="G7" s="211"/>
      <c r="H7" s="211"/>
      <c r="I7" s="211"/>
      <c r="J7" s="211"/>
      <c r="K7" s="211"/>
      <c r="L7" s="211"/>
      <c r="M7" s="207" t="s">
        <v>1</v>
      </c>
      <c r="N7" s="208"/>
    </row>
    <row r="8" spans="1:14" ht="15.75" thickBot="1">
      <c r="A8" s="209"/>
      <c r="B8" s="206"/>
      <c r="C8" s="206"/>
      <c r="D8" s="206"/>
      <c r="E8" s="206"/>
      <c r="F8" s="206"/>
      <c r="G8" s="206"/>
      <c r="H8" s="206"/>
      <c r="I8" s="206"/>
      <c r="J8" s="213"/>
      <c r="K8" s="213"/>
      <c r="L8" s="213"/>
      <c r="M8" s="207" t="s">
        <v>1</v>
      </c>
      <c r="N8" s="208"/>
    </row>
    <row r="9" spans="1:14">
      <c r="A9" s="214"/>
      <c r="B9" s="215"/>
      <c r="C9" s="215"/>
      <c r="D9" s="215"/>
      <c r="E9" s="215"/>
      <c r="F9" s="215"/>
      <c r="G9" s="215"/>
      <c r="H9" s="215"/>
      <c r="I9" s="216"/>
      <c r="J9" s="217" t="s">
        <v>168</v>
      </c>
      <c r="K9" s="218"/>
      <c r="L9" s="218"/>
      <c r="M9" s="207" t="s">
        <v>1</v>
      </c>
      <c r="N9" s="208"/>
    </row>
    <row r="10" spans="1:14" ht="15.75" thickBot="1">
      <c r="A10" s="219"/>
      <c r="B10" s="220"/>
      <c r="C10" s="220"/>
      <c r="D10" s="220"/>
      <c r="E10" s="220"/>
      <c r="F10" s="220"/>
      <c r="G10" s="220"/>
      <c r="H10" s="220"/>
      <c r="I10" s="221"/>
      <c r="J10" s="222" t="s">
        <v>76</v>
      </c>
      <c r="K10" s="223" t="s">
        <v>11</v>
      </c>
      <c r="L10" s="223" t="s">
        <v>169</v>
      </c>
      <c r="M10" s="207" t="s">
        <v>1</v>
      </c>
      <c r="N10" s="208"/>
    </row>
    <row r="11" spans="1:14">
      <c r="A11" s="224">
        <v>2011</v>
      </c>
      <c r="B11" s="225" t="s">
        <v>53</v>
      </c>
      <c r="C11" s="225"/>
      <c r="D11" s="225"/>
      <c r="E11" s="225"/>
      <c r="F11" s="225"/>
      <c r="G11" s="225"/>
      <c r="H11" s="225"/>
      <c r="I11" s="226"/>
      <c r="J11" s="227">
        <v>2075</v>
      </c>
      <c r="K11" s="228">
        <v>1931</v>
      </c>
      <c r="L11" s="228">
        <v>983723</v>
      </c>
      <c r="M11" s="207" t="s">
        <v>1</v>
      </c>
      <c r="N11" s="208"/>
    </row>
    <row r="12" spans="1:14">
      <c r="A12" s="229"/>
      <c r="B12" s="230"/>
      <c r="C12" s="230"/>
      <c r="D12" s="230"/>
      <c r="E12" s="230"/>
      <c r="F12" s="230"/>
      <c r="G12" s="230"/>
      <c r="H12" s="230"/>
      <c r="I12" s="231"/>
      <c r="J12" s="232"/>
      <c r="K12" s="233"/>
      <c r="L12" s="233"/>
      <c r="M12" s="207" t="s">
        <v>1</v>
      </c>
      <c r="N12" s="208"/>
    </row>
    <row r="13" spans="1:14">
      <c r="A13" s="229" t="s">
        <v>18</v>
      </c>
      <c r="B13" s="230" t="s">
        <v>20</v>
      </c>
      <c r="C13" s="230"/>
      <c r="D13" s="230"/>
      <c r="E13" s="230"/>
      <c r="F13" s="230"/>
      <c r="G13" s="230"/>
      <c r="H13" s="230"/>
      <c r="I13" s="231"/>
      <c r="J13" s="234">
        <v>-125</v>
      </c>
      <c r="K13" s="235">
        <v>-125</v>
      </c>
      <c r="L13" s="233">
        <v>0</v>
      </c>
      <c r="M13" s="207" t="s">
        <v>1</v>
      </c>
      <c r="N13" s="208"/>
    </row>
    <row r="14" spans="1:14">
      <c r="A14" s="229"/>
      <c r="B14" s="230"/>
      <c r="C14" s="230"/>
      <c r="D14" s="230"/>
      <c r="E14" s="230"/>
      <c r="F14" s="230"/>
      <c r="G14" s="230"/>
      <c r="H14" s="230"/>
      <c r="I14" s="231"/>
      <c r="J14" s="236"/>
      <c r="K14" s="233"/>
      <c r="L14" s="237"/>
      <c r="M14" s="207" t="s">
        <v>1</v>
      </c>
      <c r="N14" s="208"/>
    </row>
    <row r="15" spans="1:14">
      <c r="A15" s="229"/>
      <c r="B15" s="230" t="s">
        <v>170</v>
      </c>
      <c r="C15" s="230"/>
      <c r="D15" s="230"/>
      <c r="E15" s="230"/>
      <c r="F15" s="230"/>
      <c r="G15" s="230"/>
      <c r="H15" s="230"/>
      <c r="I15" s="231"/>
      <c r="J15" s="238"/>
      <c r="K15" s="239"/>
      <c r="L15" s="239"/>
      <c r="M15" s="207" t="s">
        <v>1</v>
      </c>
      <c r="N15" s="208"/>
    </row>
    <row r="16" spans="1:14">
      <c r="A16" s="229"/>
      <c r="B16" s="230" t="s">
        <v>171</v>
      </c>
      <c r="C16" s="230"/>
      <c r="D16" s="230"/>
      <c r="E16" s="230"/>
      <c r="F16" s="230"/>
      <c r="G16" s="230"/>
      <c r="H16" s="230"/>
      <c r="I16" s="231"/>
      <c r="J16" s="232">
        <f>SUM(J14:J15)</f>
        <v>0</v>
      </c>
      <c r="K16" s="233">
        <f>SUM(K14:K15)</f>
        <v>0</v>
      </c>
      <c r="L16" s="235">
        <v>-35042</v>
      </c>
      <c r="M16" s="207" t="s">
        <v>1</v>
      </c>
      <c r="N16" s="208"/>
    </row>
    <row r="17" spans="1:14">
      <c r="A17" s="229"/>
      <c r="B17" s="230" t="s">
        <v>172</v>
      </c>
      <c r="C17" s="230"/>
      <c r="D17" s="230"/>
      <c r="E17" s="230"/>
      <c r="F17" s="230"/>
      <c r="G17" s="230"/>
      <c r="H17" s="230"/>
      <c r="I17" s="231"/>
      <c r="J17" s="240">
        <f>SUM(J13:J16)</f>
        <v>-125</v>
      </c>
      <c r="K17" s="241">
        <f>SUM(K13:K16)</f>
        <v>-125</v>
      </c>
      <c r="L17" s="241">
        <f>SUM(L13:L16)</f>
        <v>-35042</v>
      </c>
      <c r="M17" s="207" t="s">
        <v>1</v>
      </c>
      <c r="N17" s="208"/>
    </row>
    <row r="18" spans="1:14">
      <c r="A18" s="229"/>
      <c r="B18" s="230"/>
      <c r="C18" s="230"/>
      <c r="D18" s="230"/>
      <c r="E18" s="230"/>
      <c r="F18" s="230"/>
      <c r="G18" s="230"/>
      <c r="H18" s="230"/>
      <c r="I18" s="231"/>
      <c r="J18" s="238"/>
      <c r="K18" s="239"/>
      <c r="L18" s="242"/>
      <c r="M18" s="207" t="s">
        <v>1</v>
      </c>
      <c r="N18" s="208"/>
    </row>
    <row r="19" spans="1:14">
      <c r="A19" s="229"/>
      <c r="B19" s="230"/>
      <c r="C19" s="230"/>
      <c r="D19" s="230"/>
      <c r="E19" s="230"/>
      <c r="F19" s="230"/>
      <c r="G19" s="230"/>
      <c r="H19" s="230"/>
      <c r="I19" s="231"/>
      <c r="J19" s="232"/>
      <c r="K19" s="233"/>
      <c r="L19" s="237"/>
      <c r="M19" s="207" t="s">
        <v>1</v>
      </c>
      <c r="N19" s="208"/>
    </row>
    <row r="20" spans="1:14">
      <c r="A20" s="224"/>
      <c r="B20" s="225" t="s">
        <v>173</v>
      </c>
      <c r="C20" s="225"/>
      <c r="D20" s="225"/>
      <c r="E20" s="225"/>
      <c r="F20" s="225"/>
      <c r="G20" s="225"/>
      <c r="H20" s="225"/>
      <c r="I20" s="226"/>
      <c r="J20" s="227">
        <f>J11+J17</f>
        <v>1950</v>
      </c>
      <c r="K20" s="228">
        <f>K11+K17</f>
        <v>1806</v>
      </c>
      <c r="L20" s="243">
        <f>L11+L17</f>
        <v>948681</v>
      </c>
      <c r="M20" s="207" t="s">
        <v>1</v>
      </c>
      <c r="N20" s="208"/>
    </row>
    <row r="21" spans="1:14">
      <c r="A21" s="229"/>
      <c r="B21" s="230"/>
      <c r="C21" s="230"/>
      <c r="D21" s="230"/>
      <c r="E21" s="230"/>
      <c r="F21" s="230"/>
      <c r="G21" s="230"/>
      <c r="H21" s="230"/>
      <c r="I21" s="231"/>
      <c r="J21" s="232"/>
      <c r="K21" s="233"/>
      <c r="L21" s="237"/>
      <c r="M21" s="207" t="s">
        <v>1</v>
      </c>
      <c r="N21" s="208"/>
    </row>
    <row r="22" spans="1:14">
      <c r="A22" s="229"/>
      <c r="B22" s="230" t="s">
        <v>24</v>
      </c>
      <c r="D22" s="230"/>
      <c r="E22" s="230"/>
      <c r="F22" s="230"/>
      <c r="G22" s="230"/>
      <c r="H22" s="230"/>
      <c r="I22" s="231"/>
      <c r="J22" s="240">
        <v>0</v>
      </c>
      <c r="K22" s="241">
        <v>0</v>
      </c>
      <c r="L22" s="244">
        <v>0</v>
      </c>
      <c r="M22" s="207" t="s">
        <v>1</v>
      </c>
      <c r="N22" s="208"/>
    </row>
    <row r="23" spans="1:14">
      <c r="A23" s="245"/>
      <c r="B23" s="246"/>
      <c r="C23" s="246"/>
      <c r="D23" s="246"/>
      <c r="E23" s="246"/>
      <c r="F23" s="246"/>
      <c r="G23" s="246"/>
      <c r="H23" s="246"/>
      <c r="I23" s="247"/>
      <c r="J23" s="238"/>
      <c r="K23" s="239"/>
      <c r="L23" s="248"/>
      <c r="M23" s="207" t="s">
        <v>1</v>
      </c>
      <c r="N23" s="208"/>
    </row>
    <row r="24" spans="1:14" ht="15.75" thickBot="1">
      <c r="A24" s="249">
        <v>2012</v>
      </c>
      <c r="B24" s="250" t="s">
        <v>176</v>
      </c>
      <c r="C24" s="250"/>
      <c r="D24" s="250"/>
      <c r="E24" s="250"/>
      <c r="F24" s="250"/>
      <c r="G24" s="250"/>
      <c r="H24" s="250"/>
      <c r="I24" s="251"/>
      <c r="J24" s="252">
        <v>1950</v>
      </c>
      <c r="K24" s="252">
        <v>1806</v>
      </c>
      <c r="L24" s="253">
        <f>SUM(L20+L22)</f>
        <v>948681</v>
      </c>
      <c r="M24" s="207" t="s">
        <v>1</v>
      </c>
      <c r="N24" s="208"/>
    </row>
    <row r="25" spans="1:14">
      <c r="A25" s="220"/>
      <c r="B25" s="220"/>
      <c r="C25" s="220"/>
      <c r="D25" s="220"/>
      <c r="E25" s="220"/>
      <c r="F25" s="220"/>
      <c r="G25" s="220"/>
      <c r="H25" s="220"/>
      <c r="I25" s="220"/>
      <c r="J25" s="254"/>
      <c r="K25" s="254"/>
      <c r="L25" s="254"/>
      <c r="M25" s="207" t="s">
        <v>1</v>
      </c>
      <c r="N25" s="208"/>
    </row>
    <row r="26" spans="1:14">
      <c r="A26" s="255" t="s">
        <v>174</v>
      </c>
      <c r="B26" s="255"/>
      <c r="C26" s="255"/>
      <c r="D26" s="255"/>
      <c r="E26" s="256"/>
      <c r="F26" s="256"/>
      <c r="G26" s="256"/>
      <c r="H26" s="256"/>
      <c r="I26" s="256"/>
      <c r="J26" s="257"/>
      <c r="K26" s="257"/>
      <c r="L26" s="257"/>
      <c r="M26" s="207" t="s">
        <v>1</v>
      </c>
      <c r="N26" s="208"/>
    </row>
    <row r="27" spans="1:14" ht="15.75">
      <c r="A27" s="255"/>
      <c r="B27" s="258"/>
      <c r="C27" s="258"/>
      <c r="D27" s="258"/>
      <c r="E27" s="259"/>
      <c r="F27" s="259"/>
      <c r="G27" s="259"/>
      <c r="H27" s="259"/>
      <c r="I27" s="259"/>
      <c r="J27" s="260"/>
      <c r="K27" s="260"/>
      <c r="L27" s="260"/>
      <c r="M27" s="207" t="s">
        <v>2</v>
      </c>
      <c r="N27" s="261"/>
    </row>
    <row r="28" spans="1:14" ht="15.75">
      <c r="A28" s="258"/>
      <c r="B28" s="258"/>
      <c r="C28" s="258"/>
      <c r="D28" s="258"/>
      <c r="E28" s="259"/>
      <c r="F28" s="259"/>
      <c r="G28" s="259"/>
      <c r="H28" s="259"/>
      <c r="I28" s="259"/>
      <c r="J28" s="260"/>
      <c r="K28" s="260"/>
      <c r="L28" s="260"/>
      <c r="M28" s="261"/>
      <c r="N28" s="261"/>
    </row>
    <row r="29" spans="1:14" ht="15.75">
      <c r="A29" s="261"/>
      <c r="B29" s="262"/>
      <c r="C29" s="262"/>
      <c r="D29" s="262"/>
      <c r="E29" s="262"/>
      <c r="F29" s="262"/>
      <c r="G29" s="262"/>
      <c r="H29" s="262"/>
      <c r="I29" s="262"/>
      <c r="J29" s="262"/>
      <c r="K29" s="262"/>
      <c r="L29" s="262"/>
      <c r="M29" s="261"/>
      <c r="N29" s="261"/>
    </row>
  </sheetData>
  <pageMargins left="0.7" right="0.7" top="0.75" bottom="0.75" header="0.3" footer="0.8"/>
  <pageSetup scale="95" orientation="landscape" r:id="rId1"/>
  <headerFooter>
    <oddFooter>&amp;CExhibit N - Summary of Change</oddFooter>
  </headerFooter>
</worksheet>
</file>

<file path=xl/worksheets/sheet2.xml><?xml version="1.0" encoding="utf-8"?>
<worksheet xmlns="http://schemas.openxmlformats.org/spreadsheetml/2006/main" xmlns:r="http://schemas.openxmlformats.org/officeDocument/2006/relationships">
  <dimension ref="A1:AA55"/>
  <sheetViews>
    <sheetView tabSelected="1" view="pageBreakPreview" zoomScaleNormal="55" zoomScaleSheetLayoutView="100" workbookViewId="0"/>
  </sheetViews>
  <sheetFormatPr defaultRowHeight="15"/>
  <cols>
    <col min="1" max="1" width="9" style="8" bestFit="1" customWidth="1"/>
    <col min="2" max="4" width="8.88671875" style="8"/>
    <col min="5" max="6" width="9" style="8" bestFit="1" customWidth="1"/>
    <col min="7" max="7" width="12.77734375" style="8" customWidth="1"/>
    <col min="8" max="9" width="9" style="8" bestFit="1" customWidth="1"/>
    <col min="10" max="10" width="12.109375" style="8" bestFit="1" customWidth="1"/>
    <col min="11" max="12" width="9" style="8" bestFit="1" customWidth="1"/>
    <col min="13" max="13" width="10.44140625" style="8" bestFit="1" customWidth="1"/>
    <col min="14" max="15" width="9" style="8" bestFit="1" customWidth="1"/>
    <col min="16" max="16" width="10.88671875" style="8" bestFit="1" customWidth="1"/>
    <col min="17" max="24" width="9" style="8" bestFit="1" customWidth="1"/>
    <col min="25" max="25" width="11.88671875" style="8" customWidth="1"/>
    <col min="26" max="16384" width="8.88671875" style="8"/>
  </cols>
  <sheetData>
    <row r="1" spans="1:27" ht="20.25">
      <c r="A1" s="384" t="s">
        <v>3</v>
      </c>
      <c r="B1" s="286"/>
      <c r="C1" s="287"/>
      <c r="D1" s="287"/>
      <c r="E1" s="287"/>
      <c r="F1" s="287"/>
      <c r="G1" s="287"/>
      <c r="H1" s="287"/>
      <c r="I1" s="287"/>
      <c r="J1" s="287"/>
      <c r="K1" s="287"/>
      <c r="L1" s="287"/>
      <c r="M1" s="287"/>
      <c r="N1" s="287"/>
      <c r="O1" s="287"/>
      <c r="P1" s="287"/>
      <c r="Q1" s="287"/>
      <c r="R1" s="287"/>
      <c r="S1" s="287"/>
      <c r="T1" s="287"/>
      <c r="U1" s="287"/>
      <c r="V1" s="287"/>
      <c r="W1" s="287"/>
      <c r="X1" s="287"/>
      <c r="Y1" s="287"/>
      <c r="Z1" s="6" t="s">
        <v>1</v>
      </c>
      <c r="AA1" s="7" t="s">
        <v>1</v>
      </c>
    </row>
    <row r="2" spans="1:27" ht="18.75">
      <c r="A2" s="286"/>
      <c r="B2" s="287"/>
      <c r="C2" s="287"/>
      <c r="D2" s="287"/>
      <c r="E2" s="287"/>
      <c r="F2" s="287"/>
      <c r="G2" s="287"/>
      <c r="H2" s="287"/>
      <c r="I2" s="287"/>
      <c r="J2" s="287"/>
      <c r="K2" s="287"/>
      <c r="L2" s="287"/>
      <c r="M2" s="287"/>
      <c r="N2" s="287"/>
      <c r="O2" s="287"/>
      <c r="P2" s="287"/>
      <c r="Q2" s="287"/>
      <c r="R2" s="287"/>
      <c r="S2" s="287"/>
      <c r="T2" s="287"/>
      <c r="U2" s="287"/>
      <c r="V2" s="287"/>
      <c r="W2" s="287"/>
      <c r="X2" s="287"/>
      <c r="Y2" s="287"/>
      <c r="Z2" s="6" t="s">
        <v>1</v>
      </c>
      <c r="AA2" s="7" t="s">
        <v>1</v>
      </c>
    </row>
    <row r="3" spans="1:27" ht="18.75">
      <c r="A3" s="389" t="s">
        <v>4</v>
      </c>
      <c r="B3" s="389"/>
      <c r="C3" s="389"/>
      <c r="D3" s="389"/>
      <c r="E3" s="389"/>
      <c r="F3" s="389"/>
      <c r="G3" s="389"/>
      <c r="H3" s="389"/>
      <c r="I3" s="389"/>
      <c r="J3" s="389"/>
      <c r="K3" s="389"/>
      <c r="L3" s="389"/>
      <c r="M3" s="389"/>
      <c r="N3" s="389"/>
      <c r="O3" s="389"/>
      <c r="P3" s="389"/>
      <c r="Q3" s="389"/>
      <c r="R3" s="389"/>
      <c r="S3" s="389"/>
      <c r="T3" s="389"/>
      <c r="U3" s="389"/>
      <c r="V3" s="389"/>
      <c r="W3" s="288"/>
      <c r="X3" s="288"/>
      <c r="Y3" s="288"/>
      <c r="Z3" s="6" t="s">
        <v>1</v>
      </c>
      <c r="AA3" s="7" t="s">
        <v>1</v>
      </c>
    </row>
    <row r="4" spans="1:27" ht="18.75">
      <c r="A4" s="390" t="s">
        <v>5</v>
      </c>
      <c r="B4" s="390"/>
      <c r="C4" s="390"/>
      <c r="D4" s="390"/>
      <c r="E4" s="390"/>
      <c r="F4" s="390"/>
      <c r="G4" s="390"/>
      <c r="H4" s="390"/>
      <c r="I4" s="390"/>
      <c r="J4" s="390"/>
      <c r="K4" s="390"/>
      <c r="L4" s="390"/>
      <c r="M4" s="390"/>
      <c r="N4" s="390"/>
      <c r="O4" s="390"/>
      <c r="P4" s="390"/>
      <c r="Q4" s="390"/>
      <c r="R4" s="390"/>
      <c r="S4" s="390"/>
      <c r="T4" s="390"/>
      <c r="U4" s="390"/>
      <c r="V4" s="390"/>
      <c r="W4" s="288"/>
      <c r="X4" s="288"/>
      <c r="Y4" s="288"/>
      <c r="Z4" s="6" t="s">
        <v>1</v>
      </c>
      <c r="AA4" s="7" t="s">
        <v>1</v>
      </c>
    </row>
    <row r="5" spans="1:27" ht="19.5" thickBot="1">
      <c r="A5" s="390" t="s">
        <v>6</v>
      </c>
      <c r="B5" s="390"/>
      <c r="C5" s="390"/>
      <c r="D5" s="390"/>
      <c r="E5" s="390"/>
      <c r="F5" s="390"/>
      <c r="G5" s="390"/>
      <c r="H5" s="390"/>
      <c r="I5" s="390"/>
      <c r="J5" s="390"/>
      <c r="K5" s="390"/>
      <c r="L5" s="390"/>
      <c r="M5" s="390"/>
      <c r="N5" s="390"/>
      <c r="O5" s="390"/>
      <c r="P5" s="390"/>
      <c r="Q5" s="390"/>
      <c r="R5" s="390"/>
      <c r="S5" s="390"/>
      <c r="T5" s="390"/>
      <c r="U5" s="390"/>
      <c r="V5" s="390"/>
      <c r="W5" s="288"/>
      <c r="X5" s="288"/>
      <c r="Y5" s="288"/>
      <c r="Z5" s="6" t="s">
        <v>1</v>
      </c>
      <c r="AA5" s="7" t="s">
        <v>1</v>
      </c>
    </row>
    <row r="6" spans="1:27" ht="19.5" thickBot="1">
      <c r="A6" s="390" t="s">
        <v>7</v>
      </c>
      <c r="B6" s="390"/>
      <c r="C6" s="390"/>
      <c r="D6" s="390"/>
      <c r="E6" s="390"/>
      <c r="F6" s="390"/>
      <c r="G6" s="390"/>
      <c r="H6" s="390"/>
      <c r="I6" s="390"/>
      <c r="J6" s="390"/>
      <c r="K6" s="390"/>
      <c r="L6" s="390"/>
      <c r="M6" s="390"/>
      <c r="N6" s="390"/>
      <c r="O6" s="390"/>
      <c r="P6" s="390"/>
      <c r="Q6" s="390"/>
      <c r="R6" s="390"/>
      <c r="S6" s="390"/>
      <c r="T6" s="390"/>
      <c r="U6" s="390"/>
      <c r="V6" s="390"/>
      <c r="W6" s="393" t="s">
        <v>8</v>
      </c>
      <c r="X6" s="394"/>
      <c r="Y6" s="395"/>
      <c r="Z6" s="6" t="s">
        <v>1</v>
      </c>
      <c r="AA6" s="7" t="s">
        <v>1</v>
      </c>
    </row>
    <row r="7" spans="1:27" ht="18.75">
      <c r="A7" s="289"/>
      <c r="B7" s="289"/>
      <c r="C7" s="289"/>
      <c r="D7" s="289"/>
      <c r="E7" s="289"/>
      <c r="F7" s="289"/>
      <c r="G7" s="289"/>
      <c r="H7" s="289"/>
      <c r="I7" s="289"/>
      <c r="J7" s="289"/>
      <c r="K7" s="289"/>
      <c r="L7" s="289"/>
      <c r="M7" s="289"/>
      <c r="N7" s="289"/>
      <c r="O7" s="289"/>
      <c r="P7" s="289"/>
      <c r="Q7" s="289"/>
      <c r="R7" s="289"/>
      <c r="S7" s="289"/>
      <c r="T7" s="288"/>
      <c r="U7" s="288"/>
      <c r="V7" s="288"/>
      <c r="W7" s="290" t="s">
        <v>9</v>
      </c>
      <c r="X7" s="291"/>
      <c r="Y7" s="292"/>
      <c r="Z7" s="6" t="s">
        <v>1</v>
      </c>
      <c r="AA7" s="7" t="s">
        <v>1</v>
      </c>
    </row>
    <row r="8" spans="1:27" ht="19.5" thickBot="1">
      <c r="A8" s="287"/>
      <c r="B8" s="287"/>
      <c r="C8" s="287"/>
      <c r="D8" s="287"/>
      <c r="E8" s="287"/>
      <c r="F8" s="287"/>
      <c r="G8" s="287"/>
      <c r="H8" s="287"/>
      <c r="I8" s="287"/>
      <c r="J8" s="287"/>
      <c r="K8" s="287"/>
      <c r="L8" s="287"/>
      <c r="M8" s="287"/>
      <c r="N8" s="287"/>
      <c r="O8" s="287"/>
      <c r="P8" s="287"/>
      <c r="Q8" s="287"/>
      <c r="R8" s="287"/>
      <c r="S8" s="287"/>
      <c r="T8" s="293"/>
      <c r="U8" s="293"/>
      <c r="V8" s="293"/>
      <c r="W8" s="294" t="s">
        <v>10</v>
      </c>
      <c r="X8" s="295" t="s">
        <v>11</v>
      </c>
      <c r="Y8" s="296" t="s">
        <v>12</v>
      </c>
      <c r="Z8" s="6" t="s">
        <v>1</v>
      </c>
      <c r="AA8" s="7" t="s">
        <v>1</v>
      </c>
    </row>
    <row r="9" spans="1:27" ht="18.75">
      <c r="A9" s="297">
        <v>2010</v>
      </c>
      <c r="B9" s="298" t="s">
        <v>13</v>
      </c>
      <c r="C9" s="298"/>
      <c r="D9" s="298"/>
      <c r="E9" s="298"/>
      <c r="F9" s="298"/>
      <c r="G9" s="298"/>
      <c r="H9" s="298"/>
      <c r="I9" s="298"/>
      <c r="J9" s="298"/>
      <c r="K9" s="298"/>
      <c r="L9" s="298"/>
      <c r="M9" s="298"/>
      <c r="N9" s="298"/>
      <c r="O9" s="298"/>
      <c r="P9" s="298"/>
      <c r="Q9" s="298"/>
      <c r="R9" s="298"/>
      <c r="S9" s="298"/>
      <c r="T9" s="298"/>
      <c r="U9" s="298"/>
      <c r="V9" s="299"/>
      <c r="W9" s="300">
        <v>2075</v>
      </c>
      <c r="X9" s="301">
        <v>1931</v>
      </c>
      <c r="Y9" s="302">
        <v>857541</v>
      </c>
      <c r="Z9" s="6" t="s">
        <v>1</v>
      </c>
      <c r="AA9" s="7" t="s">
        <v>1</v>
      </c>
    </row>
    <row r="10" spans="1:27" ht="18.75">
      <c r="A10" s="303">
        <v>2010</v>
      </c>
      <c r="B10" s="304" t="s">
        <v>14</v>
      </c>
      <c r="C10" s="304"/>
      <c r="D10" s="304"/>
      <c r="E10" s="304"/>
      <c r="F10" s="304"/>
      <c r="G10" s="304"/>
      <c r="H10" s="304"/>
      <c r="I10" s="304"/>
      <c r="J10" s="304"/>
      <c r="K10" s="304"/>
      <c r="L10" s="304"/>
      <c r="M10" s="304"/>
      <c r="N10" s="304"/>
      <c r="O10" s="304"/>
      <c r="P10" s="304"/>
      <c r="Q10" s="304"/>
      <c r="R10" s="304"/>
      <c r="S10" s="304"/>
      <c r="T10" s="305"/>
      <c r="U10" s="306"/>
      <c r="V10" s="306"/>
      <c r="W10" s="307">
        <v>0</v>
      </c>
      <c r="X10" s="308">
        <v>0</v>
      </c>
      <c r="Y10" s="309">
        <v>0</v>
      </c>
      <c r="Z10" s="6" t="s">
        <v>1</v>
      </c>
      <c r="AA10" s="7" t="s">
        <v>1</v>
      </c>
    </row>
    <row r="11" spans="1:27" ht="19.5" thickBot="1">
      <c r="A11" s="310"/>
      <c r="B11" s="311" t="s">
        <v>15</v>
      </c>
      <c r="C11" s="311"/>
      <c r="D11" s="311"/>
      <c r="E11" s="311"/>
      <c r="F11" s="311"/>
      <c r="G11" s="311"/>
      <c r="H11" s="311"/>
      <c r="I11" s="311"/>
      <c r="J11" s="311"/>
      <c r="K11" s="311"/>
      <c r="L11" s="311"/>
      <c r="M11" s="311"/>
      <c r="N11" s="311"/>
      <c r="O11" s="311"/>
      <c r="P11" s="311"/>
      <c r="Q11" s="311"/>
      <c r="R11" s="312"/>
      <c r="S11" s="312"/>
      <c r="T11" s="311"/>
      <c r="U11" s="312"/>
      <c r="V11" s="312"/>
      <c r="W11" s="313">
        <v>2075</v>
      </c>
      <c r="X11" s="314">
        <v>1931</v>
      </c>
      <c r="Y11" s="315">
        <v>857541</v>
      </c>
      <c r="Z11" s="6" t="s">
        <v>1</v>
      </c>
      <c r="AA11" s="7" t="s">
        <v>1</v>
      </c>
    </row>
    <row r="12" spans="1:27" ht="18.75">
      <c r="A12" s="303"/>
      <c r="B12" s="304"/>
      <c r="C12" s="304"/>
      <c r="D12" s="304"/>
      <c r="E12" s="304"/>
      <c r="F12" s="304"/>
      <c r="G12" s="304"/>
      <c r="H12" s="304"/>
      <c r="I12" s="304"/>
      <c r="J12" s="304"/>
      <c r="K12" s="304"/>
      <c r="L12" s="304"/>
      <c r="M12" s="304"/>
      <c r="N12" s="304"/>
      <c r="O12" s="304"/>
      <c r="P12" s="304"/>
      <c r="Q12" s="304"/>
      <c r="R12" s="304"/>
      <c r="S12" s="304"/>
      <c r="T12" s="316"/>
      <c r="U12" s="316"/>
      <c r="V12" s="317"/>
      <c r="W12" s="318"/>
      <c r="X12" s="319"/>
      <c r="Y12" s="320"/>
      <c r="Z12" s="6" t="s">
        <v>1</v>
      </c>
      <c r="AA12" s="7" t="s">
        <v>1</v>
      </c>
    </row>
    <row r="13" spans="1:27" ht="18.75">
      <c r="A13" s="321">
        <v>2011</v>
      </c>
      <c r="B13" s="322" t="s">
        <v>16</v>
      </c>
      <c r="C13" s="322"/>
      <c r="D13" s="322"/>
      <c r="E13" s="322"/>
      <c r="F13" s="322"/>
      <c r="G13" s="322"/>
      <c r="H13" s="322"/>
      <c r="I13" s="322"/>
      <c r="J13" s="322"/>
      <c r="K13" s="322"/>
      <c r="L13" s="322"/>
      <c r="M13" s="322"/>
      <c r="N13" s="322"/>
      <c r="O13" s="322"/>
      <c r="P13" s="322"/>
      <c r="Q13" s="322"/>
      <c r="R13" s="322"/>
      <c r="S13" s="323"/>
      <c r="T13" s="323"/>
      <c r="U13" s="323"/>
      <c r="V13" s="324"/>
      <c r="W13" s="325">
        <v>2075</v>
      </c>
      <c r="X13" s="326">
        <v>1931</v>
      </c>
      <c r="Y13" s="327">
        <v>983723</v>
      </c>
      <c r="Z13" s="6" t="s">
        <v>1</v>
      </c>
      <c r="AA13" s="7" t="s">
        <v>1</v>
      </c>
    </row>
    <row r="14" spans="1:27" ht="18.75">
      <c r="A14" s="321">
        <v>2011</v>
      </c>
      <c r="B14" s="322" t="s">
        <v>17</v>
      </c>
      <c r="C14" s="322"/>
      <c r="D14" s="322"/>
      <c r="E14" s="322"/>
      <c r="F14" s="322"/>
      <c r="G14" s="322"/>
      <c r="H14" s="322"/>
      <c r="I14" s="322"/>
      <c r="J14" s="322"/>
      <c r="K14" s="322"/>
      <c r="L14" s="322"/>
      <c r="M14" s="322"/>
      <c r="N14" s="322"/>
      <c r="O14" s="322"/>
      <c r="P14" s="322"/>
      <c r="Q14" s="322"/>
      <c r="R14" s="322"/>
      <c r="S14" s="323"/>
      <c r="T14" s="293"/>
      <c r="U14" s="293"/>
      <c r="V14" s="293"/>
      <c r="W14" s="328">
        <v>0</v>
      </c>
      <c r="X14" s="329">
        <v>0</v>
      </c>
      <c r="Y14" s="330">
        <v>0</v>
      </c>
      <c r="Z14" s="6" t="s">
        <v>1</v>
      </c>
      <c r="AA14" s="7" t="s">
        <v>1</v>
      </c>
    </row>
    <row r="15" spans="1:27" ht="19.5" thickBot="1">
      <c r="A15" s="331" t="s">
        <v>18</v>
      </c>
      <c r="B15" s="311" t="s">
        <v>19</v>
      </c>
      <c r="C15" s="311" t="s">
        <v>16</v>
      </c>
      <c r="D15" s="311"/>
      <c r="E15" s="311"/>
      <c r="F15" s="311"/>
      <c r="G15" s="311"/>
      <c r="H15" s="311"/>
      <c r="I15" s="311"/>
      <c r="J15" s="311"/>
      <c r="K15" s="311"/>
      <c r="L15" s="311"/>
      <c r="M15" s="311"/>
      <c r="N15" s="311"/>
      <c r="O15" s="311"/>
      <c r="P15" s="311"/>
      <c r="Q15" s="311"/>
      <c r="R15" s="311"/>
      <c r="S15" s="311"/>
      <c r="T15" s="311"/>
      <c r="U15" s="311"/>
      <c r="V15" s="311"/>
      <c r="W15" s="313">
        <f>SUM(W13:W14)</f>
        <v>2075</v>
      </c>
      <c r="X15" s="314">
        <f>SUM(X13:X14)</f>
        <v>1931</v>
      </c>
      <c r="Y15" s="315">
        <v>983723</v>
      </c>
      <c r="Z15" s="6" t="s">
        <v>1</v>
      </c>
      <c r="AA15" s="7" t="s">
        <v>1</v>
      </c>
    </row>
    <row r="16" spans="1:27" ht="18.75">
      <c r="A16" s="321" t="s">
        <v>18</v>
      </c>
      <c r="B16" s="323"/>
      <c r="C16" s="322"/>
      <c r="D16" s="322"/>
      <c r="E16" s="322"/>
      <c r="F16" s="322"/>
      <c r="G16" s="322"/>
      <c r="H16" s="322"/>
      <c r="I16" s="322"/>
      <c r="J16" s="322"/>
      <c r="K16" s="322"/>
      <c r="L16" s="322"/>
      <c r="M16" s="322"/>
      <c r="N16" s="322"/>
      <c r="O16" s="322"/>
      <c r="P16" s="322"/>
      <c r="Q16" s="322"/>
      <c r="R16" s="322"/>
      <c r="S16" s="323"/>
      <c r="T16" s="323"/>
      <c r="U16" s="323"/>
      <c r="V16" s="324"/>
      <c r="W16" s="325"/>
      <c r="X16" s="326"/>
      <c r="Y16" s="327"/>
      <c r="Z16" s="6" t="s">
        <v>1</v>
      </c>
      <c r="AA16" s="7" t="s">
        <v>1</v>
      </c>
    </row>
    <row r="17" spans="1:27" ht="18.75">
      <c r="A17" s="321" t="s">
        <v>20</v>
      </c>
      <c r="B17" s="323"/>
      <c r="C17" s="322"/>
      <c r="D17" s="322"/>
      <c r="E17" s="322"/>
      <c r="F17" s="322"/>
      <c r="G17" s="322"/>
      <c r="H17" s="322"/>
      <c r="I17" s="322"/>
      <c r="J17" s="322"/>
      <c r="K17" s="322"/>
      <c r="L17" s="322"/>
      <c r="M17" s="322"/>
      <c r="N17" s="322"/>
      <c r="O17" s="322"/>
      <c r="P17" s="322"/>
      <c r="Q17" s="322"/>
      <c r="R17" s="322"/>
      <c r="S17" s="323"/>
      <c r="T17" s="323"/>
      <c r="U17" s="323"/>
      <c r="V17" s="324"/>
      <c r="W17" s="325">
        <v>-125</v>
      </c>
      <c r="X17" s="326">
        <v>-125</v>
      </c>
      <c r="Y17" s="327">
        <v>0</v>
      </c>
      <c r="Z17" s="6" t="s">
        <v>1</v>
      </c>
      <c r="AA17" s="7" t="s">
        <v>1</v>
      </c>
    </row>
    <row r="18" spans="1:27" ht="18.75">
      <c r="A18" s="321"/>
      <c r="B18" s="323"/>
      <c r="C18" s="322"/>
      <c r="D18" s="322"/>
      <c r="E18" s="322"/>
      <c r="F18" s="322"/>
      <c r="G18" s="322"/>
      <c r="H18" s="322"/>
      <c r="I18" s="322"/>
      <c r="J18" s="322"/>
      <c r="K18" s="322"/>
      <c r="L18" s="322"/>
      <c r="M18" s="322"/>
      <c r="N18" s="322"/>
      <c r="O18" s="322"/>
      <c r="P18" s="322"/>
      <c r="Q18" s="322"/>
      <c r="R18" s="322"/>
      <c r="S18" s="323"/>
      <c r="T18" s="323"/>
      <c r="U18" s="323"/>
      <c r="V18" s="324"/>
      <c r="W18" s="325"/>
      <c r="X18" s="326"/>
      <c r="Y18" s="327"/>
      <c r="Z18" s="6" t="s">
        <v>1</v>
      </c>
      <c r="AA18" s="7" t="s">
        <v>1</v>
      </c>
    </row>
    <row r="19" spans="1:27" ht="18.75">
      <c r="A19" s="321" t="s">
        <v>21</v>
      </c>
      <c r="B19" s="323"/>
      <c r="C19" s="322"/>
      <c r="D19" s="322"/>
      <c r="E19" s="322"/>
      <c r="F19" s="322"/>
      <c r="G19" s="322"/>
      <c r="H19" s="322"/>
      <c r="I19" s="322"/>
      <c r="J19" s="322"/>
      <c r="K19" s="322"/>
      <c r="L19" s="322"/>
      <c r="M19" s="322"/>
      <c r="N19" s="322"/>
      <c r="O19" s="322"/>
      <c r="P19" s="322"/>
      <c r="Q19" s="322"/>
      <c r="R19" s="322"/>
      <c r="S19" s="323"/>
      <c r="T19" s="323"/>
      <c r="U19" s="323"/>
      <c r="V19" s="324"/>
      <c r="W19" s="332"/>
      <c r="X19" s="332"/>
      <c r="Y19" s="327" t="s">
        <v>18</v>
      </c>
      <c r="Z19" s="6" t="s">
        <v>1</v>
      </c>
      <c r="AA19" s="7" t="s">
        <v>1</v>
      </c>
    </row>
    <row r="20" spans="1:27" ht="18.75">
      <c r="A20" s="333"/>
      <c r="B20" s="322" t="s">
        <v>183</v>
      </c>
      <c r="C20" s="322"/>
      <c r="D20" s="322"/>
      <c r="E20" s="322"/>
      <c r="F20" s="322"/>
      <c r="G20" s="322"/>
      <c r="H20" s="322"/>
      <c r="I20" s="322"/>
      <c r="J20" s="322" t="s">
        <v>18</v>
      </c>
      <c r="K20" s="322"/>
      <c r="L20" s="322"/>
      <c r="M20" s="322"/>
      <c r="N20" s="322"/>
      <c r="O20" s="322"/>
      <c r="P20" s="322"/>
      <c r="Q20" s="322"/>
      <c r="R20" s="322"/>
      <c r="S20" s="323"/>
      <c r="T20" s="323"/>
      <c r="U20" s="323"/>
      <c r="V20" s="324"/>
      <c r="W20" s="325">
        <v>0</v>
      </c>
      <c r="X20" s="326">
        <v>0</v>
      </c>
      <c r="Y20" s="327">
        <v>-35042</v>
      </c>
      <c r="Z20" s="6" t="s">
        <v>1</v>
      </c>
      <c r="AA20" s="7" t="s">
        <v>1</v>
      </c>
    </row>
    <row r="21" spans="1:27" ht="18.75">
      <c r="A21" s="334"/>
      <c r="B21" s="335"/>
      <c r="C21" s="335"/>
      <c r="D21" s="335"/>
      <c r="E21" s="335"/>
      <c r="F21" s="335"/>
      <c r="G21" s="335"/>
      <c r="H21" s="335"/>
      <c r="I21" s="335"/>
      <c r="J21" s="335"/>
      <c r="K21" s="335"/>
      <c r="L21" s="335"/>
      <c r="M21" s="335"/>
      <c r="N21" s="335"/>
      <c r="O21" s="335"/>
      <c r="P21" s="335"/>
      <c r="Q21" s="335"/>
      <c r="R21" s="336"/>
      <c r="S21" s="336"/>
      <c r="T21" s="337"/>
      <c r="U21" s="337"/>
      <c r="V21" s="320"/>
      <c r="W21" s="338"/>
      <c r="X21" s="339"/>
      <c r="Y21" s="340"/>
      <c r="Z21" s="6"/>
      <c r="AA21" s="7" t="s">
        <v>1</v>
      </c>
    </row>
    <row r="22" spans="1:27" ht="18.75">
      <c r="A22" s="341" t="s">
        <v>22</v>
      </c>
      <c r="B22" s="287"/>
      <c r="C22" s="287"/>
      <c r="D22" s="287"/>
      <c r="E22" s="287"/>
      <c r="F22" s="287"/>
      <c r="G22" s="287"/>
      <c r="H22" s="287"/>
      <c r="I22" s="287"/>
      <c r="J22" s="287"/>
      <c r="K22" s="287"/>
      <c r="L22" s="287"/>
      <c r="M22" s="287"/>
      <c r="N22" s="287"/>
      <c r="O22" s="287"/>
      <c r="P22" s="287"/>
      <c r="Q22" s="287"/>
      <c r="R22" s="293"/>
      <c r="S22" s="293"/>
      <c r="T22" s="337"/>
      <c r="U22" s="337"/>
      <c r="V22" s="320"/>
      <c r="W22" s="342">
        <f>SUM(W17:W21)</f>
        <v>-125</v>
      </c>
      <c r="X22" s="342">
        <f>SUM(X17:X21)</f>
        <v>-125</v>
      </c>
      <c r="Y22" s="342">
        <f>SUM(Y17:Y21)</f>
        <v>-35042</v>
      </c>
      <c r="Z22" s="6" t="s">
        <v>1</v>
      </c>
      <c r="AA22" s="7" t="s">
        <v>1</v>
      </c>
    </row>
    <row r="23" spans="1:27" ht="18.75">
      <c r="A23" s="333"/>
      <c r="B23" s="323"/>
      <c r="C23" s="323"/>
      <c r="D23" s="323"/>
      <c r="E23" s="323"/>
      <c r="F23" s="323"/>
      <c r="G23" s="323"/>
      <c r="H23" s="323"/>
      <c r="I23" s="323"/>
      <c r="J23" s="323"/>
      <c r="K23" s="323"/>
      <c r="L23" s="323"/>
      <c r="M23" s="323"/>
      <c r="N23" s="323"/>
      <c r="O23" s="323"/>
      <c r="P23" s="323"/>
      <c r="Q23" s="323"/>
      <c r="R23" s="323"/>
      <c r="S23" s="323"/>
      <c r="T23" s="337"/>
      <c r="U23" s="337"/>
      <c r="V23" s="320"/>
      <c r="W23" s="343"/>
      <c r="X23" s="344"/>
      <c r="Y23" s="324"/>
      <c r="Z23" s="6" t="s">
        <v>1</v>
      </c>
      <c r="AA23" s="7" t="s">
        <v>1</v>
      </c>
    </row>
    <row r="24" spans="1:27" ht="18.75">
      <c r="A24" s="321"/>
      <c r="B24" s="322" t="s">
        <v>18</v>
      </c>
      <c r="C24" s="323"/>
      <c r="D24" s="322"/>
      <c r="E24" s="322"/>
      <c r="F24" s="322"/>
      <c r="G24" s="322"/>
      <c r="H24" s="322"/>
      <c r="I24" s="322"/>
      <c r="J24" s="322"/>
      <c r="K24" s="322"/>
      <c r="L24" s="322"/>
      <c r="M24" s="322"/>
      <c r="N24" s="322"/>
      <c r="O24" s="322"/>
      <c r="P24" s="322"/>
      <c r="Q24" s="322"/>
      <c r="R24" s="322"/>
      <c r="S24" s="323"/>
      <c r="T24" s="293"/>
      <c r="U24" s="293"/>
      <c r="V24" s="293"/>
      <c r="W24" s="325"/>
      <c r="X24" s="326"/>
      <c r="Y24" s="327"/>
      <c r="Z24" s="6" t="s">
        <v>1</v>
      </c>
      <c r="AA24" s="7" t="s">
        <v>1</v>
      </c>
    </row>
    <row r="25" spans="1:27" ht="19.5" thickBot="1">
      <c r="A25" s="331">
        <v>2012</v>
      </c>
      <c r="B25" s="311" t="s">
        <v>23</v>
      </c>
      <c r="C25" s="311"/>
      <c r="D25" s="311"/>
      <c r="E25" s="311"/>
      <c r="F25" s="311"/>
      <c r="G25" s="311"/>
      <c r="H25" s="311"/>
      <c r="I25" s="311"/>
      <c r="J25" s="311"/>
      <c r="K25" s="311"/>
      <c r="L25" s="311"/>
      <c r="M25" s="311"/>
      <c r="N25" s="311"/>
      <c r="O25" s="311"/>
      <c r="P25" s="311"/>
      <c r="Q25" s="311"/>
      <c r="R25" s="311"/>
      <c r="S25" s="312"/>
      <c r="T25" s="311"/>
      <c r="U25" s="311"/>
      <c r="V25" s="312"/>
      <c r="W25" s="313">
        <f>SUM(W15+W22)</f>
        <v>1950</v>
      </c>
      <c r="X25" s="314">
        <f>SUM(X15+X22)</f>
        <v>1806</v>
      </c>
      <c r="Y25" s="315">
        <f>SUM(Y15+Y22)</f>
        <v>948681</v>
      </c>
      <c r="Z25" s="6" t="s">
        <v>1</v>
      </c>
      <c r="AA25" s="7" t="s">
        <v>1</v>
      </c>
    </row>
    <row r="26" spans="1:27" ht="18.75">
      <c r="A26" s="303"/>
      <c r="B26" s="304"/>
      <c r="C26" s="304"/>
      <c r="D26" s="304"/>
      <c r="E26" s="304"/>
      <c r="F26" s="304"/>
      <c r="G26" s="304"/>
      <c r="H26" s="304"/>
      <c r="I26" s="304"/>
      <c r="J26" s="304"/>
      <c r="K26" s="304"/>
      <c r="L26" s="304"/>
      <c r="M26" s="304"/>
      <c r="N26" s="304"/>
      <c r="O26" s="304"/>
      <c r="P26" s="304"/>
      <c r="Q26" s="304"/>
      <c r="R26" s="304"/>
      <c r="S26" s="337"/>
      <c r="T26" s="316"/>
      <c r="U26" s="316"/>
      <c r="V26" s="317"/>
      <c r="W26" s="345"/>
      <c r="X26" s="346"/>
      <c r="Y26" s="347"/>
      <c r="Z26" s="6" t="s">
        <v>1</v>
      </c>
      <c r="AA26" s="7" t="s">
        <v>1</v>
      </c>
    </row>
    <row r="27" spans="1:27" ht="18.75">
      <c r="A27" s="321" t="s">
        <v>24</v>
      </c>
      <c r="B27" s="322"/>
      <c r="C27" s="322"/>
      <c r="D27" s="322"/>
      <c r="E27" s="322"/>
      <c r="F27" s="322"/>
      <c r="G27" s="322"/>
      <c r="H27" s="322"/>
      <c r="I27" s="322"/>
      <c r="J27" s="322"/>
      <c r="K27" s="322"/>
      <c r="L27" s="322"/>
      <c r="M27" s="322"/>
      <c r="N27" s="322"/>
      <c r="O27" s="322"/>
      <c r="P27" s="322"/>
      <c r="Q27" s="322"/>
      <c r="R27" s="322"/>
      <c r="S27" s="323"/>
      <c r="T27" s="323"/>
      <c r="U27" s="323"/>
      <c r="V27" s="324"/>
      <c r="W27" s="328">
        <v>0</v>
      </c>
      <c r="X27" s="329">
        <v>0</v>
      </c>
      <c r="Y27" s="330">
        <v>0</v>
      </c>
      <c r="Z27" s="6" t="s">
        <v>1</v>
      </c>
      <c r="AA27" s="7" t="s">
        <v>1</v>
      </c>
    </row>
    <row r="28" spans="1:27" ht="18.75">
      <c r="A28" s="321"/>
      <c r="B28" s="322"/>
      <c r="C28" s="322"/>
      <c r="D28" s="322"/>
      <c r="E28" s="322"/>
      <c r="F28" s="322"/>
      <c r="G28" s="322"/>
      <c r="H28" s="322"/>
      <c r="I28" s="322"/>
      <c r="J28" s="322"/>
      <c r="K28" s="322"/>
      <c r="L28" s="322"/>
      <c r="M28" s="322"/>
      <c r="N28" s="322"/>
      <c r="O28" s="322"/>
      <c r="P28" s="322"/>
      <c r="Q28" s="322"/>
      <c r="R28" s="322"/>
      <c r="S28" s="323"/>
      <c r="T28" s="323"/>
      <c r="U28" s="323"/>
      <c r="V28" s="324"/>
      <c r="W28" s="328"/>
      <c r="X28" s="329"/>
      <c r="Y28" s="330" t="s">
        <v>18</v>
      </c>
      <c r="Z28" s="6" t="s">
        <v>1</v>
      </c>
      <c r="AA28" s="7" t="s">
        <v>1</v>
      </c>
    </row>
    <row r="29" spans="1:27" ht="18.75">
      <c r="A29" s="321" t="s">
        <v>18</v>
      </c>
      <c r="B29" s="322"/>
      <c r="C29" s="322"/>
      <c r="D29" s="322"/>
      <c r="E29" s="322"/>
      <c r="F29" s="322"/>
      <c r="G29" s="322"/>
      <c r="H29" s="322"/>
      <c r="I29" s="322"/>
      <c r="J29" s="322"/>
      <c r="K29" s="322"/>
      <c r="L29" s="322"/>
      <c r="M29" s="322"/>
      <c r="N29" s="322"/>
      <c r="O29" s="322"/>
      <c r="P29" s="322"/>
      <c r="Q29" s="322"/>
      <c r="R29" s="322"/>
      <c r="S29" s="323"/>
      <c r="T29" s="323"/>
      <c r="U29" s="323"/>
      <c r="V29" s="324"/>
      <c r="W29" s="325" t="s">
        <v>18</v>
      </c>
      <c r="X29" s="326"/>
      <c r="Y29" s="327"/>
      <c r="Z29" s="6" t="s">
        <v>1</v>
      </c>
      <c r="AA29" s="7" t="s">
        <v>1</v>
      </c>
    </row>
    <row r="30" spans="1:27" ht="18.75">
      <c r="A30" s="348" t="s">
        <v>25</v>
      </c>
      <c r="B30" s="322"/>
      <c r="C30" s="322"/>
      <c r="D30" s="322"/>
      <c r="E30" s="322"/>
      <c r="F30" s="322"/>
      <c r="G30" s="322"/>
      <c r="H30" s="322"/>
      <c r="I30" s="322"/>
      <c r="J30" s="322"/>
      <c r="K30" s="322"/>
      <c r="L30" s="322"/>
      <c r="M30" s="322"/>
      <c r="N30" s="322"/>
      <c r="O30" s="322"/>
      <c r="P30" s="322"/>
      <c r="Q30" s="322"/>
      <c r="R30" s="322"/>
      <c r="S30" s="323"/>
      <c r="T30" s="337"/>
      <c r="U30" s="337"/>
      <c r="V30" s="320"/>
      <c r="W30" s="349">
        <f>SUM(W25:W28)</f>
        <v>1950</v>
      </c>
      <c r="X30" s="350">
        <f>SUM(X25:X28)</f>
        <v>1806</v>
      </c>
      <c r="Y30" s="351">
        <f>SUM(Y25:Y28)</f>
        <v>948681</v>
      </c>
      <c r="Z30" s="6" t="s">
        <v>1</v>
      </c>
      <c r="AA30" s="7" t="s">
        <v>1</v>
      </c>
    </row>
    <row r="31" spans="1:27" ht="18.75">
      <c r="A31" s="321"/>
      <c r="B31" s="322"/>
      <c r="C31" s="322"/>
      <c r="D31" s="322"/>
      <c r="E31" s="322"/>
      <c r="F31" s="322"/>
      <c r="G31" s="322"/>
      <c r="H31" s="322"/>
      <c r="I31" s="322"/>
      <c r="J31" s="322"/>
      <c r="K31" s="322"/>
      <c r="L31" s="322"/>
      <c r="M31" s="322"/>
      <c r="N31" s="322"/>
      <c r="O31" s="322"/>
      <c r="P31" s="322"/>
      <c r="Q31" s="322"/>
      <c r="R31" s="322"/>
      <c r="S31" s="323"/>
      <c r="T31" s="323"/>
      <c r="U31" s="323"/>
      <c r="V31" s="324"/>
      <c r="W31" s="325"/>
      <c r="X31" s="326"/>
      <c r="Y31" s="327"/>
      <c r="Z31" s="6" t="s">
        <v>1</v>
      </c>
      <c r="AA31" s="7" t="s">
        <v>1</v>
      </c>
    </row>
    <row r="32" spans="1:27" ht="18.75">
      <c r="A32" s="348" t="s">
        <v>26</v>
      </c>
      <c r="B32" s="352"/>
      <c r="C32" s="352"/>
      <c r="D32" s="352"/>
      <c r="E32" s="352"/>
      <c r="F32" s="352"/>
      <c r="G32" s="352"/>
      <c r="H32" s="352"/>
      <c r="I32" s="352"/>
      <c r="J32" s="352"/>
      <c r="K32" s="352"/>
      <c r="L32" s="352"/>
      <c r="M32" s="352"/>
      <c r="N32" s="352"/>
      <c r="O32" s="352"/>
      <c r="P32" s="352"/>
      <c r="Q32" s="352"/>
      <c r="R32" s="352"/>
      <c r="S32" s="353"/>
      <c r="T32" s="353"/>
      <c r="U32" s="353"/>
      <c r="V32" s="354"/>
      <c r="W32" s="349">
        <v>-125</v>
      </c>
      <c r="X32" s="350">
        <v>-125</v>
      </c>
      <c r="Y32" s="355">
        <f>SUM(Y30-Y15)</f>
        <v>-35042</v>
      </c>
      <c r="Z32" s="6" t="s">
        <v>1</v>
      </c>
      <c r="AA32" s="7" t="s">
        <v>1</v>
      </c>
    </row>
    <row r="33" spans="1:27" ht="18.75">
      <c r="A33" s="333"/>
      <c r="B33" s="323"/>
      <c r="C33" s="323"/>
      <c r="D33" s="323"/>
      <c r="E33" s="323"/>
      <c r="F33" s="323"/>
      <c r="G33" s="323"/>
      <c r="H33" s="323"/>
      <c r="I33" s="323"/>
      <c r="J33" s="323"/>
      <c r="K33" s="323"/>
      <c r="L33" s="323"/>
      <c r="M33" s="323"/>
      <c r="N33" s="323"/>
      <c r="O33" s="323"/>
      <c r="P33" s="323"/>
      <c r="Q33" s="323"/>
      <c r="R33" s="323"/>
      <c r="S33" s="323"/>
      <c r="T33" s="323"/>
      <c r="U33" s="323"/>
      <c r="V33" s="324"/>
      <c r="W33" s="343"/>
      <c r="X33" s="344"/>
      <c r="Y33" s="324"/>
      <c r="Z33" s="6" t="s">
        <v>1</v>
      </c>
      <c r="AA33" s="7" t="s">
        <v>1</v>
      </c>
    </row>
    <row r="34" spans="1:27" ht="19.5" thickBot="1">
      <c r="A34" s="356"/>
      <c r="B34" s="357"/>
      <c r="C34" s="357"/>
      <c r="D34" s="357"/>
      <c r="E34" s="357"/>
      <c r="F34" s="357"/>
      <c r="G34" s="357"/>
      <c r="H34" s="358"/>
      <c r="I34" s="358"/>
      <c r="J34" s="358"/>
      <c r="K34" s="407"/>
      <c r="L34" s="407"/>
      <c r="M34" s="407"/>
      <c r="N34" s="357"/>
      <c r="O34" s="357"/>
      <c r="P34" s="357"/>
      <c r="Q34" s="357"/>
      <c r="R34" s="357"/>
      <c r="S34" s="357"/>
      <c r="T34" s="357"/>
      <c r="U34" s="357"/>
      <c r="V34" s="357"/>
      <c r="W34" s="359"/>
      <c r="X34" s="360"/>
      <c r="Y34" s="361"/>
      <c r="Z34" s="6" t="s">
        <v>1</v>
      </c>
      <c r="AA34" s="7" t="s">
        <v>1</v>
      </c>
    </row>
    <row r="35" spans="1:27" ht="18.75">
      <c r="A35" s="303"/>
      <c r="B35" s="304"/>
      <c r="C35" s="304"/>
      <c r="D35" s="362"/>
      <c r="E35" s="401" t="s">
        <v>27</v>
      </c>
      <c r="F35" s="402"/>
      <c r="G35" s="403"/>
      <c r="H35" s="401" t="s">
        <v>28</v>
      </c>
      <c r="I35" s="402"/>
      <c r="J35" s="403"/>
      <c r="K35" s="396" t="s">
        <v>29</v>
      </c>
      <c r="L35" s="396"/>
      <c r="M35" s="397"/>
      <c r="N35" s="404">
        <v>2012</v>
      </c>
      <c r="O35" s="405"/>
      <c r="P35" s="406"/>
      <c r="Q35" s="396">
        <v>2012</v>
      </c>
      <c r="R35" s="396"/>
      <c r="S35" s="397"/>
      <c r="T35" s="396">
        <v>2012</v>
      </c>
      <c r="U35" s="396"/>
      <c r="V35" s="397"/>
      <c r="W35" s="396">
        <v>2012</v>
      </c>
      <c r="X35" s="396"/>
      <c r="Y35" s="397"/>
      <c r="Z35" s="6" t="s">
        <v>1</v>
      </c>
      <c r="AA35" s="7" t="s">
        <v>1</v>
      </c>
    </row>
    <row r="36" spans="1:27" ht="18.75">
      <c r="A36" s="321"/>
      <c r="B36" s="322"/>
      <c r="C36" s="322"/>
      <c r="D36" s="363"/>
      <c r="E36" s="398" t="s">
        <v>30</v>
      </c>
      <c r="F36" s="399"/>
      <c r="G36" s="400"/>
      <c r="H36" s="398" t="s">
        <v>31</v>
      </c>
      <c r="I36" s="399"/>
      <c r="J36" s="400"/>
      <c r="K36" s="399" t="s">
        <v>32</v>
      </c>
      <c r="L36" s="399"/>
      <c r="M36" s="400"/>
      <c r="N36" s="398" t="s">
        <v>33</v>
      </c>
      <c r="O36" s="399"/>
      <c r="P36" s="400"/>
      <c r="Q36" s="399" t="s">
        <v>34</v>
      </c>
      <c r="R36" s="399"/>
      <c r="S36" s="400"/>
      <c r="T36" s="399" t="s">
        <v>35</v>
      </c>
      <c r="U36" s="399"/>
      <c r="V36" s="400"/>
      <c r="W36" s="399" t="s">
        <v>36</v>
      </c>
      <c r="X36" s="399"/>
      <c r="Y36" s="400"/>
      <c r="Z36" s="6" t="s">
        <v>1</v>
      </c>
      <c r="AA36" s="7" t="s">
        <v>1</v>
      </c>
    </row>
    <row r="37" spans="1:27" ht="18.75">
      <c r="A37" s="321"/>
      <c r="B37" s="322"/>
      <c r="C37" s="322"/>
      <c r="D37" s="363"/>
      <c r="E37" s="364" t="s">
        <v>9</v>
      </c>
      <c r="F37" s="365"/>
      <c r="G37" s="366"/>
      <c r="H37" s="364" t="s">
        <v>9</v>
      </c>
      <c r="I37" s="365"/>
      <c r="J37" s="366"/>
      <c r="K37" s="365" t="s">
        <v>9</v>
      </c>
      <c r="L37" s="365"/>
      <c r="M37" s="366"/>
      <c r="N37" s="364" t="s">
        <v>9</v>
      </c>
      <c r="O37" s="365"/>
      <c r="P37" s="366"/>
      <c r="Q37" s="365" t="s">
        <v>9</v>
      </c>
      <c r="R37" s="365"/>
      <c r="S37" s="366"/>
      <c r="T37" s="365" t="s">
        <v>9</v>
      </c>
      <c r="U37" s="365"/>
      <c r="V37" s="366"/>
      <c r="W37" s="365" t="s">
        <v>9</v>
      </c>
      <c r="X37" s="365"/>
      <c r="Y37" s="366"/>
      <c r="Z37" s="6" t="s">
        <v>1</v>
      </c>
      <c r="AA37" s="7" t="s">
        <v>1</v>
      </c>
    </row>
    <row r="38" spans="1:27" ht="19.5" thickBot="1">
      <c r="A38" s="331" t="s">
        <v>37</v>
      </c>
      <c r="B38" s="357"/>
      <c r="C38" s="357"/>
      <c r="D38" s="367"/>
      <c r="E38" s="368" t="s">
        <v>10</v>
      </c>
      <c r="F38" s="369" t="s">
        <v>11</v>
      </c>
      <c r="G38" s="370" t="s">
        <v>12</v>
      </c>
      <c r="H38" s="368" t="s">
        <v>10</v>
      </c>
      <c r="I38" s="369" t="s">
        <v>11</v>
      </c>
      <c r="J38" s="370" t="s">
        <v>12</v>
      </c>
      <c r="K38" s="369" t="s">
        <v>10</v>
      </c>
      <c r="L38" s="369" t="s">
        <v>11</v>
      </c>
      <c r="M38" s="370" t="s">
        <v>12</v>
      </c>
      <c r="N38" s="368" t="s">
        <v>10</v>
      </c>
      <c r="O38" s="369" t="s">
        <v>11</v>
      </c>
      <c r="P38" s="370" t="s">
        <v>12</v>
      </c>
      <c r="Q38" s="369" t="s">
        <v>10</v>
      </c>
      <c r="R38" s="369" t="s">
        <v>11</v>
      </c>
      <c r="S38" s="370" t="s">
        <v>12</v>
      </c>
      <c r="T38" s="369" t="s">
        <v>10</v>
      </c>
      <c r="U38" s="369" t="s">
        <v>11</v>
      </c>
      <c r="V38" s="370" t="s">
        <v>12</v>
      </c>
      <c r="W38" s="369" t="s">
        <v>10</v>
      </c>
      <c r="X38" s="369" t="s">
        <v>11</v>
      </c>
      <c r="Y38" s="370" t="s">
        <v>12</v>
      </c>
      <c r="Z38" s="6" t="s">
        <v>1</v>
      </c>
      <c r="AA38" s="7" t="s">
        <v>1</v>
      </c>
    </row>
    <row r="39" spans="1:27" ht="18.75">
      <c r="A39" s="303"/>
      <c r="B39" s="304"/>
      <c r="C39" s="304"/>
      <c r="D39" s="371"/>
      <c r="E39" s="303"/>
      <c r="F39" s="304"/>
      <c r="G39" s="371"/>
      <c r="H39" s="303"/>
      <c r="I39" s="304"/>
      <c r="J39" s="371"/>
      <c r="K39" s="304"/>
      <c r="L39" s="304"/>
      <c r="M39" s="371"/>
      <c r="N39" s="303"/>
      <c r="O39" s="304"/>
      <c r="P39" s="371"/>
      <c r="Q39" s="304"/>
      <c r="R39" s="304"/>
      <c r="S39" s="371"/>
      <c r="T39" s="304"/>
      <c r="U39" s="304"/>
      <c r="V39" s="371"/>
      <c r="W39" s="304"/>
      <c r="X39" s="304"/>
      <c r="Y39" s="371"/>
      <c r="Z39" s="6" t="s">
        <v>1</v>
      </c>
      <c r="AA39" s="7" t="s">
        <v>1</v>
      </c>
    </row>
    <row r="40" spans="1:27" ht="18.75">
      <c r="A40" s="372">
        <v>1</v>
      </c>
      <c r="B40" s="322" t="s">
        <v>38</v>
      </c>
      <c r="C40" s="322"/>
      <c r="D40" s="363"/>
      <c r="E40" s="373">
        <v>32</v>
      </c>
      <c r="F40" s="374">
        <v>32</v>
      </c>
      <c r="G40" s="327">
        <v>2025</v>
      </c>
      <c r="H40" s="373">
        <v>32</v>
      </c>
      <c r="I40" s="374">
        <v>32</v>
      </c>
      <c r="J40" s="327">
        <v>2700</v>
      </c>
      <c r="K40" s="374">
        <v>0</v>
      </c>
      <c r="L40" s="374">
        <v>0</v>
      </c>
      <c r="M40" s="327">
        <v>0</v>
      </c>
      <c r="N40" s="373">
        <f>SUM(H40+K40)</f>
        <v>32</v>
      </c>
      <c r="O40" s="374">
        <f>SUM(I40+L40)</f>
        <v>32</v>
      </c>
      <c r="P40" s="327">
        <f>SUM(J40+M40)</f>
        <v>2700</v>
      </c>
      <c r="Q40" s="374">
        <v>0</v>
      </c>
      <c r="R40" s="374">
        <v>0</v>
      </c>
      <c r="S40" s="327">
        <v>0</v>
      </c>
      <c r="T40" s="374">
        <v>0</v>
      </c>
      <c r="U40" s="374">
        <v>0</v>
      </c>
      <c r="V40" s="327">
        <v>0</v>
      </c>
      <c r="W40" s="374">
        <f>SUM(N40+Q40+T40)</f>
        <v>32</v>
      </c>
      <c r="X40" s="374">
        <f>SUM(O40+R40+U40)</f>
        <v>32</v>
      </c>
      <c r="Y40" s="327">
        <f>SUM(P40+S40+V40)</f>
        <v>2700</v>
      </c>
      <c r="Z40" s="6" t="s">
        <v>1</v>
      </c>
      <c r="AA40" s="7" t="s">
        <v>1</v>
      </c>
    </row>
    <row r="41" spans="1:27" ht="18.75">
      <c r="A41" s="372"/>
      <c r="B41" s="322" t="s">
        <v>18</v>
      </c>
      <c r="C41" s="322"/>
      <c r="D41" s="363"/>
      <c r="E41" s="373"/>
      <c r="F41" s="374"/>
      <c r="G41" s="327"/>
      <c r="H41" s="373"/>
      <c r="I41" s="374"/>
      <c r="J41" s="327"/>
      <c r="K41" s="374"/>
      <c r="L41" s="374"/>
      <c r="M41" s="327"/>
      <c r="N41" s="373"/>
      <c r="O41" s="374"/>
      <c r="P41" s="327"/>
      <c r="Q41" s="374"/>
      <c r="R41" s="374"/>
      <c r="S41" s="327"/>
      <c r="T41" s="374"/>
      <c r="U41" s="374"/>
      <c r="V41" s="327"/>
      <c r="W41" s="374"/>
      <c r="X41" s="374"/>
      <c r="Y41" s="327"/>
      <c r="Z41" s="6" t="s">
        <v>1</v>
      </c>
      <c r="AA41" s="7" t="s">
        <v>1</v>
      </c>
    </row>
    <row r="42" spans="1:27" ht="18.75">
      <c r="A42" s="372"/>
      <c r="B42" s="322" t="s">
        <v>39</v>
      </c>
      <c r="C42" s="322"/>
      <c r="D42" s="363"/>
      <c r="E42" s="373">
        <v>32</v>
      </c>
      <c r="F42" s="374">
        <v>32</v>
      </c>
      <c r="G42" s="327">
        <v>2025</v>
      </c>
      <c r="H42" s="373">
        <v>32</v>
      </c>
      <c r="I42" s="374">
        <v>32</v>
      </c>
      <c r="J42" s="327">
        <v>2700</v>
      </c>
      <c r="K42" s="374">
        <v>0</v>
      </c>
      <c r="L42" s="374">
        <v>0</v>
      </c>
      <c r="M42" s="327">
        <v>0</v>
      </c>
      <c r="N42" s="373">
        <f>SUM(H42+K42)</f>
        <v>32</v>
      </c>
      <c r="O42" s="374">
        <f>SUM(I42+L42)</f>
        <v>32</v>
      </c>
      <c r="P42" s="327">
        <f>SUM(J42+M42)</f>
        <v>2700</v>
      </c>
      <c r="Q42" s="374">
        <v>0</v>
      </c>
      <c r="R42" s="374">
        <v>0</v>
      </c>
      <c r="S42" s="327">
        <v>0</v>
      </c>
      <c r="T42" s="374">
        <v>0</v>
      </c>
      <c r="U42" s="374">
        <v>0</v>
      </c>
      <c r="V42" s="327">
        <v>0</v>
      </c>
      <c r="W42" s="374">
        <f>SUM(N42+Q42+T42)</f>
        <v>32</v>
      </c>
      <c r="X42" s="374">
        <f>SUM(O42+R42+U42)</f>
        <v>32</v>
      </c>
      <c r="Y42" s="327">
        <f>SUM(P42+S42+V42)</f>
        <v>2700</v>
      </c>
      <c r="Z42" s="6" t="s">
        <v>1</v>
      </c>
      <c r="AA42" s="7" t="s">
        <v>1</v>
      </c>
    </row>
    <row r="43" spans="1:27" ht="18.75">
      <c r="A43" s="372"/>
      <c r="B43" s="322"/>
      <c r="C43" s="322"/>
      <c r="D43" s="363"/>
      <c r="E43" s="373"/>
      <c r="F43" s="374"/>
      <c r="G43" s="327"/>
      <c r="H43" s="373"/>
      <c r="I43" s="374"/>
      <c r="J43" s="327"/>
      <c r="K43" s="374"/>
      <c r="L43" s="374"/>
      <c r="M43" s="327"/>
      <c r="N43" s="373"/>
      <c r="O43" s="374"/>
      <c r="P43" s="327"/>
      <c r="Q43" s="374"/>
      <c r="R43" s="374"/>
      <c r="S43" s="327"/>
      <c r="T43" s="374"/>
      <c r="U43" s="374"/>
      <c r="V43" s="327"/>
      <c r="W43" s="374"/>
      <c r="X43" s="374"/>
      <c r="Y43" s="327"/>
      <c r="Z43" s="6" t="s">
        <v>1</v>
      </c>
      <c r="AA43" s="7" t="s">
        <v>1</v>
      </c>
    </row>
    <row r="44" spans="1:27" ht="18.75">
      <c r="A44" s="372">
        <v>2</v>
      </c>
      <c r="B44" s="322" t="s">
        <v>40</v>
      </c>
      <c r="C44" s="322"/>
      <c r="D44" s="363"/>
      <c r="E44" s="373">
        <v>2043</v>
      </c>
      <c r="F44" s="374">
        <v>1899</v>
      </c>
      <c r="G44" s="327">
        <v>827463</v>
      </c>
      <c r="H44" s="373">
        <v>2043</v>
      </c>
      <c r="I44" s="374">
        <v>1899</v>
      </c>
      <c r="J44" s="327">
        <v>958315</v>
      </c>
      <c r="K44" s="374">
        <v>-125</v>
      </c>
      <c r="L44" s="374">
        <v>-125</v>
      </c>
      <c r="M44" s="327">
        <v>-35042</v>
      </c>
      <c r="N44" s="373">
        <f t="shared" ref="N44:P47" si="0">SUM(H44+K44)</f>
        <v>1918</v>
      </c>
      <c r="O44" s="374">
        <f t="shared" si="0"/>
        <v>1774</v>
      </c>
      <c r="P44" s="327">
        <f>SUM(J44+M44)</f>
        <v>923273</v>
      </c>
      <c r="Q44" s="374">
        <v>0</v>
      </c>
      <c r="R44" s="374">
        <v>0</v>
      </c>
      <c r="S44" s="327">
        <v>0</v>
      </c>
      <c r="T44" s="374">
        <v>0</v>
      </c>
      <c r="U44" s="374">
        <v>0</v>
      </c>
      <c r="V44" s="327">
        <v>0</v>
      </c>
      <c r="W44" s="374">
        <f>SUM(N44+Q44+T44)</f>
        <v>1918</v>
      </c>
      <c r="X44" s="374">
        <f>SUM(O44+R44+U44)</f>
        <v>1774</v>
      </c>
      <c r="Y44" s="327">
        <f>SUM(P44+S44+V44)</f>
        <v>923273</v>
      </c>
      <c r="Z44" s="6" t="s">
        <v>1</v>
      </c>
      <c r="AA44" s="7" t="s">
        <v>1</v>
      </c>
    </row>
    <row r="45" spans="1:27" ht="18.75">
      <c r="A45" s="372">
        <v>3</v>
      </c>
      <c r="B45" s="322" t="s">
        <v>41</v>
      </c>
      <c r="C45" s="322"/>
      <c r="D45" s="363"/>
      <c r="E45" s="373">
        <v>0</v>
      </c>
      <c r="F45" s="374">
        <v>0</v>
      </c>
      <c r="G45" s="327">
        <v>19642</v>
      </c>
      <c r="H45" s="373">
        <v>0</v>
      </c>
      <c r="I45" s="374">
        <v>0</v>
      </c>
      <c r="J45" s="375">
        <v>15415</v>
      </c>
      <c r="K45" s="374">
        <v>0</v>
      </c>
      <c r="L45" s="374">
        <v>0</v>
      </c>
      <c r="M45" s="327">
        <v>0</v>
      </c>
      <c r="N45" s="373">
        <f t="shared" si="0"/>
        <v>0</v>
      </c>
      <c r="O45" s="374">
        <f t="shared" si="0"/>
        <v>0</v>
      </c>
      <c r="P45" s="327">
        <f t="shared" si="0"/>
        <v>15415</v>
      </c>
      <c r="Q45" s="374">
        <v>0</v>
      </c>
      <c r="R45" s="374">
        <v>0</v>
      </c>
      <c r="S45" s="327">
        <v>0</v>
      </c>
      <c r="T45" s="374">
        <v>0</v>
      </c>
      <c r="U45" s="374">
        <v>0</v>
      </c>
      <c r="V45" s="327">
        <v>0</v>
      </c>
      <c r="W45" s="374">
        <f t="shared" ref="W45:X47" si="1">SUM(N45+Q45+T45)</f>
        <v>0</v>
      </c>
      <c r="X45" s="374">
        <f t="shared" si="1"/>
        <v>0</v>
      </c>
      <c r="Y45" s="327">
        <f>SUM(P45+S45)</f>
        <v>15415</v>
      </c>
      <c r="Z45" s="6" t="s">
        <v>1</v>
      </c>
      <c r="AA45" s="7" t="s">
        <v>1</v>
      </c>
    </row>
    <row r="46" spans="1:27" ht="18.75">
      <c r="A46" s="372">
        <v>4</v>
      </c>
      <c r="B46" s="322" t="s">
        <v>42</v>
      </c>
      <c r="C46" s="322"/>
      <c r="D46" s="363"/>
      <c r="E46" s="373">
        <v>0</v>
      </c>
      <c r="F46" s="374">
        <v>0</v>
      </c>
      <c r="G46" s="327">
        <v>8416</v>
      </c>
      <c r="H46" s="373">
        <v>0</v>
      </c>
      <c r="I46" s="374">
        <v>0</v>
      </c>
      <c r="J46" s="327">
        <v>2415</v>
      </c>
      <c r="K46" s="374">
        <v>0</v>
      </c>
      <c r="L46" s="374">
        <v>0</v>
      </c>
      <c r="M46" s="327">
        <v>0</v>
      </c>
      <c r="N46" s="373">
        <f t="shared" si="0"/>
        <v>0</v>
      </c>
      <c r="O46" s="374">
        <f t="shared" si="0"/>
        <v>0</v>
      </c>
      <c r="P46" s="327">
        <f t="shared" si="0"/>
        <v>2415</v>
      </c>
      <c r="Q46" s="374">
        <v>0</v>
      </c>
      <c r="R46" s="374">
        <v>0</v>
      </c>
      <c r="S46" s="327">
        <v>0</v>
      </c>
      <c r="T46" s="374">
        <v>0</v>
      </c>
      <c r="U46" s="374">
        <v>0</v>
      </c>
      <c r="V46" s="327">
        <v>0</v>
      </c>
      <c r="W46" s="374">
        <f t="shared" si="1"/>
        <v>0</v>
      </c>
      <c r="X46" s="374">
        <f t="shared" si="1"/>
        <v>0</v>
      </c>
      <c r="Y46" s="327">
        <f>SUM(P46+S46+V46)</f>
        <v>2415</v>
      </c>
      <c r="Z46" s="6" t="s">
        <v>1</v>
      </c>
      <c r="AA46" s="7" t="s">
        <v>1</v>
      </c>
    </row>
    <row r="47" spans="1:27" ht="18.75">
      <c r="A47" s="372">
        <v>5</v>
      </c>
      <c r="B47" s="322" t="s">
        <v>43</v>
      </c>
      <c r="C47" s="322"/>
      <c r="D47" s="363"/>
      <c r="E47" s="373">
        <v>0</v>
      </c>
      <c r="F47" s="374">
        <v>0</v>
      </c>
      <c r="G47" s="327">
        <v>-5</v>
      </c>
      <c r="H47" s="373">
        <v>0</v>
      </c>
      <c r="I47" s="374">
        <v>0</v>
      </c>
      <c r="J47" s="327">
        <v>4878</v>
      </c>
      <c r="K47" s="374">
        <v>0</v>
      </c>
      <c r="L47" s="374">
        <v>0</v>
      </c>
      <c r="M47" s="327">
        <v>0</v>
      </c>
      <c r="N47" s="373">
        <f t="shared" si="0"/>
        <v>0</v>
      </c>
      <c r="O47" s="374">
        <f t="shared" si="0"/>
        <v>0</v>
      </c>
      <c r="P47" s="327">
        <f t="shared" si="0"/>
        <v>4878</v>
      </c>
      <c r="Q47" s="374">
        <v>0</v>
      </c>
      <c r="R47" s="374">
        <v>0</v>
      </c>
      <c r="S47" s="327">
        <v>0</v>
      </c>
      <c r="T47" s="374">
        <v>0</v>
      </c>
      <c r="U47" s="374">
        <v>0</v>
      </c>
      <c r="V47" s="327">
        <v>0</v>
      </c>
      <c r="W47" s="374">
        <f t="shared" si="1"/>
        <v>0</v>
      </c>
      <c r="X47" s="374">
        <f t="shared" si="1"/>
        <v>0</v>
      </c>
      <c r="Y47" s="327">
        <f>SUM(P47+S47+V47)</f>
        <v>4878</v>
      </c>
      <c r="Z47" s="6" t="s">
        <v>1</v>
      </c>
      <c r="AA47" s="7" t="s">
        <v>1</v>
      </c>
    </row>
    <row r="48" spans="1:27" ht="18.75">
      <c r="A48" s="321"/>
      <c r="B48" s="322"/>
      <c r="C48" s="322"/>
      <c r="D48" s="363"/>
      <c r="E48" s="373"/>
      <c r="F48" s="374"/>
      <c r="G48" s="327"/>
      <c r="H48" s="373"/>
      <c r="I48" s="374"/>
      <c r="J48" s="327"/>
      <c r="K48" s="374"/>
      <c r="L48" s="374"/>
      <c r="M48" s="327"/>
      <c r="N48" s="373"/>
      <c r="O48" s="374"/>
      <c r="P48" s="327"/>
      <c r="Q48" s="374"/>
      <c r="R48" s="374"/>
      <c r="S48" s="327"/>
      <c r="T48" s="374"/>
      <c r="U48" s="374"/>
      <c r="V48" s="327"/>
      <c r="W48" s="374"/>
      <c r="X48" s="374"/>
      <c r="Y48" s="327"/>
      <c r="Z48" s="6" t="s">
        <v>1</v>
      </c>
      <c r="AA48" s="7" t="s">
        <v>1</v>
      </c>
    </row>
    <row r="49" spans="1:27" ht="19.5" thickBot="1">
      <c r="A49" s="331"/>
      <c r="B49" s="311" t="s">
        <v>44</v>
      </c>
      <c r="C49" s="311"/>
      <c r="D49" s="376"/>
      <c r="E49" s="377">
        <f t="shared" ref="E49:J49" si="2">SUM(E42:E47)</f>
        <v>2075</v>
      </c>
      <c r="F49" s="378">
        <f t="shared" si="2"/>
        <v>1931</v>
      </c>
      <c r="G49" s="379">
        <f t="shared" si="2"/>
        <v>857541</v>
      </c>
      <c r="H49" s="377">
        <f t="shared" si="2"/>
        <v>2075</v>
      </c>
      <c r="I49" s="378">
        <f t="shared" si="2"/>
        <v>1931</v>
      </c>
      <c r="J49" s="379">
        <f t="shared" si="2"/>
        <v>983723</v>
      </c>
      <c r="K49" s="378">
        <f>SUM(K40:K47)</f>
        <v>-125</v>
      </c>
      <c r="L49" s="378">
        <f>SUM(L40:L47)</f>
        <v>-125</v>
      </c>
      <c r="M49" s="379">
        <f>SUM(M40:M48)</f>
        <v>-35042</v>
      </c>
      <c r="N49" s="377">
        <f>SUM(N42:N47)</f>
        <v>1950</v>
      </c>
      <c r="O49" s="378">
        <f>SUM(O42:O47)</f>
        <v>1806</v>
      </c>
      <c r="P49" s="379">
        <f>SUM(P42:P47)</f>
        <v>948681</v>
      </c>
      <c r="Q49" s="378">
        <v>0</v>
      </c>
      <c r="R49" s="378">
        <v>0</v>
      </c>
      <c r="S49" s="379">
        <v>0</v>
      </c>
      <c r="T49" s="378">
        <v>0</v>
      </c>
      <c r="U49" s="378">
        <v>0</v>
      </c>
      <c r="V49" s="379">
        <v>0</v>
      </c>
      <c r="W49" s="378">
        <f>SUM(W42:W47)</f>
        <v>1950</v>
      </c>
      <c r="X49" s="378">
        <f>SUM(X42:X47)</f>
        <v>1806</v>
      </c>
      <c r="Y49" s="379">
        <f>SUM(Y42:Y47)</f>
        <v>948681</v>
      </c>
      <c r="Z49" s="6" t="s">
        <v>1</v>
      </c>
      <c r="AA49" s="7" t="s">
        <v>1</v>
      </c>
    </row>
    <row r="50" spans="1:27" ht="18.75">
      <c r="A50" s="286"/>
      <c r="B50" s="286"/>
      <c r="C50" s="286"/>
      <c r="D50" s="286"/>
      <c r="E50" s="382"/>
      <c r="F50" s="382"/>
      <c r="G50" s="383"/>
      <c r="H50" s="382"/>
      <c r="I50" s="382"/>
      <c r="J50" s="383"/>
      <c r="K50" s="382"/>
      <c r="L50" s="382"/>
      <c r="M50" s="383"/>
      <c r="N50" s="382"/>
      <c r="O50" s="382"/>
      <c r="P50" s="383"/>
      <c r="Q50" s="382"/>
      <c r="R50" s="382"/>
      <c r="S50" s="383"/>
      <c r="T50" s="382"/>
      <c r="U50" s="382"/>
      <c r="V50" s="383"/>
      <c r="W50" s="382"/>
      <c r="X50" s="382"/>
      <c r="Y50" s="383"/>
      <c r="Z50" s="6"/>
      <c r="AA50" s="7"/>
    </row>
    <row r="51" spans="1:27" ht="18.75">
      <c r="A51" s="286"/>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6" t="s">
        <v>1</v>
      </c>
      <c r="AA51" s="7" t="s">
        <v>1</v>
      </c>
    </row>
    <row r="52" spans="1:27" ht="18.75" customHeight="1">
      <c r="A52" s="391" t="s">
        <v>189</v>
      </c>
      <c r="B52" s="392"/>
      <c r="C52" s="392"/>
      <c r="D52" s="392"/>
      <c r="E52" s="392"/>
      <c r="F52" s="392"/>
      <c r="G52" s="392"/>
      <c r="H52" s="392"/>
      <c r="I52" s="392"/>
      <c r="J52" s="392"/>
      <c r="K52" s="392"/>
      <c r="L52" s="392"/>
      <c r="M52" s="392"/>
      <c r="N52" s="392"/>
      <c r="O52" s="392"/>
      <c r="P52" s="392"/>
      <c r="Q52" s="392"/>
      <c r="R52" s="392"/>
      <c r="S52" s="392"/>
      <c r="T52" s="392"/>
      <c r="U52" s="392"/>
      <c r="V52" s="392"/>
      <c r="W52" s="392"/>
      <c r="X52" s="392"/>
      <c r="Y52" s="392"/>
      <c r="AA52" s="7" t="s">
        <v>1</v>
      </c>
    </row>
    <row r="53" spans="1:27" ht="18.75" customHeight="1">
      <c r="A53" s="380"/>
      <c r="B53" s="381"/>
      <c r="C53" s="381"/>
      <c r="D53" s="381"/>
      <c r="E53" s="381"/>
      <c r="F53" s="381"/>
      <c r="G53" s="381"/>
      <c r="H53" s="381"/>
      <c r="I53" s="381"/>
      <c r="J53" s="381"/>
      <c r="K53" s="381"/>
      <c r="L53" s="381"/>
      <c r="M53" s="381"/>
      <c r="N53" s="381"/>
      <c r="O53" s="381"/>
      <c r="P53" s="381"/>
      <c r="Q53" s="381"/>
      <c r="R53" s="381"/>
      <c r="S53" s="381"/>
      <c r="T53" s="381"/>
      <c r="U53" s="381"/>
      <c r="V53" s="381"/>
      <c r="W53" s="381"/>
      <c r="X53" s="381"/>
      <c r="Y53" s="381"/>
      <c r="AA53" s="7"/>
    </row>
    <row r="54" spans="1:27" ht="18">
      <c r="A54" s="332" t="s">
        <v>45</v>
      </c>
      <c r="B54" s="332"/>
      <c r="C54" s="332"/>
      <c r="D54" s="332"/>
      <c r="E54" s="332"/>
      <c r="F54" s="332"/>
      <c r="G54" s="332"/>
      <c r="H54" s="332"/>
      <c r="I54" s="332"/>
      <c r="J54" s="332"/>
      <c r="K54" s="332"/>
      <c r="L54" s="332"/>
      <c r="M54" s="332"/>
      <c r="N54" s="332"/>
      <c r="O54" s="332"/>
      <c r="P54" s="332"/>
      <c r="Q54" s="332"/>
      <c r="R54" s="332"/>
      <c r="S54" s="332"/>
      <c r="T54" s="332"/>
      <c r="U54" s="332"/>
      <c r="V54" s="332"/>
      <c r="W54" s="332"/>
      <c r="X54" s="332"/>
      <c r="Y54" s="332"/>
      <c r="AA54" s="7" t="s">
        <v>2</v>
      </c>
    </row>
    <row r="55" spans="1:27">
      <c r="G55" s="9"/>
    </row>
  </sheetData>
  <mergeCells count="21">
    <mergeCell ref="K35:M35"/>
    <mergeCell ref="N35:P35"/>
    <mergeCell ref="Q35:S35"/>
    <mergeCell ref="T35:V35"/>
    <mergeCell ref="K34:M34"/>
    <mergeCell ref="A3:V3"/>
    <mergeCell ref="A4:V4"/>
    <mergeCell ref="A5:V5"/>
    <mergeCell ref="A6:V6"/>
    <mergeCell ref="A52:Y52"/>
    <mergeCell ref="W6:Y6"/>
    <mergeCell ref="W35:Y35"/>
    <mergeCell ref="E36:G36"/>
    <mergeCell ref="H36:J36"/>
    <mergeCell ref="K36:M36"/>
    <mergeCell ref="N36:P36"/>
    <mergeCell ref="Q36:S36"/>
    <mergeCell ref="T36:V36"/>
    <mergeCell ref="W36:Y36"/>
    <mergeCell ref="E35:G35"/>
    <mergeCell ref="H35:J35"/>
  </mergeCells>
  <pageMargins left="0.7" right="0.6" top="1" bottom="0.75" header="0.3" footer="0.8"/>
  <pageSetup scale="42" orientation="landscape" r:id="rId1"/>
  <headerFooter>
    <oddFooter>&amp;CExhibit B - Summary of Requirements</oddFooter>
  </headerFooter>
</worksheet>
</file>

<file path=xl/worksheets/sheet3.xml><?xml version="1.0" encoding="utf-8"?>
<worksheet xmlns="http://schemas.openxmlformats.org/spreadsheetml/2006/main" xmlns:r="http://schemas.openxmlformats.org/officeDocument/2006/relationships">
  <dimension ref="A1:P28"/>
  <sheetViews>
    <sheetView view="pageBreakPreview" topLeftCell="A4" zoomScaleNormal="100" zoomScaleSheetLayoutView="100" workbookViewId="0">
      <selection activeCell="B26" sqref="B26"/>
    </sheetView>
  </sheetViews>
  <sheetFormatPr defaultRowHeight="15"/>
  <cols>
    <col min="1" max="1" width="3.88671875" style="8" customWidth="1"/>
    <col min="2" max="2" width="8.88671875" style="8"/>
    <col min="3" max="3" width="10.88671875" style="8" customWidth="1"/>
    <col min="4" max="16384" width="8.88671875" style="8"/>
  </cols>
  <sheetData>
    <row r="1" spans="1:16" ht="15.75">
      <c r="A1" s="10"/>
      <c r="B1" s="11"/>
      <c r="C1" s="11"/>
      <c r="D1" s="11"/>
      <c r="E1" s="11"/>
      <c r="F1" s="11"/>
      <c r="G1" s="11"/>
      <c r="H1" s="11"/>
      <c r="I1" s="11"/>
      <c r="J1" s="11"/>
      <c r="K1" s="11"/>
      <c r="L1" s="11"/>
      <c r="M1" s="11"/>
      <c r="N1" s="11"/>
      <c r="O1" s="11"/>
      <c r="P1" s="7" t="s">
        <v>1</v>
      </c>
    </row>
    <row r="2" spans="1:16" ht="15.75">
      <c r="A2" s="10"/>
      <c r="B2" s="11"/>
      <c r="C2" s="11"/>
      <c r="D2" s="11"/>
      <c r="E2" s="11"/>
      <c r="F2" s="11"/>
      <c r="G2" s="11"/>
      <c r="H2" s="11"/>
      <c r="I2" s="11"/>
      <c r="J2" s="11"/>
      <c r="K2" s="11"/>
      <c r="L2" s="11"/>
      <c r="M2" s="11"/>
      <c r="N2" s="11"/>
      <c r="O2" s="11"/>
      <c r="P2" s="7" t="s">
        <v>1</v>
      </c>
    </row>
    <row r="3" spans="1:16" ht="15.75">
      <c r="A3" s="10"/>
      <c r="B3" s="11"/>
      <c r="C3" s="11"/>
      <c r="D3" s="11"/>
      <c r="E3" s="11"/>
      <c r="F3" s="11"/>
      <c r="G3" s="11"/>
      <c r="H3" s="11"/>
      <c r="I3" s="11"/>
      <c r="J3" s="11"/>
      <c r="K3" s="11"/>
      <c r="L3" s="11"/>
      <c r="M3" s="11"/>
      <c r="N3" s="11"/>
      <c r="O3" s="11"/>
      <c r="P3" s="7" t="s">
        <v>1</v>
      </c>
    </row>
    <row r="4" spans="1:16" ht="15.75">
      <c r="A4" s="10"/>
      <c r="B4" s="11"/>
      <c r="C4" s="11"/>
      <c r="D4" s="11"/>
      <c r="E4" s="11"/>
      <c r="F4" s="11"/>
      <c r="G4" s="11"/>
      <c r="H4" s="11"/>
      <c r="I4" s="11"/>
      <c r="J4" s="11"/>
      <c r="K4" s="11"/>
      <c r="L4" s="11"/>
      <c r="M4" s="11"/>
      <c r="N4" s="11"/>
      <c r="O4" s="11"/>
      <c r="P4" s="7" t="s">
        <v>1</v>
      </c>
    </row>
    <row r="5" spans="1:16" ht="15.75">
      <c r="A5" s="10"/>
      <c r="B5" s="11"/>
      <c r="C5" s="11"/>
      <c r="D5" s="11"/>
      <c r="E5" s="11"/>
      <c r="F5" s="11"/>
      <c r="G5" s="11"/>
      <c r="H5" s="11"/>
      <c r="I5" s="11"/>
      <c r="J5" s="11"/>
      <c r="K5" s="11"/>
      <c r="L5" s="11"/>
      <c r="M5" s="11"/>
      <c r="N5" s="11"/>
      <c r="O5" s="11"/>
      <c r="P5" s="7" t="s">
        <v>1</v>
      </c>
    </row>
    <row r="6" spans="1:16" ht="15.75">
      <c r="A6" s="10"/>
      <c r="B6" s="12" t="s">
        <v>46</v>
      </c>
      <c r="C6" s="13"/>
      <c r="D6" s="13"/>
      <c r="E6" s="13"/>
      <c r="F6" s="13"/>
      <c r="G6" s="13"/>
      <c r="H6" s="13"/>
      <c r="I6" s="13"/>
      <c r="J6" s="13"/>
      <c r="K6" s="13"/>
      <c r="L6" s="13"/>
      <c r="M6" s="13"/>
      <c r="N6" s="13"/>
      <c r="O6" s="13"/>
      <c r="P6" s="7" t="s">
        <v>1</v>
      </c>
    </row>
    <row r="7" spans="1:16">
      <c r="A7" s="10"/>
      <c r="B7" s="13"/>
      <c r="C7" s="13"/>
      <c r="D7" s="13"/>
      <c r="E7" s="13"/>
      <c r="F7" s="13"/>
      <c r="G7" s="13"/>
      <c r="H7" s="13"/>
      <c r="I7" s="13"/>
      <c r="J7" s="13"/>
      <c r="K7" s="13"/>
      <c r="L7" s="13"/>
      <c r="M7" s="13"/>
      <c r="N7" s="13"/>
      <c r="O7" s="13"/>
      <c r="P7" s="7" t="s">
        <v>1</v>
      </c>
    </row>
    <row r="8" spans="1:16">
      <c r="A8" s="10"/>
      <c r="B8" s="13"/>
      <c r="C8" s="13"/>
      <c r="D8" s="13"/>
      <c r="E8" s="13"/>
      <c r="F8" s="13"/>
      <c r="G8" s="13"/>
      <c r="H8" s="13"/>
      <c r="I8" s="13"/>
      <c r="J8" s="13"/>
      <c r="K8" s="13"/>
      <c r="L8" s="13"/>
      <c r="M8" s="13"/>
      <c r="N8" s="13"/>
      <c r="O8" s="13"/>
      <c r="P8" s="7" t="s">
        <v>1</v>
      </c>
    </row>
    <row r="9" spans="1:16" ht="15.75">
      <c r="A9" s="10"/>
      <c r="B9" s="408" t="s">
        <v>47</v>
      </c>
      <c r="C9" s="408"/>
      <c r="D9" s="408"/>
      <c r="E9" s="408"/>
      <c r="F9" s="408"/>
      <c r="G9" s="408"/>
      <c r="H9" s="408"/>
      <c r="I9" s="408"/>
      <c r="J9" s="408"/>
      <c r="K9" s="408"/>
      <c r="L9" s="408"/>
      <c r="M9" s="408"/>
      <c r="N9" s="408"/>
      <c r="O9" s="408"/>
      <c r="P9" s="7" t="s">
        <v>1</v>
      </c>
    </row>
    <row r="10" spans="1:16" ht="15.75">
      <c r="A10" s="10"/>
      <c r="B10" s="408" t="s">
        <v>5</v>
      </c>
      <c r="C10" s="408"/>
      <c r="D10" s="408"/>
      <c r="E10" s="408"/>
      <c r="F10" s="408"/>
      <c r="G10" s="408"/>
      <c r="H10" s="408"/>
      <c r="I10" s="408"/>
      <c r="J10" s="408"/>
      <c r="K10" s="408"/>
      <c r="L10" s="408"/>
      <c r="M10" s="408"/>
      <c r="N10" s="408"/>
      <c r="O10" s="408"/>
      <c r="P10" s="7" t="s">
        <v>1</v>
      </c>
    </row>
    <row r="11" spans="1:16" ht="15.75">
      <c r="A11" s="10"/>
      <c r="B11" s="408" t="s">
        <v>6</v>
      </c>
      <c r="C11" s="408"/>
      <c r="D11" s="408"/>
      <c r="E11" s="408"/>
      <c r="F11" s="408"/>
      <c r="G11" s="408"/>
      <c r="H11" s="408"/>
      <c r="I11" s="408"/>
      <c r="J11" s="408"/>
      <c r="K11" s="408"/>
      <c r="L11" s="408"/>
      <c r="M11" s="408"/>
      <c r="N11" s="408"/>
      <c r="O11" s="408"/>
      <c r="P11" s="7" t="s">
        <v>1</v>
      </c>
    </row>
    <row r="12" spans="1:16" ht="15.75">
      <c r="A12" s="10"/>
      <c r="B12" s="408" t="s">
        <v>48</v>
      </c>
      <c r="C12" s="408"/>
      <c r="D12" s="408"/>
      <c r="E12" s="408"/>
      <c r="F12" s="408"/>
      <c r="G12" s="408"/>
      <c r="H12" s="408"/>
      <c r="I12" s="408"/>
      <c r="J12" s="408"/>
      <c r="K12" s="408"/>
      <c r="L12" s="408"/>
      <c r="M12" s="408"/>
      <c r="N12" s="408"/>
      <c r="O12" s="408"/>
      <c r="P12" s="7" t="s">
        <v>1</v>
      </c>
    </row>
    <row r="13" spans="1:16">
      <c r="A13" s="10"/>
      <c r="B13" s="13"/>
      <c r="C13" s="13"/>
      <c r="D13" s="13"/>
      <c r="E13" s="13" t="s">
        <v>18</v>
      </c>
      <c r="F13" s="13"/>
      <c r="G13" s="13"/>
      <c r="H13" s="13"/>
      <c r="I13" s="13"/>
      <c r="J13" s="13"/>
      <c r="K13" s="13"/>
      <c r="L13" s="13"/>
      <c r="M13" s="13"/>
      <c r="N13" s="13"/>
      <c r="O13" s="13"/>
      <c r="P13" s="7" t="s">
        <v>1</v>
      </c>
    </row>
    <row r="14" spans="1:16" ht="15.75" thickBot="1">
      <c r="A14" s="10"/>
      <c r="B14" s="14" t="s">
        <v>18</v>
      </c>
      <c r="C14" s="14"/>
      <c r="D14" s="14"/>
      <c r="E14" s="14"/>
      <c r="F14" s="14"/>
      <c r="G14" s="14"/>
      <c r="H14" s="14"/>
      <c r="I14" s="14"/>
      <c r="J14" s="14"/>
      <c r="K14" s="14"/>
      <c r="L14" s="14"/>
      <c r="M14" s="14"/>
      <c r="N14" s="14"/>
      <c r="O14" s="14"/>
      <c r="P14" s="7" t="s">
        <v>1</v>
      </c>
    </row>
    <row r="15" spans="1:16">
      <c r="A15" s="15"/>
      <c r="B15" s="16" t="s">
        <v>49</v>
      </c>
      <c r="C15" s="17"/>
      <c r="D15" s="18"/>
      <c r="E15" s="19"/>
      <c r="F15" s="409"/>
      <c r="G15" s="410"/>
      <c r="H15" s="409"/>
      <c r="I15" s="410"/>
      <c r="J15" s="20"/>
      <c r="K15" s="20"/>
      <c r="L15" s="20"/>
      <c r="M15" s="17"/>
      <c r="N15" s="20"/>
      <c r="O15" s="17"/>
      <c r="P15" s="7" t="s">
        <v>1</v>
      </c>
    </row>
    <row r="16" spans="1:16">
      <c r="A16" s="15"/>
      <c r="B16" s="21" t="s">
        <v>50</v>
      </c>
      <c r="C16" s="22"/>
      <c r="D16" s="413" t="s">
        <v>51</v>
      </c>
      <c r="E16" s="414"/>
      <c r="F16" s="413">
        <v>2011</v>
      </c>
      <c r="G16" s="415"/>
      <c r="H16" s="413">
        <v>2012</v>
      </c>
      <c r="I16" s="414"/>
      <c r="J16" s="416">
        <v>2012</v>
      </c>
      <c r="K16" s="417"/>
      <c r="L16" s="417"/>
      <c r="M16" s="418"/>
      <c r="N16" s="413">
        <v>2012</v>
      </c>
      <c r="O16" s="415"/>
      <c r="P16" s="7" t="s">
        <v>1</v>
      </c>
    </row>
    <row r="17" spans="1:16" ht="15.75" thickBot="1">
      <c r="A17" s="15"/>
      <c r="B17" s="23" t="s">
        <v>52</v>
      </c>
      <c r="C17" s="24"/>
      <c r="D17" s="411"/>
      <c r="E17" s="412"/>
      <c r="F17" s="411" t="s">
        <v>53</v>
      </c>
      <c r="G17" s="412"/>
      <c r="H17" s="411" t="s">
        <v>33</v>
      </c>
      <c r="I17" s="419"/>
      <c r="J17" s="420" t="s">
        <v>34</v>
      </c>
      <c r="K17" s="421"/>
      <c r="L17" s="420" t="s">
        <v>35</v>
      </c>
      <c r="M17" s="421"/>
      <c r="N17" s="411" t="s">
        <v>36</v>
      </c>
      <c r="O17" s="412"/>
      <c r="P17" s="7" t="s">
        <v>1</v>
      </c>
    </row>
    <row r="18" spans="1:16">
      <c r="A18" s="15"/>
      <c r="B18" s="21"/>
      <c r="C18" s="22"/>
      <c r="D18" s="25" t="s">
        <v>54</v>
      </c>
      <c r="E18" s="22" t="s">
        <v>18</v>
      </c>
      <c r="F18" s="16"/>
      <c r="G18" s="22" t="s">
        <v>18</v>
      </c>
      <c r="H18" s="25" t="s">
        <v>54</v>
      </c>
      <c r="I18" s="22" t="s">
        <v>18</v>
      </c>
      <c r="J18" s="25" t="s">
        <v>54</v>
      </c>
      <c r="K18" s="22" t="s">
        <v>18</v>
      </c>
      <c r="L18" s="25" t="s">
        <v>54</v>
      </c>
      <c r="M18" s="22" t="s">
        <v>18</v>
      </c>
      <c r="N18" s="25" t="s">
        <v>54</v>
      </c>
      <c r="O18" s="22" t="s">
        <v>18</v>
      </c>
      <c r="P18" s="7" t="s">
        <v>1</v>
      </c>
    </row>
    <row r="19" spans="1:16">
      <c r="A19" s="15"/>
      <c r="B19" s="21"/>
      <c r="C19" s="22"/>
      <c r="D19" s="26" t="s">
        <v>55</v>
      </c>
      <c r="E19" s="27" t="s">
        <v>56</v>
      </c>
      <c r="F19" s="26" t="s">
        <v>55</v>
      </c>
      <c r="G19" s="27" t="s">
        <v>56</v>
      </c>
      <c r="H19" s="26" t="s">
        <v>55</v>
      </c>
      <c r="I19" s="27" t="s">
        <v>56</v>
      </c>
      <c r="J19" s="26" t="s">
        <v>55</v>
      </c>
      <c r="K19" s="27" t="s">
        <v>56</v>
      </c>
      <c r="L19" s="26" t="s">
        <v>55</v>
      </c>
      <c r="M19" s="27" t="s">
        <v>56</v>
      </c>
      <c r="N19" s="26" t="s">
        <v>55</v>
      </c>
      <c r="O19" s="27" t="s">
        <v>56</v>
      </c>
      <c r="P19" s="7" t="s">
        <v>1</v>
      </c>
    </row>
    <row r="20" spans="1:16">
      <c r="A20" s="15"/>
      <c r="B20" s="21" t="s">
        <v>57</v>
      </c>
      <c r="C20" s="22"/>
      <c r="D20" s="28" t="s">
        <v>58</v>
      </c>
      <c r="E20" s="29" t="s">
        <v>12</v>
      </c>
      <c r="F20" s="28" t="s">
        <v>58</v>
      </c>
      <c r="G20" s="29" t="s">
        <v>12</v>
      </c>
      <c r="H20" s="28" t="s">
        <v>58</v>
      </c>
      <c r="I20" s="29" t="s">
        <v>12</v>
      </c>
      <c r="J20" s="28" t="s">
        <v>58</v>
      </c>
      <c r="K20" s="29" t="s">
        <v>12</v>
      </c>
      <c r="L20" s="28" t="s">
        <v>58</v>
      </c>
      <c r="M20" s="29" t="s">
        <v>12</v>
      </c>
      <c r="N20" s="26" t="s">
        <v>58</v>
      </c>
      <c r="O20" s="27" t="s">
        <v>12</v>
      </c>
      <c r="P20" s="7" t="s">
        <v>1</v>
      </c>
    </row>
    <row r="21" spans="1:16">
      <c r="A21" s="15"/>
      <c r="B21" s="30" t="s">
        <v>59</v>
      </c>
      <c r="C21" s="31"/>
      <c r="D21" s="28" t="s">
        <v>11</v>
      </c>
      <c r="E21" s="29" t="s">
        <v>60</v>
      </c>
      <c r="F21" s="28" t="s">
        <v>11</v>
      </c>
      <c r="G21" s="29" t="s">
        <v>60</v>
      </c>
      <c r="H21" s="28" t="s">
        <v>11</v>
      </c>
      <c r="I21" s="31" t="s">
        <v>60</v>
      </c>
      <c r="J21" s="32" t="s">
        <v>11</v>
      </c>
      <c r="K21" s="29" t="s">
        <v>60</v>
      </c>
      <c r="L21" s="28" t="s">
        <v>11</v>
      </c>
      <c r="M21" s="33" t="s">
        <v>60</v>
      </c>
      <c r="N21" s="32" t="s">
        <v>11</v>
      </c>
      <c r="O21" s="33" t="s">
        <v>60</v>
      </c>
      <c r="P21" s="7" t="s">
        <v>1</v>
      </c>
    </row>
    <row r="22" spans="1:16">
      <c r="A22" s="15"/>
      <c r="B22" s="21"/>
      <c r="C22" s="22"/>
      <c r="D22" s="34"/>
      <c r="E22" s="35"/>
      <c r="F22" s="36"/>
      <c r="G22" s="37"/>
      <c r="H22" s="36"/>
      <c r="I22" s="37"/>
      <c r="J22" s="21"/>
      <c r="K22" s="37"/>
      <c r="L22" s="21"/>
      <c r="M22" s="22"/>
      <c r="N22" s="36"/>
      <c r="O22" s="37"/>
      <c r="P22" s="7" t="s">
        <v>1</v>
      </c>
    </row>
    <row r="23" spans="1:16">
      <c r="A23" s="15"/>
      <c r="B23" s="21" t="s">
        <v>61</v>
      </c>
      <c r="C23" s="22"/>
      <c r="D23" s="36">
        <v>1931</v>
      </c>
      <c r="E23" s="38">
        <v>857541</v>
      </c>
      <c r="F23" s="36">
        <v>1931</v>
      </c>
      <c r="G23" s="38">
        <v>983723</v>
      </c>
      <c r="H23" s="36">
        <v>1806</v>
      </c>
      <c r="I23" s="38">
        <v>948681</v>
      </c>
      <c r="J23" s="39">
        <v>0</v>
      </c>
      <c r="K23" s="40">
        <v>0</v>
      </c>
      <c r="L23" s="21">
        <v>0</v>
      </c>
      <c r="M23" s="40">
        <v>0</v>
      </c>
      <c r="N23" s="36">
        <f>+H23+J23+L23</f>
        <v>1806</v>
      </c>
      <c r="O23" s="38">
        <v>948681</v>
      </c>
      <c r="P23" s="7" t="s">
        <v>1</v>
      </c>
    </row>
    <row r="24" spans="1:16" ht="15.75" thickBot="1">
      <c r="A24" s="15"/>
      <c r="B24" s="23" t="s">
        <v>18</v>
      </c>
      <c r="C24" s="24"/>
      <c r="D24" s="41" t="s">
        <v>18</v>
      </c>
      <c r="E24" s="42" t="s">
        <v>18</v>
      </c>
      <c r="F24" s="41" t="s">
        <v>18</v>
      </c>
      <c r="G24" s="42" t="s">
        <v>18</v>
      </c>
      <c r="H24" s="41" t="s">
        <v>18</v>
      </c>
      <c r="I24" s="24" t="s">
        <v>18</v>
      </c>
      <c r="J24" s="43" t="s">
        <v>18</v>
      </c>
      <c r="K24" s="24" t="s">
        <v>18</v>
      </c>
      <c r="L24" s="23" t="s">
        <v>18</v>
      </c>
      <c r="M24" s="24" t="s">
        <v>18</v>
      </c>
      <c r="N24" s="36" t="s">
        <v>18</v>
      </c>
      <c r="O24" s="44" t="s">
        <v>18</v>
      </c>
      <c r="P24" s="7" t="s">
        <v>1</v>
      </c>
    </row>
    <row r="25" spans="1:16" ht="15.75" thickBot="1">
      <c r="A25" s="15"/>
      <c r="B25" s="23" t="s">
        <v>62</v>
      </c>
      <c r="C25" s="24"/>
      <c r="D25" s="41">
        <f>SUM(D23:D24)</f>
        <v>1931</v>
      </c>
      <c r="E25" s="45">
        <f>SUM(E23:E24)</f>
        <v>857541</v>
      </c>
      <c r="F25" s="41">
        <f t="shared" ref="F25:O25" si="0">SUM(F22:F24)</f>
        <v>1931</v>
      </c>
      <c r="G25" s="45">
        <f t="shared" si="0"/>
        <v>983723</v>
      </c>
      <c r="H25" s="41">
        <f t="shared" si="0"/>
        <v>1806</v>
      </c>
      <c r="I25" s="45">
        <f t="shared" si="0"/>
        <v>948681</v>
      </c>
      <c r="J25" s="46">
        <f t="shared" si="0"/>
        <v>0</v>
      </c>
      <c r="K25" s="47">
        <f t="shared" si="0"/>
        <v>0</v>
      </c>
      <c r="L25" s="23">
        <f t="shared" si="0"/>
        <v>0</v>
      </c>
      <c r="M25" s="48">
        <f t="shared" si="0"/>
        <v>0</v>
      </c>
      <c r="N25" s="49">
        <f t="shared" si="0"/>
        <v>1806</v>
      </c>
      <c r="O25" s="45">
        <f t="shared" si="0"/>
        <v>948681</v>
      </c>
      <c r="P25" s="7" t="s">
        <v>1</v>
      </c>
    </row>
    <row r="26" spans="1:16">
      <c r="A26" s="15"/>
      <c r="B26" s="14"/>
      <c r="C26" s="14"/>
      <c r="D26" s="264"/>
      <c r="E26" s="265"/>
      <c r="F26" s="264"/>
      <c r="G26" s="265"/>
      <c r="H26" s="264"/>
      <c r="I26" s="265"/>
      <c r="J26" s="266"/>
      <c r="K26" s="267"/>
      <c r="L26" s="14"/>
      <c r="M26" s="268"/>
      <c r="N26" s="264"/>
      <c r="O26" s="265"/>
      <c r="P26" s="7"/>
    </row>
    <row r="27" spans="1:16">
      <c r="A27" s="10"/>
      <c r="B27" s="14"/>
      <c r="C27" s="14"/>
      <c r="D27" s="14"/>
      <c r="E27" s="14"/>
      <c r="F27" s="14"/>
      <c r="G27" s="14"/>
      <c r="H27" s="14"/>
      <c r="I27" s="14"/>
      <c r="J27" s="14"/>
      <c r="K27" s="14"/>
      <c r="L27" s="14"/>
      <c r="M27" s="14"/>
      <c r="N27" s="14"/>
      <c r="O27" s="14"/>
      <c r="P27" s="7" t="s">
        <v>1</v>
      </c>
    </row>
    <row r="28" spans="1:16">
      <c r="A28" s="10"/>
      <c r="B28" s="13" t="s">
        <v>63</v>
      </c>
      <c r="C28" s="13"/>
      <c r="D28" s="13"/>
      <c r="E28" s="13" t="s">
        <v>18</v>
      </c>
      <c r="F28" s="13"/>
      <c r="G28" s="13"/>
      <c r="H28" s="13"/>
      <c r="I28" s="13"/>
      <c r="J28" s="13"/>
      <c r="K28" s="13"/>
      <c r="L28" s="13"/>
      <c r="M28" s="13"/>
      <c r="N28" s="13"/>
      <c r="O28" s="13"/>
      <c r="P28" s="7" t="s">
        <v>2</v>
      </c>
    </row>
  </sheetData>
  <mergeCells count="17">
    <mergeCell ref="N17:O17"/>
    <mergeCell ref="D16:E16"/>
    <mergeCell ref="F16:G16"/>
    <mergeCell ref="H16:I16"/>
    <mergeCell ref="J16:M16"/>
    <mergeCell ref="N16:O16"/>
    <mergeCell ref="D17:E17"/>
    <mergeCell ref="F17:G17"/>
    <mergeCell ref="H17:I17"/>
    <mergeCell ref="J17:K17"/>
    <mergeCell ref="L17:M17"/>
    <mergeCell ref="B9:O9"/>
    <mergeCell ref="B10:O10"/>
    <mergeCell ref="B11:O11"/>
    <mergeCell ref="B12:O12"/>
    <mergeCell ref="F15:G15"/>
    <mergeCell ref="H15:I15"/>
  </mergeCells>
  <printOptions horizontalCentered="1"/>
  <pageMargins left="0.7" right="0.7" top="1" bottom="0.75" header="0.3" footer="0.8"/>
  <pageSetup scale="75" orientation="landscape" r:id="rId1"/>
  <headerFooter>
    <oddFooter>&amp;CExhibit D - Resources by DOJ Strategic Goal/Objective</oddFooter>
  </headerFooter>
</worksheet>
</file>

<file path=xl/worksheets/sheet4.xml><?xml version="1.0" encoding="utf-8"?>
<worksheet xmlns="http://schemas.openxmlformats.org/spreadsheetml/2006/main" xmlns:r="http://schemas.openxmlformats.org/officeDocument/2006/relationships">
  <dimension ref="A1:N22"/>
  <sheetViews>
    <sheetView view="pageBreakPreview" zoomScale="85" zoomScaleNormal="100" zoomScaleSheetLayoutView="85" workbookViewId="0">
      <selection activeCell="A18" sqref="A18:J18"/>
    </sheetView>
  </sheetViews>
  <sheetFormatPr defaultRowHeight="15"/>
  <cols>
    <col min="10" max="10" width="13" customWidth="1"/>
  </cols>
  <sheetData>
    <row r="1" spans="1:14" ht="18.75">
      <c r="A1" s="427" t="s">
        <v>64</v>
      </c>
      <c r="B1" s="428"/>
      <c r="C1" s="428"/>
      <c r="D1" s="428"/>
      <c r="E1" s="428"/>
      <c r="F1" s="428"/>
      <c r="G1" s="428"/>
      <c r="H1" s="428"/>
      <c r="I1" s="428"/>
      <c r="J1" s="50" t="s">
        <v>1</v>
      </c>
      <c r="K1" s="51"/>
      <c r="L1" s="51"/>
      <c r="N1" s="52" t="s">
        <v>1</v>
      </c>
    </row>
    <row r="2" spans="1:14" ht="15.75">
      <c r="A2" s="429" t="s">
        <v>18</v>
      </c>
      <c r="B2" s="429"/>
      <c r="C2" s="429"/>
      <c r="D2" s="429"/>
      <c r="E2" s="429"/>
      <c r="F2" s="429"/>
      <c r="G2" s="429"/>
      <c r="H2" s="429"/>
      <c r="I2" s="430"/>
      <c r="J2" s="50" t="s">
        <v>1</v>
      </c>
      <c r="K2" s="51"/>
      <c r="L2" s="51"/>
      <c r="N2" s="52" t="s">
        <v>1</v>
      </c>
    </row>
    <row r="3" spans="1:14">
      <c r="A3" s="431" t="s">
        <v>65</v>
      </c>
      <c r="B3" s="432"/>
      <c r="C3" s="432"/>
      <c r="D3" s="432"/>
      <c r="E3" s="432"/>
      <c r="F3" s="432"/>
      <c r="G3" s="432"/>
      <c r="H3" s="432"/>
      <c r="I3" s="432"/>
      <c r="J3" s="433"/>
      <c r="K3" s="433"/>
      <c r="L3" s="433"/>
      <c r="M3" s="433"/>
      <c r="N3" s="52" t="s">
        <v>1</v>
      </c>
    </row>
    <row r="4" spans="1:14" ht="14.25" hidden="1" customHeight="1">
      <c r="A4" s="433"/>
      <c r="B4" s="433"/>
      <c r="C4" s="433"/>
      <c r="D4" s="433"/>
      <c r="E4" s="433"/>
      <c r="F4" s="433"/>
      <c r="G4" s="433"/>
      <c r="H4" s="433"/>
      <c r="I4" s="433"/>
      <c r="J4" s="433"/>
      <c r="K4" s="433"/>
      <c r="L4" s="433"/>
      <c r="M4" s="433"/>
      <c r="N4" s="52" t="s">
        <v>1</v>
      </c>
    </row>
    <row r="5" spans="1:14" ht="14.25" customHeight="1">
      <c r="A5" s="437" t="s">
        <v>5</v>
      </c>
      <c r="B5" s="437"/>
      <c r="C5" s="437"/>
      <c r="D5" s="437"/>
      <c r="E5" s="437"/>
      <c r="F5" s="437"/>
      <c r="G5" s="437"/>
      <c r="H5" s="437"/>
      <c r="I5" s="437"/>
      <c r="J5" s="437"/>
      <c r="K5" s="437"/>
      <c r="L5" s="437"/>
      <c r="M5" s="437"/>
      <c r="N5" s="52"/>
    </row>
    <row r="6" spans="1:14" ht="14.25" customHeight="1">
      <c r="A6" s="438" t="s">
        <v>181</v>
      </c>
      <c r="B6" s="438"/>
      <c r="C6" s="438"/>
      <c r="D6" s="438"/>
      <c r="E6" s="438"/>
      <c r="F6" s="438"/>
      <c r="G6" s="438"/>
      <c r="H6" s="438"/>
      <c r="I6" s="438"/>
      <c r="J6" s="438"/>
      <c r="K6" s="438"/>
      <c r="L6" s="438"/>
      <c r="M6" s="438"/>
      <c r="N6" s="52"/>
    </row>
    <row r="7" spans="1:14" ht="14.25" customHeight="1">
      <c r="A7" s="437" t="s">
        <v>48</v>
      </c>
      <c r="B7" s="437"/>
      <c r="C7" s="437"/>
      <c r="D7" s="437"/>
      <c r="E7" s="437"/>
      <c r="F7" s="437"/>
      <c r="G7" s="437"/>
      <c r="H7" s="437"/>
      <c r="I7" s="437"/>
      <c r="J7" s="437"/>
      <c r="K7" s="437"/>
      <c r="L7" s="437"/>
      <c r="M7" s="437"/>
      <c r="N7" s="52"/>
    </row>
    <row r="8" spans="1:14" ht="14.25" customHeight="1">
      <c r="A8" s="269"/>
      <c r="B8" s="269"/>
      <c r="C8" s="269"/>
      <c r="D8" s="269"/>
      <c r="E8" s="269"/>
      <c r="F8" s="269"/>
      <c r="G8" s="269"/>
      <c r="H8" s="269"/>
      <c r="I8" s="269"/>
      <c r="J8" s="269"/>
      <c r="K8" s="269"/>
      <c r="L8" s="269"/>
      <c r="M8" s="269"/>
      <c r="N8" s="52"/>
    </row>
    <row r="9" spans="1:14" ht="14.25" customHeight="1">
      <c r="A9" s="269"/>
      <c r="B9" s="269"/>
      <c r="C9" s="269"/>
      <c r="D9" s="269"/>
      <c r="E9" s="269"/>
      <c r="F9" s="269"/>
      <c r="G9" s="269"/>
      <c r="H9" s="269"/>
      <c r="I9" s="269"/>
      <c r="J9" s="269"/>
      <c r="K9" s="269"/>
      <c r="L9" s="269"/>
      <c r="M9" s="269"/>
      <c r="N9" s="52"/>
    </row>
    <row r="10" spans="1:14" ht="14.25" customHeight="1">
      <c r="A10" s="269"/>
      <c r="B10" s="269"/>
      <c r="C10" s="269"/>
      <c r="D10" s="269"/>
      <c r="E10" s="269"/>
      <c r="F10" s="269"/>
      <c r="G10" s="269"/>
      <c r="H10" s="269"/>
      <c r="I10" s="269"/>
      <c r="J10" s="269"/>
      <c r="K10" s="269"/>
      <c r="L10" s="269"/>
      <c r="M10" s="269"/>
      <c r="N10" s="52"/>
    </row>
    <row r="11" spans="1:14">
      <c r="A11" s="434"/>
      <c r="B11" s="434"/>
      <c r="C11" s="434"/>
      <c r="D11" s="434"/>
      <c r="E11" s="434"/>
      <c r="F11" s="434"/>
      <c r="G11" s="434"/>
      <c r="H11" s="434"/>
      <c r="I11" s="434"/>
      <c r="J11" s="50" t="s">
        <v>1</v>
      </c>
      <c r="K11" s="51"/>
      <c r="L11" s="53"/>
      <c r="N11" s="52" t="s">
        <v>1</v>
      </c>
    </row>
    <row r="12" spans="1:14" ht="15.75">
      <c r="A12" s="424" t="s">
        <v>177</v>
      </c>
      <c r="B12" s="435"/>
      <c r="C12" s="435"/>
      <c r="D12" s="435"/>
      <c r="E12" s="435"/>
      <c r="F12" s="435"/>
      <c r="G12" s="435"/>
      <c r="H12" s="435"/>
      <c r="I12" s="435"/>
      <c r="J12" s="436"/>
      <c r="K12" s="436"/>
      <c r="L12" s="436"/>
      <c r="M12" s="436"/>
      <c r="N12" s="52" t="s">
        <v>1</v>
      </c>
    </row>
    <row r="13" spans="1:14" ht="15.75">
      <c r="A13" s="54"/>
      <c r="B13" s="54"/>
      <c r="C13" s="54"/>
      <c r="D13" s="54"/>
      <c r="E13" s="54"/>
      <c r="F13" s="54"/>
      <c r="G13" s="54"/>
      <c r="H13" s="54"/>
      <c r="I13" s="54"/>
      <c r="J13" s="50"/>
      <c r="K13" s="274" t="s">
        <v>182</v>
      </c>
      <c r="L13" s="274" t="s">
        <v>11</v>
      </c>
      <c r="M13" s="274" t="s">
        <v>12</v>
      </c>
      <c r="N13" s="52" t="s">
        <v>1</v>
      </c>
    </row>
    <row r="14" spans="1:14" ht="54" customHeight="1">
      <c r="A14" s="439" t="s">
        <v>184</v>
      </c>
      <c r="B14" s="440"/>
      <c r="C14" s="440"/>
      <c r="D14" s="440"/>
      <c r="E14" s="440"/>
      <c r="F14" s="440"/>
      <c r="G14" s="440"/>
      <c r="H14" s="440"/>
      <c r="I14" s="440"/>
      <c r="J14" s="440"/>
      <c r="K14" s="272">
        <v>-125</v>
      </c>
      <c r="L14" s="273">
        <v>-125</v>
      </c>
      <c r="M14" s="272">
        <v>0</v>
      </c>
      <c r="N14" s="52"/>
    </row>
    <row r="15" spans="1:14">
      <c r="A15" s="55"/>
      <c r="B15" s="56"/>
      <c r="C15" s="56"/>
      <c r="D15" s="56"/>
      <c r="E15" s="56"/>
      <c r="F15" s="56"/>
      <c r="G15" s="57"/>
      <c r="H15" s="57"/>
      <c r="I15" s="57"/>
      <c r="J15" s="50" t="s">
        <v>1</v>
      </c>
      <c r="K15" s="50"/>
      <c r="L15" s="53"/>
      <c r="N15" s="52" t="s">
        <v>1</v>
      </c>
    </row>
    <row r="16" spans="1:14" ht="15.75">
      <c r="A16" s="424"/>
      <c r="B16" s="425"/>
      <c r="C16" s="425"/>
      <c r="D16" s="425"/>
      <c r="E16" s="425"/>
      <c r="F16" s="425"/>
      <c r="G16" s="425"/>
      <c r="H16" s="425"/>
      <c r="I16" s="425"/>
      <c r="J16" s="426"/>
      <c r="K16" s="426"/>
      <c r="L16" s="426"/>
      <c r="M16" s="426"/>
      <c r="N16" s="52" t="s">
        <v>1</v>
      </c>
    </row>
    <row r="17" spans="1:14">
      <c r="A17" s="51"/>
      <c r="B17" s="51"/>
      <c r="C17" s="51"/>
      <c r="D17" s="51"/>
      <c r="E17" s="51"/>
      <c r="F17" s="51"/>
      <c r="G17" s="58"/>
      <c r="H17" s="58"/>
      <c r="I17" s="58"/>
      <c r="J17" s="50"/>
      <c r="K17" s="50"/>
      <c r="L17" s="53"/>
      <c r="N17" s="52" t="s">
        <v>1</v>
      </c>
    </row>
    <row r="18" spans="1:14" ht="36.75" customHeight="1">
      <c r="A18" s="422" t="s">
        <v>187</v>
      </c>
      <c r="B18" s="423"/>
      <c r="C18" s="423"/>
      <c r="D18" s="423"/>
      <c r="E18" s="423"/>
      <c r="F18" s="423"/>
      <c r="G18" s="423"/>
      <c r="H18" s="423"/>
      <c r="I18" s="423"/>
      <c r="J18" s="423"/>
      <c r="K18" s="270">
        <v>0</v>
      </c>
      <c r="L18" s="270">
        <v>0</v>
      </c>
      <c r="M18" s="271">
        <v>-35042</v>
      </c>
      <c r="N18" s="52" t="s">
        <v>1</v>
      </c>
    </row>
    <row r="19" spans="1:14" ht="15.75">
      <c r="A19" s="263"/>
      <c r="B19" s="263"/>
      <c r="C19" s="263"/>
      <c r="D19" s="263"/>
      <c r="E19" s="263"/>
      <c r="F19" s="263"/>
      <c r="G19" s="263"/>
      <c r="H19" s="263"/>
      <c r="I19" s="276" t="s">
        <v>185</v>
      </c>
      <c r="J19" s="263"/>
      <c r="K19" s="278">
        <f>SUM(K14+K18)</f>
        <v>-125</v>
      </c>
      <c r="L19" s="279">
        <f>SUM(L14+L18)</f>
        <v>-125</v>
      </c>
      <c r="M19" s="280">
        <f>SUM(M14+M18)</f>
        <v>-35042</v>
      </c>
      <c r="N19" s="52" t="s">
        <v>1</v>
      </c>
    </row>
    <row r="20" spans="1:14" ht="15.75">
      <c r="A20" s="51"/>
      <c r="B20" s="51"/>
      <c r="C20" s="51"/>
      <c r="D20" s="51"/>
      <c r="E20" s="51"/>
      <c r="F20" s="51"/>
      <c r="G20" s="58"/>
      <c r="H20" s="58"/>
      <c r="I20" s="58"/>
      <c r="J20" s="50" t="s">
        <v>1</v>
      </c>
      <c r="K20" s="281"/>
      <c r="L20" s="282"/>
      <c r="M20" s="283"/>
      <c r="N20" s="52" t="s">
        <v>1</v>
      </c>
    </row>
    <row r="21" spans="1:14" ht="15.75">
      <c r="A21" s="51"/>
      <c r="B21" s="51"/>
      <c r="C21" s="51"/>
      <c r="D21" s="51"/>
      <c r="E21" s="51"/>
      <c r="F21" s="51"/>
      <c r="G21" s="58"/>
      <c r="H21" s="58"/>
      <c r="I21" s="277" t="s">
        <v>186</v>
      </c>
      <c r="J21" s="275"/>
      <c r="K21" s="284">
        <f>SUM(K19)</f>
        <v>-125</v>
      </c>
      <c r="L21" s="284">
        <f>SUM(L19)</f>
        <v>-125</v>
      </c>
      <c r="M21" s="285">
        <f>SUM(M19)</f>
        <v>-35042</v>
      </c>
      <c r="N21" s="52" t="s">
        <v>1</v>
      </c>
    </row>
    <row r="22" spans="1:14">
      <c r="A22" s="51"/>
      <c r="B22" s="51"/>
      <c r="C22" s="51"/>
      <c r="D22" s="51"/>
      <c r="E22" s="51"/>
      <c r="F22" s="51"/>
      <c r="G22" s="58"/>
      <c r="H22" s="58"/>
      <c r="I22" s="58"/>
      <c r="J22" s="50" t="s">
        <v>1</v>
      </c>
      <c r="K22" s="50"/>
      <c r="L22" s="53"/>
      <c r="N22" s="52" t="s">
        <v>2</v>
      </c>
    </row>
  </sheetData>
  <mergeCells count="11">
    <mergeCell ref="A18:J18"/>
    <mergeCell ref="A16:M16"/>
    <mergeCell ref="A1:I1"/>
    <mergeCell ref="A2:I2"/>
    <mergeCell ref="A3:M4"/>
    <mergeCell ref="A11:I11"/>
    <mergeCell ref="A12:M12"/>
    <mergeCell ref="A5:M5"/>
    <mergeCell ref="A6:M6"/>
    <mergeCell ref="A7:M7"/>
    <mergeCell ref="A14:J14"/>
  </mergeCells>
  <pageMargins left="0.7" right="0.7" top="0.75" bottom="0.75" header="0.3" footer="1.05"/>
  <pageSetup scale="85" orientation="landscape" r:id="rId1"/>
  <headerFooter>
    <oddFooter>&amp;CExhibit E - Justification for Base Adjustments</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36"/>
  <sheetViews>
    <sheetView showGridLines="0" showOutlineSymbols="0" view="pageBreakPreview" topLeftCell="B1" zoomScale="75" zoomScaleNormal="75" workbookViewId="0">
      <selection activeCell="H18" sqref="H18"/>
    </sheetView>
  </sheetViews>
  <sheetFormatPr defaultColWidth="9.6640625" defaultRowHeight="15.75"/>
  <cols>
    <col min="1" max="1" width="27.77734375" style="60" customWidth="1"/>
    <col min="2" max="2" width="7.5546875" style="60" bestFit="1" customWidth="1"/>
    <col min="3" max="3" width="6.77734375" style="60" customWidth="1"/>
    <col min="4" max="4" width="10.88671875" style="60" bestFit="1" customWidth="1"/>
    <col min="5" max="5" width="5.77734375" style="60" customWidth="1"/>
    <col min="6" max="6" width="5.6640625" style="60" customWidth="1"/>
    <col min="7" max="7" width="7.77734375" style="60" customWidth="1"/>
    <col min="8" max="9" width="5.6640625" style="60" customWidth="1"/>
    <col min="10" max="10" width="10.44140625" style="60" bestFit="1" customWidth="1"/>
    <col min="11" max="11" width="5.5546875" style="60" customWidth="1"/>
    <col min="12" max="12" width="5.6640625" style="60" customWidth="1"/>
    <col min="13" max="13" width="7.77734375" style="60" customWidth="1"/>
    <col min="14" max="15" width="5.6640625" style="60" customWidth="1"/>
    <col min="16" max="16" width="8.77734375" style="60" customWidth="1"/>
    <col min="17" max="17" width="7.5546875" style="60" bestFit="1" customWidth="1"/>
    <col min="18" max="18" width="6.77734375" style="60" customWidth="1"/>
    <col min="19" max="19" width="10.88671875" style="60" bestFit="1" customWidth="1"/>
    <col min="20" max="20" width="2.44140625" style="78" customWidth="1"/>
    <col min="21" max="16384" width="9.6640625" style="60"/>
  </cols>
  <sheetData>
    <row r="1" spans="1:20" ht="20.25">
      <c r="A1" s="443" t="s">
        <v>66</v>
      </c>
      <c r="B1" s="444"/>
      <c r="C1" s="444"/>
      <c r="D1" s="444"/>
      <c r="E1" s="444"/>
      <c r="F1" s="444"/>
      <c r="G1" s="444"/>
      <c r="H1" s="444"/>
      <c r="I1" s="444"/>
      <c r="J1" s="444"/>
      <c r="K1" s="444"/>
      <c r="L1" s="444"/>
      <c r="M1" s="444"/>
      <c r="N1" s="444"/>
      <c r="O1" s="444"/>
      <c r="P1" s="444"/>
      <c r="Q1" s="444"/>
      <c r="R1" s="444"/>
      <c r="S1" s="444"/>
      <c r="T1" s="59" t="s">
        <v>1</v>
      </c>
    </row>
    <row r="2" spans="1:20">
      <c r="A2" s="445"/>
      <c r="B2" s="445"/>
      <c r="C2" s="445"/>
      <c r="D2" s="445"/>
      <c r="E2" s="445"/>
      <c r="F2" s="445"/>
      <c r="G2" s="445"/>
      <c r="H2" s="445"/>
      <c r="I2" s="445"/>
      <c r="J2" s="445"/>
      <c r="K2" s="445"/>
      <c r="L2" s="445"/>
      <c r="M2" s="445"/>
      <c r="N2" s="445"/>
      <c r="O2" s="445"/>
      <c r="P2" s="445"/>
      <c r="Q2" s="445"/>
      <c r="R2" s="445"/>
      <c r="S2" s="445"/>
      <c r="T2" s="59" t="s">
        <v>1</v>
      </c>
    </row>
    <row r="3" spans="1:20" ht="18.75">
      <c r="A3" s="446" t="s">
        <v>67</v>
      </c>
      <c r="B3" s="447"/>
      <c r="C3" s="447"/>
      <c r="D3" s="447"/>
      <c r="E3" s="447"/>
      <c r="F3" s="447"/>
      <c r="G3" s="447"/>
      <c r="H3" s="447"/>
      <c r="I3" s="447"/>
      <c r="J3" s="447"/>
      <c r="K3" s="447"/>
      <c r="L3" s="447"/>
      <c r="M3" s="447"/>
      <c r="N3" s="447"/>
      <c r="O3" s="447"/>
      <c r="P3" s="447"/>
      <c r="Q3" s="447"/>
      <c r="R3" s="447"/>
      <c r="S3" s="447"/>
      <c r="T3" s="59" t="s">
        <v>1</v>
      </c>
    </row>
    <row r="4" spans="1:20" ht="16.5">
      <c r="A4" s="448" t="s">
        <v>5</v>
      </c>
      <c r="B4" s="442"/>
      <c r="C4" s="442"/>
      <c r="D4" s="442"/>
      <c r="E4" s="442"/>
      <c r="F4" s="442"/>
      <c r="G4" s="442"/>
      <c r="H4" s="442"/>
      <c r="I4" s="442"/>
      <c r="J4" s="442"/>
      <c r="K4" s="442"/>
      <c r="L4" s="442"/>
      <c r="M4" s="442"/>
      <c r="N4" s="442"/>
      <c r="O4" s="442"/>
      <c r="P4" s="442"/>
      <c r="Q4" s="442"/>
      <c r="R4" s="442"/>
      <c r="S4" s="442"/>
      <c r="T4" s="59" t="s">
        <v>1</v>
      </c>
    </row>
    <row r="5" spans="1:20" ht="16.5">
      <c r="A5" s="448" t="s">
        <v>68</v>
      </c>
      <c r="B5" s="447"/>
      <c r="C5" s="447"/>
      <c r="D5" s="447"/>
      <c r="E5" s="447"/>
      <c r="F5" s="447"/>
      <c r="G5" s="447"/>
      <c r="H5" s="447"/>
      <c r="I5" s="447"/>
      <c r="J5" s="447"/>
      <c r="K5" s="447"/>
      <c r="L5" s="447"/>
      <c r="M5" s="447"/>
      <c r="N5" s="447"/>
      <c r="O5" s="447"/>
      <c r="P5" s="447"/>
      <c r="Q5" s="447"/>
      <c r="R5" s="447"/>
      <c r="S5" s="447"/>
      <c r="T5" s="59" t="s">
        <v>1</v>
      </c>
    </row>
    <row r="6" spans="1:20">
      <c r="A6" s="441" t="s">
        <v>7</v>
      </c>
      <c r="B6" s="442"/>
      <c r="C6" s="442"/>
      <c r="D6" s="442"/>
      <c r="E6" s="442"/>
      <c r="F6" s="442"/>
      <c r="G6" s="442"/>
      <c r="H6" s="442"/>
      <c r="I6" s="442"/>
      <c r="J6" s="442"/>
      <c r="K6" s="442"/>
      <c r="L6" s="442"/>
      <c r="M6" s="442"/>
      <c r="N6" s="442"/>
      <c r="O6" s="442"/>
      <c r="P6" s="442"/>
      <c r="Q6" s="442"/>
      <c r="R6" s="442"/>
      <c r="S6" s="442"/>
      <c r="T6" s="59" t="s">
        <v>1</v>
      </c>
    </row>
    <row r="7" spans="1:20">
      <c r="A7" s="445"/>
      <c r="B7" s="445"/>
      <c r="C7" s="445"/>
      <c r="D7" s="445"/>
      <c r="E7" s="445"/>
      <c r="F7" s="445"/>
      <c r="G7" s="445"/>
      <c r="H7" s="445"/>
      <c r="I7" s="445"/>
      <c r="J7" s="445"/>
      <c r="K7" s="445"/>
      <c r="L7" s="445"/>
      <c r="M7" s="445"/>
      <c r="N7" s="445"/>
      <c r="O7" s="445"/>
      <c r="P7" s="445"/>
      <c r="Q7" s="445"/>
      <c r="R7" s="445"/>
      <c r="S7" s="445"/>
      <c r="T7" s="59" t="s">
        <v>1</v>
      </c>
    </row>
    <row r="8" spans="1:20">
      <c r="A8" s="449"/>
      <c r="B8" s="449"/>
      <c r="C8" s="449"/>
      <c r="D8" s="449"/>
      <c r="E8" s="449"/>
      <c r="F8" s="449"/>
      <c r="G8" s="449"/>
      <c r="H8" s="449"/>
      <c r="I8" s="449"/>
      <c r="J8" s="449"/>
      <c r="K8" s="449"/>
      <c r="L8" s="449"/>
      <c r="M8" s="449"/>
      <c r="N8" s="449"/>
      <c r="O8" s="449"/>
      <c r="P8" s="449"/>
      <c r="Q8" s="449"/>
      <c r="R8" s="449"/>
      <c r="S8" s="449"/>
      <c r="T8" s="59" t="s">
        <v>1</v>
      </c>
    </row>
    <row r="9" spans="1:20">
      <c r="A9" s="450" t="s">
        <v>69</v>
      </c>
      <c r="B9" s="453" t="s">
        <v>70</v>
      </c>
      <c r="C9" s="454"/>
      <c r="D9" s="455"/>
      <c r="E9" s="459" t="s">
        <v>71</v>
      </c>
      <c r="F9" s="460"/>
      <c r="G9" s="461"/>
      <c r="H9" s="459" t="s">
        <v>72</v>
      </c>
      <c r="I9" s="460"/>
      <c r="J9" s="461"/>
      <c r="K9" s="453" t="s">
        <v>73</v>
      </c>
      <c r="L9" s="454"/>
      <c r="M9" s="455"/>
      <c r="N9" s="453" t="s">
        <v>74</v>
      </c>
      <c r="O9" s="454"/>
      <c r="P9" s="455"/>
      <c r="Q9" s="453" t="s">
        <v>75</v>
      </c>
      <c r="R9" s="454"/>
      <c r="S9" s="455"/>
      <c r="T9" s="59" t="s">
        <v>1</v>
      </c>
    </row>
    <row r="10" spans="1:20">
      <c r="A10" s="451"/>
      <c r="B10" s="456"/>
      <c r="C10" s="457"/>
      <c r="D10" s="458"/>
      <c r="E10" s="462"/>
      <c r="F10" s="463"/>
      <c r="G10" s="464"/>
      <c r="H10" s="462"/>
      <c r="I10" s="463"/>
      <c r="J10" s="464"/>
      <c r="K10" s="456"/>
      <c r="L10" s="457"/>
      <c r="M10" s="458"/>
      <c r="N10" s="456"/>
      <c r="O10" s="457"/>
      <c r="P10" s="458"/>
      <c r="Q10" s="456"/>
      <c r="R10" s="457"/>
      <c r="S10" s="458"/>
      <c r="T10" s="59" t="s">
        <v>1</v>
      </c>
    </row>
    <row r="11" spans="1:20" ht="16.5" thickBot="1">
      <c r="A11" s="452"/>
      <c r="B11" s="61" t="s">
        <v>76</v>
      </c>
      <c r="C11" s="62" t="s">
        <v>11</v>
      </c>
      <c r="D11" s="62" t="s">
        <v>12</v>
      </c>
      <c r="E11" s="61" t="s">
        <v>76</v>
      </c>
      <c r="F11" s="62" t="s">
        <v>11</v>
      </c>
      <c r="G11" s="62" t="s">
        <v>12</v>
      </c>
      <c r="H11" s="61" t="s">
        <v>76</v>
      </c>
      <c r="I11" s="62" t="s">
        <v>11</v>
      </c>
      <c r="J11" s="62" t="s">
        <v>12</v>
      </c>
      <c r="K11" s="61" t="s">
        <v>76</v>
      </c>
      <c r="L11" s="62" t="s">
        <v>11</v>
      </c>
      <c r="M11" s="62" t="s">
        <v>12</v>
      </c>
      <c r="N11" s="61" t="s">
        <v>76</v>
      </c>
      <c r="O11" s="62" t="s">
        <v>11</v>
      </c>
      <c r="P11" s="62" t="s">
        <v>12</v>
      </c>
      <c r="Q11" s="61" t="s">
        <v>76</v>
      </c>
      <c r="R11" s="62" t="s">
        <v>11</v>
      </c>
      <c r="S11" s="63" t="s">
        <v>12</v>
      </c>
      <c r="T11" s="59" t="s">
        <v>1</v>
      </c>
    </row>
    <row r="12" spans="1:20">
      <c r="A12" s="64" t="s">
        <v>68</v>
      </c>
      <c r="B12" s="65">
        <v>2075</v>
      </c>
      <c r="C12" s="66">
        <v>1931</v>
      </c>
      <c r="D12" s="66">
        <v>857541</v>
      </c>
      <c r="E12" s="65"/>
      <c r="F12" s="66"/>
      <c r="G12" s="66"/>
      <c r="H12" s="65"/>
      <c r="I12" s="66"/>
      <c r="J12" s="66"/>
      <c r="K12" s="65"/>
      <c r="L12" s="66"/>
      <c r="M12" s="66"/>
      <c r="N12" s="65"/>
      <c r="O12" s="66"/>
      <c r="P12" s="66"/>
      <c r="Q12" s="65">
        <f t="shared" ref="Q12:S13" si="0">B12+E12+H12+K12+N12</f>
        <v>2075</v>
      </c>
      <c r="R12" s="66">
        <f t="shared" si="0"/>
        <v>1931</v>
      </c>
      <c r="S12" s="67">
        <f t="shared" si="0"/>
        <v>857541</v>
      </c>
      <c r="T12" s="59" t="s">
        <v>1</v>
      </c>
    </row>
    <row r="13" spans="1:20">
      <c r="A13" s="68"/>
      <c r="B13" s="65"/>
      <c r="C13" s="66"/>
      <c r="D13" s="66"/>
      <c r="E13" s="65"/>
      <c r="F13" s="66"/>
      <c r="G13" s="385"/>
      <c r="H13" s="65"/>
      <c r="I13" s="66"/>
      <c r="J13" s="66"/>
      <c r="K13" s="65"/>
      <c r="L13" s="66"/>
      <c r="M13" s="66"/>
      <c r="N13" s="65"/>
      <c r="O13" s="66"/>
      <c r="P13" s="66"/>
      <c r="Q13" s="65">
        <f t="shared" si="0"/>
        <v>0</v>
      </c>
      <c r="R13" s="66">
        <f t="shared" si="0"/>
        <v>0</v>
      </c>
      <c r="S13" s="67">
        <f t="shared" si="0"/>
        <v>0</v>
      </c>
      <c r="T13" s="59" t="s">
        <v>1</v>
      </c>
    </row>
    <row r="14" spans="1:20">
      <c r="A14" s="69" t="s">
        <v>77</v>
      </c>
      <c r="B14" s="70">
        <f t="shared" ref="B14:S14" si="1">SUM(B12:B13)</f>
        <v>2075</v>
      </c>
      <c r="C14" s="71">
        <f t="shared" si="1"/>
        <v>1931</v>
      </c>
      <c r="D14" s="72">
        <f t="shared" si="1"/>
        <v>857541</v>
      </c>
      <c r="E14" s="70">
        <f t="shared" si="1"/>
        <v>0</v>
      </c>
      <c r="F14" s="71">
        <f t="shared" si="1"/>
        <v>0</v>
      </c>
      <c r="G14" s="386">
        <f t="shared" si="1"/>
        <v>0</v>
      </c>
      <c r="H14" s="70">
        <f t="shared" si="1"/>
        <v>0</v>
      </c>
      <c r="I14" s="71">
        <f t="shared" si="1"/>
        <v>0</v>
      </c>
      <c r="J14" s="72">
        <f t="shared" si="1"/>
        <v>0</v>
      </c>
      <c r="K14" s="70">
        <f t="shared" si="1"/>
        <v>0</v>
      </c>
      <c r="L14" s="71">
        <f t="shared" si="1"/>
        <v>0</v>
      </c>
      <c r="M14" s="72">
        <f t="shared" si="1"/>
        <v>0</v>
      </c>
      <c r="N14" s="70">
        <f t="shared" si="1"/>
        <v>0</v>
      </c>
      <c r="O14" s="71">
        <f t="shared" si="1"/>
        <v>0</v>
      </c>
      <c r="P14" s="72">
        <f t="shared" si="1"/>
        <v>0</v>
      </c>
      <c r="Q14" s="70">
        <f t="shared" si="1"/>
        <v>2075</v>
      </c>
      <c r="R14" s="71">
        <f t="shared" si="1"/>
        <v>1931</v>
      </c>
      <c r="S14" s="73">
        <f t="shared" si="1"/>
        <v>857541</v>
      </c>
      <c r="T14" s="59" t="s">
        <v>1</v>
      </c>
    </row>
    <row r="15" spans="1:20">
      <c r="B15" s="74"/>
      <c r="C15" s="74"/>
      <c r="D15" s="74"/>
      <c r="E15" s="74"/>
      <c r="F15" s="74"/>
      <c r="G15" s="74"/>
      <c r="H15" s="74"/>
      <c r="I15" s="74"/>
      <c r="J15" s="74"/>
      <c r="K15" s="74"/>
      <c r="L15" s="74"/>
      <c r="M15" s="74"/>
      <c r="N15" s="74"/>
      <c r="O15" s="74"/>
      <c r="P15" s="74"/>
      <c r="Q15" s="74"/>
      <c r="R15" s="74"/>
      <c r="S15" s="74"/>
      <c r="T15" s="59" t="s">
        <v>1</v>
      </c>
    </row>
    <row r="16" spans="1:20">
      <c r="A16" s="74"/>
      <c r="C16" s="74"/>
      <c r="D16" s="74"/>
      <c r="E16" s="74"/>
      <c r="F16" s="74"/>
      <c r="G16" s="74"/>
      <c r="H16" s="74"/>
      <c r="I16" s="74"/>
      <c r="J16" s="75"/>
      <c r="K16" s="74"/>
      <c r="L16" s="74"/>
      <c r="M16" s="74"/>
      <c r="N16" s="74"/>
      <c r="O16" s="74"/>
      <c r="P16" s="74"/>
      <c r="Q16" s="74"/>
      <c r="R16" s="74"/>
      <c r="S16" s="74"/>
      <c r="T16" s="59" t="s">
        <v>1</v>
      </c>
    </row>
    <row r="17" spans="1:20">
      <c r="A17" s="74"/>
      <c r="C17" s="74"/>
      <c r="D17" s="74"/>
      <c r="E17" s="74"/>
      <c r="F17" s="74"/>
      <c r="G17" s="74"/>
      <c r="H17" s="74"/>
      <c r="I17" s="74"/>
      <c r="J17" s="75"/>
      <c r="K17" s="74"/>
      <c r="L17" s="74"/>
      <c r="M17" s="74"/>
      <c r="N17" s="74"/>
      <c r="O17" s="74"/>
      <c r="P17" s="74"/>
      <c r="Q17" s="74"/>
      <c r="R17" s="74"/>
      <c r="S17" s="74"/>
      <c r="T17" s="59" t="s">
        <v>1</v>
      </c>
    </row>
    <row r="18" spans="1:20">
      <c r="A18" s="74" t="s">
        <v>78</v>
      </c>
      <c r="C18" s="74"/>
      <c r="D18" s="74"/>
      <c r="E18" s="74"/>
      <c r="F18" s="74"/>
      <c r="G18" s="74"/>
      <c r="H18" s="74"/>
      <c r="I18" s="74"/>
      <c r="J18" s="75"/>
      <c r="K18" s="74"/>
      <c r="L18" s="74"/>
      <c r="M18" s="74"/>
      <c r="N18" s="74"/>
      <c r="O18" s="74"/>
      <c r="P18" s="74"/>
      <c r="Q18" s="74"/>
      <c r="R18" s="74"/>
      <c r="S18" s="74"/>
      <c r="T18" s="59" t="s">
        <v>1</v>
      </c>
    </row>
    <row r="19" spans="1:20">
      <c r="A19" s="74"/>
      <c r="C19" s="74"/>
      <c r="D19" s="74"/>
      <c r="E19" s="74"/>
      <c r="F19" s="74"/>
      <c r="G19" s="74"/>
      <c r="H19" s="74"/>
      <c r="I19" s="74"/>
      <c r="J19" s="75"/>
      <c r="K19" s="74"/>
      <c r="L19" s="74"/>
      <c r="M19" s="74"/>
      <c r="N19" s="74"/>
      <c r="O19" s="74"/>
      <c r="P19" s="74"/>
      <c r="Q19" s="74"/>
      <c r="R19" s="74"/>
      <c r="S19" s="74"/>
      <c r="T19" s="59" t="s">
        <v>1</v>
      </c>
    </row>
    <row r="20" spans="1:20" ht="14.45" customHeight="1">
      <c r="A20" s="74"/>
      <c r="B20" s="76"/>
      <c r="C20" s="76"/>
      <c r="D20" s="76"/>
      <c r="E20" s="76"/>
      <c r="F20" s="76"/>
      <c r="G20" s="76"/>
      <c r="H20" s="76"/>
      <c r="I20" s="76"/>
      <c r="J20" s="76"/>
      <c r="K20" s="76"/>
      <c r="L20" s="76"/>
      <c r="M20" s="76"/>
      <c r="N20" s="76"/>
      <c r="O20" s="76"/>
      <c r="P20" s="76"/>
      <c r="Q20" s="74"/>
      <c r="R20" s="74"/>
      <c r="S20" s="74"/>
      <c r="T20" s="59" t="s">
        <v>1</v>
      </c>
    </row>
    <row r="21" spans="1:20">
      <c r="A21" s="77"/>
      <c r="B21" s="74"/>
      <c r="C21" s="74"/>
      <c r="D21" s="74"/>
      <c r="E21" s="74"/>
      <c r="F21" s="74"/>
      <c r="G21" s="74"/>
      <c r="H21" s="74"/>
      <c r="I21" s="74"/>
      <c r="J21" s="75"/>
      <c r="K21" s="74"/>
      <c r="L21" s="74"/>
      <c r="M21" s="74"/>
      <c r="N21" s="74"/>
      <c r="O21" s="74"/>
      <c r="P21" s="74"/>
      <c r="Q21" s="74"/>
      <c r="R21" s="74"/>
      <c r="S21" s="74"/>
      <c r="T21" s="59" t="s">
        <v>1</v>
      </c>
    </row>
    <row r="22" spans="1:20">
      <c r="A22" s="74"/>
      <c r="B22" s="74"/>
      <c r="C22" s="74"/>
      <c r="D22" s="74"/>
      <c r="E22" s="74"/>
      <c r="F22" s="74"/>
      <c r="G22" s="74"/>
      <c r="H22" s="74"/>
      <c r="I22" s="74"/>
      <c r="J22" s="74"/>
      <c r="K22" s="74"/>
      <c r="L22" s="74"/>
      <c r="M22" s="74"/>
      <c r="N22" s="74"/>
      <c r="O22" s="74"/>
      <c r="P22" s="74"/>
      <c r="Q22" s="74"/>
      <c r="R22" s="74"/>
      <c r="S22" s="74"/>
      <c r="T22" s="59" t="s">
        <v>2</v>
      </c>
    </row>
    <row r="23" spans="1:20" ht="18">
      <c r="A23" s="467"/>
      <c r="B23" s="468"/>
      <c r="C23" s="468"/>
      <c r="D23" s="468"/>
      <c r="E23" s="468"/>
      <c r="F23" s="468"/>
      <c r="G23" s="468"/>
      <c r="H23" s="468"/>
      <c r="I23" s="468"/>
      <c r="J23" s="468"/>
      <c r="K23" s="468"/>
      <c r="L23" s="468"/>
      <c r="M23" s="468"/>
      <c r="N23" s="468"/>
      <c r="O23" s="468"/>
      <c r="P23" s="468"/>
      <c r="Q23" s="468"/>
      <c r="R23" s="468"/>
      <c r="S23" s="468"/>
    </row>
    <row r="24" spans="1:20" ht="18">
      <c r="A24" s="79"/>
      <c r="B24" s="80"/>
      <c r="C24" s="80"/>
      <c r="D24" s="80"/>
      <c r="E24" s="80"/>
      <c r="F24" s="80"/>
      <c r="G24" s="80"/>
      <c r="H24" s="80"/>
      <c r="I24" s="80"/>
      <c r="J24" s="80"/>
      <c r="K24" s="80"/>
      <c r="L24" s="80"/>
      <c r="M24" s="80"/>
      <c r="N24" s="80"/>
      <c r="O24" s="80"/>
      <c r="P24" s="80"/>
      <c r="Q24" s="80"/>
      <c r="R24" s="80"/>
      <c r="S24" s="80"/>
    </row>
    <row r="25" spans="1:20" ht="18">
      <c r="A25" s="469"/>
      <c r="B25" s="470"/>
      <c r="C25" s="470"/>
      <c r="D25" s="470"/>
      <c r="E25" s="470"/>
      <c r="F25" s="470"/>
      <c r="G25" s="470"/>
      <c r="H25" s="470"/>
      <c r="I25" s="470"/>
      <c r="J25" s="470"/>
      <c r="K25" s="470"/>
      <c r="L25" s="470"/>
      <c r="M25" s="470"/>
      <c r="N25" s="470"/>
      <c r="O25" s="470"/>
      <c r="P25" s="470"/>
      <c r="Q25" s="470"/>
      <c r="R25" s="470"/>
      <c r="S25" s="470"/>
    </row>
    <row r="26" spans="1:20" ht="24" customHeight="1">
      <c r="A26" s="470"/>
      <c r="B26" s="470"/>
      <c r="C26" s="470"/>
      <c r="D26" s="470"/>
      <c r="E26" s="470"/>
      <c r="F26" s="470"/>
      <c r="G26" s="470"/>
      <c r="H26" s="470"/>
      <c r="I26" s="470"/>
      <c r="J26" s="470"/>
      <c r="K26" s="470"/>
      <c r="L26" s="470"/>
      <c r="M26" s="470"/>
      <c r="N26" s="470"/>
      <c r="O26" s="470"/>
      <c r="P26" s="470"/>
      <c r="Q26" s="470"/>
      <c r="R26" s="470"/>
      <c r="S26" s="470"/>
    </row>
    <row r="27" spans="1:20" ht="23.25" customHeight="1">
      <c r="A27" s="469"/>
      <c r="B27" s="470"/>
      <c r="C27" s="470"/>
      <c r="D27" s="470"/>
      <c r="E27" s="470"/>
      <c r="F27" s="470"/>
      <c r="G27" s="470"/>
      <c r="H27" s="470"/>
      <c r="I27" s="470"/>
      <c r="J27" s="470"/>
      <c r="K27" s="470"/>
      <c r="L27" s="470"/>
      <c r="M27" s="470"/>
      <c r="N27" s="470"/>
      <c r="O27" s="470"/>
      <c r="P27" s="470"/>
      <c r="Q27" s="470"/>
      <c r="R27" s="470"/>
      <c r="S27" s="470"/>
    </row>
    <row r="28" spans="1:20" ht="9.75" customHeight="1">
      <c r="A28" s="81"/>
      <c r="B28" s="81"/>
      <c r="C28" s="81"/>
      <c r="D28" s="81"/>
      <c r="E28" s="81"/>
      <c r="F28" s="81"/>
      <c r="G28" s="81"/>
      <c r="H28" s="81"/>
      <c r="I28" s="81"/>
      <c r="J28" s="81"/>
      <c r="K28" s="81"/>
      <c r="L28" s="81"/>
      <c r="M28" s="81"/>
      <c r="N28" s="81"/>
      <c r="O28" s="81"/>
      <c r="P28" s="81"/>
      <c r="Q28" s="81"/>
      <c r="R28" s="81"/>
      <c r="S28" s="81"/>
    </row>
    <row r="29" spans="1:20" ht="11.25" customHeight="1">
      <c r="A29" s="81"/>
      <c r="B29" s="81"/>
      <c r="C29" s="81"/>
      <c r="D29" s="81"/>
      <c r="E29" s="81"/>
      <c r="F29" s="81"/>
      <c r="G29" s="81"/>
      <c r="H29" s="81"/>
      <c r="I29" s="81"/>
      <c r="J29" s="81"/>
      <c r="K29" s="81"/>
      <c r="L29" s="81"/>
      <c r="M29" s="81"/>
      <c r="N29" s="81"/>
      <c r="O29" s="81"/>
      <c r="P29" s="81"/>
      <c r="Q29" s="81"/>
      <c r="R29" s="81"/>
      <c r="S29" s="81"/>
    </row>
    <row r="30" spans="1:20" ht="18">
      <c r="A30" s="470"/>
      <c r="B30" s="470"/>
      <c r="C30" s="470"/>
      <c r="D30" s="470"/>
      <c r="E30" s="470"/>
      <c r="F30" s="470"/>
      <c r="G30" s="470"/>
      <c r="H30" s="470"/>
      <c r="I30" s="470"/>
      <c r="J30" s="470"/>
      <c r="K30" s="470"/>
      <c r="L30" s="470"/>
      <c r="M30" s="470"/>
      <c r="N30" s="470"/>
      <c r="O30" s="470"/>
      <c r="P30" s="470"/>
      <c r="Q30" s="470"/>
      <c r="R30" s="470"/>
      <c r="S30" s="470"/>
    </row>
    <row r="31" spans="1:20" ht="7.5" customHeight="1">
      <c r="A31" s="82"/>
      <c r="B31" s="82"/>
      <c r="C31" s="82"/>
      <c r="D31" s="82"/>
      <c r="E31" s="82"/>
      <c r="F31" s="82"/>
      <c r="G31" s="82"/>
      <c r="H31" s="82"/>
      <c r="I31" s="82"/>
      <c r="J31" s="82"/>
      <c r="K31" s="82"/>
      <c r="L31" s="82"/>
      <c r="M31" s="82"/>
      <c r="N31" s="82"/>
      <c r="O31" s="82"/>
      <c r="P31" s="82"/>
      <c r="Q31" s="82"/>
      <c r="R31" s="82"/>
      <c r="S31" s="82"/>
    </row>
    <row r="32" spans="1:20" ht="18">
      <c r="A32" s="83"/>
      <c r="B32" s="82"/>
      <c r="C32" s="82"/>
      <c r="D32" s="82"/>
      <c r="E32" s="82"/>
      <c r="F32" s="82"/>
      <c r="G32" s="82"/>
      <c r="H32" s="82"/>
      <c r="I32" s="82"/>
      <c r="J32" s="82"/>
      <c r="K32" s="82"/>
      <c r="L32" s="82"/>
      <c r="M32" s="82"/>
      <c r="N32" s="82"/>
      <c r="O32" s="82"/>
      <c r="P32" s="82"/>
      <c r="Q32" s="82"/>
      <c r="R32" s="82"/>
      <c r="S32" s="82"/>
    </row>
    <row r="33" spans="1:20" ht="11.25" customHeight="1">
      <c r="A33" s="81"/>
      <c r="B33" s="81"/>
      <c r="C33" s="81"/>
      <c r="D33" s="81"/>
      <c r="E33" s="81"/>
      <c r="F33" s="81"/>
      <c r="G33" s="81"/>
      <c r="H33" s="81"/>
      <c r="I33" s="81"/>
      <c r="J33" s="81"/>
      <c r="K33" s="81"/>
      <c r="L33" s="81"/>
      <c r="M33" s="81"/>
      <c r="N33" s="81"/>
      <c r="O33" s="81"/>
      <c r="P33" s="81"/>
      <c r="Q33" s="81"/>
      <c r="R33" s="81"/>
      <c r="S33" s="81"/>
    </row>
    <row r="34" spans="1:20" ht="15" customHeight="1">
      <c r="A34" s="470"/>
      <c r="B34" s="470"/>
      <c r="C34" s="470"/>
      <c r="D34" s="470"/>
      <c r="E34" s="470"/>
      <c r="F34" s="470"/>
      <c r="G34" s="470"/>
      <c r="H34" s="470"/>
      <c r="I34" s="470"/>
      <c r="J34" s="470"/>
      <c r="K34" s="470"/>
      <c r="L34" s="470"/>
      <c r="M34" s="470"/>
      <c r="N34" s="470"/>
      <c r="O34" s="470"/>
      <c r="P34" s="470"/>
      <c r="Q34" s="470"/>
      <c r="R34" s="470"/>
      <c r="S34" s="470"/>
    </row>
    <row r="35" spans="1:20" ht="12" customHeight="1">
      <c r="A35" s="81"/>
      <c r="B35" s="81"/>
      <c r="C35" s="81"/>
      <c r="D35" s="81"/>
      <c r="E35" s="81"/>
      <c r="F35" s="81"/>
      <c r="G35" s="81"/>
      <c r="H35" s="81"/>
      <c r="I35" s="81"/>
      <c r="J35" s="81"/>
      <c r="K35" s="81"/>
      <c r="L35" s="81"/>
      <c r="M35" s="81"/>
      <c r="N35" s="81"/>
      <c r="O35" s="81"/>
      <c r="P35" s="81"/>
      <c r="Q35" s="81"/>
      <c r="R35" s="81"/>
      <c r="S35" s="84"/>
    </row>
    <row r="36" spans="1:20" ht="36" customHeight="1">
      <c r="A36" s="465"/>
      <c r="B36" s="466"/>
      <c r="C36" s="466"/>
      <c r="D36" s="466"/>
      <c r="E36" s="466"/>
      <c r="F36" s="466"/>
      <c r="G36" s="466"/>
      <c r="H36" s="466"/>
      <c r="I36" s="466"/>
      <c r="J36" s="466"/>
      <c r="K36" s="466"/>
      <c r="L36" s="466"/>
      <c r="M36" s="466"/>
      <c r="N36" s="466"/>
      <c r="O36" s="466"/>
      <c r="P36" s="466"/>
      <c r="Q36" s="466"/>
      <c r="R36" s="466"/>
      <c r="S36" s="466"/>
      <c r="T36" s="466"/>
    </row>
  </sheetData>
  <mergeCells count="22">
    <mergeCell ref="A36:T36"/>
    <mergeCell ref="A23:S23"/>
    <mergeCell ref="A25:S25"/>
    <mergeCell ref="A26:S26"/>
    <mergeCell ref="A27:S27"/>
    <mergeCell ref="A30:S30"/>
    <mergeCell ref="A34:S34"/>
    <mergeCell ref="A7:S7"/>
    <mergeCell ref="A8:S8"/>
    <mergeCell ref="A9:A11"/>
    <mergeCell ref="B9:D10"/>
    <mergeCell ref="E9:G10"/>
    <mergeCell ref="H9:J10"/>
    <mergeCell ref="K9:M10"/>
    <mergeCell ref="N9:P10"/>
    <mergeCell ref="Q9:S10"/>
    <mergeCell ref="A6:S6"/>
    <mergeCell ref="A1:S1"/>
    <mergeCell ref="A2:S2"/>
    <mergeCell ref="A3:S3"/>
    <mergeCell ref="A4:S4"/>
    <mergeCell ref="A5:S5"/>
  </mergeCells>
  <printOptions horizontalCentered="1"/>
  <pageMargins left="0.5" right="0.5" top="0.5" bottom="0.55000000000000004" header="0" footer="1"/>
  <pageSetup scale="67" firstPageNumber="2" orientation="landscape" useFirstPageNumber="1" r:id="rId1"/>
  <headerFooter alignWithMargins="0">
    <oddFooter>&amp;C&amp;"Times New Roman,Regular"Exhibit F - Crosswalk of 2010 Availability</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T36"/>
  <sheetViews>
    <sheetView showGridLines="0" showOutlineSymbols="0" view="pageBreakPreview" zoomScale="75" zoomScaleNormal="75" zoomScaleSheetLayoutView="75" workbookViewId="0">
      <selection activeCell="G14" sqref="G14"/>
    </sheetView>
  </sheetViews>
  <sheetFormatPr defaultColWidth="9.6640625" defaultRowHeight="15.75"/>
  <cols>
    <col min="1" max="1" width="27.77734375" style="60" customWidth="1"/>
    <col min="2" max="2" width="7.5546875" style="60" bestFit="1" customWidth="1"/>
    <col min="3" max="3" width="6.77734375" style="60" customWidth="1"/>
    <col min="4" max="4" width="10.88671875" style="60" bestFit="1" customWidth="1"/>
    <col min="5" max="5" width="5.77734375" style="60" customWidth="1"/>
    <col min="6" max="6" width="5.6640625" style="60" customWidth="1"/>
    <col min="7" max="7" width="7.77734375" style="60" customWidth="1"/>
    <col min="8" max="9" width="5.6640625" style="60" customWidth="1"/>
    <col min="10" max="10" width="10.44140625" style="60" bestFit="1" customWidth="1"/>
    <col min="11" max="11" width="5.5546875" style="60" customWidth="1"/>
    <col min="12" max="12" width="5.6640625" style="60" customWidth="1"/>
    <col min="13" max="13" width="7.77734375" style="60" customWidth="1"/>
    <col min="14" max="15" width="5.6640625" style="60" customWidth="1"/>
    <col min="16" max="16" width="8.77734375" style="60" customWidth="1"/>
    <col min="17" max="17" width="7.5546875" style="60" bestFit="1" customWidth="1"/>
    <col min="18" max="18" width="6.77734375" style="60" customWidth="1"/>
    <col min="19" max="19" width="10.88671875" style="60" bestFit="1" customWidth="1"/>
    <col min="20" max="20" width="2.44140625" style="78" customWidth="1"/>
    <col min="21" max="16384" width="9.6640625" style="60"/>
  </cols>
  <sheetData>
    <row r="1" spans="1:20" ht="20.25">
      <c r="A1" s="443" t="s">
        <v>178</v>
      </c>
      <c r="B1" s="444"/>
      <c r="C1" s="444"/>
      <c r="D1" s="444"/>
      <c r="E1" s="444"/>
      <c r="F1" s="444"/>
      <c r="G1" s="444"/>
      <c r="H1" s="444"/>
      <c r="I1" s="444"/>
      <c r="J1" s="444"/>
      <c r="K1" s="444"/>
      <c r="L1" s="444"/>
      <c r="M1" s="444"/>
      <c r="N1" s="444"/>
      <c r="O1" s="444"/>
      <c r="P1" s="444"/>
      <c r="Q1" s="444"/>
      <c r="R1" s="444"/>
      <c r="S1" s="444"/>
      <c r="T1" s="59" t="s">
        <v>1</v>
      </c>
    </row>
    <row r="2" spans="1:20">
      <c r="A2" s="445"/>
      <c r="B2" s="445"/>
      <c r="C2" s="445"/>
      <c r="D2" s="445"/>
      <c r="E2" s="445"/>
      <c r="F2" s="445"/>
      <c r="G2" s="445"/>
      <c r="H2" s="445"/>
      <c r="I2" s="445"/>
      <c r="J2" s="445"/>
      <c r="K2" s="445"/>
      <c r="L2" s="445"/>
      <c r="M2" s="445"/>
      <c r="N2" s="445"/>
      <c r="O2" s="445"/>
      <c r="P2" s="445"/>
      <c r="Q2" s="445"/>
      <c r="R2" s="445"/>
      <c r="S2" s="445"/>
      <c r="T2" s="59" t="s">
        <v>1</v>
      </c>
    </row>
    <row r="3" spans="1:20" ht="18.75">
      <c r="A3" s="446" t="s">
        <v>179</v>
      </c>
      <c r="B3" s="447"/>
      <c r="C3" s="447"/>
      <c r="D3" s="447"/>
      <c r="E3" s="447"/>
      <c r="F3" s="447"/>
      <c r="G3" s="447"/>
      <c r="H3" s="447"/>
      <c r="I3" s="447"/>
      <c r="J3" s="447"/>
      <c r="K3" s="447"/>
      <c r="L3" s="447"/>
      <c r="M3" s="447"/>
      <c r="N3" s="447"/>
      <c r="O3" s="447"/>
      <c r="P3" s="447"/>
      <c r="Q3" s="447"/>
      <c r="R3" s="447"/>
      <c r="S3" s="447"/>
      <c r="T3" s="59" t="s">
        <v>1</v>
      </c>
    </row>
    <row r="4" spans="1:20" ht="16.5">
      <c r="A4" s="448" t="s">
        <v>5</v>
      </c>
      <c r="B4" s="442"/>
      <c r="C4" s="442"/>
      <c r="D4" s="442"/>
      <c r="E4" s="442"/>
      <c r="F4" s="442"/>
      <c r="G4" s="442"/>
      <c r="H4" s="442"/>
      <c r="I4" s="442"/>
      <c r="J4" s="442"/>
      <c r="K4" s="442"/>
      <c r="L4" s="442"/>
      <c r="M4" s="442"/>
      <c r="N4" s="442"/>
      <c r="O4" s="442"/>
      <c r="P4" s="442"/>
      <c r="Q4" s="442"/>
      <c r="R4" s="442"/>
      <c r="S4" s="442"/>
      <c r="T4" s="59" t="s">
        <v>1</v>
      </c>
    </row>
    <row r="5" spans="1:20" ht="16.5">
      <c r="A5" s="448" t="s">
        <v>68</v>
      </c>
      <c r="B5" s="447"/>
      <c r="C5" s="447"/>
      <c r="D5" s="447"/>
      <c r="E5" s="447"/>
      <c r="F5" s="447"/>
      <c r="G5" s="447"/>
      <c r="H5" s="447"/>
      <c r="I5" s="447"/>
      <c r="J5" s="447"/>
      <c r="K5" s="447"/>
      <c r="L5" s="447"/>
      <c r="M5" s="447"/>
      <c r="N5" s="447"/>
      <c r="O5" s="447"/>
      <c r="P5" s="447"/>
      <c r="Q5" s="447"/>
      <c r="R5" s="447"/>
      <c r="S5" s="447"/>
      <c r="T5" s="59" t="s">
        <v>1</v>
      </c>
    </row>
    <row r="6" spans="1:20">
      <c r="A6" s="441" t="s">
        <v>7</v>
      </c>
      <c r="B6" s="442"/>
      <c r="C6" s="442"/>
      <c r="D6" s="442"/>
      <c r="E6" s="442"/>
      <c r="F6" s="442"/>
      <c r="G6" s="442"/>
      <c r="H6" s="442"/>
      <c r="I6" s="442"/>
      <c r="J6" s="442"/>
      <c r="K6" s="442"/>
      <c r="L6" s="442"/>
      <c r="M6" s="442"/>
      <c r="N6" s="442"/>
      <c r="O6" s="442"/>
      <c r="P6" s="442"/>
      <c r="Q6" s="442"/>
      <c r="R6" s="442"/>
      <c r="S6" s="442"/>
      <c r="T6" s="59" t="s">
        <v>1</v>
      </c>
    </row>
    <row r="7" spans="1:20">
      <c r="A7" s="445"/>
      <c r="B7" s="445"/>
      <c r="C7" s="445"/>
      <c r="D7" s="445"/>
      <c r="E7" s="445"/>
      <c r="F7" s="445"/>
      <c r="G7" s="445"/>
      <c r="H7" s="445"/>
      <c r="I7" s="445"/>
      <c r="J7" s="445"/>
      <c r="K7" s="445"/>
      <c r="L7" s="445"/>
      <c r="M7" s="445"/>
      <c r="N7" s="445"/>
      <c r="O7" s="445"/>
      <c r="P7" s="445"/>
      <c r="Q7" s="445"/>
      <c r="R7" s="445"/>
      <c r="S7" s="445"/>
      <c r="T7" s="59" t="s">
        <v>1</v>
      </c>
    </row>
    <row r="8" spans="1:20">
      <c r="A8" s="449"/>
      <c r="B8" s="449"/>
      <c r="C8" s="449"/>
      <c r="D8" s="449"/>
      <c r="E8" s="449"/>
      <c r="F8" s="449"/>
      <c r="G8" s="449"/>
      <c r="H8" s="449"/>
      <c r="I8" s="449"/>
      <c r="J8" s="449"/>
      <c r="K8" s="449"/>
      <c r="L8" s="449"/>
      <c r="M8" s="449"/>
      <c r="N8" s="449"/>
      <c r="O8" s="449"/>
      <c r="P8" s="449"/>
      <c r="Q8" s="449"/>
      <c r="R8" s="449"/>
      <c r="S8" s="449"/>
      <c r="T8" s="59" t="s">
        <v>1</v>
      </c>
    </row>
    <row r="9" spans="1:20" ht="15.75" customHeight="1">
      <c r="A9" s="450" t="s">
        <v>69</v>
      </c>
      <c r="B9" s="471" t="s">
        <v>188</v>
      </c>
      <c r="C9" s="472"/>
      <c r="D9" s="473"/>
      <c r="E9" s="459" t="s">
        <v>71</v>
      </c>
      <c r="F9" s="460"/>
      <c r="G9" s="461"/>
      <c r="H9" s="459" t="s">
        <v>72</v>
      </c>
      <c r="I9" s="460"/>
      <c r="J9" s="461"/>
      <c r="K9" s="453" t="s">
        <v>73</v>
      </c>
      <c r="L9" s="454"/>
      <c r="M9" s="455"/>
      <c r="N9" s="453" t="s">
        <v>74</v>
      </c>
      <c r="O9" s="454"/>
      <c r="P9" s="455"/>
      <c r="Q9" s="453" t="s">
        <v>180</v>
      </c>
      <c r="R9" s="454"/>
      <c r="S9" s="455"/>
      <c r="T9" s="59" t="s">
        <v>1</v>
      </c>
    </row>
    <row r="10" spans="1:20">
      <c r="A10" s="451"/>
      <c r="B10" s="474"/>
      <c r="C10" s="475"/>
      <c r="D10" s="476"/>
      <c r="E10" s="462"/>
      <c r="F10" s="463"/>
      <c r="G10" s="464"/>
      <c r="H10" s="462"/>
      <c r="I10" s="463"/>
      <c r="J10" s="464"/>
      <c r="K10" s="456"/>
      <c r="L10" s="457"/>
      <c r="M10" s="458"/>
      <c r="N10" s="456"/>
      <c r="O10" s="457"/>
      <c r="P10" s="458"/>
      <c r="Q10" s="456"/>
      <c r="R10" s="457"/>
      <c r="S10" s="458"/>
      <c r="T10" s="59" t="s">
        <v>1</v>
      </c>
    </row>
    <row r="11" spans="1:20" ht="16.5" thickBot="1">
      <c r="A11" s="452"/>
      <c r="B11" s="61" t="s">
        <v>76</v>
      </c>
      <c r="C11" s="62" t="s">
        <v>11</v>
      </c>
      <c r="D11" s="62" t="s">
        <v>12</v>
      </c>
      <c r="E11" s="61" t="s">
        <v>76</v>
      </c>
      <c r="F11" s="62" t="s">
        <v>11</v>
      </c>
      <c r="G11" s="62" t="s">
        <v>12</v>
      </c>
      <c r="H11" s="61" t="s">
        <v>76</v>
      </c>
      <c r="I11" s="62" t="s">
        <v>11</v>
      </c>
      <c r="J11" s="62" t="s">
        <v>12</v>
      </c>
      <c r="K11" s="61" t="s">
        <v>76</v>
      </c>
      <c r="L11" s="62" t="s">
        <v>11</v>
      </c>
      <c r="M11" s="62" t="s">
        <v>12</v>
      </c>
      <c r="N11" s="61" t="s">
        <v>76</v>
      </c>
      <c r="O11" s="62" t="s">
        <v>11</v>
      </c>
      <c r="P11" s="62" t="s">
        <v>12</v>
      </c>
      <c r="Q11" s="61" t="s">
        <v>76</v>
      </c>
      <c r="R11" s="62" t="s">
        <v>11</v>
      </c>
      <c r="S11" s="63" t="s">
        <v>12</v>
      </c>
      <c r="T11" s="59" t="s">
        <v>1</v>
      </c>
    </row>
    <row r="12" spans="1:20">
      <c r="A12" s="64" t="s">
        <v>68</v>
      </c>
      <c r="B12" s="65">
        <v>2075</v>
      </c>
      <c r="C12" s="66">
        <v>1931</v>
      </c>
      <c r="D12" s="66">
        <v>983723</v>
      </c>
      <c r="E12" s="65"/>
      <c r="F12" s="66"/>
      <c r="G12" s="66"/>
      <c r="H12" s="65"/>
      <c r="I12" s="66"/>
      <c r="J12" s="66"/>
      <c r="K12" s="65"/>
      <c r="L12" s="66"/>
      <c r="M12" s="66"/>
      <c r="N12" s="65"/>
      <c r="O12" s="66"/>
      <c r="P12" s="66"/>
      <c r="Q12" s="65">
        <f t="shared" ref="Q12:S13" si="0">B12+E12+H12+K12+N12</f>
        <v>2075</v>
      </c>
      <c r="R12" s="66">
        <f t="shared" si="0"/>
        <v>1931</v>
      </c>
      <c r="S12" s="67">
        <f t="shared" si="0"/>
        <v>983723</v>
      </c>
      <c r="T12" s="59" t="s">
        <v>1</v>
      </c>
    </row>
    <row r="13" spans="1:20">
      <c r="A13" s="68"/>
      <c r="B13" s="65"/>
      <c r="C13" s="66"/>
      <c r="D13" s="66"/>
      <c r="E13" s="65"/>
      <c r="F13" s="66"/>
      <c r="G13" s="385"/>
      <c r="H13" s="65"/>
      <c r="I13" s="66"/>
      <c r="J13" s="66"/>
      <c r="K13" s="65"/>
      <c r="L13" s="66"/>
      <c r="M13" s="66"/>
      <c r="N13" s="65"/>
      <c r="O13" s="66"/>
      <c r="P13" s="66"/>
      <c r="Q13" s="65">
        <f t="shared" si="0"/>
        <v>0</v>
      </c>
      <c r="R13" s="66">
        <f t="shared" si="0"/>
        <v>0</v>
      </c>
      <c r="S13" s="67">
        <f t="shared" si="0"/>
        <v>0</v>
      </c>
      <c r="T13" s="59" t="s">
        <v>1</v>
      </c>
    </row>
    <row r="14" spans="1:20">
      <c r="A14" s="69" t="s">
        <v>77</v>
      </c>
      <c r="B14" s="70">
        <f t="shared" ref="B14:S14" si="1">SUM(B12:B13)</f>
        <v>2075</v>
      </c>
      <c r="C14" s="71">
        <f t="shared" si="1"/>
        <v>1931</v>
      </c>
      <c r="D14" s="72">
        <f t="shared" si="1"/>
        <v>983723</v>
      </c>
      <c r="E14" s="70">
        <f t="shared" si="1"/>
        <v>0</v>
      </c>
      <c r="F14" s="71">
        <f t="shared" si="1"/>
        <v>0</v>
      </c>
      <c r="G14" s="386">
        <f t="shared" si="1"/>
        <v>0</v>
      </c>
      <c r="H14" s="70">
        <f t="shared" si="1"/>
        <v>0</v>
      </c>
      <c r="I14" s="71">
        <f t="shared" si="1"/>
        <v>0</v>
      </c>
      <c r="J14" s="72">
        <f t="shared" si="1"/>
        <v>0</v>
      </c>
      <c r="K14" s="70">
        <f t="shared" si="1"/>
        <v>0</v>
      </c>
      <c r="L14" s="71">
        <f t="shared" si="1"/>
        <v>0</v>
      </c>
      <c r="M14" s="72">
        <f t="shared" si="1"/>
        <v>0</v>
      </c>
      <c r="N14" s="70">
        <f t="shared" si="1"/>
        <v>0</v>
      </c>
      <c r="O14" s="71">
        <f t="shared" si="1"/>
        <v>0</v>
      </c>
      <c r="P14" s="72">
        <f t="shared" si="1"/>
        <v>0</v>
      </c>
      <c r="Q14" s="70">
        <f t="shared" si="1"/>
        <v>2075</v>
      </c>
      <c r="R14" s="71">
        <f t="shared" si="1"/>
        <v>1931</v>
      </c>
      <c r="S14" s="73">
        <f t="shared" si="1"/>
        <v>983723</v>
      </c>
      <c r="T14" s="59" t="s">
        <v>1</v>
      </c>
    </row>
    <row r="15" spans="1:20">
      <c r="B15" s="74"/>
      <c r="C15" s="74"/>
      <c r="D15" s="74"/>
      <c r="E15" s="74"/>
      <c r="F15" s="74"/>
      <c r="G15" s="74"/>
      <c r="H15" s="74"/>
      <c r="I15" s="74"/>
      <c r="J15" s="74"/>
      <c r="K15" s="74"/>
      <c r="L15" s="74"/>
      <c r="M15" s="74"/>
      <c r="N15" s="74"/>
      <c r="O15" s="74"/>
      <c r="P15" s="74"/>
      <c r="Q15" s="74"/>
      <c r="R15" s="74"/>
      <c r="S15" s="74"/>
      <c r="T15" s="59" t="s">
        <v>1</v>
      </c>
    </row>
    <row r="16" spans="1:20">
      <c r="A16" s="74"/>
      <c r="C16" s="74"/>
      <c r="D16" s="74"/>
      <c r="E16" s="74"/>
      <c r="F16" s="74"/>
      <c r="G16" s="74"/>
      <c r="H16" s="74"/>
      <c r="I16" s="74"/>
      <c r="J16" s="75"/>
      <c r="K16" s="74"/>
      <c r="L16" s="74"/>
      <c r="M16" s="74"/>
      <c r="N16" s="74"/>
      <c r="O16" s="74"/>
      <c r="P16" s="74"/>
      <c r="Q16" s="74"/>
      <c r="R16" s="74"/>
      <c r="S16" s="74"/>
      <c r="T16" s="59" t="s">
        <v>1</v>
      </c>
    </row>
    <row r="17" spans="1:20">
      <c r="A17" s="74"/>
      <c r="C17" s="74"/>
      <c r="D17" s="74"/>
      <c r="E17" s="74"/>
      <c r="F17" s="74"/>
      <c r="G17" s="74"/>
      <c r="H17" s="74"/>
      <c r="I17" s="74"/>
      <c r="J17" s="75"/>
      <c r="K17" s="74"/>
      <c r="L17" s="74"/>
      <c r="M17" s="74"/>
      <c r="N17" s="74"/>
      <c r="O17" s="74"/>
      <c r="P17" s="74"/>
      <c r="Q17" s="74"/>
      <c r="R17" s="74"/>
      <c r="S17" s="74"/>
      <c r="T17" s="59" t="s">
        <v>1</v>
      </c>
    </row>
    <row r="18" spans="1:20">
      <c r="A18" s="74" t="s">
        <v>78</v>
      </c>
      <c r="C18" s="74"/>
      <c r="D18" s="74"/>
      <c r="E18" s="74"/>
      <c r="F18" s="74"/>
      <c r="G18" s="74"/>
      <c r="H18" s="74"/>
      <c r="I18" s="74"/>
      <c r="J18" s="75"/>
      <c r="K18" s="74"/>
      <c r="L18" s="74"/>
      <c r="M18" s="74"/>
      <c r="N18" s="74"/>
      <c r="O18" s="74"/>
      <c r="P18" s="74"/>
      <c r="Q18" s="74"/>
      <c r="R18" s="74"/>
      <c r="S18" s="74"/>
      <c r="T18" s="59" t="s">
        <v>1</v>
      </c>
    </row>
    <row r="19" spans="1:20">
      <c r="A19" s="74"/>
      <c r="C19" s="74"/>
      <c r="D19" s="74"/>
      <c r="E19" s="74"/>
      <c r="F19" s="74"/>
      <c r="G19" s="74"/>
      <c r="H19" s="74"/>
      <c r="I19" s="74"/>
      <c r="J19" s="75"/>
      <c r="K19" s="74"/>
      <c r="L19" s="74"/>
      <c r="M19" s="74"/>
      <c r="N19" s="74"/>
      <c r="O19" s="74"/>
      <c r="P19" s="74"/>
      <c r="Q19" s="74"/>
      <c r="R19" s="74"/>
      <c r="S19" s="74"/>
      <c r="T19" s="59" t="s">
        <v>1</v>
      </c>
    </row>
    <row r="20" spans="1:20" ht="14.45" customHeight="1">
      <c r="A20" s="74"/>
      <c r="B20" s="199"/>
      <c r="C20" s="199"/>
      <c r="D20" s="199"/>
      <c r="E20" s="199"/>
      <c r="F20" s="199"/>
      <c r="G20" s="199"/>
      <c r="H20" s="199"/>
      <c r="I20" s="199"/>
      <c r="J20" s="199"/>
      <c r="K20" s="199"/>
      <c r="L20" s="199"/>
      <c r="M20" s="199"/>
      <c r="N20" s="199"/>
      <c r="O20" s="199"/>
      <c r="P20" s="199"/>
      <c r="Q20" s="74"/>
      <c r="R20" s="74"/>
      <c r="S20" s="74"/>
      <c r="T20" s="59" t="s">
        <v>1</v>
      </c>
    </row>
    <row r="21" spans="1:20">
      <c r="A21" s="77"/>
      <c r="B21" s="74"/>
      <c r="C21" s="74"/>
      <c r="D21" s="74"/>
      <c r="E21" s="74"/>
      <c r="F21" s="74"/>
      <c r="G21" s="74"/>
      <c r="H21" s="74"/>
      <c r="I21" s="74"/>
      <c r="J21" s="75"/>
      <c r="K21" s="74"/>
      <c r="L21" s="74"/>
      <c r="M21" s="74"/>
      <c r="N21" s="74"/>
      <c r="O21" s="74"/>
      <c r="P21" s="74"/>
      <c r="Q21" s="74"/>
      <c r="R21" s="74"/>
      <c r="S21" s="74"/>
      <c r="T21" s="59" t="s">
        <v>1</v>
      </c>
    </row>
    <row r="22" spans="1:20">
      <c r="A22" s="74"/>
      <c r="B22" s="74"/>
      <c r="C22" s="74"/>
      <c r="D22" s="74"/>
      <c r="E22" s="74"/>
      <c r="F22" s="74"/>
      <c r="G22" s="74"/>
      <c r="H22" s="74"/>
      <c r="I22" s="74"/>
      <c r="J22" s="74"/>
      <c r="K22" s="74"/>
      <c r="L22" s="74"/>
      <c r="M22" s="74"/>
      <c r="N22" s="74"/>
      <c r="O22" s="74"/>
      <c r="P22" s="74"/>
      <c r="Q22" s="74"/>
      <c r="R22" s="74"/>
      <c r="S22" s="74"/>
      <c r="T22" s="59" t="s">
        <v>2</v>
      </c>
    </row>
    <row r="23" spans="1:20" ht="18">
      <c r="A23" s="467"/>
      <c r="B23" s="468"/>
      <c r="C23" s="468"/>
      <c r="D23" s="468"/>
      <c r="E23" s="468"/>
      <c r="F23" s="468"/>
      <c r="G23" s="468"/>
      <c r="H23" s="468"/>
      <c r="I23" s="468"/>
      <c r="J23" s="468"/>
      <c r="K23" s="468"/>
      <c r="L23" s="468"/>
      <c r="M23" s="468"/>
      <c r="N23" s="468"/>
      <c r="O23" s="468"/>
      <c r="P23" s="468"/>
      <c r="Q23" s="468"/>
      <c r="R23" s="468"/>
      <c r="S23" s="468"/>
    </row>
    <row r="24" spans="1:20" ht="18">
      <c r="A24" s="79"/>
      <c r="B24" s="80"/>
      <c r="C24" s="80"/>
      <c r="D24" s="80"/>
      <c r="E24" s="80"/>
      <c r="F24" s="80"/>
      <c r="G24" s="80"/>
      <c r="H24" s="80"/>
      <c r="I24" s="80"/>
      <c r="J24" s="80"/>
      <c r="K24" s="80"/>
      <c r="L24" s="80"/>
      <c r="M24" s="80"/>
      <c r="N24" s="80"/>
      <c r="O24" s="80"/>
      <c r="P24" s="80"/>
      <c r="Q24" s="80"/>
      <c r="R24" s="80"/>
      <c r="S24" s="80"/>
    </row>
    <row r="25" spans="1:20" ht="18">
      <c r="A25" s="469"/>
      <c r="B25" s="470"/>
      <c r="C25" s="470"/>
      <c r="D25" s="470"/>
      <c r="E25" s="470"/>
      <c r="F25" s="470"/>
      <c r="G25" s="470"/>
      <c r="H25" s="470"/>
      <c r="I25" s="470"/>
      <c r="J25" s="470"/>
      <c r="K25" s="470"/>
      <c r="L25" s="470"/>
      <c r="M25" s="470"/>
      <c r="N25" s="470"/>
      <c r="O25" s="470"/>
      <c r="P25" s="470"/>
      <c r="Q25" s="470"/>
      <c r="R25" s="470"/>
      <c r="S25" s="470"/>
    </row>
    <row r="26" spans="1:20" ht="24" customHeight="1">
      <c r="A26" s="470"/>
      <c r="B26" s="470"/>
      <c r="C26" s="470"/>
      <c r="D26" s="470"/>
      <c r="E26" s="470"/>
      <c r="F26" s="470"/>
      <c r="G26" s="470"/>
      <c r="H26" s="470"/>
      <c r="I26" s="470"/>
      <c r="J26" s="470"/>
      <c r="K26" s="470"/>
      <c r="L26" s="470"/>
      <c r="M26" s="470"/>
      <c r="N26" s="470"/>
      <c r="O26" s="470"/>
      <c r="P26" s="470"/>
      <c r="Q26" s="470"/>
      <c r="R26" s="470"/>
      <c r="S26" s="470"/>
    </row>
    <row r="27" spans="1:20" ht="23.25" customHeight="1">
      <c r="A27" s="469"/>
      <c r="B27" s="470"/>
      <c r="C27" s="470"/>
      <c r="D27" s="470"/>
      <c r="E27" s="470"/>
      <c r="F27" s="470"/>
      <c r="G27" s="470"/>
      <c r="H27" s="470"/>
      <c r="I27" s="470"/>
      <c r="J27" s="470"/>
      <c r="K27" s="470"/>
      <c r="L27" s="470"/>
      <c r="M27" s="470"/>
      <c r="N27" s="470"/>
      <c r="O27" s="470"/>
      <c r="P27" s="470"/>
      <c r="Q27" s="470"/>
      <c r="R27" s="470"/>
      <c r="S27" s="470"/>
    </row>
    <row r="28" spans="1:20" ht="9.75" customHeight="1">
      <c r="A28" s="81"/>
      <c r="B28" s="81"/>
      <c r="C28" s="81"/>
      <c r="D28" s="81"/>
      <c r="E28" s="81"/>
      <c r="F28" s="81"/>
      <c r="G28" s="81"/>
      <c r="H28" s="81"/>
      <c r="I28" s="81"/>
      <c r="J28" s="81"/>
      <c r="K28" s="81"/>
      <c r="L28" s="81"/>
      <c r="M28" s="81"/>
      <c r="N28" s="81"/>
      <c r="O28" s="81"/>
      <c r="P28" s="81"/>
      <c r="Q28" s="81"/>
      <c r="R28" s="81"/>
      <c r="S28" s="81"/>
    </row>
    <row r="29" spans="1:20" ht="11.25" customHeight="1">
      <c r="A29" s="81"/>
      <c r="B29" s="81"/>
      <c r="C29" s="81"/>
      <c r="D29" s="81"/>
      <c r="E29" s="81"/>
      <c r="F29" s="81"/>
      <c r="G29" s="81"/>
      <c r="H29" s="81"/>
      <c r="I29" s="81"/>
      <c r="J29" s="81"/>
      <c r="K29" s="81"/>
      <c r="L29" s="81"/>
      <c r="M29" s="81"/>
      <c r="N29" s="81"/>
      <c r="O29" s="81"/>
      <c r="P29" s="81"/>
      <c r="Q29" s="81"/>
      <c r="R29" s="81"/>
      <c r="S29" s="81"/>
    </row>
    <row r="30" spans="1:20" ht="18">
      <c r="A30" s="470"/>
      <c r="B30" s="470"/>
      <c r="C30" s="470"/>
      <c r="D30" s="470"/>
      <c r="E30" s="470"/>
      <c r="F30" s="470"/>
      <c r="G30" s="470"/>
      <c r="H30" s="470"/>
      <c r="I30" s="470"/>
      <c r="J30" s="470"/>
      <c r="K30" s="470"/>
      <c r="L30" s="470"/>
      <c r="M30" s="470"/>
      <c r="N30" s="470"/>
      <c r="O30" s="470"/>
      <c r="P30" s="470"/>
      <c r="Q30" s="470"/>
      <c r="R30" s="470"/>
      <c r="S30" s="470"/>
    </row>
    <row r="31" spans="1:20" ht="7.5" customHeight="1">
      <c r="A31" s="82"/>
      <c r="B31" s="82"/>
      <c r="C31" s="82"/>
      <c r="D31" s="82"/>
      <c r="E31" s="82"/>
      <c r="F31" s="82"/>
      <c r="G31" s="82"/>
      <c r="H31" s="82"/>
      <c r="I31" s="82"/>
      <c r="J31" s="82"/>
      <c r="K31" s="82"/>
      <c r="L31" s="82"/>
      <c r="M31" s="82"/>
      <c r="N31" s="82"/>
      <c r="O31" s="82"/>
      <c r="P31" s="82"/>
      <c r="Q31" s="82"/>
      <c r="R31" s="82"/>
      <c r="S31" s="82"/>
    </row>
    <row r="32" spans="1:20" ht="18">
      <c r="A32" s="83"/>
      <c r="B32" s="82"/>
      <c r="C32" s="82"/>
      <c r="D32" s="82"/>
      <c r="E32" s="82"/>
      <c r="F32" s="82"/>
      <c r="G32" s="82"/>
      <c r="H32" s="82"/>
      <c r="I32" s="82"/>
      <c r="J32" s="82"/>
      <c r="K32" s="82"/>
      <c r="L32" s="82"/>
      <c r="M32" s="82"/>
      <c r="N32" s="82"/>
      <c r="O32" s="82"/>
      <c r="P32" s="82"/>
      <c r="Q32" s="82"/>
      <c r="R32" s="82"/>
      <c r="S32" s="82"/>
    </row>
    <row r="33" spans="1:20" ht="11.25" customHeight="1">
      <c r="A33" s="81"/>
      <c r="B33" s="81"/>
      <c r="C33" s="81"/>
      <c r="D33" s="81"/>
      <c r="E33" s="81"/>
      <c r="F33" s="81"/>
      <c r="G33" s="81"/>
      <c r="H33" s="81"/>
      <c r="I33" s="81"/>
      <c r="J33" s="81"/>
      <c r="K33" s="81"/>
      <c r="L33" s="81"/>
      <c r="M33" s="81"/>
      <c r="N33" s="81"/>
      <c r="O33" s="81"/>
      <c r="P33" s="81"/>
      <c r="Q33" s="81"/>
      <c r="R33" s="81"/>
      <c r="S33" s="81"/>
    </row>
    <row r="34" spans="1:20" ht="15" customHeight="1">
      <c r="A34" s="470"/>
      <c r="B34" s="470"/>
      <c r="C34" s="470"/>
      <c r="D34" s="470"/>
      <c r="E34" s="470"/>
      <c r="F34" s="470"/>
      <c r="G34" s="470"/>
      <c r="H34" s="470"/>
      <c r="I34" s="470"/>
      <c r="J34" s="470"/>
      <c r="K34" s="470"/>
      <c r="L34" s="470"/>
      <c r="M34" s="470"/>
      <c r="N34" s="470"/>
      <c r="O34" s="470"/>
      <c r="P34" s="470"/>
      <c r="Q34" s="470"/>
      <c r="R34" s="470"/>
      <c r="S34" s="470"/>
    </row>
    <row r="35" spans="1:20" ht="12" customHeight="1">
      <c r="A35" s="81"/>
      <c r="B35" s="81"/>
      <c r="C35" s="81"/>
      <c r="D35" s="81"/>
      <c r="E35" s="81"/>
      <c r="F35" s="81"/>
      <c r="G35" s="81"/>
      <c r="H35" s="81"/>
      <c r="I35" s="81"/>
      <c r="J35" s="81"/>
      <c r="K35" s="81"/>
      <c r="L35" s="81"/>
      <c r="M35" s="81"/>
      <c r="N35" s="81"/>
      <c r="O35" s="81"/>
      <c r="P35" s="81"/>
      <c r="Q35" s="81"/>
      <c r="R35" s="81"/>
      <c r="S35" s="84"/>
    </row>
    <row r="36" spans="1:20" ht="36" customHeight="1">
      <c r="A36" s="465"/>
      <c r="B36" s="466"/>
      <c r="C36" s="466"/>
      <c r="D36" s="466"/>
      <c r="E36" s="466"/>
      <c r="F36" s="466"/>
      <c r="G36" s="466"/>
      <c r="H36" s="466"/>
      <c r="I36" s="466"/>
      <c r="J36" s="466"/>
      <c r="K36" s="466"/>
      <c r="L36" s="466"/>
      <c r="M36" s="466"/>
      <c r="N36" s="466"/>
      <c r="O36" s="466"/>
      <c r="P36" s="466"/>
      <c r="Q36" s="466"/>
      <c r="R36" s="466"/>
      <c r="S36" s="466"/>
      <c r="T36" s="466"/>
    </row>
  </sheetData>
  <mergeCells count="22">
    <mergeCell ref="A6:S6"/>
    <mergeCell ref="A1:S1"/>
    <mergeCell ref="A2:S2"/>
    <mergeCell ref="A3:S3"/>
    <mergeCell ref="A4:S4"/>
    <mergeCell ref="A5:S5"/>
    <mergeCell ref="A7:S7"/>
    <mergeCell ref="A8:S8"/>
    <mergeCell ref="A9:A11"/>
    <mergeCell ref="B9:D10"/>
    <mergeCell ref="E9:G10"/>
    <mergeCell ref="H9:J10"/>
    <mergeCell ref="K9:M10"/>
    <mergeCell ref="N9:P10"/>
    <mergeCell ref="Q9:S10"/>
    <mergeCell ref="A36:T36"/>
    <mergeCell ref="A23:S23"/>
    <mergeCell ref="A25:S25"/>
    <mergeCell ref="A26:S26"/>
    <mergeCell ref="A27:S27"/>
    <mergeCell ref="A30:S30"/>
    <mergeCell ref="A34:S34"/>
  </mergeCells>
  <printOptions horizontalCentered="1"/>
  <pageMargins left="0.5" right="0.5" top="0.5" bottom="0.55000000000000004" header="0" footer="1"/>
  <pageSetup scale="67" firstPageNumber="2" orientation="landscape" useFirstPageNumber="1" r:id="rId1"/>
  <headerFooter alignWithMargins="0">
    <oddFooter>&amp;CExhibit G - Crosswalk of 2011 Availability</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8"/>
  <sheetViews>
    <sheetView view="pageBreakPreview" zoomScale="75" zoomScaleNormal="75" workbookViewId="0">
      <pane xSplit="1" ySplit="11" topLeftCell="B12" activePane="bottomRight" state="frozen"/>
      <selection activeCell="D50" sqref="D50"/>
      <selection pane="topRight" activeCell="D50" sqref="D50"/>
      <selection pane="bottomLeft" activeCell="D50" sqref="D50"/>
      <selection pane="bottomRight" activeCell="D33" sqref="D33"/>
    </sheetView>
  </sheetViews>
  <sheetFormatPr defaultRowHeight="15"/>
  <cols>
    <col min="1" max="1" width="41.109375" style="86" customWidth="1"/>
    <col min="2" max="2" width="10.77734375" style="86" customWidth="1"/>
    <col min="3" max="3" width="12.6640625" style="86" customWidth="1"/>
    <col min="4" max="4" width="10.88671875" style="86" customWidth="1"/>
    <col min="5" max="5" width="12.5546875" style="86" customWidth="1"/>
    <col min="6" max="6" width="9.77734375" style="86" customWidth="1"/>
    <col min="7" max="7" width="12" style="86" customWidth="1"/>
    <col min="8" max="9" width="9.77734375" style="86" customWidth="1"/>
    <col min="10" max="10" width="10.33203125" style="86" customWidth="1"/>
    <col min="11" max="11" width="13" style="86" customWidth="1"/>
    <col min="12" max="12" width="1.109375" style="85" customWidth="1"/>
    <col min="13" max="16384" width="8.88671875" style="86"/>
  </cols>
  <sheetData>
    <row r="1" spans="1:12" ht="20.25">
      <c r="A1" s="479" t="s">
        <v>79</v>
      </c>
      <c r="B1" s="480"/>
      <c r="C1" s="480"/>
      <c r="D1" s="480"/>
      <c r="E1" s="480"/>
      <c r="F1" s="480"/>
      <c r="G1" s="480"/>
      <c r="H1" s="480"/>
      <c r="I1" s="480"/>
      <c r="J1" s="480"/>
      <c r="K1" s="480"/>
      <c r="L1" s="85" t="s">
        <v>1</v>
      </c>
    </row>
    <row r="2" spans="1:12" ht="20.25">
      <c r="A2" s="481"/>
      <c r="B2" s="481"/>
      <c r="C2" s="481"/>
      <c r="D2" s="481"/>
      <c r="E2" s="481"/>
      <c r="F2" s="481"/>
      <c r="G2" s="481"/>
      <c r="H2" s="481"/>
      <c r="I2" s="481"/>
      <c r="J2" s="481"/>
      <c r="K2" s="482"/>
      <c r="L2" s="85" t="s">
        <v>1</v>
      </c>
    </row>
    <row r="3" spans="1:12" ht="12.6" customHeight="1">
      <c r="A3" s="481"/>
      <c r="B3" s="481"/>
      <c r="C3" s="481"/>
      <c r="D3" s="481"/>
      <c r="E3" s="481"/>
      <c r="F3" s="481"/>
      <c r="G3" s="481"/>
      <c r="H3" s="481"/>
      <c r="I3" s="481"/>
      <c r="J3" s="481"/>
      <c r="K3" s="482"/>
      <c r="L3" s="85" t="s">
        <v>1</v>
      </c>
    </row>
    <row r="4" spans="1:12" ht="18.75">
      <c r="A4" s="483" t="s">
        <v>80</v>
      </c>
      <c r="B4" s="478"/>
      <c r="C4" s="478"/>
      <c r="D4" s="478"/>
      <c r="E4" s="478"/>
      <c r="F4" s="478"/>
      <c r="G4" s="478"/>
      <c r="H4" s="478"/>
      <c r="I4" s="478"/>
      <c r="J4" s="478"/>
      <c r="K4" s="478"/>
      <c r="L4" s="85" t="s">
        <v>1</v>
      </c>
    </row>
    <row r="5" spans="1:12" ht="16.5">
      <c r="A5" s="484" t="s">
        <v>5</v>
      </c>
      <c r="B5" s="478"/>
      <c r="C5" s="478"/>
      <c r="D5" s="478"/>
      <c r="E5" s="478"/>
      <c r="F5" s="478"/>
      <c r="G5" s="478"/>
      <c r="H5" s="478"/>
      <c r="I5" s="478"/>
      <c r="J5" s="478"/>
      <c r="K5" s="478"/>
      <c r="L5" s="85" t="s">
        <v>1</v>
      </c>
    </row>
    <row r="6" spans="1:12" ht="16.5">
      <c r="A6" s="477" t="s">
        <v>6</v>
      </c>
      <c r="B6" s="478"/>
      <c r="C6" s="478"/>
      <c r="D6" s="478"/>
      <c r="E6" s="478"/>
      <c r="F6" s="478"/>
      <c r="G6" s="478"/>
      <c r="H6" s="478"/>
      <c r="I6" s="478"/>
      <c r="J6" s="478"/>
      <c r="K6" s="478"/>
      <c r="L6" s="85" t="s">
        <v>1</v>
      </c>
    </row>
    <row r="7" spans="1:12" ht="15.75">
      <c r="A7" s="487"/>
      <c r="B7" s="487"/>
      <c r="C7" s="487"/>
      <c r="D7" s="487"/>
      <c r="E7" s="487"/>
      <c r="F7" s="487"/>
      <c r="G7" s="487"/>
      <c r="H7" s="487"/>
      <c r="I7" s="487"/>
      <c r="J7" s="487"/>
      <c r="K7" s="487"/>
      <c r="L7" s="85" t="s">
        <v>1</v>
      </c>
    </row>
    <row r="8" spans="1:12">
      <c r="A8" s="488"/>
      <c r="B8" s="488"/>
      <c r="C8" s="488"/>
      <c r="D8" s="488"/>
      <c r="E8" s="488"/>
      <c r="F8" s="488"/>
      <c r="G8" s="488"/>
      <c r="H8" s="488"/>
      <c r="I8" s="488"/>
      <c r="J8" s="488"/>
      <c r="K8" s="488"/>
      <c r="L8" s="85" t="s">
        <v>1</v>
      </c>
    </row>
    <row r="9" spans="1:12" ht="40.5" customHeight="1">
      <c r="A9" s="489" t="s">
        <v>81</v>
      </c>
      <c r="B9" s="492" t="s">
        <v>82</v>
      </c>
      <c r="C9" s="493"/>
      <c r="D9" s="492" t="s">
        <v>83</v>
      </c>
      <c r="E9" s="493"/>
      <c r="F9" s="494" t="s">
        <v>8</v>
      </c>
      <c r="G9" s="495"/>
      <c r="H9" s="495"/>
      <c r="I9" s="495"/>
      <c r="J9" s="495"/>
      <c r="K9" s="496"/>
      <c r="L9" s="85" t="s">
        <v>1</v>
      </c>
    </row>
    <row r="10" spans="1:12" ht="15" customHeight="1">
      <c r="A10" s="490"/>
      <c r="B10" s="497" t="s">
        <v>84</v>
      </c>
      <c r="C10" s="499" t="s">
        <v>85</v>
      </c>
      <c r="D10" s="497" t="s">
        <v>84</v>
      </c>
      <c r="E10" s="499" t="s">
        <v>85</v>
      </c>
      <c r="F10" s="485" t="s">
        <v>86</v>
      </c>
      <c r="G10" s="503" t="s">
        <v>87</v>
      </c>
      <c r="H10" s="503" t="s">
        <v>88</v>
      </c>
      <c r="I10" s="503" t="s">
        <v>89</v>
      </c>
      <c r="J10" s="505" t="s">
        <v>84</v>
      </c>
      <c r="K10" s="485" t="s">
        <v>85</v>
      </c>
      <c r="L10" s="85" t="s">
        <v>1</v>
      </c>
    </row>
    <row r="11" spans="1:12" ht="27" customHeight="1">
      <c r="A11" s="491"/>
      <c r="B11" s="498"/>
      <c r="C11" s="500"/>
      <c r="D11" s="498"/>
      <c r="E11" s="501"/>
      <c r="F11" s="502"/>
      <c r="G11" s="504"/>
      <c r="H11" s="504"/>
      <c r="I11" s="504"/>
      <c r="J11" s="506"/>
      <c r="K11" s="486"/>
      <c r="L11" s="85" t="s">
        <v>1</v>
      </c>
    </row>
    <row r="12" spans="1:12">
      <c r="A12" s="87" t="s">
        <v>90</v>
      </c>
      <c r="B12" s="88">
        <f>193+1+1</f>
        <v>195</v>
      </c>
      <c r="C12" s="89">
        <v>0</v>
      </c>
      <c r="D12" s="88">
        <v>195</v>
      </c>
      <c r="E12" s="89">
        <v>0</v>
      </c>
      <c r="F12" s="89">
        <v>0</v>
      </c>
      <c r="G12" s="89">
        <v>0</v>
      </c>
      <c r="H12" s="89">
        <v>21</v>
      </c>
      <c r="I12" s="89">
        <f>F12+G12-H12</f>
        <v>-21</v>
      </c>
      <c r="J12" s="88">
        <f>D12+I12</f>
        <v>174</v>
      </c>
      <c r="K12" s="90">
        <v>0</v>
      </c>
      <c r="L12" s="85" t="s">
        <v>1</v>
      </c>
    </row>
    <row r="13" spans="1:12">
      <c r="A13" s="87" t="s">
        <v>91</v>
      </c>
      <c r="B13" s="88">
        <v>3</v>
      </c>
      <c r="C13" s="89">
        <v>0</v>
      </c>
      <c r="D13" s="88">
        <v>3</v>
      </c>
      <c r="E13" s="89">
        <v>0</v>
      </c>
      <c r="F13" s="89">
        <v>0</v>
      </c>
      <c r="G13" s="89">
        <v>0</v>
      </c>
      <c r="H13" s="89">
        <v>0</v>
      </c>
      <c r="I13" s="89">
        <f t="shared" ref="I13:I29" si="0">F13+G13-H13</f>
        <v>0</v>
      </c>
      <c r="J13" s="88">
        <f t="shared" ref="J13:J29" si="1">D13+I13</f>
        <v>3</v>
      </c>
      <c r="K13" s="90">
        <v>0</v>
      </c>
      <c r="L13" s="85" t="s">
        <v>1</v>
      </c>
    </row>
    <row r="14" spans="1:12">
      <c r="A14" s="87" t="s">
        <v>92</v>
      </c>
      <c r="B14" s="88">
        <f>477+2+1</f>
        <v>480</v>
      </c>
      <c r="C14" s="89">
        <v>0</v>
      </c>
      <c r="D14" s="88">
        <v>480</v>
      </c>
      <c r="E14" s="89">
        <v>0</v>
      </c>
      <c r="F14" s="89">
        <v>0</v>
      </c>
      <c r="G14" s="89">
        <v>13</v>
      </c>
      <c r="H14" s="89">
        <v>20</v>
      </c>
      <c r="I14" s="89">
        <f t="shared" si="0"/>
        <v>-7</v>
      </c>
      <c r="J14" s="88">
        <f t="shared" si="1"/>
        <v>473</v>
      </c>
      <c r="K14" s="90">
        <v>0</v>
      </c>
      <c r="L14" s="85" t="s">
        <v>1</v>
      </c>
    </row>
    <row r="15" spans="1:12">
      <c r="A15" s="87" t="s">
        <v>93</v>
      </c>
      <c r="B15" s="88">
        <f>65+1</f>
        <v>66</v>
      </c>
      <c r="C15" s="89">
        <v>0</v>
      </c>
      <c r="D15" s="88">
        <v>66</v>
      </c>
      <c r="E15" s="89">
        <v>0</v>
      </c>
      <c r="F15" s="89">
        <v>0</v>
      </c>
      <c r="G15" s="89">
        <v>0</v>
      </c>
      <c r="H15" s="89">
        <v>7</v>
      </c>
      <c r="I15" s="89">
        <f t="shared" si="0"/>
        <v>-7</v>
      </c>
      <c r="J15" s="88">
        <f t="shared" si="1"/>
        <v>59</v>
      </c>
      <c r="K15" s="90">
        <v>0</v>
      </c>
      <c r="L15" s="85" t="s">
        <v>1</v>
      </c>
    </row>
    <row r="16" spans="1:12">
      <c r="A16" s="87" t="s">
        <v>94</v>
      </c>
      <c r="B16" s="88">
        <v>0</v>
      </c>
      <c r="C16" s="89">
        <v>0</v>
      </c>
      <c r="D16" s="88">
        <v>0</v>
      </c>
      <c r="E16" s="89">
        <v>0</v>
      </c>
      <c r="F16" s="89">
        <v>0</v>
      </c>
      <c r="G16" s="89">
        <v>0</v>
      </c>
      <c r="H16" s="89">
        <v>0</v>
      </c>
      <c r="I16" s="89">
        <f t="shared" si="0"/>
        <v>0</v>
      </c>
      <c r="J16" s="88">
        <f t="shared" si="1"/>
        <v>0</v>
      </c>
      <c r="K16" s="90">
        <v>0</v>
      </c>
      <c r="L16" s="85" t="s">
        <v>1</v>
      </c>
    </row>
    <row r="17" spans="1:12">
      <c r="A17" s="87" t="s">
        <v>95</v>
      </c>
      <c r="B17" s="88">
        <v>8</v>
      </c>
      <c r="C17" s="89">
        <v>0</v>
      </c>
      <c r="D17" s="88">
        <v>8</v>
      </c>
      <c r="E17" s="89">
        <v>0</v>
      </c>
      <c r="F17" s="89">
        <v>0</v>
      </c>
      <c r="G17" s="89">
        <v>0</v>
      </c>
      <c r="H17" s="89">
        <v>0</v>
      </c>
      <c r="I17" s="89">
        <f t="shared" si="0"/>
        <v>0</v>
      </c>
      <c r="J17" s="88">
        <f t="shared" si="1"/>
        <v>8</v>
      </c>
      <c r="K17" s="90">
        <v>0</v>
      </c>
      <c r="L17" s="85" t="s">
        <v>1</v>
      </c>
    </row>
    <row r="18" spans="1:12">
      <c r="A18" s="87" t="s">
        <v>96</v>
      </c>
      <c r="B18" s="88">
        <v>6</v>
      </c>
      <c r="C18" s="89">
        <v>0</v>
      </c>
      <c r="D18" s="88">
        <v>6</v>
      </c>
      <c r="E18" s="89">
        <v>0</v>
      </c>
      <c r="F18" s="89">
        <v>0</v>
      </c>
      <c r="G18" s="89">
        <v>0</v>
      </c>
      <c r="H18" s="89">
        <v>0</v>
      </c>
      <c r="I18" s="89">
        <f t="shared" si="0"/>
        <v>0</v>
      </c>
      <c r="J18" s="88">
        <f t="shared" si="1"/>
        <v>6</v>
      </c>
      <c r="K18" s="90">
        <v>0</v>
      </c>
      <c r="L18" s="85" t="s">
        <v>1</v>
      </c>
    </row>
    <row r="19" spans="1:12">
      <c r="A19" s="87" t="s">
        <v>97</v>
      </c>
      <c r="B19" s="88">
        <f>211+1</f>
        <v>212</v>
      </c>
      <c r="C19" s="89">
        <v>0</v>
      </c>
      <c r="D19" s="88">
        <v>212</v>
      </c>
      <c r="E19" s="89">
        <v>0</v>
      </c>
      <c r="F19" s="89">
        <v>0</v>
      </c>
      <c r="G19" s="89">
        <v>0</v>
      </c>
      <c r="H19" s="89">
        <v>0</v>
      </c>
      <c r="I19" s="89">
        <f t="shared" si="0"/>
        <v>0</v>
      </c>
      <c r="J19" s="88">
        <f t="shared" si="1"/>
        <v>212</v>
      </c>
      <c r="K19" s="90">
        <v>0</v>
      </c>
      <c r="L19" s="85" t="s">
        <v>1</v>
      </c>
    </row>
    <row r="20" spans="1:12">
      <c r="A20" s="87" t="s">
        <v>98</v>
      </c>
      <c r="B20" s="88">
        <v>0</v>
      </c>
      <c r="C20" s="89">
        <v>0</v>
      </c>
      <c r="D20" s="88">
        <v>0</v>
      </c>
      <c r="E20" s="89">
        <v>0</v>
      </c>
      <c r="F20" s="89">
        <v>0</v>
      </c>
      <c r="G20" s="89">
        <v>0</v>
      </c>
      <c r="H20" s="89">
        <v>0</v>
      </c>
      <c r="I20" s="89">
        <f t="shared" si="0"/>
        <v>0</v>
      </c>
      <c r="J20" s="88">
        <f t="shared" si="1"/>
        <v>0</v>
      </c>
      <c r="K20" s="90">
        <v>0</v>
      </c>
      <c r="L20" s="85" t="s">
        <v>1</v>
      </c>
    </row>
    <row r="21" spans="1:12">
      <c r="A21" s="87" t="s">
        <v>99</v>
      </c>
      <c r="B21" s="88">
        <v>117</v>
      </c>
      <c r="C21" s="89">
        <v>0</v>
      </c>
      <c r="D21" s="88">
        <v>117</v>
      </c>
      <c r="E21" s="89">
        <v>0</v>
      </c>
      <c r="F21" s="89">
        <v>0</v>
      </c>
      <c r="G21" s="89">
        <v>0</v>
      </c>
      <c r="H21" s="89">
        <v>24</v>
      </c>
      <c r="I21" s="89">
        <f t="shared" si="0"/>
        <v>-24</v>
      </c>
      <c r="J21" s="88">
        <f t="shared" si="1"/>
        <v>93</v>
      </c>
      <c r="K21" s="90">
        <v>0</v>
      </c>
      <c r="L21" s="85" t="s">
        <v>1</v>
      </c>
    </row>
    <row r="22" spans="1:12">
      <c r="A22" s="87" t="s">
        <v>100</v>
      </c>
      <c r="B22" s="88">
        <f>91+1</f>
        <v>92</v>
      </c>
      <c r="C22" s="89">
        <v>0</v>
      </c>
      <c r="D22" s="88">
        <v>92</v>
      </c>
      <c r="E22" s="89">
        <v>0</v>
      </c>
      <c r="F22" s="89">
        <v>0</v>
      </c>
      <c r="G22" s="89">
        <v>8</v>
      </c>
      <c r="H22" s="89">
        <v>8</v>
      </c>
      <c r="I22" s="89">
        <f t="shared" si="0"/>
        <v>0</v>
      </c>
      <c r="J22" s="88">
        <f t="shared" si="1"/>
        <v>92</v>
      </c>
      <c r="K22" s="90">
        <v>0</v>
      </c>
      <c r="L22" s="85" t="s">
        <v>1</v>
      </c>
    </row>
    <row r="23" spans="1:12">
      <c r="A23" s="87" t="s">
        <v>101</v>
      </c>
      <c r="B23" s="88">
        <v>3</v>
      </c>
      <c r="C23" s="89">
        <v>0</v>
      </c>
      <c r="D23" s="88">
        <v>3</v>
      </c>
      <c r="E23" s="89">
        <v>0</v>
      </c>
      <c r="F23" s="89">
        <v>0</v>
      </c>
      <c r="G23" s="89">
        <v>0</v>
      </c>
      <c r="H23" s="89">
        <v>0</v>
      </c>
      <c r="I23" s="89">
        <f t="shared" si="0"/>
        <v>0</v>
      </c>
      <c r="J23" s="88">
        <f t="shared" si="1"/>
        <v>3</v>
      </c>
      <c r="K23" s="90">
        <v>0</v>
      </c>
      <c r="L23" s="85" t="s">
        <v>1</v>
      </c>
    </row>
    <row r="24" spans="1:12">
      <c r="A24" s="87" t="s">
        <v>102</v>
      </c>
      <c r="B24" s="88">
        <v>0</v>
      </c>
      <c r="C24" s="89">
        <v>0</v>
      </c>
      <c r="D24" s="88">
        <v>0</v>
      </c>
      <c r="E24" s="89">
        <v>0</v>
      </c>
      <c r="F24" s="89">
        <v>0</v>
      </c>
      <c r="G24" s="89">
        <v>0</v>
      </c>
      <c r="H24" s="89">
        <v>0</v>
      </c>
      <c r="I24" s="89">
        <f t="shared" si="0"/>
        <v>0</v>
      </c>
      <c r="J24" s="88">
        <f t="shared" si="1"/>
        <v>0</v>
      </c>
      <c r="K24" s="90">
        <v>0</v>
      </c>
      <c r="L24" s="85" t="s">
        <v>1</v>
      </c>
    </row>
    <row r="25" spans="1:12">
      <c r="A25" s="87" t="s">
        <v>103</v>
      </c>
      <c r="B25" s="88">
        <v>0</v>
      </c>
      <c r="C25" s="89">
        <v>0</v>
      </c>
      <c r="D25" s="88">
        <v>0</v>
      </c>
      <c r="E25" s="89">
        <v>0</v>
      </c>
      <c r="F25" s="89">
        <v>0</v>
      </c>
      <c r="G25" s="89">
        <v>0</v>
      </c>
      <c r="H25" s="89">
        <v>0</v>
      </c>
      <c r="I25" s="89">
        <f t="shared" si="0"/>
        <v>0</v>
      </c>
      <c r="J25" s="88">
        <f t="shared" si="1"/>
        <v>0</v>
      </c>
      <c r="K25" s="90">
        <v>0</v>
      </c>
      <c r="L25" s="85" t="s">
        <v>1</v>
      </c>
    </row>
    <row r="26" spans="1:12">
      <c r="A26" s="87" t="s">
        <v>104</v>
      </c>
      <c r="B26" s="88">
        <v>17</v>
      </c>
      <c r="C26" s="89">
        <v>0</v>
      </c>
      <c r="D26" s="88">
        <v>17</v>
      </c>
      <c r="E26" s="89">
        <v>0</v>
      </c>
      <c r="F26" s="89">
        <v>0</v>
      </c>
      <c r="G26" s="89">
        <v>0</v>
      </c>
      <c r="H26" s="89">
        <v>0</v>
      </c>
      <c r="I26" s="89">
        <f t="shared" si="0"/>
        <v>0</v>
      </c>
      <c r="J26" s="88">
        <f t="shared" si="1"/>
        <v>17</v>
      </c>
      <c r="K26" s="90">
        <v>0</v>
      </c>
      <c r="L26" s="85" t="s">
        <v>1</v>
      </c>
    </row>
    <row r="27" spans="1:12">
      <c r="A27" s="87" t="s">
        <v>105</v>
      </c>
      <c r="B27" s="88">
        <v>0</v>
      </c>
      <c r="C27" s="89">
        <v>0</v>
      </c>
      <c r="D27" s="88">
        <v>0</v>
      </c>
      <c r="E27" s="89">
        <v>0</v>
      </c>
      <c r="F27" s="89">
        <v>0</v>
      </c>
      <c r="G27" s="89">
        <v>0</v>
      </c>
      <c r="H27" s="89">
        <v>0</v>
      </c>
      <c r="I27" s="89">
        <f t="shared" si="0"/>
        <v>0</v>
      </c>
      <c r="J27" s="88">
        <f t="shared" si="1"/>
        <v>0</v>
      </c>
      <c r="K27" s="90">
        <v>0</v>
      </c>
      <c r="L27" s="85" t="s">
        <v>1</v>
      </c>
    </row>
    <row r="28" spans="1:12">
      <c r="A28" s="87" t="s">
        <v>106</v>
      </c>
      <c r="B28" s="88">
        <v>3</v>
      </c>
      <c r="C28" s="91">
        <v>0</v>
      </c>
      <c r="D28" s="88">
        <v>3</v>
      </c>
      <c r="E28" s="91">
        <v>0</v>
      </c>
      <c r="F28" s="91">
        <v>0</v>
      </c>
      <c r="G28" s="91">
        <v>0</v>
      </c>
      <c r="H28" s="91">
        <v>0</v>
      </c>
      <c r="I28" s="89">
        <f t="shared" si="0"/>
        <v>0</v>
      </c>
      <c r="J28" s="88">
        <f t="shared" si="1"/>
        <v>3</v>
      </c>
      <c r="K28" s="92">
        <v>0</v>
      </c>
      <c r="L28" s="85" t="s">
        <v>1</v>
      </c>
    </row>
    <row r="29" spans="1:12">
      <c r="A29" s="87" t="s">
        <v>107</v>
      </c>
      <c r="B29" s="88">
        <f>837+27+9</f>
        <v>873</v>
      </c>
      <c r="C29" s="89">
        <v>0</v>
      </c>
      <c r="D29" s="88">
        <v>873</v>
      </c>
      <c r="E29" s="89">
        <v>0</v>
      </c>
      <c r="F29" s="89">
        <v>0</v>
      </c>
      <c r="G29" s="89">
        <v>3</v>
      </c>
      <c r="H29" s="89">
        <v>69</v>
      </c>
      <c r="I29" s="89">
        <f t="shared" si="0"/>
        <v>-66</v>
      </c>
      <c r="J29" s="88">
        <f t="shared" si="1"/>
        <v>807</v>
      </c>
      <c r="K29" s="90">
        <v>0</v>
      </c>
    </row>
    <row r="30" spans="1:12" ht="15.75" thickBot="1">
      <c r="A30" s="93" t="s">
        <v>108</v>
      </c>
      <c r="B30" s="94">
        <f t="shared" ref="B30:K30" si="2">SUM(B12:B29)</f>
        <v>2075</v>
      </c>
      <c r="C30" s="94">
        <f t="shared" si="2"/>
        <v>0</v>
      </c>
      <c r="D30" s="94">
        <f t="shared" si="2"/>
        <v>2075</v>
      </c>
      <c r="E30" s="94">
        <f t="shared" si="2"/>
        <v>0</v>
      </c>
      <c r="F30" s="94">
        <f t="shared" si="2"/>
        <v>0</v>
      </c>
      <c r="G30" s="94">
        <f t="shared" si="2"/>
        <v>24</v>
      </c>
      <c r="H30" s="94">
        <f t="shared" si="2"/>
        <v>149</v>
      </c>
      <c r="I30" s="94">
        <f t="shared" si="2"/>
        <v>-125</v>
      </c>
      <c r="J30" s="94">
        <f t="shared" si="2"/>
        <v>1950</v>
      </c>
      <c r="K30" s="95">
        <f t="shared" si="2"/>
        <v>0</v>
      </c>
      <c r="L30" s="96" t="s">
        <v>1</v>
      </c>
    </row>
    <row r="31" spans="1:12">
      <c r="A31" s="97"/>
      <c r="B31" s="98"/>
      <c r="C31" s="99"/>
      <c r="D31" s="99"/>
      <c r="E31" s="99"/>
      <c r="F31" s="99"/>
      <c r="G31" s="99"/>
      <c r="H31" s="98"/>
      <c r="I31" s="98"/>
      <c r="J31" s="98"/>
      <c r="K31" s="100"/>
      <c r="L31" s="96"/>
    </row>
    <row r="32" spans="1:12">
      <c r="A32" s="101" t="s">
        <v>109</v>
      </c>
      <c r="B32" s="102">
        <v>463</v>
      </c>
      <c r="C32" s="103">
        <v>0</v>
      </c>
      <c r="D32" s="103">
        <v>463</v>
      </c>
      <c r="E32" s="103">
        <v>0</v>
      </c>
      <c r="F32" s="103">
        <v>0</v>
      </c>
      <c r="G32" s="103">
        <v>0</v>
      </c>
      <c r="H32" s="102">
        <v>0</v>
      </c>
      <c r="I32" s="104">
        <f>G32+H32</f>
        <v>0</v>
      </c>
      <c r="J32" s="104">
        <f>D32+F32+I32</f>
        <v>463</v>
      </c>
      <c r="K32" s="105">
        <v>0</v>
      </c>
      <c r="L32" s="85" t="s">
        <v>1</v>
      </c>
    </row>
    <row r="33" spans="1:12">
      <c r="A33" s="106" t="s">
        <v>110</v>
      </c>
      <c r="B33" s="102">
        <v>1612</v>
      </c>
      <c r="C33" s="103">
        <v>0</v>
      </c>
      <c r="D33" s="103">
        <v>1612</v>
      </c>
      <c r="E33" s="103">
        <v>0</v>
      </c>
      <c r="F33" s="103">
        <v>0</v>
      </c>
      <c r="G33" s="103">
        <v>0</v>
      </c>
      <c r="H33" s="102">
        <v>0</v>
      </c>
      <c r="I33" s="104">
        <v>0</v>
      </c>
      <c r="J33" s="104">
        <v>1487</v>
      </c>
      <c r="K33" s="105">
        <v>0</v>
      </c>
      <c r="L33" s="85" t="s">
        <v>1</v>
      </c>
    </row>
    <row r="34" spans="1:12" s="111" customFormat="1">
      <c r="A34" s="107" t="s">
        <v>108</v>
      </c>
      <c r="B34" s="108">
        <f t="shared" ref="B34:K34" si="3">SUM(B32:B33)</f>
        <v>2075</v>
      </c>
      <c r="C34" s="109">
        <f t="shared" si="3"/>
        <v>0</v>
      </c>
      <c r="D34" s="109">
        <f t="shared" si="3"/>
        <v>2075</v>
      </c>
      <c r="E34" s="109">
        <f t="shared" si="3"/>
        <v>0</v>
      </c>
      <c r="F34" s="109">
        <f t="shared" si="3"/>
        <v>0</v>
      </c>
      <c r="G34" s="109">
        <f t="shared" si="3"/>
        <v>0</v>
      </c>
      <c r="H34" s="108">
        <f t="shared" si="3"/>
        <v>0</v>
      </c>
      <c r="I34" s="108">
        <f t="shared" si="3"/>
        <v>0</v>
      </c>
      <c r="J34" s="108">
        <f t="shared" si="3"/>
        <v>1950</v>
      </c>
      <c r="K34" s="110">
        <f t="shared" si="3"/>
        <v>0</v>
      </c>
      <c r="L34" s="85" t="s">
        <v>2</v>
      </c>
    </row>
    <row r="35" spans="1:12" s="111" customFormat="1">
      <c r="A35" s="507"/>
      <c r="B35" s="507"/>
      <c r="C35" s="507"/>
      <c r="D35" s="507"/>
      <c r="E35" s="507"/>
      <c r="F35" s="507"/>
      <c r="G35" s="507"/>
      <c r="H35" s="507"/>
      <c r="I35" s="507"/>
      <c r="J35" s="507"/>
      <c r="K35" s="507"/>
      <c r="L35" s="85"/>
    </row>
    <row r="36" spans="1:12" s="111" customFormat="1">
      <c r="L36" s="96"/>
    </row>
    <row r="37" spans="1:12" s="111" customFormat="1">
      <c r="A37" s="112"/>
      <c r="B37" s="113"/>
      <c r="C37" s="113"/>
      <c r="D37" s="113"/>
      <c r="E37" s="113"/>
      <c r="F37" s="113"/>
      <c r="G37" s="113"/>
      <c r="H37" s="113"/>
      <c r="I37" s="113"/>
      <c r="J37" s="113"/>
      <c r="K37" s="113"/>
      <c r="L37" s="96"/>
    </row>
    <row r="38" spans="1:12" s="111" customFormat="1" ht="12" customHeight="1">
      <c r="A38" s="114"/>
      <c r="B38" s="113"/>
      <c r="C38" s="113"/>
      <c r="D38" s="113"/>
      <c r="E38" s="113"/>
      <c r="F38" s="113"/>
      <c r="G38" s="113"/>
      <c r="H38" s="113"/>
      <c r="I38" s="113"/>
      <c r="J38" s="113"/>
      <c r="K38" s="113"/>
      <c r="L38" s="96"/>
    </row>
    <row r="39" spans="1:12" s="111" customFormat="1" ht="12" customHeight="1">
      <c r="A39" s="114"/>
      <c r="B39" s="113"/>
      <c r="C39" s="113"/>
      <c r="D39" s="113"/>
      <c r="E39" s="113"/>
      <c r="F39" s="113"/>
      <c r="G39" s="113"/>
      <c r="H39" s="113"/>
      <c r="I39" s="113"/>
      <c r="J39" s="113"/>
      <c r="K39" s="113"/>
      <c r="L39" s="96"/>
    </row>
    <row r="40" spans="1:12" s="111" customFormat="1" ht="12" customHeight="1">
      <c r="A40" s="115"/>
      <c r="L40" s="96"/>
    </row>
    <row r="41" spans="1:12" s="111" customFormat="1" ht="15.75">
      <c r="A41" s="116"/>
      <c r="B41" s="117"/>
      <c r="C41" s="117"/>
      <c r="D41" s="117"/>
      <c r="E41" s="117"/>
      <c r="F41" s="117"/>
      <c r="G41" s="117"/>
      <c r="H41" s="117"/>
      <c r="I41" s="117"/>
      <c r="J41" s="117"/>
      <c r="K41" s="117"/>
      <c r="L41" s="96"/>
    </row>
    <row r="42" spans="1:12" ht="71.25" customHeight="1">
      <c r="A42" s="508"/>
      <c r="B42" s="508"/>
      <c r="C42" s="508"/>
      <c r="D42" s="508"/>
      <c r="E42" s="508"/>
      <c r="F42" s="508"/>
      <c r="G42" s="508"/>
      <c r="H42" s="508"/>
      <c r="I42" s="508"/>
      <c r="J42" s="508"/>
      <c r="K42" s="508"/>
    </row>
    <row r="43" spans="1:12" ht="39.75" customHeight="1">
      <c r="A43" s="508"/>
      <c r="B43" s="508"/>
      <c r="C43" s="508"/>
      <c r="D43" s="508"/>
      <c r="E43" s="508"/>
      <c r="F43" s="508"/>
      <c r="G43" s="508"/>
      <c r="H43" s="508"/>
      <c r="I43" s="508"/>
      <c r="J43" s="508"/>
      <c r="K43" s="508"/>
    </row>
    <row r="44" spans="1:12" ht="58.5" customHeight="1">
      <c r="A44" s="508"/>
      <c r="B44" s="508"/>
      <c r="C44" s="508"/>
      <c r="D44" s="508"/>
      <c r="E44" s="508"/>
      <c r="F44" s="508"/>
      <c r="G44" s="508"/>
      <c r="H44" s="508"/>
      <c r="I44" s="508"/>
      <c r="J44" s="508"/>
      <c r="K44" s="508"/>
    </row>
    <row r="45" spans="1:12" ht="69" customHeight="1">
      <c r="A45" s="508"/>
      <c r="B45" s="508"/>
      <c r="C45" s="508"/>
      <c r="D45" s="508"/>
      <c r="E45" s="508"/>
      <c r="F45" s="508"/>
      <c r="G45" s="508"/>
      <c r="H45" s="508"/>
      <c r="I45" s="508"/>
      <c r="J45" s="508"/>
      <c r="K45" s="508"/>
    </row>
    <row r="46" spans="1:12">
      <c r="A46" s="118"/>
      <c r="B46" s="119"/>
      <c r="C46" s="119"/>
      <c r="D46" s="119"/>
      <c r="E46" s="119"/>
      <c r="F46" s="119"/>
      <c r="G46" s="119"/>
      <c r="H46" s="119"/>
      <c r="I46" s="119"/>
      <c r="J46" s="119"/>
      <c r="K46" s="119"/>
    </row>
    <row r="48" spans="1:12">
      <c r="K48" s="120"/>
    </row>
  </sheetData>
  <mergeCells count="27">
    <mergeCell ref="A35:K35"/>
    <mergeCell ref="A42:K42"/>
    <mergeCell ref="A43:K43"/>
    <mergeCell ref="A44:K44"/>
    <mergeCell ref="A45:K45"/>
    <mergeCell ref="K10:K11"/>
    <mergeCell ref="A7:K7"/>
    <mergeCell ref="A8:K8"/>
    <mergeCell ref="A9:A11"/>
    <mergeCell ref="B9:C9"/>
    <mergeCell ref="D9:E9"/>
    <mergeCell ref="F9:K9"/>
    <mergeCell ref="B10:B11"/>
    <mergeCell ref="C10:C11"/>
    <mergeCell ref="D10:D11"/>
    <mergeCell ref="E10:E11"/>
    <mergeCell ref="F10:F11"/>
    <mergeCell ref="G10:G11"/>
    <mergeCell ref="H10:H11"/>
    <mergeCell ref="I10:I11"/>
    <mergeCell ref="J10:J11"/>
    <mergeCell ref="A6:K6"/>
    <mergeCell ref="A1:K1"/>
    <mergeCell ref="A2:K2"/>
    <mergeCell ref="A3:K3"/>
    <mergeCell ref="A4:K4"/>
    <mergeCell ref="A5:K5"/>
  </mergeCells>
  <printOptions horizontalCentered="1"/>
  <pageMargins left="0.75" right="0.75" top="1" bottom="1" header="0.5" footer="1"/>
  <pageSetup scale="66" orientation="landscape" r:id="rId1"/>
  <headerFooter alignWithMargins="0">
    <oddFooter>&amp;C&amp;"Times New Roman,Regular"Exhibit I - Detail of Permanent Positions by Category</oddFooter>
  </headerFooter>
</worksheet>
</file>

<file path=xl/worksheets/sheet8.xml><?xml version="1.0" encoding="utf-8"?>
<worksheet xmlns="http://schemas.openxmlformats.org/spreadsheetml/2006/main" xmlns:r="http://schemas.openxmlformats.org/officeDocument/2006/relationships">
  <dimension ref="A1:J39"/>
  <sheetViews>
    <sheetView showGridLines="0" showOutlineSymbols="0" view="pageBreakPreview" zoomScale="75" zoomScaleNormal="75" workbookViewId="0">
      <pane xSplit="1" ySplit="11" topLeftCell="B12" activePane="bottomRight" state="frozen"/>
      <selection activeCell="D50" sqref="D50"/>
      <selection pane="topRight" activeCell="D50" sqref="D50"/>
      <selection pane="bottomLeft" activeCell="D50" sqref="D50"/>
      <selection pane="bottomRight" activeCell="G30" sqref="G30"/>
    </sheetView>
  </sheetViews>
  <sheetFormatPr defaultColWidth="9.6640625" defaultRowHeight="15.75"/>
  <cols>
    <col min="1" max="1" width="57" style="60" customWidth="1"/>
    <col min="2" max="2" width="8.33203125" style="60" customWidth="1"/>
    <col min="3" max="3" width="12.109375" style="60" customWidth="1"/>
    <col min="4" max="4" width="8.77734375" style="60" customWidth="1"/>
    <col min="5" max="5" width="9.77734375" style="60" customWidth="1"/>
    <col min="6" max="6" width="9.21875" style="60" customWidth="1"/>
    <col min="7" max="7" width="9.77734375" style="60" customWidth="1"/>
    <col min="8" max="8" width="7.77734375" style="60" customWidth="1"/>
    <col min="9" max="9" width="11.77734375" style="60" bestFit="1" customWidth="1"/>
    <col min="10" max="10" width="1.21875" style="154" customWidth="1"/>
    <col min="11" max="16384" width="9.6640625" style="60"/>
  </cols>
  <sheetData>
    <row r="1" spans="1:10" ht="20.25">
      <c r="A1" s="511" t="s">
        <v>111</v>
      </c>
      <c r="B1" s="512"/>
      <c r="C1" s="512"/>
      <c r="D1" s="512"/>
      <c r="E1" s="512"/>
      <c r="F1" s="512"/>
      <c r="G1" s="512"/>
      <c r="H1" s="512"/>
      <c r="I1" s="512"/>
      <c r="J1" s="59" t="s">
        <v>1</v>
      </c>
    </row>
    <row r="2" spans="1:10" ht="18.75">
      <c r="A2" s="513"/>
      <c r="B2" s="513"/>
      <c r="C2" s="513"/>
      <c r="D2" s="513"/>
      <c r="E2" s="513"/>
      <c r="F2" s="513"/>
      <c r="G2" s="513"/>
      <c r="H2" s="513"/>
      <c r="I2" s="513"/>
      <c r="J2" s="59" t="s">
        <v>1</v>
      </c>
    </row>
    <row r="3" spans="1:10">
      <c r="A3" s="514"/>
      <c r="B3" s="514"/>
      <c r="C3" s="514"/>
      <c r="D3" s="514"/>
      <c r="E3" s="514"/>
      <c r="F3" s="514"/>
      <c r="G3" s="514"/>
      <c r="H3" s="514"/>
      <c r="I3" s="514"/>
      <c r="J3" s="59" t="s">
        <v>1</v>
      </c>
    </row>
    <row r="4" spans="1:10" ht="20.25">
      <c r="A4" s="515" t="s">
        <v>112</v>
      </c>
      <c r="B4" s="510"/>
      <c r="C4" s="510"/>
      <c r="D4" s="510"/>
      <c r="E4" s="510"/>
      <c r="F4" s="510"/>
      <c r="G4" s="510"/>
      <c r="H4" s="510"/>
      <c r="I4" s="510"/>
      <c r="J4" s="59" t="s">
        <v>1</v>
      </c>
    </row>
    <row r="5" spans="1:10" ht="18.75">
      <c r="A5" s="509" t="s">
        <v>5</v>
      </c>
      <c r="B5" s="478"/>
      <c r="C5" s="478"/>
      <c r="D5" s="478"/>
      <c r="E5" s="478"/>
      <c r="F5" s="478"/>
      <c r="G5" s="478"/>
      <c r="H5" s="478"/>
      <c r="I5" s="478"/>
      <c r="J5" s="59" t="s">
        <v>1</v>
      </c>
    </row>
    <row r="6" spans="1:10" ht="18.75">
      <c r="A6" s="509" t="s">
        <v>113</v>
      </c>
      <c r="B6" s="510"/>
      <c r="C6" s="510"/>
      <c r="D6" s="510"/>
      <c r="E6" s="510"/>
      <c r="F6" s="510"/>
      <c r="G6" s="510"/>
      <c r="H6" s="510"/>
      <c r="I6" s="510"/>
      <c r="J6" s="59" t="s">
        <v>1</v>
      </c>
    </row>
    <row r="7" spans="1:10">
      <c r="A7" s="514"/>
      <c r="B7" s="514"/>
      <c r="C7" s="514"/>
      <c r="D7" s="514"/>
      <c r="E7" s="514"/>
      <c r="F7" s="514"/>
      <c r="G7" s="514"/>
      <c r="H7" s="514"/>
      <c r="I7" s="514"/>
      <c r="J7" s="59" t="s">
        <v>1</v>
      </c>
    </row>
    <row r="8" spans="1:10" ht="16.5" thickBot="1">
      <c r="A8" s="519" t="s">
        <v>18</v>
      </c>
      <c r="B8" s="519"/>
      <c r="C8" s="519"/>
      <c r="D8" s="519"/>
      <c r="E8" s="519"/>
      <c r="F8" s="519"/>
      <c r="G8" s="519"/>
      <c r="H8" s="519"/>
      <c r="I8" s="519"/>
      <c r="J8" s="59" t="s">
        <v>1</v>
      </c>
    </row>
    <row r="9" spans="1:10">
      <c r="A9" s="520" t="s">
        <v>114</v>
      </c>
      <c r="B9" s="523" t="s">
        <v>115</v>
      </c>
      <c r="C9" s="524"/>
      <c r="D9" s="527" t="s">
        <v>83</v>
      </c>
      <c r="E9" s="528"/>
      <c r="F9" s="527" t="s">
        <v>8</v>
      </c>
      <c r="G9" s="528"/>
      <c r="H9" s="527" t="s">
        <v>116</v>
      </c>
      <c r="I9" s="528"/>
      <c r="J9" s="59" t="s">
        <v>1</v>
      </c>
    </row>
    <row r="10" spans="1:10" ht="30.75" customHeight="1">
      <c r="A10" s="521"/>
      <c r="B10" s="525"/>
      <c r="C10" s="526"/>
      <c r="D10" s="529"/>
      <c r="E10" s="530"/>
      <c r="F10" s="529"/>
      <c r="G10" s="530"/>
      <c r="H10" s="529"/>
      <c r="I10" s="530"/>
      <c r="J10" s="59" t="s">
        <v>1</v>
      </c>
    </row>
    <row r="11" spans="1:10" ht="16.5" thickBot="1">
      <c r="A11" s="522"/>
      <c r="B11" s="121" t="s">
        <v>76</v>
      </c>
      <c r="C11" s="122" t="s">
        <v>12</v>
      </c>
      <c r="D11" s="121" t="s">
        <v>76</v>
      </c>
      <c r="E11" s="122" t="s">
        <v>12</v>
      </c>
      <c r="F11" s="121" t="s">
        <v>76</v>
      </c>
      <c r="G11" s="122" t="s">
        <v>12</v>
      </c>
      <c r="H11" s="121" t="s">
        <v>76</v>
      </c>
      <c r="I11" s="123" t="s">
        <v>12</v>
      </c>
      <c r="J11" s="59" t="s">
        <v>1</v>
      </c>
    </row>
    <row r="12" spans="1:10">
      <c r="A12" s="124" t="s">
        <v>117</v>
      </c>
      <c r="B12" s="125">
        <v>1</v>
      </c>
      <c r="C12" s="126"/>
      <c r="D12" s="125">
        <v>1</v>
      </c>
      <c r="E12" s="126"/>
      <c r="F12" s="125">
        <v>2</v>
      </c>
      <c r="G12" s="126"/>
      <c r="H12" s="125">
        <f>SUM(F12-D12)</f>
        <v>1</v>
      </c>
      <c r="I12" s="127"/>
      <c r="J12" s="59" t="s">
        <v>1</v>
      </c>
    </row>
    <row r="13" spans="1:10">
      <c r="A13" s="124" t="s">
        <v>118</v>
      </c>
      <c r="B13" s="125">
        <v>18</v>
      </c>
      <c r="C13" s="126"/>
      <c r="D13" s="125">
        <v>18</v>
      </c>
      <c r="E13" s="126"/>
      <c r="F13" s="125">
        <v>17</v>
      </c>
      <c r="G13" s="126"/>
      <c r="H13" s="125">
        <f t="shared" ref="H13:H24" si="0">SUM(F13-D13)</f>
        <v>-1</v>
      </c>
      <c r="I13" s="127"/>
      <c r="J13" s="59" t="s">
        <v>1</v>
      </c>
    </row>
    <row r="14" spans="1:10">
      <c r="A14" s="124" t="s">
        <v>119</v>
      </c>
      <c r="B14" s="125">
        <v>76</v>
      </c>
      <c r="C14" s="126"/>
      <c r="D14" s="125">
        <v>76</v>
      </c>
      <c r="E14" s="126"/>
      <c r="F14" s="125">
        <v>68</v>
      </c>
      <c r="G14" s="126"/>
      <c r="H14" s="125">
        <f t="shared" si="0"/>
        <v>-8</v>
      </c>
      <c r="I14" s="127"/>
      <c r="J14" s="59" t="s">
        <v>1</v>
      </c>
    </row>
    <row r="15" spans="1:10">
      <c r="A15" s="124" t="s">
        <v>120</v>
      </c>
      <c r="B15" s="125">
        <v>229</v>
      </c>
      <c r="C15" s="126"/>
      <c r="D15" s="125">
        <v>229</v>
      </c>
      <c r="E15" s="126"/>
      <c r="F15" s="125">
        <v>229</v>
      </c>
      <c r="G15" s="126"/>
      <c r="H15" s="125">
        <f t="shared" si="0"/>
        <v>0</v>
      </c>
      <c r="I15" s="127"/>
      <c r="J15" s="59" t="s">
        <v>1</v>
      </c>
    </row>
    <row r="16" spans="1:10">
      <c r="A16" s="124" t="s">
        <v>121</v>
      </c>
      <c r="B16" s="125">
        <v>293</v>
      </c>
      <c r="C16" s="126"/>
      <c r="D16" s="125">
        <v>293</v>
      </c>
      <c r="E16" s="126"/>
      <c r="F16" s="125">
        <v>269</v>
      </c>
      <c r="G16" s="126"/>
      <c r="H16" s="125">
        <f t="shared" si="0"/>
        <v>-24</v>
      </c>
      <c r="I16" s="127"/>
      <c r="J16" s="59" t="s">
        <v>1</v>
      </c>
    </row>
    <row r="17" spans="1:10">
      <c r="A17" s="124" t="s">
        <v>122</v>
      </c>
      <c r="B17" s="125">
        <v>234</v>
      </c>
      <c r="C17" s="126"/>
      <c r="D17" s="125">
        <v>234</v>
      </c>
      <c r="E17" s="126"/>
      <c r="F17" s="125">
        <v>226</v>
      </c>
      <c r="G17" s="126"/>
      <c r="H17" s="125">
        <f t="shared" si="0"/>
        <v>-8</v>
      </c>
      <c r="I17" s="127"/>
      <c r="J17" s="59" t="s">
        <v>1</v>
      </c>
    </row>
    <row r="18" spans="1:10">
      <c r="A18" s="124" t="s">
        <v>123</v>
      </c>
      <c r="B18" s="125">
        <v>4</v>
      </c>
      <c r="C18" s="126"/>
      <c r="D18" s="125">
        <v>4</v>
      </c>
      <c r="E18" s="126"/>
      <c r="F18" s="125">
        <v>4</v>
      </c>
      <c r="G18" s="126"/>
      <c r="H18" s="125">
        <f t="shared" si="0"/>
        <v>0</v>
      </c>
      <c r="I18" s="127"/>
      <c r="J18" s="59" t="s">
        <v>1</v>
      </c>
    </row>
    <row r="19" spans="1:10">
      <c r="A19" s="124" t="s">
        <v>124</v>
      </c>
      <c r="B19" s="125">
        <v>241</v>
      </c>
      <c r="C19" s="126"/>
      <c r="D19" s="125">
        <v>241</v>
      </c>
      <c r="E19" s="126"/>
      <c r="F19" s="125">
        <v>217</v>
      </c>
      <c r="G19" s="126"/>
      <c r="H19" s="125">
        <f t="shared" si="0"/>
        <v>-24</v>
      </c>
      <c r="I19" s="127"/>
      <c r="J19" s="59" t="s">
        <v>1</v>
      </c>
    </row>
    <row r="20" spans="1:10">
      <c r="A20" s="124" t="s">
        <v>125</v>
      </c>
      <c r="B20" s="125">
        <v>46</v>
      </c>
      <c r="C20" s="126"/>
      <c r="D20" s="125">
        <v>46</v>
      </c>
      <c r="E20" s="126"/>
      <c r="F20" s="125">
        <v>46</v>
      </c>
      <c r="G20" s="126"/>
      <c r="H20" s="125">
        <f t="shared" si="0"/>
        <v>0</v>
      </c>
      <c r="I20" s="127"/>
      <c r="J20" s="59" t="s">
        <v>1</v>
      </c>
    </row>
    <row r="21" spans="1:10">
      <c r="A21" s="124" t="s">
        <v>126</v>
      </c>
      <c r="B21" s="125">
        <v>37</v>
      </c>
      <c r="C21" s="126"/>
      <c r="D21" s="125">
        <v>37</v>
      </c>
      <c r="E21" s="126"/>
      <c r="F21" s="125">
        <v>37</v>
      </c>
      <c r="G21" s="126"/>
      <c r="H21" s="125">
        <f t="shared" si="0"/>
        <v>0</v>
      </c>
      <c r="I21" s="127"/>
      <c r="J21" s="59" t="s">
        <v>1</v>
      </c>
    </row>
    <row r="22" spans="1:10">
      <c r="A22" s="124" t="s">
        <v>127</v>
      </c>
      <c r="B22" s="125">
        <v>7</v>
      </c>
      <c r="C22" s="126"/>
      <c r="D22" s="125">
        <v>7</v>
      </c>
      <c r="E22" s="126"/>
      <c r="F22" s="125">
        <v>7</v>
      </c>
      <c r="G22" s="126"/>
      <c r="H22" s="125">
        <f t="shared" si="0"/>
        <v>0</v>
      </c>
      <c r="I22" s="127"/>
      <c r="J22" s="59" t="s">
        <v>1</v>
      </c>
    </row>
    <row r="23" spans="1:10">
      <c r="A23" s="124" t="s">
        <v>128</v>
      </c>
      <c r="B23" s="125">
        <v>7</v>
      </c>
      <c r="C23" s="126"/>
      <c r="D23" s="125">
        <v>7</v>
      </c>
      <c r="E23" s="126"/>
      <c r="F23" s="125">
        <v>7</v>
      </c>
      <c r="G23" s="126"/>
      <c r="H23" s="125">
        <f t="shared" si="0"/>
        <v>0</v>
      </c>
      <c r="I23" s="127"/>
      <c r="J23" s="59" t="s">
        <v>1</v>
      </c>
    </row>
    <row r="24" spans="1:10">
      <c r="A24" s="124" t="s">
        <v>129</v>
      </c>
      <c r="B24" s="125">
        <v>9</v>
      </c>
      <c r="C24" s="126"/>
      <c r="D24" s="125">
        <v>9</v>
      </c>
      <c r="E24" s="126"/>
      <c r="F24" s="125">
        <v>9</v>
      </c>
      <c r="G24" s="126"/>
      <c r="H24" s="125">
        <f t="shared" si="0"/>
        <v>0</v>
      </c>
      <c r="I24" s="127"/>
      <c r="J24" s="59" t="s">
        <v>1</v>
      </c>
    </row>
    <row r="25" spans="1:10">
      <c r="A25" s="124" t="s">
        <v>130</v>
      </c>
      <c r="B25" s="128">
        <v>873</v>
      </c>
      <c r="C25" s="129"/>
      <c r="D25" s="128">
        <v>873</v>
      </c>
      <c r="E25" s="129"/>
      <c r="F25" s="128">
        <v>812</v>
      </c>
      <c r="G25" s="129"/>
      <c r="H25" s="128">
        <f>SUM(F25-D25)</f>
        <v>-61</v>
      </c>
      <c r="I25" s="130"/>
      <c r="J25" s="59" t="s">
        <v>1</v>
      </c>
    </row>
    <row r="26" spans="1:10">
      <c r="A26" s="131" t="s">
        <v>131</v>
      </c>
      <c r="B26" s="132">
        <f>SUM(B12:B25)</f>
        <v>2075</v>
      </c>
      <c r="C26" s="133"/>
      <c r="D26" s="132">
        <v>2075</v>
      </c>
      <c r="E26" s="133"/>
      <c r="F26" s="132">
        <f>SUM(F12:F25)</f>
        <v>1950</v>
      </c>
      <c r="G26" s="133"/>
      <c r="H26" s="132">
        <f>SUM(H12:H25)</f>
        <v>-125</v>
      </c>
      <c r="I26" s="134"/>
      <c r="J26" s="59" t="s">
        <v>1</v>
      </c>
    </row>
    <row r="27" spans="1:10">
      <c r="A27" s="135"/>
      <c r="B27" s="136"/>
      <c r="C27" s="137"/>
      <c r="D27" s="136"/>
      <c r="E27" s="137"/>
      <c r="F27" s="136"/>
      <c r="G27" s="137"/>
      <c r="H27" s="136"/>
      <c r="I27" s="138"/>
      <c r="J27" s="59"/>
    </row>
    <row r="28" spans="1:10">
      <c r="A28" s="139" t="s">
        <v>132</v>
      </c>
      <c r="B28" s="140"/>
      <c r="C28" s="141">
        <v>155000</v>
      </c>
      <c r="D28" s="140"/>
      <c r="E28" s="141">
        <f>C28</f>
        <v>155000</v>
      </c>
      <c r="F28" s="142"/>
      <c r="G28" s="141">
        <f>E28</f>
        <v>155000</v>
      </c>
      <c r="H28" s="140"/>
      <c r="I28" s="143"/>
      <c r="J28" s="59" t="s">
        <v>1</v>
      </c>
    </row>
    <row r="29" spans="1:10">
      <c r="A29" s="139" t="s">
        <v>133</v>
      </c>
      <c r="B29" s="144"/>
      <c r="C29" s="141">
        <v>70135</v>
      </c>
      <c r="D29" s="140"/>
      <c r="E29" s="141">
        <f>C29</f>
        <v>70135</v>
      </c>
      <c r="F29" s="142"/>
      <c r="G29" s="141">
        <f>E29</f>
        <v>70135</v>
      </c>
      <c r="H29" s="140"/>
      <c r="I29" s="143"/>
      <c r="J29" s="59" t="s">
        <v>1</v>
      </c>
    </row>
    <row r="30" spans="1:10" ht="16.5" thickBot="1">
      <c r="A30" s="145" t="s">
        <v>134</v>
      </c>
      <c r="B30" s="146"/>
      <c r="C30" s="147">
        <v>11.27</v>
      </c>
      <c r="D30" s="148"/>
      <c r="E30" s="147">
        <v>11</v>
      </c>
      <c r="F30" s="148"/>
      <c r="G30" s="147">
        <v>11</v>
      </c>
      <c r="H30" s="148"/>
      <c r="I30" s="149"/>
      <c r="J30" s="59" t="s">
        <v>1</v>
      </c>
    </row>
    <row r="31" spans="1:10">
      <c r="A31" s="150"/>
      <c r="B31" s="150"/>
      <c r="C31" s="150"/>
      <c r="D31" s="150"/>
      <c r="E31" s="150"/>
      <c r="F31" s="150"/>
      <c r="G31" s="150"/>
      <c r="H31" s="150"/>
      <c r="I31" s="150"/>
      <c r="J31" s="59" t="s">
        <v>1</v>
      </c>
    </row>
    <row r="32" spans="1:10">
      <c r="A32" s="151"/>
      <c r="B32" s="151"/>
      <c r="C32" s="151"/>
      <c r="D32" s="151"/>
      <c r="E32" s="151"/>
      <c r="F32" s="151"/>
      <c r="G32" s="151"/>
      <c r="H32" s="151"/>
      <c r="I32" s="151"/>
      <c r="J32" s="59" t="s">
        <v>2</v>
      </c>
    </row>
    <row r="33" spans="1:10" ht="20.25">
      <c r="A33" s="152"/>
      <c r="B33" s="153"/>
      <c r="C33" s="153"/>
      <c r="D33" s="153"/>
      <c r="E33" s="153"/>
      <c r="F33" s="153"/>
      <c r="G33" s="153"/>
      <c r="H33" s="153"/>
    </row>
    <row r="34" spans="1:10" ht="20.25">
      <c r="A34" s="152"/>
      <c r="B34" s="153"/>
      <c r="C34" s="153"/>
      <c r="D34" s="153"/>
      <c r="E34" s="153"/>
      <c r="F34" s="153"/>
      <c r="G34" s="153"/>
      <c r="H34" s="153"/>
    </row>
    <row r="35" spans="1:10" ht="67.5" customHeight="1">
      <c r="A35" s="516"/>
      <c r="B35" s="516"/>
      <c r="C35" s="516"/>
      <c r="D35" s="516"/>
      <c r="E35" s="516"/>
      <c r="F35" s="516"/>
      <c r="G35" s="516"/>
      <c r="H35" s="516"/>
    </row>
    <row r="36" spans="1:10">
      <c r="A36" s="155"/>
      <c r="B36" s="156"/>
      <c r="C36" s="156"/>
      <c r="D36" s="156"/>
      <c r="E36" s="156"/>
      <c r="F36" s="156"/>
      <c r="G36" s="156"/>
      <c r="H36" s="156"/>
    </row>
    <row r="37" spans="1:10" ht="46.5" customHeight="1">
      <c r="A37" s="517"/>
      <c r="B37" s="518"/>
      <c r="C37" s="518"/>
      <c r="D37" s="518"/>
      <c r="E37" s="518"/>
      <c r="F37" s="518"/>
      <c r="G37" s="518"/>
      <c r="H37" s="518"/>
    </row>
    <row r="39" spans="1:10">
      <c r="J39" s="157"/>
    </row>
  </sheetData>
  <mergeCells count="15">
    <mergeCell ref="A35:H35"/>
    <mergeCell ref="A37:H37"/>
    <mergeCell ref="A7:I7"/>
    <mergeCell ref="A8:I8"/>
    <mergeCell ref="A9:A11"/>
    <mergeCell ref="B9:C10"/>
    <mergeCell ref="D9:E10"/>
    <mergeCell ref="F9:G10"/>
    <mergeCell ref="H9:I10"/>
    <mergeCell ref="A6:I6"/>
    <mergeCell ref="A1:I1"/>
    <mergeCell ref="A2:I2"/>
    <mergeCell ref="A3:I3"/>
    <mergeCell ref="A4:I4"/>
    <mergeCell ref="A5:I5"/>
  </mergeCells>
  <printOptions horizontalCentered="1"/>
  <pageMargins left="0.7" right="0.7" top="0.75" bottom="0.75" header="0.3" footer="1.05"/>
  <pageSetup scale="67" orientation="landscape" r:id="rId1"/>
  <headerFooter alignWithMargins="0">
    <oddFooter>&amp;C&amp;"Times New Roman,Regular"Exhibit K - Summary of Requirements by Grade</oddFooter>
  </headerFooter>
</worksheet>
</file>

<file path=xl/worksheets/sheet9.xml><?xml version="1.0" encoding="utf-8"?>
<worksheet xmlns="http://schemas.openxmlformats.org/spreadsheetml/2006/main" xmlns:r="http://schemas.openxmlformats.org/officeDocument/2006/relationships">
  <dimension ref="A1:K196"/>
  <sheetViews>
    <sheetView view="pageBreakPreview" topLeftCell="A7" zoomScale="85" zoomScaleNormal="75" zoomScaleSheetLayoutView="85" workbookViewId="0">
      <pane xSplit="1" topLeftCell="D1" activePane="topRight" state="frozen"/>
      <selection activeCell="D50" sqref="D50"/>
      <selection pane="topRight" activeCell="D50" sqref="D50"/>
    </sheetView>
  </sheetViews>
  <sheetFormatPr defaultRowHeight="15.75"/>
  <cols>
    <col min="1" max="1" width="60.77734375" style="191" customWidth="1"/>
    <col min="2" max="2" width="8.21875" style="191" customWidth="1"/>
    <col min="3" max="3" width="10.6640625" style="191" customWidth="1"/>
    <col min="4" max="4" width="8.88671875" style="191"/>
    <col min="5" max="5" width="10.6640625" style="191" customWidth="1"/>
    <col min="6" max="6" width="8.88671875" style="191"/>
    <col min="7" max="7" width="10.5546875" style="191" bestFit="1" customWidth="1"/>
    <col min="8" max="8" width="8.88671875" style="191"/>
    <col min="9" max="9" width="10.33203125" style="191" customWidth="1"/>
    <col min="10" max="10" width="1" style="193" customWidth="1"/>
    <col min="11" max="11" width="8.88671875" style="8"/>
    <col min="12" max="16384" width="8.88671875" style="191"/>
  </cols>
  <sheetData>
    <row r="1" spans="1:10" ht="19.149999999999999" customHeight="1">
      <c r="A1" s="479" t="s">
        <v>135</v>
      </c>
      <c r="B1" s="532"/>
      <c r="C1" s="532"/>
      <c r="D1" s="532"/>
      <c r="E1" s="532"/>
      <c r="F1" s="532"/>
      <c r="G1" s="532"/>
      <c r="H1" s="532"/>
      <c r="I1" s="532"/>
      <c r="J1" s="85" t="s">
        <v>1</v>
      </c>
    </row>
    <row r="2" spans="1:10" ht="19.149999999999999" customHeight="1">
      <c r="A2" s="533"/>
      <c r="B2" s="534"/>
      <c r="C2" s="534"/>
      <c r="D2" s="534"/>
      <c r="E2" s="534"/>
      <c r="F2" s="534"/>
      <c r="G2" s="534"/>
      <c r="H2" s="534"/>
      <c r="I2" s="534"/>
      <c r="J2" s="85" t="s">
        <v>1</v>
      </c>
    </row>
    <row r="3" spans="1:10" ht="18.75">
      <c r="A3" s="535" t="s">
        <v>136</v>
      </c>
      <c r="B3" s="532"/>
      <c r="C3" s="532"/>
      <c r="D3" s="532"/>
      <c r="E3" s="532"/>
      <c r="F3" s="532"/>
      <c r="G3" s="532"/>
      <c r="H3" s="532"/>
      <c r="I3" s="532"/>
      <c r="J3" s="85" t="s">
        <v>1</v>
      </c>
    </row>
    <row r="4" spans="1:10" ht="16.5">
      <c r="A4" s="477" t="s">
        <v>5</v>
      </c>
      <c r="B4" s="532"/>
      <c r="C4" s="532"/>
      <c r="D4" s="532"/>
      <c r="E4" s="532"/>
      <c r="F4" s="532"/>
      <c r="G4" s="532"/>
      <c r="H4" s="532"/>
      <c r="I4" s="532"/>
      <c r="J4" s="85" t="s">
        <v>1</v>
      </c>
    </row>
    <row r="5" spans="1:10" ht="16.5">
      <c r="A5" s="477" t="s">
        <v>113</v>
      </c>
      <c r="B5" s="532"/>
      <c r="C5" s="532"/>
      <c r="D5" s="532"/>
      <c r="E5" s="532"/>
      <c r="F5" s="532"/>
      <c r="G5" s="532"/>
      <c r="H5" s="532"/>
      <c r="I5" s="532"/>
      <c r="J5" s="85" t="s">
        <v>1</v>
      </c>
    </row>
    <row r="6" spans="1:10">
      <c r="A6" s="531" t="s">
        <v>7</v>
      </c>
      <c r="B6" s="532"/>
      <c r="C6" s="532"/>
      <c r="D6" s="532"/>
      <c r="E6" s="532"/>
      <c r="F6" s="532"/>
      <c r="G6" s="532"/>
      <c r="H6" s="532"/>
      <c r="I6" s="532"/>
      <c r="J6" s="85" t="s">
        <v>1</v>
      </c>
    </row>
    <row r="7" spans="1:10">
      <c r="A7" s="158"/>
      <c r="B7" s="159"/>
      <c r="C7" s="159"/>
      <c r="D7" s="159"/>
      <c r="E7" s="159"/>
      <c r="F7" s="159"/>
      <c r="G7" s="159"/>
      <c r="H7" s="159"/>
      <c r="I7" s="159"/>
      <c r="J7" s="85"/>
    </row>
    <row r="8" spans="1:10" ht="11.25" customHeight="1">
      <c r="A8" s="449"/>
      <c r="B8" s="449"/>
      <c r="C8" s="449"/>
      <c r="D8" s="449"/>
      <c r="E8" s="449"/>
      <c r="F8" s="449"/>
      <c r="G8" s="449"/>
      <c r="H8" s="449"/>
      <c r="I8" s="449"/>
      <c r="J8" s="85" t="s">
        <v>1</v>
      </c>
    </row>
    <row r="9" spans="1:10" ht="44.25" customHeight="1">
      <c r="A9" s="536" t="s">
        <v>137</v>
      </c>
      <c r="B9" s="538" t="s">
        <v>138</v>
      </c>
      <c r="C9" s="539"/>
      <c r="D9" s="540" t="s">
        <v>83</v>
      </c>
      <c r="E9" s="541"/>
      <c r="F9" s="542" t="s">
        <v>8</v>
      </c>
      <c r="G9" s="543"/>
      <c r="H9" s="542" t="s">
        <v>116</v>
      </c>
      <c r="I9" s="544"/>
      <c r="J9" s="85" t="s">
        <v>1</v>
      </c>
    </row>
    <row r="10" spans="1:10" ht="25.5" customHeight="1" thickBot="1">
      <c r="A10" s="537"/>
      <c r="B10" s="160" t="s">
        <v>11</v>
      </c>
      <c r="C10" s="161" t="s">
        <v>12</v>
      </c>
      <c r="D10" s="160" t="s">
        <v>11</v>
      </c>
      <c r="E10" s="161" t="s">
        <v>12</v>
      </c>
      <c r="F10" s="160" t="s">
        <v>11</v>
      </c>
      <c r="G10" s="161" t="s">
        <v>12</v>
      </c>
      <c r="H10" s="160" t="s">
        <v>11</v>
      </c>
      <c r="I10" s="162" t="s">
        <v>12</v>
      </c>
      <c r="J10" s="85" t="s">
        <v>1</v>
      </c>
    </row>
    <row r="11" spans="1:10">
      <c r="A11" s="163" t="s">
        <v>139</v>
      </c>
      <c r="B11" s="164">
        <v>1916</v>
      </c>
      <c r="C11" s="165">
        <v>114103.84537000001</v>
      </c>
      <c r="D11" s="164">
        <v>1916</v>
      </c>
      <c r="E11" s="165">
        <v>113795.48472999989</v>
      </c>
      <c r="F11" s="164">
        <v>1791</v>
      </c>
      <c r="G11" s="165">
        <v>113795.48472999989</v>
      </c>
      <c r="H11" s="164">
        <f t="shared" ref="H11:I14" si="0">F11-D11</f>
        <v>-125</v>
      </c>
      <c r="I11" s="105">
        <f t="shared" si="0"/>
        <v>0</v>
      </c>
      <c r="J11" s="85" t="s">
        <v>1</v>
      </c>
    </row>
    <row r="12" spans="1:10">
      <c r="A12" s="166" t="s">
        <v>140</v>
      </c>
      <c r="B12" s="164">
        <v>15</v>
      </c>
      <c r="C12" s="165">
        <v>0</v>
      </c>
      <c r="D12" s="164">
        <v>15</v>
      </c>
      <c r="E12" s="165">
        <v>0</v>
      </c>
      <c r="F12" s="164">
        <v>15</v>
      </c>
      <c r="G12" s="165">
        <v>0</v>
      </c>
      <c r="H12" s="164">
        <f t="shared" si="0"/>
        <v>0</v>
      </c>
      <c r="I12" s="105">
        <f t="shared" si="0"/>
        <v>0</v>
      </c>
      <c r="J12" s="85" t="s">
        <v>1</v>
      </c>
    </row>
    <row r="13" spans="1:10">
      <c r="A13" s="166" t="s">
        <v>141</v>
      </c>
      <c r="B13" s="164">
        <v>63</v>
      </c>
      <c r="C13" s="165">
        <v>3170.5410900000006</v>
      </c>
      <c r="D13" s="164">
        <v>63</v>
      </c>
      <c r="E13" s="165">
        <v>1062.8891499999991</v>
      </c>
      <c r="F13" s="164">
        <v>63</v>
      </c>
      <c r="G13" s="165">
        <v>1062.8891499999991</v>
      </c>
      <c r="H13" s="164">
        <f t="shared" si="0"/>
        <v>0</v>
      </c>
      <c r="I13" s="105">
        <f t="shared" si="0"/>
        <v>0</v>
      </c>
      <c r="J13" s="85" t="s">
        <v>1</v>
      </c>
    </row>
    <row r="14" spans="1:10">
      <c r="A14" s="167" t="s">
        <v>142</v>
      </c>
      <c r="B14" s="168"/>
      <c r="C14" s="169">
        <v>41052.003049999999</v>
      </c>
      <c r="D14" s="168"/>
      <c r="E14" s="169">
        <v>38025.963319999879</v>
      </c>
      <c r="F14" s="168"/>
      <c r="G14" s="169">
        <v>38025.963319999879</v>
      </c>
      <c r="H14" s="168">
        <f t="shared" si="0"/>
        <v>0</v>
      </c>
      <c r="I14" s="170">
        <f t="shared" si="0"/>
        <v>0</v>
      </c>
      <c r="J14" s="85" t="s">
        <v>1</v>
      </c>
    </row>
    <row r="15" spans="1:10">
      <c r="A15" s="171" t="s">
        <v>143</v>
      </c>
      <c r="B15" s="172">
        <f>+B11+B12+B13+B14</f>
        <v>1994</v>
      </c>
      <c r="C15" s="173">
        <f>+C11+C12+C13+C14</f>
        <v>158326.38951000001</v>
      </c>
      <c r="D15" s="172">
        <f>+D11+D12+D13+D14</f>
        <v>1994</v>
      </c>
      <c r="E15" s="173">
        <f>+E11+E12+E13+E14-1</f>
        <v>152883.33719999978</v>
      </c>
      <c r="F15" s="172">
        <f>+F11+F12+F13+F14</f>
        <v>1869</v>
      </c>
      <c r="G15" s="173">
        <f>+G11+G12+G13+G14-1</f>
        <v>152883.33719999978</v>
      </c>
      <c r="H15" s="172">
        <f>SUM(H11:H14)</f>
        <v>-125</v>
      </c>
      <c r="I15" s="174">
        <f>SUM(I11:I14)</f>
        <v>0</v>
      </c>
      <c r="J15" s="85" t="s">
        <v>1</v>
      </c>
    </row>
    <row r="16" spans="1:10">
      <c r="A16" s="166" t="s">
        <v>144</v>
      </c>
      <c r="B16" s="164"/>
      <c r="C16" s="165"/>
      <c r="D16" s="164"/>
      <c r="E16" s="165"/>
      <c r="F16" s="164"/>
      <c r="G16" s="165"/>
      <c r="H16" s="164"/>
      <c r="I16" s="105"/>
      <c r="J16" s="85" t="s">
        <v>1</v>
      </c>
    </row>
    <row r="17" spans="1:10">
      <c r="A17" s="175" t="s">
        <v>145</v>
      </c>
      <c r="B17" s="164"/>
      <c r="C17" s="165">
        <v>53874.430090000009</v>
      </c>
      <c r="D17" s="164"/>
      <c r="E17" s="165">
        <v>53955.388649999972</v>
      </c>
      <c r="F17" s="164"/>
      <c r="G17" s="165">
        <v>53955.388649999972</v>
      </c>
      <c r="H17" s="164"/>
      <c r="I17" s="105">
        <f t="shared" ref="I17:I27" si="1">G17-E17</f>
        <v>0</v>
      </c>
      <c r="J17" s="85" t="s">
        <v>1</v>
      </c>
    </row>
    <row r="18" spans="1:10">
      <c r="A18" s="175" t="s">
        <v>146</v>
      </c>
      <c r="B18" s="164"/>
      <c r="C18" s="165">
        <v>3047.5505899999998</v>
      </c>
      <c r="D18" s="164"/>
      <c r="E18" s="165">
        <v>4112.8311199999989</v>
      </c>
      <c r="F18" s="164"/>
      <c r="G18" s="165">
        <v>4112.8311199999989</v>
      </c>
      <c r="H18" s="164"/>
      <c r="I18" s="105">
        <f t="shared" si="1"/>
        <v>0</v>
      </c>
      <c r="J18" s="85" t="s">
        <v>1</v>
      </c>
    </row>
    <row r="19" spans="1:10">
      <c r="A19" s="175" t="s">
        <v>147</v>
      </c>
      <c r="B19" s="164"/>
      <c r="C19" s="165">
        <v>3066.8711599999997</v>
      </c>
      <c r="D19" s="164"/>
      <c r="E19" s="165">
        <v>2885.0047999999988</v>
      </c>
      <c r="F19" s="164"/>
      <c r="G19" s="165">
        <v>2885.0047999999988</v>
      </c>
      <c r="H19" s="164"/>
      <c r="I19" s="105">
        <f t="shared" si="1"/>
        <v>0</v>
      </c>
      <c r="J19" s="85" t="s">
        <v>1</v>
      </c>
    </row>
    <row r="20" spans="1:10">
      <c r="A20" s="175" t="s">
        <v>148</v>
      </c>
      <c r="B20" s="164"/>
      <c r="C20" s="165">
        <v>1160.2603300000001</v>
      </c>
      <c r="D20" s="164"/>
      <c r="E20" s="165">
        <v>1098.5984900000001</v>
      </c>
      <c r="F20" s="164"/>
      <c r="G20" s="165">
        <v>1098.5984900000001</v>
      </c>
      <c r="H20" s="164"/>
      <c r="I20" s="105">
        <f t="shared" si="1"/>
        <v>0</v>
      </c>
      <c r="J20" s="85" t="s">
        <v>1</v>
      </c>
    </row>
    <row r="21" spans="1:10">
      <c r="A21" s="175" t="s">
        <v>149</v>
      </c>
      <c r="B21" s="164"/>
      <c r="C21" s="165">
        <v>16733.797599999998</v>
      </c>
      <c r="D21" s="164"/>
      <c r="E21" s="165">
        <v>17675.329699999998</v>
      </c>
      <c r="F21" s="164"/>
      <c r="G21" s="165">
        <v>17675.329699999998</v>
      </c>
      <c r="H21" s="164"/>
      <c r="I21" s="105">
        <f t="shared" si="1"/>
        <v>0</v>
      </c>
      <c r="J21" s="85" t="s">
        <v>1</v>
      </c>
    </row>
    <row r="22" spans="1:10">
      <c r="A22" s="175" t="s">
        <v>150</v>
      </c>
      <c r="B22" s="164"/>
      <c r="C22" s="165">
        <v>1027.55196</v>
      </c>
      <c r="D22" s="164"/>
      <c r="E22" s="165">
        <v>999.44751999999698</v>
      </c>
      <c r="F22" s="164"/>
      <c r="G22" s="165">
        <v>999.44751999999698</v>
      </c>
      <c r="H22" s="164"/>
      <c r="I22" s="105">
        <f t="shared" si="1"/>
        <v>0</v>
      </c>
      <c r="J22" s="85" t="s">
        <v>1</v>
      </c>
    </row>
    <row r="23" spans="1:10">
      <c r="A23" s="175" t="s">
        <v>151</v>
      </c>
      <c r="B23" s="164"/>
      <c r="C23" s="165">
        <v>19641.849869999998</v>
      </c>
      <c r="D23" s="164"/>
      <c r="E23" s="165">
        <v>15414.988809999966</v>
      </c>
      <c r="F23" s="164"/>
      <c r="G23" s="165">
        <v>15414.988809999966</v>
      </c>
      <c r="H23" s="164"/>
      <c r="I23" s="105">
        <f t="shared" si="1"/>
        <v>0</v>
      </c>
      <c r="J23" s="85" t="s">
        <v>1</v>
      </c>
    </row>
    <row r="24" spans="1:10">
      <c r="A24" s="175" t="s">
        <v>152</v>
      </c>
      <c r="B24" s="164"/>
      <c r="C24" s="165">
        <v>574552.89548999956</v>
      </c>
      <c r="D24" s="164"/>
      <c r="E24" s="165">
        <v>689664.91038999986</v>
      </c>
      <c r="F24" s="164"/>
      <c r="G24" s="165">
        <v>689664.91038999986</v>
      </c>
      <c r="H24" s="164"/>
      <c r="I24" s="105">
        <f t="shared" si="1"/>
        <v>0</v>
      </c>
      <c r="J24" s="85" t="s">
        <v>1</v>
      </c>
    </row>
    <row r="25" spans="1:10">
      <c r="A25" s="175" t="s">
        <v>153</v>
      </c>
      <c r="B25" s="164"/>
      <c r="C25" s="165">
        <v>8416</v>
      </c>
      <c r="D25" s="164"/>
      <c r="E25" s="165">
        <v>4878</v>
      </c>
      <c r="F25" s="164"/>
      <c r="G25" s="165">
        <v>4878</v>
      </c>
      <c r="H25" s="164"/>
      <c r="I25" s="105">
        <f t="shared" si="1"/>
        <v>0</v>
      </c>
      <c r="J25" s="85" t="s">
        <v>1</v>
      </c>
    </row>
    <row r="26" spans="1:10">
      <c r="A26" s="175" t="s">
        <v>154</v>
      </c>
      <c r="B26" s="164"/>
      <c r="C26" s="165">
        <v>-5</v>
      </c>
      <c r="D26" s="164"/>
      <c r="E26" s="165">
        <v>2415</v>
      </c>
      <c r="F26" s="164"/>
      <c r="G26" s="165">
        <v>2415</v>
      </c>
      <c r="H26" s="164"/>
      <c r="I26" s="105">
        <f t="shared" si="1"/>
        <v>0</v>
      </c>
      <c r="J26" s="85"/>
    </row>
    <row r="27" spans="1:10">
      <c r="A27" s="175" t="s">
        <v>155</v>
      </c>
      <c r="B27" s="164"/>
      <c r="C27" s="165">
        <v>2025.4261400000003</v>
      </c>
      <c r="D27" s="164"/>
      <c r="E27" s="165">
        <v>2700</v>
      </c>
      <c r="F27" s="164"/>
      <c r="G27" s="165">
        <v>2700</v>
      </c>
      <c r="H27" s="164"/>
      <c r="I27" s="105">
        <f t="shared" si="1"/>
        <v>0</v>
      </c>
      <c r="J27" s="85"/>
    </row>
    <row r="28" spans="1:10">
      <c r="A28" s="176" t="s">
        <v>156</v>
      </c>
      <c r="B28" s="177"/>
      <c r="C28" s="178">
        <f>SUM(C15:C27)</f>
        <v>841868.02273999958</v>
      </c>
      <c r="D28" s="177"/>
      <c r="E28" s="178">
        <f>SUM(E15:E27)-2</f>
        <v>948680.83667999948</v>
      </c>
      <c r="F28" s="177"/>
      <c r="G28" s="178">
        <f>SUM(G15:G27)-2</f>
        <v>948680.83667999948</v>
      </c>
      <c r="H28" s="177"/>
      <c r="I28" s="179">
        <f>SUM(I15:I25)</f>
        <v>0</v>
      </c>
      <c r="J28" s="85" t="s">
        <v>1</v>
      </c>
    </row>
    <row r="29" spans="1:10" ht="16.899999999999999" customHeight="1">
      <c r="A29" s="175" t="s">
        <v>157</v>
      </c>
      <c r="B29" s="164"/>
      <c r="C29" s="165">
        <v>-59313</v>
      </c>
      <c r="D29" s="164"/>
      <c r="E29" s="165">
        <f>-C30</f>
        <v>-74986</v>
      </c>
      <c r="F29" s="164"/>
      <c r="G29" s="165">
        <f>-E30</f>
        <v>-110028</v>
      </c>
      <c r="H29" s="164"/>
      <c r="I29" s="105"/>
      <c r="J29" s="85" t="s">
        <v>1</v>
      </c>
    </row>
    <row r="30" spans="1:10">
      <c r="A30" s="175" t="s">
        <v>158</v>
      </c>
      <c r="B30" s="164"/>
      <c r="C30" s="165">
        <v>74986</v>
      </c>
      <c r="D30" s="164"/>
      <c r="E30" s="165">
        <v>110028</v>
      </c>
      <c r="F30" s="164"/>
      <c r="G30" s="165">
        <v>110028</v>
      </c>
      <c r="H30" s="164"/>
      <c r="I30" s="105"/>
      <c r="J30" s="85" t="s">
        <v>1</v>
      </c>
    </row>
    <row r="31" spans="1:10">
      <c r="A31" s="175" t="s">
        <v>159</v>
      </c>
      <c r="B31" s="164"/>
      <c r="C31" s="165"/>
      <c r="D31" s="164"/>
      <c r="E31" s="165"/>
      <c r="F31" s="164"/>
      <c r="G31" s="165"/>
      <c r="H31" s="164"/>
      <c r="I31" s="105"/>
      <c r="J31" s="85" t="s">
        <v>1</v>
      </c>
    </row>
    <row r="32" spans="1:10" ht="16.5" thickBot="1">
      <c r="A32" s="180" t="s">
        <v>160</v>
      </c>
      <c r="B32" s="181"/>
      <c r="C32" s="182">
        <f>SUM(C28:C31)</f>
        <v>857541.02273999958</v>
      </c>
      <c r="D32" s="181"/>
      <c r="E32" s="182">
        <f>SUM(E28:E31)</f>
        <v>983722.83667999948</v>
      </c>
      <c r="F32" s="181"/>
      <c r="G32" s="182">
        <f>SUM(G28:G31)</f>
        <v>948680.83667999948</v>
      </c>
      <c r="H32" s="181"/>
      <c r="I32" s="183"/>
      <c r="J32" s="85" t="s">
        <v>1</v>
      </c>
    </row>
    <row r="33" spans="1:10">
      <c r="A33" s="163" t="s">
        <v>161</v>
      </c>
      <c r="B33" s="164"/>
      <c r="C33" s="165"/>
      <c r="D33" s="164"/>
      <c r="E33" s="165"/>
      <c r="F33" s="164"/>
      <c r="G33" s="165"/>
      <c r="H33" s="164"/>
      <c r="I33" s="105"/>
      <c r="J33" s="85" t="s">
        <v>1</v>
      </c>
    </row>
    <row r="34" spans="1:10">
      <c r="A34" s="175" t="s">
        <v>162</v>
      </c>
      <c r="B34" s="184"/>
      <c r="C34" s="165"/>
      <c r="D34" s="184"/>
      <c r="E34" s="165"/>
      <c r="F34" s="184"/>
      <c r="G34" s="165"/>
      <c r="H34" s="164"/>
      <c r="I34" s="105"/>
      <c r="J34" s="85" t="s">
        <v>1</v>
      </c>
    </row>
    <row r="35" spans="1:10">
      <c r="A35" s="166" t="s">
        <v>163</v>
      </c>
      <c r="B35" s="164"/>
      <c r="C35" s="165"/>
      <c r="D35" s="164"/>
      <c r="E35" s="165"/>
      <c r="F35" s="164"/>
      <c r="G35" s="165"/>
      <c r="H35" s="164"/>
      <c r="I35" s="105"/>
      <c r="J35" s="85" t="s">
        <v>1</v>
      </c>
    </row>
    <row r="36" spans="1:10">
      <c r="A36" s="167" t="s">
        <v>164</v>
      </c>
      <c r="B36" s="185"/>
      <c r="C36" s="186"/>
      <c r="D36" s="185"/>
      <c r="E36" s="186"/>
      <c r="F36" s="185"/>
      <c r="G36" s="186"/>
      <c r="H36" s="185"/>
      <c r="I36" s="187"/>
      <c r="J36" s="85" t="s">
        <v>1</v>
      </c>
    </row>
    <row r="37" spans="1:10">
      <c r="A37" s="188"/>
      <c r="B37" s="169"/>
      <c r="C37" s="169"/>
      <c r="D37" s="169"/>
      <c r="E37" s="169"/>
      <c r="F37" s="169"/>
      <c r="G37" s="169"/>
      <c r="H37" s="169"/>
      <c r="I37" s="169"/>
      <c r="J37" s="85"/>
    </row>
    <row r="38" spans="1:10">
      <c r="A38" s="189" t="s">
        <v>45</v>
      </c>
      <c r="B38" s="190"/>
      <c r="C38" s="190"/>
      <c r="D38" s="190"/>
      <c r="E38" s="190"/>
      <c r="F38" s="190"/>
      <c r="G38" s="190"/>
      <c r="H38" s="190"/>
      <c r="I38" s="190"/>
      <c r="J38" s="85" t="s">
        <v>2</v>
      </c>
    </row>
    <row r="39" spans="1:10">
      <c r="A39" s="546"/>
      <c r="B39" s="547"/>
      <c r="C39" s="547"/>
      <c r="D39" s="547"/>
      <c r="E39" s="547"/>
      <c r="F39" s="547"/>
      <c r="G39" s="547"/>
      <c r="H39" s="547"/>
      <c r="I39" s="547"/>
      <c r="J39" s="547"/>
    </row>
    <row r="40" spans="1:10">
      <c r="H40" s="192"/>
      <c r="I40" s="192"/>
    </row>
    <row r="41" spans="1:10" ht="18">
      <c r="A41" s="548"/>
      <c r="B41" s="548"/>
      <c r="C41" s="548"/>
      <c r="D41" s="548"/>
      <c r="E41" s="548"/>
      <c r="F41" s="548"/>
      <c r="G41" s="548"/>
      <c r="H41" s="190"/>
      <c r="I41" s="190"/>
    </row>
    <row r="42" spans="1:10">
      <c r="A42" s="119"/>
      <c r="B42" s="194"/>
      <c r="C42" s="194"/>
      <c r="D42" s="194"/>
      <c r="E42" s="194"/>
      <c r="F42" s="194"/>
      <c r="G42" s="194"/>
      <c r="H42" s="190"/>
      <c r="I42" s="190"/>
    </row>
    <row r="43" spans="1:10" ht="41.25" customHeight="1">
      <c r="A43" s="549"/>
      <c r="B43" s="550"/>
      <c r="C43" s="550"/>
      <c r="D43" s="550"/>
      <c r="E43" s="550"/>
      <c r="F43" s="550"/>
      <c r="G43" s="550"/>
      <c r="H43" s="76"/>
    </row>
    <row r="44" spans="1:10" ht="14.25" customHeight="1">
      <c r="A44" s="119"/>
      <c r="B44" s="195"/>
      <c r="C44" s="195"/>
      <c r="D44" s="195"/>
      <c r="E44" s="195"/>
      <c r="F44" s="195"/>
      <c r="G44" s="195"/>
      <c r="H44" s="76"/>
      <c r="I44" s="76"/>
    </row>
    <row r="45" spans="1:10" ht="77.25" customHeight="1">
      <c r="A45" s="551"/>
      <c r="B45" s="508"/>
      <c r="C45" s="508"/>
      <c r="D45" s="508"/>
      <c r="E45" s="508"/>
      <c r="F45" s="508"/>
      <c r="G45" s="508"/>
      <c r="H45" s="196"/>
    </row>
    <row r="46" spans="1:10" ht="12.75" customHeight="1">
      <c r="A46" s="119"/>
      <c r="B46" s="195"/>
      <c r="C46" s="195"/>
      <c r="D46" s="195"/>
      <c r="E46" s="195"/>
      <c r="F46" s="195"/>
      <c r="G46" s="195"/>
      <c r="H46" s="76"/>
      <c r="I46" s="76"/>
    </row>
    <row r="47" spans="1:10" ht="54" customHeight="1">
      <c r="A47" s="551"/>
      <c r="B47" s="508"/>
      <c r="C47" s="508"/>
      <c r="D47" s="508"/>
      <c r="E47" s="508"/>
      <c r="F47" s="508"/>
      <c r="G47" s="508"/>
      <c r="H47" s="196"/>
    </row>
    <row r="48" spans="1:10" ht="43.5" customHeight="1">
      <c r="A48" s="552"/>
      <c r="B48" s="551"/>
      <c r="C48" s="551"/>
      <c r="D48" s="551"/>
      <c r="E48" s="551"/>
      <c r="F48" s="551"/>
      <c r="G48" s="551"/>
      <c r="H48" s="76"/>
      <c r="I48" s="76"/>
    </row>
    <row r="49" spans="1:9" ht="62.25" customHeight="1">
      <c r="A49" s="197"/>
      <c r="B49" s="551"/>
      <c r="C49" s="551"/>
      <c r="D49" s="551"/>
      <c r="E49" s="551"/>
      <c r="F49" s="551"/>
      <c r="G49" s="551"/>
      <c r="H49" s="76"/>
      <c r="I49" s="76"/>
    </row>
    <row r="50" spans="1:9" ht="12" customHeight="1">
      <c r="A50" s="197"/>
      <c r="B50" s="198"/>
      <c r="C50" s="198"/>
      <c r="D50" s="198"/>
      <c r="E50" s="198"/>
      <c r="F50" s="198"/>
      <c r="G50" s="198"/>
      <c r="H50" s="76"/>
      <c r="I50" s="76"/>
    </row>
    <row r="51" spans="1:9" ht="64.5" customHeight="1">
      <c r="A51" s="553"/>
      <c r="B51" s="553"/>
      <c r="C51" s="553"/>
      <c r="D51" s="553"/>
      <c r="E51" s="553"/>
      <c r="F51" s="553"/>
      <c r="G51" s="553"/>
      <c r="H51" s="76"/>
      <c r="I51" s="76"/>
    </row>
    <row r="52" spans="1:9" ht="47.25" customHeight="1">
      <c r="A52" s="553"/>
      <c r="B52" s="551"/>
      <c r="C52" s="551"/>
      <c r="D52" s="551"/>
      <c r="E52" s="551"/>
      <c r="F52" s="551"/>
      <c r="G52" s="551"/>
      <c r="H52" s="76"/>
      <c r="I52" s="76"/>
    </row>
    <row r="53" spans="1:9" ht="60" customHeight="1">
      <c r="A53" s="553"/>
      <c r="B53" s="551"/>
      <c r="C53" s="551"/>
      <c r="D53" s="551"/>
      <c r="E53" s="551"/>
      <c r="F53" s="551"/>
      <c r="G53" s="551"/>
      <c r="H53" s="76"/>
      <c r="I53" s="76"/>
    </row>
    <row r="54" spans="1:9" ht="15" customHeight="1">
      <c r="B54" s="76"/>
      <c r="C54" s="76"/>
      <c r="D54" s="76"/>
      <c r="E54" s="76"/>
      <c r="F54" s="76"/>
      <c r="G54" s="76"/>
      <c r="H54" s="76"/>
      <c r="I54" s="76"/>
    </row>
    <row r="55" spans="1:9" ht="22.9" customHeight="1">
      <c r="B55" s="545"/>
      <c r="C55" s="545"/>
      <c r="D55" s="545"/>
      <c r="E55" s="545"/>
      <c r="F55" s="545"/>
      <c r="G55" s="545"/>
      <c r="H55" s="545"/>
      <c r="I55" s="545"/>
    </row>
    <row r="56" spans="1:9">
      <c r="H56" s="200"/>
      <c r="I56" s="151"/>
    </row>
    <row r="57" spans="1:9">
      <c r="H57" s="151"/>
      <c r="I57" s="151"/>
    </row>
    <row r="58" spans="1:9">
      <c r="H58" s="151"/>
      <c r="I58" s="151"/>
    </row>
    <row r="59" spans="1:9" ht="65.45" customHeight="1">
      <c r="B59" s="545"/>
      <c r="C59" s="545"/>
      <c r="D59" s="545"/>
      <c r="E59" s="545"/>
      <c r="F59" s="545"/>
      <c r="G59" s="545"/>
      <c r="H59" s="545"/>
      <c r="I59" s="545"/>
    </row>
    <row r="60" spans="1:9">
      <c r="H60" s="151"/>
      <c r="I60" s="151"/>
    </row>
    <row r="61" spans="1:9">
      <c r="H61" s="151"/>
      <c r="I61" s="201"/>
    </row>
    <row r="62" spans="1:9">
      <c r="H62" s="151"/>
      <c r="I62" s="151"/>
    </row>
    <row r="63" spans="1:9">
      <c r="H63" s="151"/>
      <c r="I63" s="151"/>
    </row>
    <row r="64" spans="1:9">
      <c r="H64" s="151"/>
      <c r="I64" s="151"/>
    </row>
    <row r="65" spans="8:9">
      <c r="H65" s="151"/>
      <c r="I65" s="151"/>
    </row>
    <row r="66" spans="8:9">
      <c r="H66" s="151"/>
      <c r="I66" s="151"/>
    </row>
    <row r="67" spans="8:9">
      <c r="H67" s="151"/>
      <c r="I67" s="151"/>
    </row>
    <row r="68" spans="8:9">
      <c r="H68" s="151"/>
      <c r="I68" s="151"/>
    </row>
    <row r="69" spans="8:9">
      <c r="H69" s="151"/>
      <c r="I69" s="151"/>
    </row>
    <row r="70" spans="8:9">
      <c r="H70" s="151"/>
      <c r="I70" s="151"/>
    </row>
    <row r="71" spans="8:9">
      <c r="H71" s="151"/>
      <c r="I71" s="151"/>
    </row>
    <row r="72" spans="8:9">
      <c r="H72" s="151"/>
      <c r="I72" s="190"/>
    </row>
    <row r="73" spans="8:9">
      <c r="H73" s="151"/>
      <c r="I73" s="190"/>
    </row>
    <row r="74" spans="8:9">
      <c r="H74" s="151"/>
      <c r="I74" s="151"/>
    </row>
    <row r="75" spans="8:9">
      <c r="H75" s="151"/>
      <c r="I75" s="151"/>
    </row>
    <row r="76" spans="8:9">
      <c r="H76" s="151"/>
      <c r="I76" s="151"/>
    </row>
    <row r="77" spans="8:9">
      <c r="H77" s="151"/>
      <c r="I77" s="151"/>
    </row>
    <row r="78" spans="8:9">
      <c r="H78" s="151"/>
      <c r="I78" s="151"/>
    </row>
    <row r="79" spans="8:9">
      <c r="H79" s="151"/>
      <c r="I79" s="151"/>
    </row>
    <row r="80" spans="8:9">
      <c r="H80" s="151"/>
      <c r="I80" s="151"/>
    </row>
    <row r="81" spans="8:9">
      <c r="H81" s="151"/>
      <c r="I81" s="151"/>
    </row>
    <row r="82" spans="8:9">
      <c r="H82" s="151"/>
      <c r="I82" s="151"/>
    </row>
    <row r="83" spans="8:9">
      <c r="H83" s="151"/>
      <c r="I83" s="151"/>
    </row>
    <row r="84" spans="8:9">
      <c r="H84" s="151"/>
      <c r="I84" s="151"/>
    </row>
    <row r="85" spans="8:9">
      <c r="H85" s="151"/>
      <c r="I85" s="151"/>
    </row>
    <row r="86" spans="8:9">
      <c r="H86" s="151"/>
      <c r="I86" s="151"/>
    </row>
    <row r="87" spans="8:9">
      <c r="H87" s="202"/>
      <c r="I87" s="151"/>
    </row>
    <row r="88" spans="8:9">
      <c r="H88" s="60"/>
      <c r="I88" s="60"/>
    </row>
    <row r="89" spans="8:9">
      <c r="H89" s="203"/>
      <c r="I89" s="203"/>
    </row>
    <row r="90" spans="8:9">
      <c r="H90" s="203"/>
      <c r="I90" s="203"/>
    </row>
    <row r="91" spans="8:9">
      <c r="H91" s="203"/>
      <c r="I91" s="203"/>
    </row>
    <row r="92" spans="8:9">
      <c r="H92" s="203"/>
      <c r="I92" s="203"/>
    </row>
    <row r="196" spans="1:1">
      <c r="A196" s="191" t="s">
        <v>165</v>
      </c>
    </row>
  </sheetData>
  <mergeCells count="24">
    <mergeCell ref="B59:I59"/>
    <mergeCell ref="A39:J39"/>
    <mergeCell ref="A41:G41"/>
    <mergeCell ref="A43:G43"/>
    <mergeCell ref="A45:G45"/>
    <mergeCell ref="A47:G47"/>
    <mergeCell ref="A48:G48"/>
    <mergeCell ref="B49:G49"/>
    <mergeCell ref="A51:G51"/>
    <mergeCell ref="A52:G52"/>
    <mergeCell ref="A53:G53"/>
    <mergeCell ref="B55:I55"/>
    <mergeCell ref="A8:I8"/>
    <mergeCell ref="A9:A10"/>
    <mergeCell ref="B9:C9"/>
    <mergeCell ref="D9:E9"/>
    <mergeCell ref="F9:G9"/>
    <mergeCell ref="H9:I9"/>
    <mergeCell ref="A6:I6"/>
    <mergeCell ref="A1:I1"/>
    <mergeCell ref="A2:I2"/>
    <mergeCell ref="A3:I3"/>
    <mergeCell ref="A4:I4"/>
    <mergeCell ref="A5:I5"/>
  </mergeCells>
  <printOptions horizontalCentered="1"/>
  <pageMargins left="0.5" right="0.5" top="0.5" bottom="0.25" header="0.5" footer="1"/>
  <pageSetup scale="70" orientation="landscape" r:id="rId1"/>
  <headerFooter alignWithMargins="0">
    <oddFooter>&amp;C&amp;"Times New Roman,Regular"Exhibit L - Summary of Requirements by Object Class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A. Organization Chart</vt:lpstr>
      <vt:lpstr>B. Summary of Requirements</vt:lpstr>
      <vt:lpstr>D. Resources by DOJ Strat Goal</vt:lpstr>
      <vt:lpstr>E. Justification for Base Adjus</vt:lpstr>
      <vt:lpstr>F. 2010 Crosswalk</vt:lpstr>
      <vt:lpstr>G. 2011 Crosswalk</vt:lpstr>
      <vt:lpstr>I. Permanent Positions</vt:lpstr>
      <vt:lpstr>K. Summary by Grade</vt:lpstr>
      <vt:lpstr>L. Summary by Object Class</vt:lpstr>
      <vt:lpstr>N. Summary of Change</vt:lpstr>
      <vt:lpstr>'A. Organization Chart'!Print_Area</vt:lpstr>
      <vt:lpstr>'B. Summary of Requirements'!Print_Area</vt:lpstr>
      <vt:lpstr>'D. Resources by DOJ Strat Goal'!Print_Area</vt:lpstr>
      <vt:lpstr>'E. Justification for Base Adjus'!Print_Area</vt:lpstr>
      <vt:lpstr>'F. 2010 Crosswalk'!Print_Area</vt:lpstr>
      <vt:lpstr>'G. 2011 Crosswalk'!Print_Area</vt:lpstr>
      <vt:lpstr>'I. Permanent Positions'!Print_Area</vt:lpstr>
      <vt:lpstr>'K. Summary by Grade'!Print_Area</vt:lpstr>
      <vt:lpstr>'L. Summary by Object Class'!Print_Area</vt:lpstr>
      <vt:lpstr>'N. Summary of Change'!Print_Area</vt:lpstr>
    </vt:vector>
  </TitlesOfParts>
  <Company>FPI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 Lively</dc:creator>
  <cp:lastModifiedBy>hlee</cp:lastModifiedBy>
  <cp:lastPrinted>2011-02-08T19:00:51Z</cp:lastPrinted>
  <dcterms:created xsi:type="dcterms:W3CDTF">2011-01-24T18:13:30Z</dcterms:created>
  <dcterms:modified xsi:type="dcterms:W3CDTF">2011-02-09T20:59:11Z</dcterms:modified>
</cp:coreProperties>
</file>