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6135" windowWidth="25260" windowHeight="6195" tabRatio="889" activeTab="10"/>
  </bookViews>
  <sheets>
    <sheet name="A. Organization Chart" sheetId="2" r:id="rId1"/>
    <sheet name="B. Summary of Requirements " sheetId="3" r:id="rId2"/>
    <sheet name="C. Increases Offsets" sheetId="4" r:id="rId3"/>
    <sheet name="D. Strategic Goals &amp; Objectives" sheetId="5" r:id="rId4"/>
    <sheet name="E. ATB Justification" sheetId="6" r:id="rId5"/>
    <sheet name="F. 2011 Crosswalk" sheetId="7" r:id="rId6"/>
    <sheet name="G. 2012 Crosswalk" sheetId="8" r:id="rId7"/>
    <sheet name="I. Permanent Positions" sheetId="10" r:id="rId8"/>
    <sheet name="J. Financial Analysis" sheetId="11" r:id="rId9"/>
    <sheet name="K. Summary by Grade" sheetId="12" r:id="rId10"/>
    <sheet name="L. Summary by Object Class" sheetId="13" r:id="rId11"/>
  </sheets>
  <externalReferences>
    <externalReference r:id="rId12"/>
  </externalReferences>
  <definedNames>
    <definedName name="_10POS_BY_CAT" localSheetId="8">'[1]Summ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6GA_ROLLUP" localSheetId="8">'[1]Sum of Req'!#REF!</definedName>
    <definedName name="_7GA_ROLLUP">#REF!</definedName>
    <definedName name="_8POS_BY_CAT" localSheetId="1">#REF!</definedName>
    <definedName name="_9POS_BY_CAT" localSheetId="3">#REF!</definedName>
    <definedName name="DL" localSheetId="1">'B. Summary of Requirements '!$A$3:$X$55</definedName>
    <definedName name="DL">#REF!</definedName>
    <definedName name="EXECSUPP" localSheetId="1">'B. Summary of Requirements '!#REF!</definedName>
    <definedName name="EXECSUPP" localSheetId="3">#REF!</definedName>
    <definedName name="EXECSUPP" localSheetId="8">'[1]Sum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8">'[1]Sum of Req'!#REF!</definedName>
    <definedName name="INTEL">#REF!</definedName>
    <definedName name="JMD" localSheetId="1">'B. Summary of Requirements '!#REF!</definedName>
    <definedName name="JMD" localSheetId="3">#REF!</definedName>
    <definedName name="JMD" localSheetId="8">'[1]Sum of Req'!#REF!</definedName>
    <definedName name="JMD">#REF!</definedName>
    <definedName name="OLE_LINK7" localSheetId="4">'E. ATB Justification'!#REF!</definedName>
    <definedName name="PART">#REF!</definedName>
    <definedName name="_xlnm.Print_Area" localSheetId="0">'A. Organization Chart'!$A$1:$N$29</definedName>
    <definedName name="_xlnm.Print_Area" localSheetId="1">'B. Summary of Requirements '!$A$1:$X$66</definedName>
    <definedName name="_xlnm.Print_Area" localSheetId="2">'C. Increases Offsets'!$A$1:$G$14</definedName>
    <definedName name="_xlnm.Print_Area" localSheetId="3">'D. Strategic Goals &amp; Objectives'!$A$1:$P$18</definedName>
    <definedName name="_xlnm.Print_Area" localSheetId="4">'E. ATB Justification'!$A$1:$D$44</definedName>
    <definedName name="_xlnm.Print_Area" localSheetId="5">'F. 2011 Crosswalk'!$A$1:$O$27</definedName>
    <definedName name="_xlnm.Print_Area" localSheetId="6">'G. 2012 Crosswalk'!$A$1:$R$23</definedName>
    <definedName name="_xlnm.Print_Area" localSheetId="7">'I. Permanent Positions'!$A$1:$K$23</definedName>
    <definedName name="_xlnm.Print_Area" localSheetId="8">'J. Financial Analysis'!$A$1:$E$24</definedName>
    <definedName name="_xlnm.Print_Area" localSheetId="9">'K. Summary by Grade'!$A$1:$I$27</definedName>
    <definedName name="_xlnm.Print_Area" localSheetId="10">'L. Summary by Object Class'!$A$1:$J$44</definedName>
    <definedName name="_xlnm.Print_Area">#REF!</definedName>
    <definedName name="REIMPRO">#REF!</definedName>
    <definedName name="REIMSOR">#REF!</definedName>
    <definedName name="Z_12C66D54_5067_4346_818B_6EAB1C8A9183_.wvu.Cols" localSheetId="6" hidden="1">'G. 2012 Crosswalk'!$H:$J</definedName>
    <definedName name="Z_12C66D54_5067_4346_818B_6EAB1C8A9183_.wvu.Cols" localSheetId="10" hidden="1">'L. Summary by Object Class'!$J:$L</definedName>
    <definedName name="Z_12C66D54_5067_4346_818B_6EAB1C8A9183_.wvu.PrintArea" localSheetId="0" hidden="1">'A. Organization Chart'!$A$1:$N$29</definedName>
    <definedName name="Z_12C66D54_5067_4346_818B_6EAB1C8A9183_.wvu.PrintArea" localSheetId="1" hidden="1">'B. Summary of Requirements '!$A$1:$X$64</definedName>
    <definedName name="Z_12C66D54_5067_4346_818B_6EAB1C8A9183_.wvu.PrintArea" localSheetId="2" hidden="1">'C. Increases Offsets'!$A$1:$G$14</definedName>
    <definedName name="Z_12C66D54_5067_4346_818B_6EAB1C8A9183_.wvu.PrintArea" localSheetId="3" hidden="1">'D. Strategic Goals &amp; Objectives'!$A$1:$P$18</definedName>
    <definedName name="Z_12C66D54_5067_4346_818B_6EAB1C8A9183_.wvu.PrintArea" localSheetId="4" hidden="1">'E. ATB Justification'!$A$1:$D$44</definedName>
    <definedName name="Z_12C66D54_5067_4346_818B_6EAB1C8A9183_.wvu.PrintArea" localSheetId="5" hidden="1">'F. 2011 Crosswalk'!$A$1:$O$27</definedName>
    <definedName name="Z_12C66D54_5067_4346_818B_6EAB1C8A9183_.wvu.PrintArea" localSheetId="6" hidden="1">'G. 2012 Crosswalk'!$A$1:$R$20</definedName>
    <definedName name="Z_12C66D54_5067_4346_818B_6EAB1C8A9183_.wvu.PrintArea" localSheetId="7" hidden="1">'I. Permanent Positions'!$A$1:$K$23</definedName>
    <definedName name="Z_12C66D54_5067_4346_818B_6EAB1C8A9183_.wvu.PrintArea" localSheetId="8" hidden="1">'J. Financial Analysis'!$A$1:$E$24</definedName>
    <definedName name="Z_12C66D54_5067_4346_818B_6EAB1C8A9183_.wvu.PrintArea" localSheetId="9" hidden="1">'K. Summary by Grade'!$A$1:$I$27</definedName>
    <definedName name="Z_12C66D54_5067_4346_818B_6EAB1C8A9183_.wvu.PrintArea" localSheetId="10" hidden="1">'L. Summary by Object Class'!$A$1:$K$44</definedName>
    <definedName name="Z_12C66D54_5067_4346_818B_6EAB1C8A9183_.wvu.Rows" localSheetId="3" hidden="1">'D. Strategic Goals &amp; Objectives'!$10:$10</definedName>
    <definedName name="Z_3118AF25_8423_420A_806A_487665220C68_.wvu.Cols" localSheetId="6" hidden="1">'G. 2012 Crosswalk'!$H:$J</definedName>
    <definedName name="Z_3118AF25_8423_420A_806A_487665220C68_.wvu.Cols" localSheetId="10" hidden="1">'L. Summary by Object Class'!$J:$L</definedName>
    <definedName name="Z_3118AF25_8423_420A_806A_487665220C68_.wvu.PrintArea" localSheetId="0" hidden="1">'A. Organization Chart'!$A$1:$N$29</definedName>
    <definedName name="Z_3118AF25_8423_420A_806A_487665220C68_.wvu.PrintArea" localSheetId="1" hidden="1">'B. Summary of Requirements '!$A$1:$X$64</definedName>
    <definedName name="Z_3118AF25_8423_420A_806A_487665220C68_.wvu.PrintArea" localSheetId="2" hidden="1">'C. Increases Offsets'!$A$1:$G$14</definedName>
    <definedName name="Z_3118AF25_8423_420A_806A_487665220C68_.wvu.PrintArea" localSheetId="3" hidden="1">'D. Strategic Goals &amp; Objectives'!$A$1:$P$18</definedName>
    <definedName name="Z_3118AF25_8423_420A_806A_487665220C68_.wvu.PrintArea" localSheetId="4" hidden="1">'E. ATB Justification'!$A$1:$D$44</definedName>
    <definedName name="Z_3118AF25_8423_420A_806A_487665220C68_.wvu.PrintArea" localSheetId="5" hidden="1">'F. 2011 Crosswalk'!$A$1:$O$27</definedName>
    <definedName name="Z_3118AF25_8423_420A_806A_487665220C68_.wvu.PrintArea" localSheetId="6" hidden="1">'G. 2012 Crosswalk'!$A$1:$R$20</definedName>
    <definedName name="Z_3118AF25_8423_420A_806A_487665220C68_.wvu.PrintArea" localSheetId="7" hidden="1">'I. Permanent Positions'!$A$1:$K$23</definedName>
    <definedName name="Z_3118AF25_8423_420A_806A_487665220C68_.wvu.PrintArea" localSheetId="8" hidden="1">'J. Financial Analysis'!$A$1:$E$24</definedName>
    <definedName name="Z_3118AF25_8423_420A_806A_487665220C68_.wvu.PrintArea" localSheetId="9" hidden="1">'K. Summary by Grade'!$A$1:$I$27</definedName>
    <definedName name="Z_3118AF25_8423_420A_806A_487665220C68_.wvu.PrintArea" localSheetId="10" hidden="1">'L. Summary by Object Class'!$A$1:$K$44</definedName>
    <definedName name="Z_3118AF25_8423_420A_806A_487665220C68_.wvu.Rows" localSheetId="3" hidden="1">'D. Strategic Goals &amp; Objectives'!$10:$10</definedName>
    <definedName name="Z_4148B88B_8ED7_4FDE_9459_DEB244AD0552_.wvu.Cols" localSheetId="5" hidden="1">'F. 2011 Crosswalk'!#REF!</definedName>
    <definedName name="Z_4148B88B_8ED7_4FDE_9459_DEB244AD0552_.wvu.Cols" localSheetId="6" hidden="1">'G. 2012 Crosswalk'!$H:$J</definedName>
    <definedName name="Z_4148B88B_8ED7_4FDE_9459_DEB244AD0552_.wvu.Cols" localSheetId="10" hidden="1">'L. Summary by Object Class'!$J:$L</definedName>
    <definedName name="Z_4148B88B_8ED7_4FDE_9459_DEB244AD0552_.wvu.PrintArea" localSheetId="0" hidden="1">'A. Organization Chart'!$A$1:$N$29</definedName>
    <definedName name="Z_4148B88B_8ED7_4FDE_9459_DEB244AD0552_.wvu.PrintArea" localSheetId="1" hidden="1">'B. Summary of Requirements '!$A$1:$X$64</definedName>
    <definedName name="Z_4148B88B_8ED7_4FDE_9459_DEB244AD0552_.wvu.PrintArea" localSheetId="2" hidden="1">'C. Increases Offsets'!$A$1:$G$14</definedName>
    <definedName name="Z_4148B88B_8ED7_4FDE_9459_DEB244AD0552_.wvu.PrintArea" localSheetId="3" hidden="1">'D. Strategic Goals &amp; Objectives'!$A$1:$P$18</definedName>
    <definedName name="Z_4148B88B_8ED7_4FDE_9459_DEB244AD0552_.wvu.PrintArea" localSheetId="4" hidden="1">'E. ATB Justification'!$A$1:$D$44</definedName>
    <definedName name="Z_4148B88B_8ED7_4FDE_9459_DEB244AD0552_.wvu.PrintArea" localSheetId="5" hidden="1">'F. 2011 Crosswalk'!$A$1:$O$27</definedName>
    <definedName name="Z_4148B88B_8ED7_4FDE_9459_DEB244AD0552_.wvu.PrintArea" localSheetId="6" hidden="1">'G. 2012 Crosswalk'!$A$1:$R$20</definedName>
    <definedName name="Z_4148B88B_8ED7_4FDE_9459_DEB244AD0552_.wvu.PrintArea" localSheetId="7" hidden="1">'I. Permanent Positions'!$A$1:$K$23</definedName>
    <definedName name="Z_4148B88B_8ED7_4FDE_9459_DEB244AD0552_.wvu.PrintArea" localSheetId="8" hidden="1">'J. Financial Analysis'!$A$1:$E$24</definedName>
    <definedName name="Z_4148B88B_8ED7_4FDE_9459_DEB244AD0552_.wvu.PrintArea" localSheetId="9" hidden="1">'K. Summary by Grade'!$A$1:$I$27</definedName>
    <definedName name="Z_4148B88B_8ED7_4FDE_9459_DEB244AD0552_.wvu.PrintArea" localSheetId="10" hidden="1">'L. Summary by Object Class'!$A$1:$K$44</definedName>
    <definedName name="Z_4148B88B_8ED7_4FDE_9459_DEB244AD0552_.wvu.Rows" localSheetId="3" hidden="1">'D. Strategic Goals &amp; Objectives'!$10:$10</definedName>
    <definedName name="Z_56C0A34E_45B4_448B_85E5_70B3A8E63333_.wvu.Cols" localSheetId="10" hidden="1">'L. Summary by Object Class'!$J:$L</definedName>
    <definedName name="Z_56C0A34E_45B4_448B_85E5_70B3A8E63333_.wvu.PrintArea" localSheetId="0" hidden="1">'A. Organization Chart'!$A$1:$N$29</definedName>
    <definedName name="Z_56C0A34E_45B4_448B_85E5_70B3A8E63333_.wvu.PrintArea" localSheetId="1" hidden="1">'B. Summary of Requirements '!$A$1:$X$64</definedName>
    <definedName name="Z_56C0A34E_45B4_448B_85E5_70B3A8E63333_.wvu.PrintArea" localSheetId="2" hidden="1">'C. Increases Offsets'!$A$1:$G$14</definedName>
    <definedName name="Z_56C0A34E_45B4_448B_85E5_70B3A8E63333_.wvu.PrintArea" localSheetId="3" hidden="1">'D. Strategic Goals &amp; Objectives'!$A$1:$P$18</definedName>
    <definedName name="Z_56C0A34E_45B4_448B_85E5_70B3A8E63333_.wvu.PrintArea" localSheetId="4" hidden="1">'E. ATB Justification'!$A$1:$D$44</definedName>
    <definedName name="Z_56C0A34E_45B4_448B_85E5_70B3A8E63333_.wvu.PrintArea" localSheetId="5" hidden="1">'F. 2011 Crosswalk'!$A$1:$O$27</definedName>
    <definedName name="Z_56C0A34E_45B4_448B_85E5_70B3A8E63333_.wvu.PrintArea" localSheetId="6" hidden="1">'G. 2012 Crosswalk'!$A$1:$R$20</definedName>
    <definedName name="Z_56C0A34E_45B4_448B_85E5_70B3A8E63333_.wvu.PrintArea" localSheetId="7" hidden="1">'I. Permanent Positions'!$A$1:$K$23</definedName>
    <definedName name="Z_56C0A34E_45B4_448B_85E5_70B3A8E63333_.wvu.PrintArea" localSheetId="8" hidden="1">'J. Financial Analysis'!$A$1:$E$24</definedName>
    <definedName name="Z_56C0A34E_45B4_448B_85E5_70B3A8E63333_.wvu.PrintArea" localSheetId="9" hidden="1">'K. Summary by Grade'!$A$1:$I$27</definedName>
    <definedName name="Z_56C0A34E_45B4_448B_85E5_70B3A8E63333_.wvu.PrintArea" localSheetId="10" hidden="1">'L. Summary by Object Class'!$A$1:$K$44</definedName>
    <definedName name="Z_56C0A34E_45B4_448B_85E5_70B3A8E63333_.wvu.Rows" localSheetId="3" hidden="1">'D. Strategic Goals &amp; Objectives'!$10:$10</definedName>
    <definedName name="Z_68D6E89C_5B15_4C35_9CD8_F5F4F27258FD_.wvu.Cols" localSheetId="6" hidden="1">'G. 2012 Crosswalk'!$H:$J</definedName>
    <definedName name="Z_68D6E89C_5B15_4C35_9CD8_F5F4F27258FD_.wvu.Cols" localSheetId="10" hidden="1">'L. Summary by Object Class'!$J:$L</definedName>
    <definedName name="Z_68D6E89C_5B15_4C35_9CD8_F5F4F27258FD_.wvu.PrintArea" localSheetId="0" hidden="1">'A. Organization Chart'!$A$1:$N$29</definedName>
    <definedName name="Z_68D6E89C_5B15_4C35_9CD8_F5F4F27258FD_.wvu.PrintArea" localSheetId="1" hidden="1">'B. Summary of Requirements '!$A$1:$X$64</definedName>
    <definedName name="Z_68D6E89C_5B15_4C35_9CD8_F5F4F27258FD_.wvu.PrintArea" localSheetId="2" hidden="1">'C. Increases Offsets'!$A$1:$G$14</definedName>
    <definedName name="Z_68D6E89C_5B15_4C35_9CD8_F5F4F27258FD_.wvu.PrintArea" localSheetId="3" hidden="1">'D. Strategic Goals &amp; Objectives'!$A$1:$P$18</definedName>
    <definedName name="Z_68D6E89C_5B15_4C35_9CD8_F5F4F27258FD_.wvu.PrintArea" localSheetId="4" hidden="1">'E. ATB Justification'!$A$1:$D$44</definedName>
    <definedName name="Z_68D6E89C_5B15_4C35_9CD8_F5F4F27258FD_.wvu.PrintArea" localSheetId="5" hidden="1">'F. 2011 Crosswalk'!$A$1:$O$27</definedName>
    <definedName name="Z_68D6E89C_5B15_4C35_9CD8_F5F4F27258FD_.wvu.PrintArea" localSheetId="6" hidden="1">'G. 2012 Crosswalk'!$A$1:$R$23</definedName>
    <definedName name="Z_68D6E89C_5B15_4C35_9CD8_F5F4F27258FD_.wvu.PrintArea" localSheetId="7" hidden="1">'I. Permanent Positions'!$A$1:$K$23</definedName>
    <definedName name="Z_68D6E89C_5B15_4C35_9CD8_F5F4F27258FD_.wvu.PrintArea" localSheetId="8" hidden="1">'J. Financial Analysis'!$A$1:$E$24</definedName>
    <definedName name="Z_68D6E89C_5B15_4C35_9CD8_F5F4F27258FD_.wvu.PrintArea" localSheetId="9" hidden="1">'K. Summary by Grade'!$A$1:$I$27</definedName>
    <definedName name="Z_68D6E89C_5B15_4C35_9CD8_F5F4F27258FD_.wvu.PrintArea" localSheetId="10" hidden="1">'L. Summary by Object Class'!$A$1:$J$44</definedName>
    <definedName name="Z_68D6E89C_5B15_4C35_9CD8_F5F4F27258FD_.wvu.Rows" localSheetId="3" hidden="1">'D. Strategic Goals &amp; Objectives'!$10:$10</definedName>
  </definedNames>
  <calcPr calcId="125725"/>
  <customWorkbookViews>
    <customWorkbookView name="sdunklin - Personal View" guid="{68D6E89C-5B15-4C35-9CD8-F5F4F27258FD}" mergeInterval="0" personalView="1" maximized="1" xWindow="1" yWindow="1" windowWidth="1600" windowHeight="924" tabRatio="889" activeSheetId="2"/>
    <customWorkbookView name="matsatt - Personal View" guid="{4148B88B-8ED7-4FDE-9459-DEB244AD0552}" mergeInterval="0" personalView="1" maximized="1" xWindow="1" yWindow="1" windowWidth="1246" windowHeight="743" tabRatio="889" activeSheetId="3"/>
    <customWorkbookView name="debjones - Personal View" guid="{56C0A34E-45B4-448B-85E5-70B3A8E63333}" mergeInterval="0" personalView="1" maximized="1" xWindow="1" yWindow="1" windowWidth="1680" windowHeight="820" tabRatio="889" activeSheetId="3" showComments="commIndAndComment"/>
    <customWorkbookView name="mschneck - Personal View" guid="{3118AF25-8423-420A-806A-487665220C68}" mergeInterval="0" personalView="1" maximized="1" xWindow="1" yWindow="1" windowWidth="1680" windowHeight="797" tabRatio="889" activeSheetId="14" showComments="commIndAndComment"/>
    <customWorkbookView name="mcupertino - Personal View" guid="{12C66D54-5067-4346-818B-6EAB1C8A9183}" mergeInterval="0" personalView="1" maximized="1" xWindow="1" yWindow="1" windowWidth="1280" windowHeight="833" tabRatio="889" activeSheetId="1"/>
  </customWorkbookViews>
</workbook>
</file>

<file path=xl/calcChain.xml><?xml version="1.0" encoding="utf-8"?>
<calcChain xmlns="http://schemas.openxmlformats.org/spreadsheetml/2006/main">
  <c r="I55" i="3"/>
  <c r="H55"/>
  <c r="G55"/>
  <c r="X34"/>
  <c r="W34"/>
  <c r="V34"/>
  <c r="X27"/>
  <c r="W27"/>
  <c r="V27"/>
  <c r="E26" i="13"/>
  <c r="J18" i="5"/>
  <c r="E34" i="13" l="1"/>
  <c r="I30" l="1"/>
  <c r="L30"/>
  <c r="E23" i="11"/>
  <c r="E22"/>
  <c r="E21"/>
  <c r="E20"/>
  <c r="E19"/>
  <c r="E18"/>
  <c r="E17"/>
  <c r="E16"/>
  <c r="E15"/>
  <c r="E14"/>
  <c r="E13"/>
  <c r="E12"/>
  <c r="E11"/>
  <c r="D23"/>
  <c r="D22"/>
  <c r="D21"/>
  <c r="D20"/>
  <c r="D19"/>
  <c r="D18"/>
  <c r="D17"/>
  <c r="D16"/>
  <c r="D15"/>
  <c r="D14"/>
  <c r="D13"/>
  <c r="D12"/>
  <c r="D11"/>
  <c r="O13" i="8"/>
  <c r="N13"/>
  <c r="M13"/>
  <c r="L13"/>
  <c r="K13"/>
  <c r="G13"/>
  <c r="F13"/>
  <c r="E13"/>
  <c r="D13"/>
  <c r="C13"/>
  <c r="B13"/>
  <c r="L13" i="7"/>
  <c r="K13"/>
  <c r="J13"/>
  <c r="I13"/>
  <c r="H13"/>
  <c r="G13"/>
  <c r="F13"/>
  <c r="E13"/>
  <c r="D13"/>
  <c r="C13"/>
  <c r="B13"/>
  <c r="G12" i="4" l="1"/>
  <c r="F55" i="3"/>
  <c r="E55"/>
  <c r="D55"/>
  <c r="R56"/>
  <c r="Q56"/>
  <c r="P56"/>
  <c r="F56"/>
  <c r="E56"/>
  <c r="D56"/>
  <c r="X21"/>
  <c r="W21"/>
  <c r="V21"/>
  <c r="R12" i="8"/>
  <c r="R13" s="1"/>
  <c r="O12" i="7"/>
  <c r="O13" s="1"/>
  <c r="W58" i="3"/>
  <c r="W63"/>
  <c r="W62"/>
  <c r="I33" i="13"/>
  <c r="I32"/>
  <c r="I31"/>
  <c r="I29"/>
  <c r="I28"/>
  <c r="I27"/>
  <c r="I26"/>
  <c r="I25"/>
  <c r="I24"/>
  <c r="I23"/>
  <c r="I22"/>
  <c r="I21"/>
  <c r="I20"/>
  <c r="I19"/>
  <c r="I18"/>
  <c r="H15"/>
  <c r="H14"/>
  <c r="H13"/>
  <c r="H10"/>
  <c r="H11"/>
  <c r="I15"/>
  <c r="I14"/>
  <c r="I13"/>
  <c r="I11"/>
  <c r="I10"/>
  <c r="H13" i="12"/>
  <c r="H14"/>
  <c r="H15"/>
  <c r="H16"/>
  <c r="H17"/>
  <c r="H18"/>
  <c r="H19"/>
  <c r="H20"/>
  <c r="H21"/>
  <c r="H12"/>
  <c r="N18" i="7"/>
  <c r="N17"/>
  <c r="N14"/>
  <c r="N12"/>
  <c r="N13" s="1"/>
  <c r="M12"/>
  <c r="M13" s="1"/>
  <c r="H22" i="12" l="1"/>
  <c r="V31" i="3"/>
  <c r="V32" s="1"/>
  <c r="S55" s="1"/>
  <c r="S56" s="1"/>
  <c r="W31" l="1"/>
  <c r="W32" s="1"/>
  <c r="T55" s="1"/>
  <c r="T56" s="1"/>
  <c r="X31"/>
  <c r="X32" s="1"/>
  <c r="U55" s="1"/>
  <c r="U56" s="1"/>
  <c r="Q18" i="8"/>
  <c r="Q17"/>
  <c r="Q14"/>
  <c r="Q12"/>
  <c r="Q13" s="1"/>
  <c r="P12"/>
  <c r="P13" s="1"/>
  <c r="A44" i="3"/>
  <c r="F12" i="13" l="1"/>
  <c r="E16"/>
  <c r="D12"/>
  <c r="D16" s="1"/>
  <c r="C16"/>
  <c r="C34" s="1"/>
  <c r="C38" s="1"/>
  <c r="B12"/>
  <c r="B16" s="1"/>
  <c r="L15" i="8"/>
  <c r="L19" s="1"/>
  <c r="J13"/>
  <c r="I13"/>
  <c r="I15" s="1"/>
  <c r="I19" s="1"/>
  <c r="H13"/>
  <c r="F15"/>
  <c r="F19" s="1"/>
  <c r="C15"/>
  <c r="C19" s="1"/>
  <c r="A5"/>
  <c r="A4"/>
  <c r="W25" i="3"/>
  <c r="W26" s="1"/>
  <c r="K55" s="1"/>
  <c r="K56" s="1"/>
  <c r="K59" s="1"/>
  <c r="K64" s="1"/>
  <c r="V25"/>
  <c r="V26" s="1"/>
  <c r="J55" s="1"/>
  <c r="J56" s="1"/>
  <c r="X25"/>
  <c r="X26" s="1"/>
  <c r="L55" s="1"/>
  <c r="L56" s="1"/>
  <c r="N17" i="5"/>
  <c r="N18" s="1"/>
  <c r="M17"/>
  <c r="M18" s="1"/>
  <c r="L17"/>
  <c r="L18" s="1"/>
  <c r="K17"/>
  <c r="K18" s="1"/>
  <c r="J17"/>
  <c r="I17"/>
  <c r="I18" s="1"/>
  <c r="G17"/>
  <c r="G18" s="1"/>
  <c r="F17"/>
  <c r="F18" s="1"/>
  <c r="D17"/>
  <c r="D18" s="1"/>
  <c r="C17"/>
  <c r="C18" s="1"/>
  <c r="P16"/>
  <c r="O16"/>
  <c r="P15"/>
  <c r="O15"/>
  <c r="P14"/>
  <c r="O14"/>
  <c r="G56" i="3"/>
  <c r="H56"/>
  <c r="H59" s="1"/>
  <c r="H64" s="1"/>
  <c r="I56"/>
  <c r="E59"/>
  <c r="E64" s="1"/>
  <c r="Q59"/>
  <c r="Q64" s="1"/>
  <c r="T59"/>
  <c r="T64" s="1"/>
  <c r="L28" i="13"/>
  <c r="L22"/>
  <c r="H23" i="10"/>
  <c r="F22" i="12"/>
  <c r="I21" i="10"/>
  <c r="I23" s="1"/>
  <c r="G23"/>
  <c r="C13" i="4"/>
  <c r="D13"/>
  <c r="E13"/>
  <c r="F13"/>
  <c r="B22" i="12"/>
  <c r="B24" i="11"/>
  <c r="B23" i="10"/>
  <c r="B20"/>
  <c r="I20"/>
  <c r="E20"/>
  <c r="A5" i="13"/>
  <c r="A4"/>
  <c r="D23" i="10"/>
  <c r="D22" i="12"/>
  <c r="K20" i="10"/>
  <c r="J20"/>
  <c r="H20"/>
  <c r="G20"/>
  <c r="F20"/>
  <c r="D20"/>
  <c r="C20"/>
  <c r="A6" i="12"/>
  <c r="A5" i="11"/>
  <c r="A6" i="10"/>
  <c r="A5"/>
  <c r="A5" i="7"/>
  <c r="A4"/>
  <c r="J16" i="13"/>
  <c r="K16"/>
  <c r="K18"/>
  <c r="L18"/>
  <c r="L19"/>
  <c r="L20"/>
  <c r="J21"/>
  <c r="L21"/>
  <c r="L23"/>
  <c r="L24"/>
  <c r="L25"/>
  <c r="L26"/>
  <c r="L27"/>
  <c r="L29"/>
  <c r="L31"/>
  <c r="L32"/>
  <c r="L33"/>
  <c r="C23" i="10"/>
  <c r="E23"/>
  <c r="F23"/>
  <c r="C15" i="7"/>
  <c r="C19" s="1"/>
  <c r="F15"/>
  <c r="F19" s="1"/>
  <c r="I15"/>
  <c r="I19" s="1"/>
  <c r="N15"/>
  <c r="N19" s="1"/>
  <c r="K21" i="10" l="1"/>
  <c r="K23" s="1"/>
  <c r="N55" i="3"/>
  <c r="M55"/>
  <c r="H12" i="13"/>
  <c r="H16" s="1"/>
  <c r="I12"/>
  <c r="I16" s="1"/>
  <c r="I34" s="1"/>
  <c r="K34"/>
  <c r="F16"/>
  <c r="G16"/>
  <c r="G34" s="1"/>
  <c r="J34"/>
  <c r="J23" i="10"/>
  <c r="P17" i="5"/>
  <c r="P18" s="1"/>
  <c r="O17"/>
  <c r="O18" s="1"/>
  <c r="G13" i="4"/>
  <c r="Q15" i="8"/>
  <c r="Q19" s="1"/>
  <c r="E38" i="13"/>
  <c r="C24" i="11"/>
  <c r="D24"/>
  <c r="X33" i="3" l="1"/>
  <c r="O55"/>
  <c r="N56"/>
  <c r="N59" s="1"/>
  <c r="N64" s="1"/>
  <c r="W55"/>
  <c r="W56" s="1"/>
  <c r="W59" s="1"/>
  <c r="W64" s="1"/>
  <c r="M56"/>
  <c r="V55"/>
  <c r="V56" s="1"/>
  <c r="L16" i="13"/>
  <c r="G38"/>
  <c r="L34"/>
  <c r="E24" i="11"/>
  <c r="W33" i="3"/>
  <c r="V33"/>
  <c r="O56" l="1"/>
  <c r="X55"/>
  <c r="X56" s="1"/>
</calcChain>
</file>

<file path=xl/sharedStrings.xml><?xml version="1.0" encoding="utf-8"?>
<sst xmlns="http://schemas.openxmlformats.org/spreadsheetml/2006/main" count="669" uniqueCount="211">
  <si>
    <t>end of line</t>
  </si>
  <si>
    <t xml:space="preserve">          Total DIRECT requirements</t>
  </si>
  <si>
    <t>23.1  GSA rent (Reimbursable)</t>
  </si>
  <si>
    <t>25.3 DHS Security (Reimbursable)</t>
  </si>
  <si>
    <t>Financial Analysis of Program Changes</t>
  </si>
  <si>
    <t>Agt./Atty.</t>
  </si>
  <si>
    <t>Program Offsets</t>
  </si>
  <si>
    <t>Adjustments to Base</t>
  </si>
  <si>
    <t>Domestic Rent and Facilities</t>
  </si>
  <si>
    <t>ATBs</t>
  </si>
  <si>
    <t>11.1  Direct FTE &amp; personnel compensation</t>
  </si>
  <si>
    <t xml:space="preserve">       Total </t>
  </si>
  <si>
    <t>Average SES Salary</t>
  </si>
  <si>
    <t>Perm. Pos.</t>
  </si>
  <si>
    <t>Location of Description by Decision Unit</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</si>
  <si>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</si>
  <si>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</si>
  <si>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</si>
  <si>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</si>
  <si>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</si>
  <si>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</si>
  <si>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</si>
  <si>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</si>
  <si>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Intelligence Series (132)</t>
  </si>
  <si>
    <t>23.2 Moving/Lease Expirations/Contract Parking</t>
  </si>
  <si>
    <t>[list all - if applicable]</t>
  </si>
  <si>
    <t>Transfers:</t>
  </si>
  <si>
    <t xml:space="preserve">Total Adjustments to Base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</si>
  <si>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</si>
  <si>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</si>
  <si>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</si>
  <si>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</si>
  <si>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</si>
  <si>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</si>
  <si>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</si>
  <si>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</si>
  <si>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</si>
  <si>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</si>
  <si>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</si>
  <si>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</si>
  <si>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</si>
  <si>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</si>
  <si>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</si>
  <si>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</si>
  <si>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</si>
  <si>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</si>
  <si>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</si>
  <si>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</si>
  <si>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</si>
  <si>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</si>
  <si>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</si>
  <si>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</si>
  <si>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</si>
  <si>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</si>
  <si>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</si>
  <si>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</si>
  <si>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</si>
  <si>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</si>
  <si>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</si>
  <si>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</si>
  <si>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</si>
  <si>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</si>
  <si>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</si>
  <si>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</si>
  <si>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</si>
  <si>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</si>
  <si>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</si>
  <si>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</si>
  <si>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</si>
  <si>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</si>
  <si>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</si>
  <si>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</si>
  <si>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</si>
  <si>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</si>
  <si>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</si>
  <si>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</si>
  <si>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Requirements by Object Class</t>
  </si>
  <si>
    <t>Overtime</t>
  </si>
  <si>
    <t>Program Changes</t>
  </si>
  <si>
    <t>Total Program Changes</t>
  </si>
  <si>
    <t>Attorneys (905)</t>
  </si>
  <si>
    <t>Paralegals / Other Law (900-998)</t>
  </si>
  <si>
    <t>Business &amp; Industry (1100-1199)</t>
  </si>
  <si>
    <t>Security Specialists (080)</t>
  </si>
  <si>
    <t>GS-7, $42,209 - 54,875</t>
  </si>
  <si>
    <t>GS-8, $46,745 - 60,765</t>
  </si>
  <si>
    <t>GS-9, $51,630 - 67,114</t>
  </si>
  <si>
    <t>GS-10, $56,857 - 73,917</t>
  </si>
  <si>
    <t>GS-11, $62,467 - 81,204</t>
  </si>
  <si>
    <t>GS-12, $74,872 - 97,333</t>
  </si>
  <si>
    <t>GS-13, $89,033 - 115,742</t>
  </si>
  <si>
    <t>GS-14, $105,211 - 136,771</t>
  </si>
  <si>
    <t>GS-15, $123,758 - 155,500</t>
  </si>
  <si>
    <t>SES, $119,554 - 179,700</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</si>
  <si>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</si>
  <si>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</si>
  <si>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</si>
  <si>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</si>
  <si>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</si>
  <si>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</si>
  <si>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</si>
  <si>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</si>
  <si>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25.5 Research and development contracts</t>
  </si>
  <si>
    <t>25.7 Operation and maintenance of equipment</t>
  </si>
  <si>
    <t>Justification for Base Adjustments</t>
  </si>
  <si>
    <t>Pay and Benefits</t>
  </si>
  <si>
    <t>POS</t>
  </si>
  <si>
    <t>Total Increase: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</si>
  <si>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</si>
  <si>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</si>
  <si>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</si>
  <si>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</si>
  <si>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</si>
  <si>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</si>
  <si>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</si>
  <si>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</si>
  <si>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</si>
  <si>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</si>
  <si>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</si>
  <si>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</si>
  <si>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</si>
  <si>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</si>
  <si>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</si>
  <si>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</si>
  <si>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</si>
  <si>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Subtotal Increases</t>
  </si>
  <si>
    <t>Estimates by budget activity</t>
  </si>
  <si>
    <t>Pos.</t>
  </si>
  <si>
    <t xml:space="preserve"> </t>
  </si>
  <si>
    <t>Amount</t>
  </si>
  <si>
    <t>Increases</t>
  </si>
  <si>
    <t>Clerical and Office Services (300-399)</t>
  </si>
  <si>
    <t>Accounting and Budget (500-599)</t>
  </si>
  <si>
    <t>U.S. Field</t>
  </si>
  <si>
    <t>TOTAL</t>
  </si>
  <si>
    <t>Summary of Requirements by Grade</t>
  </si>
  <si>
    <t>Resources by Department of Justice Strategic Goal/Objective</t>
  </si>
  <si>
    <t>Offsets</t>
  </si>
  <si>
    <t>Strategic Goal and Strategic Objective</t>
  </si>
  <si>
    <t>Direct, Reimb. Other FTE</t>
  </si>
  <si>
    <t>Direct Amount $000s</t>
  </si>
  <si>
    <r>
      <t xml:space="preserve">   1.1 Prevent, disrupt, and defeat terrorist operations before they occur</t>
    </r>
    <r>
      <rPr>
        <b/>
        <sz val="10"/>
        <rFont val="Times New Roman"/>
        <family val="1"/>
      </rPr>
      <t xml:space="preserve"> </t>
    </r>
  </si>
  <si>
    <t>Subtotal, Goal 1</t>
  </si>
  <si>
    <t>GRAND TOTAL</t>
  </si>
  <si>
    <t>Crosswalk of 2011 Availability</t>
  </si>
  <si>
    <t>2011 Availability</t>
  </si>
  <si>
    <t>Carryover</t>
  </si>
  <si>
    <t>Recoveries</t>
  </si>
  <si>
    <t xml:space="preserve">Increase/Decrease </t>
  </si>
  <si>
    <t>A: Organizational Chart</t>
  </si>
  <si>
    <t>B: Summary of Requirements</t>
  </si>
  <si>
    <t>C: Program Increases/Offsets By Decision Unit</t>
  </si>
  <si>
    <t>D: Resources by DOJ Strategic Goal and Strategic Objective</t>
  </si>
  <si>
    <t>E.  Justification for Base Adjustments</t>
  </si>
  <si>
    <t>FY 2013 Request</t>
  </si>
  <si>
    <t>2013 Current Services</t>
  </si>
  <si>
    <t>2013 Total Request</t>
  </si>
  <si>
    <t>2012 - 2013 Total Change</t>
  </si>
  <si>
    <t>2013 Adjustments to Base and Technical Adjustments</t>
  </si>
  <si>
    <t>2013 Increases</t>
  </si>
  <si>
    <t>2013 Offsets</t>
  </si>
  <si>
    <t>2013 Request</t>
  </si>
  <si>
    <t>Subtotal Offsets</t>
  </si>
  <si>
    <t>F: Crosswalk of 2011 Availability</t>
  </si>
  <si>
    <t>2012 Availability</t>
  </si>
  <si>
    <t>Crosswalk of 2012 Availability</t>
  </si>
  <si>
    <t xml:space="preserve">  Total, 2013 Program Changes Requested</t>
  </si>
  <si>
    <t xml:space="preserve">     Total, Appropriated Positions</t>
  </si>
  <si>
    <t>2011 Actuals</t>
  </si>
  <si>
    <t>25.3 Purchases of goods &amp; services from Government accounts (Antennas, DHS Sec. Etc.)</t>
  </si>
  <si>
    <t>Increases:</t>
  </si>
  <si>
    <t>2012 
Enacted</t>
  </si>
  <si>
    <t>2012 Enacted</t>
  </si>
  <si>
    <t>FY 2012 Enacted Without Rescissions</t>
  </si>
  <si>
    <t>FY 2013 Program Increases/Offsets By Decision Unit</t>
  </si>
  <si>
    <t>2011 Enacted w/Rescissions</t>
  </si>
  <si>
    <t>2011 Appropriation Enacted</t>
  </si>
  <si>
    <t>2011
Enacted</t>
  </si>
  <si>
    <t xml:space="preserve">   1.2  Prosecute those involved in terrorist acts</t>
  </si>
  <si>
    <t xml:space="preserve">    1.3  Combat espionage against the United States </t>
  </si>
  <si>
    <t>Goal 1: Prevent Terrorism and Promote the Nation's Security
            Consistent with the Rule of Law</t>
  </si>
  <si>
    <t>G: Crosswalk of 2012 Availability</t>
  </si>
  <si>
    <t>25.6 Medical care</t>
  </si>
  <si>
    <t>JCON and JCON S/TS</t>
  </si>
  <si>
    <t>Office of Information Policy (OIP)</t>
  </si>
  <si>
    <t>Professional Responsibility Advisory Office (PRAO)</t>
  </si>
  <si>
    <t xml:space="preserve">     Subtotal Transfers</t>
  </si>
  <si>
    <t>Offsets:</t>
  </si>
  <si>
    <t>IT Savings</t>
  </si>
  <si>
    <t>National Security Division</t>
  </si>
  <si>
    <t>Program Offset - IT Savings</t>
  </si>
  <si>
    <r>
      <t>JCON and JCON S/TS.</t>
    </r>
    <r>
      <rPr>
        <sz val="12"/>
        <rFont val="Times New Roman"/>
        <family val="1"/>
      </rPr>
      <t xml:space="preserve">  A transfer of $</t>
    </r>
    <r>
      <rPr>
        <u/>
        <sz val="12"/>
        <rFont val="Times New Roman"/>
        <family val="1"/>
      </rPr>
      <t>1,182,000</t>
    </r>
    <r>
      <rPr>
        <sz val="12"/>
        <rFont val="Times New Roman"/>
        <family val="1"/>
      </rPr>
      <t xml:space="preserve"> is included in support of the Department's Justice Consolidated Office Network (JCON) and JCON S/TS programs which will be moved to the Working Capital Fund and provided as a billable service in FY 2013.</t>
    </r>
  </si>
  <si>
    <r>
      <t>Office of Information Policy.</t>
    </r>
    <r>
      <rPr>
        <sz val="12"/>
        <rFont val="Times New Roman"/>
        <family val="1"/>
      </rPr>
      <t xml:space="preserve">  The National Security Division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</si>
  <si>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t>Professional Responsibility Advisory Office.</t>
    </r>
    <r>
      <rPr>
        <sz val="12"/>
        <rFont val="Times New Roman"/>
        <family val="1"/>
      </rPr>
      <t xml:space="preserve">  The National Security Division transfers for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</si>
  <si>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t>Retirement.</t>
    </r>
    <r>
      <rPr>
        <sz val="12"/>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t>
    </r>
    <r>
      <rPr>
        <sz val="12"/>
        <color indexed="10"/>
        <rFont val="Times New Roman"/>
        <family val="1"/>
      </rPr>
      <t xml:space="preserve"> </t>
    </r>
    <r>
      <rPr>
        <sz val="12"/>
        <rFont val="Times New Roman"/>
        <family val="1"/>
      </rPr>
      <t>1.3 percent per year.  The requested increase of  $</t>
    </r>
    <r>
      <rPr>
        <u/>
        <sz val="12"/>
        <rFont val="Times New Roman"/>
        <family val="1"/>
      </rPr>
      <t>85,000</t>
    </r>
    <r>
      <rPr>
        <sz val="12"/>
        <rFont val="Times New Roman"/>
        <family val="1"/>
      </rPr>
      <t xml:space="preserve"> is necessary to meet our increased retirement obligations as a result of this conversion.</t>
    </r>
  </si>
  <si>
    <r>
      <t>Employees Compensation Fund.</t>
    </r>
    <r>
      <rPr>
        <sz val="12"/>
        <rFont val="Times New Roman"/>
        <family val="1"/>
      </rPr>
      <t xml:space="preserve">  The $</t>
    </r>
    <r>
      <rPr>
        <u/>
        <sz val="12"/>
        <rFont val="Times New Roman"/>
        <family val="1"/>
      </rPr>
      <t>1,000</t>
    </r>
    <r>
      <rPr>
        <sz val="12"/>
        <rFont val="Times New Roman"/>
        <family val="1"/>
      </rPr>
      <t xml:space="preserve"> increase reflects payments to the Department of Labor for injury benefits paid in the past year under the Federal Employee Compensation Act.  This estimate is based on the first quarter of prior year billing and current year estimates.</t>
    </r>
  </si>
  <si>
    <r>
      <t>Health Insurance.</t>
    </r>
    <r>
      <rPr>
        <sz val="12"/>
        <rFont val="Times New Roman"/>
        <family val="1"/>
      </rPr>
      <t xml:space="preserve">  Effective January 2013, the National Security Division's contribution to Federal employees' health insurance premiums increased by </t>
    </r>
    <r>
      <rPr>
        <u/>
        <sz val="12"/>
        <rFont val="Times New Roman"/>
        <family val="1"/>
      </rPr>
      <t>7.9</t>
    </r>
    <r>
      <rPr>
        <sz val="12"/>
        <rFont val="Times New Roman"/>
        <family val="1"/>
      </rPr>
      <t xml:space="preserve"> percent.  Applied against the 2011 estimate of $</t>
    </r>
    <r>
      <rPr>
        <u/>
        <sz val="12"/>
        <rFont val="Times New Roman"/>
        <family val="1"/>
      </rPr>
      <t>2,685,000</t>
    </r>
    <r>
      <rPr>
        <sz val="12"/>
        <rFont val="Times New Roman"/>
        <family val="1"/>
      </rPr>
      <t>, the additional amount required is $</t>
    </r>
    <r>
      <rPr>
        <u/>
        <sz val="12"/>
        <rFont val="Times New Roman"/>
        <family val="1"/>
      </rPr>
      <t>213,000</t>
    </r>
    <r>
      <rPr>
        <sz val="12"/>
        <rFont val="Times New Roman"/>
        <family val="1"/>
      </rPr>
      <t>.</t>
    </r>
  </si>
  <si>
    <r>
      <t>Changes in Compensable Days.</t>
    </r>
    <r>
      <rPr>
        <sz val="12"/>
        <rFont val="Times New Roman"/>
        <family val="1"/>
      </rPr>
      <t xml:space="preserve">  The increase cost for one more compensable day in FY 2013 compared to FY 2012 is calculated by dividing the FY 2012 estimated personnel compensation $</t>
    </r>
    <r>
      <rPr>
        <u/>
        <sz val="12"/>
        <rFont val="Times New Roman"/>
        <family val="1"/>
      </rPr>
      <t>174,000</t>
    </r>
    <r>
      <rPr>
        <sz val="12"/>
        <rFont val="Times New Roman"/>
        <family val="1"/>
      </rPr>
      <t xml:space="preserve"> and applicable benefits $</t>
    </r>
    <r>
      <rPr>
        <u/>
        <sz val="12"/>
        <rFont val="Times New Roman"/>
        <family val="1"/>
      </rPr>
      <t>38,000</t>
    </r>
    <r>
      <rPr>
        <sz val="12"/>
        <rFont val="Times New Roman"/>
        <family val="1"/>
      </rPr>
      <t xml:space="preserve"> by 260 compensable days.</t>
    </r>
  </si>
  <si>
    <r>
      <t>General Services Administration (GSA) Rent.</t>
    </r>
    <r>
      <rPr>
        <sz val="12"/>
        <color indexed="8"/>
        <rFont val="Times New Roman"/>
        <family val="1"/>
      </rPr>
      <t xml:space="preserve">  GSA will continue to charge rental rates that approximate those charged to commercial tenants for equivalent space and related services.  The requested increase of $</t>
    </r>
    <r>
      <rPr>
        <u/>
        <sz val="12"/>
        <color indexed="8"/>
        <rFont val="Times New Roman"/>
        <family val="1"/>
      </rPr>
      <t>310,000</t>
    </r>
    <r>
      <rPr>
        <sz val="12"/>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</si>
  <si>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t>National Security Division                         IT Savings Offset</t>
  </si>
  <si>
    <r>
      <t>Non-GSA.</t>
    </r>
    <r>
      <rPr>
        <sz val="12"/>
        <rFont val="Times New Roman"/>
        <family val="1"/>
      </rPr>
      <t xml:space="preserve">  The requested increase of $</t>
    </r>
    <r>
      <rPr>
        <u/>
        <sz val="12"/>
        <rFont val="Times New Roman"/>
        <family val="1"/>
      </rPr>
      <t>1,000,000</t>
    </r>
    <r>
      <rPr>
        <sz val="12"/>
        <rFont val="Times New Roman"/>
        <family val="1"/>
      </rPr>
      <t xml:space="preserve"> is required to meet our commitment for locations which are not provided by GSA.</t>
    </r>
  </si>
  <si>
    <r>
      <rPr>
        <u/>
        <sz val="12"/>
        <rFont val="Times New Roman"/>
        <family val="1"/>
      </rPr>
      <t>2013 Pay Raise</t>
    </r>
    <r>
      <rPr>
        <sz val="12"/>
        <rFont val="Times New Roman"/>
        <family val="1"/>
      </rPr>
      <t>.  This request provides for a proposed 0.5 percent pay raise to be effective in January of 2013.  This increase only includes the general pay raise.  The amount requested, $</t>
    </r>
    <r>
      <rPr>
        <u/>
        <sz val="12"/>
        <rFont val="Times New Roman"/>
        <family val="1"/>
      </rPr>
      <t>204,000</t>
    </r>
    <r>
      <rPr>
        <sz val="12"/>
        <rFont val="Times New Roman"/>
        <family val="1"/>
      </rPr>
      <t>, represents the pay amounts for 3/4 of the fiscal year plus appropriate benefits ($</t>
    </r>
    <r>
      <rPr>
        <u/>
        <sz val="12"/>
        <rFont val="Times New Roman"/>
        <family val="1"/>
      </rPr>
      <t>149,000</t>
    </r>
    <r>
      <rPr>
        <sz val="12"/>
        <rFont val="Times New Roman"/>
        <family val="1"/>
      </rPr>
      <t xml:space="preserve"> for pay and $</t>
    </r>
    <r>
      <rPr>
        <u/>
        <sz val="12"/>
        <rFont val="Times New Roman"/>
        <family val="1"/>
      </rPr>
      <t>55,000</t>
    </r>
    <r>
      <rPr>
        <sz val="12"/>
        <rFont val="Times New Roman"/>
        <family val="1"/>
      </rPr>
      <t xml:space="preserve"> for benefits).</t>
    </r>
  </si>
  <si>
    <r>
      <t>FERS Regular/Law Enforcement Retirement Contribution.</t>
    </r>
    <r>
      <rPr>
        <sz val="12"/>
        <rFont val="Times New Roman"/>
        <family val="1"/>
      </rPr>
      <t xml:space="preserve">  On June 11, 2010, the Board of Actuaries of the Civil Service Retirement System recommended a new set of economic assumptions for the Civil Service Retirement System (CSRS) and the Federal Employees Retirement System (FERS).  In accordance with this change, effective October 1, 2011 (FY 2012), the total normal cost of regular retirement under FERS will increase from the current level of 12.5 percent of pay to 12.7 percent.  The total FERS contribution for Law Enforcement retirement will increase from 27.0 percent to 27.6 percent. This will result in new agency contribution rates of 11.9 percent for normal costsl (up from the current 11.7 percent) and 26.3 percent for law enforcement personnel (up from the current 25.7 percent).  The amount requested, </t>
    </r>
    <r>
      <rPr>
        <u/>
        <sz val="12"/>
        <rFont val="Times New Roman"/>
        <family val="1"/>
      </rPr>
      <t>87,000</t>
    </r>
    <r>
      <rPr>
        <sz val="12"/>
        <rFont val="Times New Roman"/>
        <family val="1"/>
      </rPr>
      <t xml:space="preserve">, represents the funds needed to cover this increase. </t>
    </r>
  </si>
  <si>
    <r>
      <t>Security Charges.</t>
    </r>
    <r>
      <rPr>
        <sz val="12"/>
        <color indexed="8"/>
        <rFont val="Times New Roman"/>
        <family val="1"/>
      </rPr>
      <t xml:space="preserve">  Guard Service includes those costs paid directly by DOJ and those paid to Department of Homeland Security (DHS).  The requested increase of $</t>
    </r>
    <r>
      <rPr>
        <u/>
        <sz val="12"/>
        <color indexed="8"/>
        <rFont val="Times New Roman"/>
        <family val="1"/>
      </rPr>
      <t>27,000</t>
    </r>
    <r>
      <rPr>
        <sz val="12"/>
        <color indexed="8"/>
        <rFont val="Times New Roman"/>
        <family val="1"/>
      </rPr>
      <t xml:space="preserve"> is required to meet our commitment to DHS and other security costs.</t>
    </r>
  </si>
  <si>
    <t>2011 Enacted</t>
  </si>
  <si>
    <t xml:space="preserve">2011 Appropriation Enacted </t>
  </si>
  <si>
    <t>Balance Rescissions</t>
  </si>
  <si>
    <t>Transfer/Carryover/Recovery:  FY 2011 funds totaling $7,822,000 represents a $5,000,000 transfer and $1,981,000 carryover for IT related projects and $841,000 in recoveries.</t>
  </si>
  <si>
    <t>Carryover/Recovery:  FY 2012 funds totaling $7,744,000 represents a $7,659,000 carryover for IT related projects and $85,000 in recoveries.</t>
  </si>
  <si>
    <t>FY 2011 Without Balance Rescissions</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</si>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</sst>
</file>

<file path=xl/styles.xml><?xml version="1.0" encoding="utf-8"?>
<styleSheet xmlns="http://schemas.openxmlformats.org/spreadsheetml/2006/main">
  <numFmts count="9">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7" formatCode="_(* #,##0_);_(* \(#,##0\);_(* &quot;-&quot;??_);_(@_)"/>
    <numFmt numFmtId="168" formatCode="_(&quot;$&quot;* #,##0_);_(&quot;$&quot;* \(#,##0\);_(&quot;$&quot;* &quot;-&quot;??_);_(@_)"/>
    <numFmt numFmtId="170" formatCode="0_);\(0\)"/>
    <numFmt numFmtId="171" formatCode="_(* #,##0.00_);_(* \(#,##0.00\);_(* &quot;....&quot;_);_(@_)"/>
  </numFmts>
  <fonts count="71">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b/>
      <i/>
      <sz val="10"/>
      <name val="Arial"/>
      <family val="2"/>
    </font>
    <font>
      <i/>
      <sz val="10"/>
      <name val="Arial"/>
      <family val="2"/>
    </font>
    <font>
      <sz val="14"/>
      <name val="Arial"/>
      <family val="2"/>
    </font>
    <font>
      <sz val="20"/>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6"/>
      <name val="Arial"/>
      <family val="2"/>
    </font>
    <font>
      <b/>
      <sz val="12"/>
      <color indexed="9"/>
      <name val="Arial"/>
      <family val="2"/>
    </font>
    <font>
      <u/>
      <sz val="12"/>
      <name val="Times New Roman"/>
      <family val="1"/>
    </font>
    <font>
      <b/>
      <sz val="9"/>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sz val="10"/>
      <name val="Arial"/>
      <family val="2"/>
    </font>
    <font>
      <sz val="11"/>
      <name val="Times New Roman"/>
      <family val="1"/>
    </font>
    <font>
      <sz val="12"/>
      <color theme="0"/>
      <name val="Arial"/>
      <family val="2"/>
    </font>
    <font>
      <b/>
      <u/>
      <sz val="14"/>
      <name val="Times New Roman"/>
      <family val="1"/>
    </font>
    <font>
      <u/>
      <sz val="11"/>
      <name val="Times New Roman"/>
      <family val="1"/>
    </font>
    <font>
      <sz val="11"/>
      <name val="Arial"/>
      <family val="2"/>
    </font>
    <font>
      <b/>
      <u/>
      <sz val="11"/>
      <name val="Times New Roman"/>
      <family val="1"/>
    </font>
    <font>
      <sz val="12"/>
      <color indexed="10"/>
      <name val="Times New Roman"/>
      <family val="1"/>
    </font>
    <font>
      <u/>
      <sz val="12"/>
      <color indexed="8"/>
      <name val="Times New Roman"/>
      <family val="1"/>
    </font>
    <font>
      <b/>
      <sz val="16"/>
      <color rgb="FF00B050"/>
      <name val="Calibri"/>
      <family val="2"/>
    </font>
    <font>
      <sz val="12"/>
      <color rgb="FF000000"/>
      <name val="Calibri"/>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style="thin">
        <color indexed="8"/>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64"/>
      </left>
      <right/>
      <top style="thin">
        <color indexed="8"/>
      </top>
      <bottom style="thin">
        <color indexed="23"/>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8"/>
      </top>
      <bottom style="medium">
        <color indexed="8"/>
      </bottom>
      <diagonal/>
    </border>
    <border>
      <left style="thin">
        <color indexed="8"/>
      </left>
      <right/>
      <top/>
      <bottom/>
      <diagonal/>
    </border>
    <border>
      <left style="thin">
        <color indexed="8"/>
      </left>
      <right/>
      <top/>
      <bottom style="medium">
        <color indexed="64"/>
      </bottom>
      <diagonal/>
    </border>
    <border>
      <left style="thin">
        <color indexed="8"/>
      </left>
      <right/>
      <top style="hair">
        <color indexed="8"/>
      </top>
      <bottom style="thin">
        <color indexed="64"/>
      </bottom>
      <diagonal/>
    </border>
  </borders>
  <cellStyleXfs count="15">
    <xf numFmtId="0" fontId="0" fillId="0" borderId="0"/>
    <xf numFmtId="43" fontId="17" fillId="0" borderId="0" applyFont="0" applyFill="0" applyBorder="0" applyAlignment="0" applyProtection="0"/>
    <xf numFmtId="43" fontId="14"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0" fontId="13" fillId="0" borderId="0"/>
    <xf numFmtId="0" fontId="60" fillId="0" borderId="0"/>
    <xf numFmtId="0" fontId="17" fillId="0" borderId="0"/>
    <xf numFmtId="0" fontId="17" fillId="0" borderId="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710">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1"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165" fontId="2" fillId="0" borderId="0" xfId="0" applyNumberFormat="1" applyFont="1" applyAlignment="1"/>
    <xf numFmtId="165" fontId="5" fillId="0" borderId="0" xfId="0" applyNumberFormat="1" applyFont="1" applyBorder="1"/>
    <xf numFmtId="0" fontId="17" fillId="0" borderId="0" xfId="7"/>
    <xf numFmtId="0" fontId="19" fillId="0" borderId="2" xfId="7" applyFont="1" applyBorder="1" applyAlignment="1">
      <alignment horizontal="center"/>
    </xf>
    <xf numFmtId="0" fontId="19" fillId="0" borderId="3" xfId="7" applyFont="1" applyBorder="1" applyAlignment="1">
      <alignment horizontal="center"/>
    </xf>
    <xf numFmtId="0" fontId="19" fillId="0" borderId="4" xfId="7" applyFont="1" applyBorder="1" applyAlignment="1">
      <alignment horizontal="center"/>
    </xf>
    <xf numFmtId="0" fontId="8" fillId="0" borderId="5" xfId="7" applyFont="1" applyBorder="1"/>
    <xf numFmtId="0" fontId="8" fillId="0" borderId="3" xfId="7" applyFont="1" applyBorder="1"/>
    <xf numFmtId="5" fontId="19" fillId="0" borderId="0" xfId="7" applyNumberFormat="1" applyFont="1" applyBorder="1"/>
    <xf numFmtId="5" fontId="19" fillId="0" borderId="6" xfId="7" applyNumberFormat="1" applyFont="1" applyBorder="1"/>
    <xf numFmtId="0" fontId="8" fillId="0" borderId="7" xfId="7" applyFont="1" applyBorder="1"/>
    <xf numFmtId="0" fontId="8" fillId="0" borderId="4" xfId="7" applyFont="1" applyBorder="1"/>
    <xf numFmtId="0" fontId="19" fillId="0" borderId="8" xfId="7" applyFont="1" applyBorder="1" applyAlignment="1">
      <alignment horizontal="left"/>
    </xf>
    <xf numFmtId="0" fontId="0" fillId="0" borderId="0" xfId="0" applyBorder="1" applyAlignment="1">
      <alignment vertical="top" wrapText="1"/>
    </xf>
    <xf numFmtId="165" fontId="14" fillId="3" borderId="0" xfId="0" applyNumberFormat="1" applyFont="1" applyFill="1" applyBorder="1"/>
    <xf numFmtId="0" fontId="27" fillId="0" borderId="0" xfId="0" applyFont="1"/>
    <xf numFmtId="165" fontId="1" fillId="0" borderId="0" xfId="0" applyNumberFormat="1" applyFont="1" applyFill="1" applyAlignment="1"/>
    <xf numFmtId="0" fontId="8" fillId="0" borderId="9" xfId="7" applyFont="1" applyBorder="1"/>
    <xf numFmtId="0" fontId="8" fillId="0" borderId="9" xfId="7" applyFont="1" applyBorder="1" applyAlignment="1">
      <alignment horizontal="center"/>
    </xf>
    <xf numFmtId="3" fontId="5" fillId="0" borderId="11" xfId="0" applyNumberFormat="1" applyFont="1" applyBorder="1" applyAlignment="1"/>
    <xf numFmtId="0" fontId="17" fillId="0" borderId="0" xfId="7" applyBorder="1"/>
    <xf numFmtId="165" fontId="26" fillId="0" borderId="0" xfId="0" applyNumberFormat="1" applyFont="1" applyFill="1" applyBorder="1"/>
    <xf numFmtId="165" fontId="0" fillId="0" borderId="0" xfId="0" applyNumberFormat="1" applyFill="1" applyBorder="1"/>
    <xf numFmtId="165" fontId="5" fillId="0" borderId="0" xfId="0" applyNumberFormat="1" applyFont="1" applyFill="1" applyAlignment="1"/>
    <xf numFmtId="165" fontId="6" fillId="4" borderId="0" xfId="0" applyNumberFormat="1" applyFont="1" applyFill="1" applyAlignment="1">
      <alignment horizontal="right"/>
    </xf>
    <xf numFmtId="165" fontId="6" fillId="4" borderId="0" xfId="0" applyNumberFormat="1" applyFont="1" applyFill="1" applyAlignment="1"/>
    <xf numFmtId="5" fontId="23" fillId="2" borderId="12" xfId="0" applyNumberFormat="1" applyFont="1" applyFill="1" applyBorder="1" applyAlignment="1"/>
    <xf numFmtId="5" fontId="23" fillId="2" borderId="11" xfId="0" applyNumberFormat="1" applyFont="1" applyFill="1" applyBorder="1" applyAlignment="1"/>
    <xf numFmtId="0" fontId="0" fillId="0" borderId="0" xfId="0" applyBorder="1" applyAlignment="1">
      <alignment horizontal="center"/>
    </xf>
    <xf numFmtId="0" fontId="0" fillId="0" borderId="0" xfId="0" applyAlignment="1">
      <alignment horizontal="center"/>
    </xf>
    <xf numFmtId="3" fontId="15" fillId="0" borderId="0" xfId="0" applyNumberFormat="1" applyFont="1" applyAlignment="1">
      <alignment horizontal="centerContinuous"/>
    </xf>
    <xf numFmtId="165" fontId="15" fillId="0" borderId="0" xfId="0" applyNumberFormat="1" applyFont="1" applyAlignment="1">
      <alignment horizontal="centerContinuous"/>
    </xf>
    <xf numFmtId="165" fontId="13" fillId="4" borderId="0" xfId="0" applyNumberFormat="1" applyFont="1" applyFill="1"/>
    <xf numFmtId="165" fontId="13" fillId="4" borderId="0" xfId="0" applyNumberFormat="1" applyFont="1" applyFill="1" applyAlignment="1">
      <alignment horizontal="centerContinuous"/>
    </xf>
    <xf numFmtId="0" fontId="13" fillId="4" borderId="0" xfId="0" applyFont="1" applyFill="1" applyBorder="1" applyAlignment="1">
      <alignment vertical="top" wrapText="1"/>
    </xf>
    <xf numFmtId="165" fontId="6" fillId="0" borderId="0" xfId="0" applyNumberFormat="1" applyFont="1" applyFill="1" applyBorder="1" applyAlignment="1"/>
    <xf numFmtId="0" fontId="0" fillId="0" borderId="0" xfId="0" applyFill="1" applyBorder="1" applyAlignment="1">
      <alignment vertical="top" wrapText="1"/>
    </xf>
    <xf numFmtId="165" fontId="13" fillId="4" borderId="0" xfId="0" applyNumberFormat="1" applyFont="1" applyFill="1" applyAlignment="1"/>
    <xf numFmtId="0" fontId="20" fillId="0" borderId="0" xfId="0" applyFont="1" applyFill="1" applyAlignment="1">
      <alignment horizontal="centerContinuous"/>
    </xf>
    <xf numFmtId="0" fontId="13" fillId="4" borderId="0" xfId="0" applyFont="1" applyFill="1"/>
    <xf numFmtId="0" fontId="13" fillId="4" borderId="0" xfId="0" applyFont="1" applyFill="1" applyAlignment="1"/>
    <xf numFmtId="0" fontId="14" fillId="4" borderId="0" xfId="7" applyFont="1" applyFill="1"/>
    <xf numFmtId="0" fontId="13" fillId="0" borderId="0" xfId="0" applyFont="1" applyFill="1" applyBorder="1" applyAlignment="1">
      <alignment vertical="top" wrapText="1"/>
    </xf>
    <xf numFmtId="0" fontId="13" fillId="0" borderId="0" xfId="0" applyFont="1" applyFill="1" applyBorder="1" applyAlignment="1"/>
    <xf numFmtId="165" fontId="18" fillId="4" borderId="0" xfId="0" applyNumberFormat="1" applyFont="1" applyFill="1" applyAlignment="1">
      <alignment horizontal="centerContinuous"/>
    </xf>
    <xf numFmtId="165" fontId="18" fillId="4" borderId="0" xfId="0" applyNumberFormat="1" applyFont="1" applyFill="1" applyBorder="1" applyAlignment="1">
      <alignment horizontal="centerContinuous"/>
    </xf>
    <xf numFmtId="165" fontId="13" fillId="4" borderId="0" xfId="0" applyNumberFormat="1" applyFont="1" applyFill="1" applyBorder="1" applyAlignment="1">
      <alignment horizontal="centerContinuous"/>
    </xf>
    <xf numFmtId="0" fontId="36" fillId="0" borderId="0" xfId="0" applyFont="1" applyFill="1" applyBorder="1" applyAlignment="1">
      <alignment vertical="top" wrapText="1"/>
    </xf>
    <xf numFmtId="0" fontId="34" fillId="0" borderId="0" xfId="7" applyFont="1" applyFill="1" applyAlignment="1"/>
    <xf numFmtId="0" fontId="33" fillId="0" borderId="0" xfId="7" applyFont="1" applyFill="1" applyAlignment="1"/>
    <xf numFmtId="165" fontId="5" fillId="0" borderId="0" xfId="0" applyNumberFormat="1" applyFont="1" applyBorder="1" applyAlignment="1"/>
    <xf numFmtId="164" fontId="22" fillId="2" borderId="11" xfId="0" applyNumberFormat="1" applyFont="1" applyFill="1" applyBorder="1" applyAlignment="1"/>
    <xf numFmtId="165" fontId="38" fillId="0" borderId="0" xfId="0" applyNumberFormat="1" applyFont="1"/>
    <xf numFmtId="165" fontId="39" fillId="0" borderId="0" xfId="0" applyNumberFormat="1" applyFont="1" applyAlignment="1"/>
    <xf numFmtId="165" fontId="40" fillId="2" borderId="0" xfId="0" applyNumberFormat="1" applyFont="1" applyFill="1" applyAlignment="1"/>
    <xf numFmtId="0" fontId="41" fillId="0" borderId="0" xfId="7" applyFont="1"/>
    <xf numFmtId="170" fontId="23" fillId="2" borderId="15" xfId="0" applyNumberFormat="1" applyFont="1" applyFill="1" applyBorder="1" applyAlignment="1"/>
    <xf numFmtId="0" fontId="44" fillId="0" borderId="0" xfId="0" applyFont="1"/>
    <xf numFmtId="165" fontId="43" fillId="0" borderId="0" xfId="0" applyNumberFormat="1" applyFont="1"/>
    <xf numFmtId="165" fontId="26" fillId="0" borderId="0" xfId="0" applyNumberFormat="1" applyFont="1"/>
    <xf numFmtId="165" fontId="26" fillId="0" borderId="0" xfId="0" applyNumberFormat="1" applyFont="1" applyAlignment="1"/>
    <xf numFmtId="3" fontId="43" fillId="2" borderId="0" xfId="0" applyNumberFormat="1" applyFont="1" applyFill="1" applyAlignment="1"/>
    <xf numFmtId="3" fontId="47" fillId="2" borderId="0" xfId="0" applyNumberFormat="1" applyFont="1" applyFill="1" applyAlignment="1"/>
    <xf numFmtId="3" fontId="47" fillId="2" borderId="0" xfId="0" applyNumberFormat="1" applyFont="1" applyFill="1" applyBorder="1" applyAlignment="1"/>
    <xf numFmtId="0" fontId="26" fillId="0" borderId="0" xfId="0" applyFont="1"/>
    <xf numFmtId="165" fontId="44" fillId="0" borderId="0" xfId="0" applyNumberFormat="1" applyFont="1"/>
    <xf numFmtId="165" fontId="44" fillId="0" borderId="0" xfId="0" applyNumberFormat="1" applyFont="1" applyBorder="1"/>
    <xf numFmtId="165" fontId="48" fillId="0" borderId="0" xfId="0" applyNumberFormat="1" applyFont="1" applyAlignment="1"/>
    <xf numFmtId="165" fontId="49" fillId="0" borderId="0" xfId="0" applyNumberFormat="1" applyFont="1" applyAlignment="1"/>
    <xf numFmtId="3" fontId="46" fillId="0" borderId="0" xfId="0" applyNumberFormat="1" applyFont="1" applyAlignment="1"/>
    <xf numFmtId="3" fontId="45" fillId="0" borderId="0" xfId="0" applyNumberFormat="1" applyFont="1" applyAlignment="1"/>
    <xf numFmtId="0" fontId="44" fillId="0" borderId="0" xfId="7" applyFont="1"/>
    <xf numFmtId="0" fontId="37" fillId="0" borderId="0" xfId="7" applyFont="1"/>
    <xf numFmtId="37" fontId="5" fillId="0" borderId="9" xfId="0" applyNumberFormat="1" applyFont="1" applyBorder="1" applyAlignment="1"/>
    <xf numFmtId="37" fontId="5" fillId="0" borderId="12" xfId="0" applyNumberFormat="1" applyFont="1" applyBorder="1" applyAlignment="1"/>
    <xf numFmtId="37" fontId="5"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19" fillId="0" borderId="8" xfId="7" applyNumberFormat="1" applyFont="1" applyBorder="1"/>
    <xf numFmtId="37" fontId="19" fillId="0" borderId="0" xfId="7" applyNumberFormat="1" applyFont="1" applyBorder="1"/>
    <xf numFmtId="37" fontId="6" fillId="2" borderId="1" xfId="0" applyNumberFormat="1" applyFont="1" applyFill="1" applyBorder="1" applyAlignment="1"/>
    <xf numFmtId="37" fontId="6" fillId="2" borderId="18" xfId="0" applyNumberFormat="1" applyFont="1" applyFill="1" applyBorder="1" applyAlignment="1"/>
    <xf numFmtId="37" fontId="6" fillId="2" borderId="12" xfId="0" applyNumberFormat="1" applyFont="1" applyFill="1" applyBorder="1" applyAlignment="1"/>
    <xf numFmtId="37" fontId="0" fillId="3" borderId="0" xfId="0" applyNumberFormat="1" applyFill="1" applyBorder="1"/>
    <xf numFmtId="37" fontId="21" fillId="2" borderId="22" xfId="0" applyNumberFormat="1" applyFont="1" applyFill="1" applyBorder="1" applyAlignment="1"/>
    <xf numFmtId="37" fontId="21" fillId="2" borderId="15" xfId="0" applyNumberFormat="1" applyFont="1" applyFill="1" applyBorder="1" applyAlignment="1"/>
    <xf numFmtId="37" fontId="21" fillId="2" borderId="11" xfId="0" applyNumberFormat="1" applyFont="1" applyFill="1" applyBorder="1" applyAlignment="1"/>
    <xf numFmtId="37" fontId="22" fillId="2" borderId="29" xfId="0" applyNumberFormat="1" applyFont="1" applyFill="1" applyBorder="1" applyAlignment="1"/>
    <xf numFmtId="4" fontId="21" fillId="2" borderId="15" xfId="0" applyNumberFormat="1" applyFont="1" applyFill="1" applyBorder="1" applyAlignment="1"/>
    <xf numFmtId="4" fontId="21" fillId="2" borderId="15" xfId="0" applyNumberFormat="1" applyFont="1" applyFill="1" applyBorder="1" applyAlignment="1">
      <alignment horizontal="right"/>
    </xf>
    <xf numFmtId="4" fontId="21" fillId="2" borderId="30" xfId="0" applyNumberFormat="1" applyFont="1" applyFill="1" applyBorder="1" applyAlignment="1">
      <alignment horizontal="right"/>
    </xf>
    <xf numFmtId="4" fontId="21" fillId="2" borderId="30" xfId="0" applyNumberFormat="1" applyFont="1" applyFill="1" applyBorder="1" applyAlignment="1"/>
    <xf numFmtId="4" fontId="5" fillId="0" borderId="15" xfId="0" applyNumberFormat="1" applyFont="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2"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29" xfId="0" applyNumberFormat="1" applyFont="1" applyFill="1" applyBorder="1" applyAlignment="1"/>
    <xf numFmtId="37" fontId="6" fillId="2" borderId="32" xfId="0" applyNumberFormat="1" applyFont="1" applyFill="1" applyBorder="1" applyAlignment="1"/>
    <xf numFmtId="0" fontId="16" fillId="0" borderId="0" xfId="0" applyFont="1"/>
    <xf numFmtId="0" fontId="0" fillId="0" borderId="0" xfId="0" applyAlignment="1">
      <alignment vertical="top"/>
    </xf>
    <xf numFmtId="37" fontId="22" fillId="2" borderId="34" xfId="0" applyNumberFormat="1" applyFont="1" applyFill="1" applyBorder="1" applyAlignment="1"/>
    <xf numFmtId="37" fontId="6" fillId="2" borderId="37" xfId="0" applyNumberFormat="1" applyFont="1" applyFill="1" applyBorder="1" applyAlignment="1"/>
    <xf numFmtId="37" fontId="6" fillId="0" borderId="37" xfId="0" applyNumberFormat="1" applyFont="1" applyFill="1" applyBorder="1" applyAlignment="1"/>
    <xf numFmtId="37" fontId="15" fillId="0" borderId="14" xfId="0" applyNumberFormat="1" applyFont="1" applyBorder="1" applyAlignment="1">
      <alignment horizontal="right"/>
    </xf>
    <xf numFmtId="37" fontId="22" fillId="2" borderId="32" xfId="0" applyNumberFormat="1" applyFont="1" applyFill="1" applyBorder="1" applyAlignment="1"/>
    <xf numFmtId="165" fontId="35" fillId="0" borderId="0" xfId="0" applyNumberFormat="1" applyFont="1" applyAlignment="1"/>
    <xf numFmtId="0" fontId="52" fillId="2" borderId="0" xfId="0" applyFont="1" applyFill="1" applyProtection="1">
      <protection hidden="1"/>
    </xf>
    <xf numFmtId="164" fontId="15" fillId="0" borderId="40" xfId="0" applyNumberFormat="1" applyFont="1" applyBorder="1" applyAlignment="1"/>
    <xf numFmtId="3" fontId="22" fillId="2" borderId="41" xfId="0" applyNumberFormat="1" applyFont="1" applyFill="1" applyBorder="1" applyAlignment="1"/>
    <xf numFmtId="165" fontId="13" fillId="3" borderId="0" xfId="0" applyNumberFormat="1" applyFont="1" applyFill="1" applyBorder="1"/>
    <xf numFmtId="1" fontId="15" fillId="0" borderId="17" xfId="0" applyNumberFormat="1" applyFont="1" applyBorder="1" applyAlignment="1">
      <alignment horizontal="right"/>
    </xf>
    <xf numFmtId="0" fontId="12"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5" fillId="0" borderId="3" xfId="0" applyNumberFormat="1" applyFont="1" applyBorder="1" applyAlignment="1"/>
    <xf numFmtId="164" fontId="15"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42" xfId="0" applyNumberFormat="1" applyFont="1" applyFill="1" applyBorder="1" applyAlignment="1"/>
    <xf numFmtId="0" fontId="22" fillId="2" borderId="44" xfId="0" applyNumberFormat="1" applyFont="1" applyFill="1" applyBorder="1" applyAlignment="1">
      <alignment horizontal="right"/>
    </xf>
    <xf numFmtId="0" fontId="22" fillId="2" borderId="46" xfId="0" applyNumberFormat="1" applyFont="1" applyFill="1" applyBorder="1" applyAlignment="1">
      <alignment horizontal="right"/>
    </xf>
    <xf numFmtId="0" fontId="16" fillId="0" borderId="0" xfId="0" applyNumberFormat="1" applyFont="1" applyAlignment="1"/>
    <xf numFmtId="0" fontId="21" fillId="0" borderId="15" xfId="0" applyNumberFormat="1" applyFont="1" applyFill="1" applyBorder="1" applyAlignment="1">
      <alignment horizontal="left"/>
    </xf>
    <xf numFmtId="0" fontId="21" fillId="2" borderId="15" xfId="0" applyNumberFormat="1" applyFont="1" applyFill="1" applyBorder="1" applyAlignment="1">
      <alignment horizontal="left"/>
    </xf>
    <xf numFmtId="0" fontId="22" fillId="2" borderId="29" xfId="0" applyNumberFormat="1" applyFont="1" applyFill="1" applyBorder="1" applyAlignment="1">
      <alignment horizontal="left"/>
    </xf>
    <xf numFmtId="0" fontId="22" fillId="2" borderId="15" xfId="0" applyNumberFormat="1" applyFont="1" applyFill="1" applyBorder="1" applyAlignment="1">
      <alignment horizontal="left"/>
    </xf>
    <xf numFmtId="0" fontId="22" fillId="2" borderId="30" xfId="0" applyNumberFormat="1" applyFont="1" applyFill="1" applyBorder="1" applyAlignment="1">
      <alignment horizontal="left"/>
    </xf>
    <xf numFmtId="0" fontId="22" fillId="2" borderId="48" xfId="0" applyNumberFormat="1" applyFont="1" applyFill="1" applyBorder="1" applyAlignment="1">
      <alignment horizontal="right"/>
    </xf>
    <xf numFmtId="0" fontId="22" fillId="2" borderId="49" xfId="0" applyNumberFormat="1" applyFont="1" applyFill="1" applyBorder="1" applyAlignment="1">
      <alignment horizontal="right"/>
    </xf>
    <xf numFmtId="0" fontId="6" fillId="2" borderId="51"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37" xfId="0" applyNumberFormat="1" applyFont="1" applyFill="1" applyBorder="1" applyAlignment="1">
      <alignment horizontal="left" indent="1"/>
    </xf>
    <xf numFmtId="0" fontId="6" fillId="2" borderId="52"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3"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3" fillId="2" borderId="48" xfId="0" applyNumberFormat="1" applyFont="1" applyFill="1" applyBorder="1" applyAlignment="1">
      <alignment horizontal="right"/>
    </xf>
    <xf numFmtId="0" fontId="23" fillId="2" borderId="49" xfId="0" applyNumberFormat="1" applyFont="1" applyFill="1" applyBorder="1" applyAlignment="1">
      <alignment horizontal="right"/>
    </xf>
    <xf numFmtId="0" fontId="23" fillId="2" borderId="50" xfId="0" applyNumberFormat="1" applyFont="1" applyFill="1" applyBorder="1" applyAlignment="1">
      <alignment horizontal="right"/>
    </xf>
    <xf numFmtId="0" fontId="5" fillId="0" borderId="15" xfId="0" applyNumberFormat="1" applyFont="1" applyBorder="1" applyAlignment="1"/>
    <xf numFmtId="0" fontId="5" fillId="0" borderId="11" xfId="0" applyNumberFormat="1" applyFont="1" applyBorder="1" applyAlignment="1"/>
    <xf numFmtId="0" fontId="5" fillId="0" borderId="7" xfId="0" applyNumberFormat="1" applyFont="1" applyBorder="1" applyAlignment="1"/>
    <xf numFmtId="0" fontId="15" fillId="0" borderId="3" xfId="0" applyNumberFormat="1" applyFont="1" applyBorder="1" applyAlignment="1"/>
    <xf numFmtId="0" fontId="5" fillId="0" borderId="53" xfId="0" applyNumberFormat="1" applyFont="1" applyBorder="1" applyAlignment="1"/>
    <xf numFmtId="0" fontId="5" fillId="0" borderId="54" xfId="0" applyNumberFormat="1" applyFont="1" applyBorder="1" applyAlignment="1"/>
    <xf numFmtId="0" fontId="5" fillId="0" borderId="11" xfId="0" applyNumberFormat="1" applyFont="1" applyBorder="1" applyAlignment="1">
      <alignment horizontal="fill"/>
    </xf>
    <xf numFmtId="0" fontId="5" fillId="0" borderId="3" xfId="0" applyNumberFormat="1" applyFont="1" applyBorder="1" applyAlignment="1">
      <alignment horizontal="fill"/>
    </xf>
    <xf numFmtId="0" fontId="5" fillId="0" borderId="3" xfId="0" applyNumberFormat="1" applyFont="1" applyBorder="1" applyAlignment="1"/>
    <xf numFmtId="0" fontId="5" fillId="0" borderId="48" xfId="0" applyNumberFormat="1" applyFont="1" applyBorder="1" applyAlignment="1">
      <alignment horizontal="right"/>
    </xf>
    <xf numFmtId="0" fontId="5" fillId="0" borderId="49" xfId="0" applyNumberFormat="1" applyFont="1" applyBorder="1" applyAlignment="1">
      <alignment horizontal="center"/>
    </xf>
    <xf numFmtId="0" fontId="5" fillId="0" borderId="49" xfId="0" applyNumberFormat="1" applyFont="1" applyBorder="1" applyAlignment="1">
      <alignment horizontal="right"/>
    </xf>
    <xf numFmtId="0" fontId="5" fillId="0" borderId="48" xfId="0" applyNumberFormat="1" applyFont="1" applyBorder="1" applyAlignment="1">
      <alignment horizontal="center"/>
    </xf>
    <xf numFmtId="0" fontId="5" fillId="0" borderId="50" xfId="0" applyNumberFormat="1" applyFont="1" applyBorder="1" applyAlignment="1">
      <alignment horizontal="right"/>
    </xf>
    <xf numFmtId="37" fontId="15" fillId="0" borderId="37" xfId="0" applyNumberFormat="1" applyFont="1" applyBorder="1" applyAlignment="1">
      <alignment horizontal="center"/>
    </xf>
    <xf numFmtId="37" fontId="15"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55" xfId="0" applyNumberFormat="1" applyFont="1" applyBorder="1" applyAlignment="1">
      <alignment horizontal="center"/>
    </xf>
    <xf numFmtId="37" fontId="5" fillId="0" borderId="0" xfId="0" applyNumberFormat="1" applyFont="1" applyBorder="1" applyAlignment="1"/>
    <xf numFmtId="5" fontId="6" fillId="2" borderId="11" xfId="0" applyNumberFormat="1" applyFont="1" applyFill="1" applyBorder="1" applyAlignment="1"/>
    <xf numFmtId="5" fontId="6" fillId="2" borderId="12" xfId="0" applyNumberFormat="1" applyFont="1" applyFill="1" applyBorder="1" applyAlignment="1"/>
    <xf numFmtId="0" fontId="24" fillId="2" borderId="56" xfId="0" applyNumberFormat="1" applyFont="1" applyFill="1" applyBorder="1" applyAlignment="1">
      <alignment horizontal="left" indent="5"/>
    </xf>
    <xf numFmtId="165" fontId="1" fillId="0" borderId="0" xfId="0" applyNumberFormat="1" applyFont="1" applyBorder="1"/>
    <xf numFmtId="0" fontId="5" fillId="0" borderId="29" xfId="0" applyNumberFormat="1" applyFont="1" applyBorder="1" applyAlignment="1"/>
    <xf numFmtId="0" fontId="15" fillId="0" borderId="48" xfId="0" applyNumberFormat="1" applyFont="1" applyBorder="1" applyAlignment="1">
      <alignment horizontal="right"/>
    </xf>
    <xf numFmtId="0" fontId="15" fillId="0" borderId="49" xfId="0" applyNumberFormat="1" applyFont="1" applyBorder="1" applyAlignment="1">
      <alignment horizontal="right"/>
    </xf>
    <xf numFmtId="0" fontId="15" fillId="0" borderId="50" xfId="0" applyNumberFormat="1" applyFont="1" applyBorder="1" applyAlignment="1">
      <alignment horizontal="right"/>
    </xf>
    <xf numFmtId="0" fontId="15" fillId="0" borderId="29" xfId="0" applyNumberFormat="1" applyFont="1" applyBorder="1" applyAlignment="1">
      <alignment horizontal="left" indent="3"/>
    </xf>
    <xf numFmtId="37" fontId="15" fillId="0" borderId="7" xfId="0" applyNumberFormat="1" applyFont="1" applyBorder="1" applyAlignment="1"/>
    <xf numFmtId="37" fontId="15" fillId="0" borderId="3" xfId="0" applyNumberFormat="1" applyFont="1" applyBorder="1" applyAlignment="1"/>
    <xf numFmtId="5" fontId="15" fillId="0" borderId="3" xfId="0" applyNumberFormat="1" applyFont="1" applyBorder="1" applyAlignment="1"/>
    <xf numFmtId="5" fontId="15" fillId="0" borderId="32" xfId="0" applyNumberFormat="1" applyFont="1" applyBorder="1" applyAlignment="1"/>
    <xf numFmtId="5" fontId="15" fillId="0" borderId="4" xfId="0" applyNumberFormat="1" applyFont="1" applyBorder="1" applyAlignment="1"/>
    <xf numFmtId="37" fontId="5" fillId="0" borderId="4" xfId="0" applyNumberFormat="1" applyFont="1" applyBorder="1" applyAlignment="1"/>
    <xf numFmtId="37" fontId="5" fillId="0" borderId="29" xfId="0" applyNumberFormat="1" applyFont="1" applyBorder="1" applyAlignment="1"/>
    <xf numFmtId="37" fontId="5" fillId="0" borderId="32" xfId="0" applyNumberFormat="1" applyFont="1" applyBorder="1" applyAlignment="1"/>
    <xf numFmtId="37" fontId="5" fillId="0" borderId="19" xfId="0" applyNumberFormat="1" applyFont="1" applyBorder="1" applyAlignment="1"/>
    <xf numFmtId="0" fontId="5" fillId="0" borderId="52" xfId="0" applyNumberFormat="1" applyFont="1" applyBorder="1" applyAlignment="1"/>
    <xf numFmtId="0" fontId="5" fillId="0" borderId="13" xfId="0" applyNumberFormat="1" applyFont="1" applyBorder="1" applyAlignment="1">
      <alignment horizontal="left" indent="3"/>
    </xf>
    <xf numFmtId="0" fontId="5" fillId="0" borderId="37"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3" fontId="6" fillId="2" borderId="0" xfId="0" applyNumberFormat="1" applyFont="1" applyFill="1" applyAlignment="1"/>
    <xf numFmtId="165" fontId="46" fillId="0" borderId="0" xfId="0" applyNumberFormat="1" applyFont="1" applyAlignment="1"/>
    <xf numFmtId="165" fontId="45" fillId="0" borderId="0" xfId="0" applyNumberFormat="1" applyFont="1" applyAlignment="1"/>
    <xf numFmtId="37" fontId="5" fillId="0" borderId="31" xfId="0" applyNumberFormat="1" applyFont="1" applyBorder="1" applyAlignment="1"/>
    <xf numFmtId="0" fontId="41" fillId="0" borderId="0" xfId="8" applyFont="1"/>
    <xf numFmtId="0" fontId="0" fillId="0" borderId="0" xfId="0" applyAlignment="1"/>
    <xf numFmtId="0" fontId="17" fillId="0" borderId="0" xfId="8"/>
    <xf numFmtId="0" fontId="15" fillId="0" borderId="0" xfId="8" applyFont="1"/>
    <xf numFmtId="0" fontId="19" fillId="0" borderId="0" xfId="8" applyFont="1"/>
    <xf numFmtId="0" fontId="8" fillId="0" borderId="0" xfId="8" applyFont="1"/>
    <xf numFmtId="0" fontId="8" fillId="0" borderId="0" xfId="8" applyFont="1" applyFill="1" applyAlignment="1">
      <alignment vertical="center"/>
    </xf>
    <xf numFmtId="0" fontId="19" fillId="0" borderId="0" xfId="8" applyFont="1" applyFill="1" applyBorder="1" applyAlignment="1">
      <alignment horizontal="centerContinuous"/>
    </xf>
    <xf numFmtId="0" fontId="8" fillId="0" borderId="8" xfId="8" applyFont="1" applyFill="1" applyBorder="1" applyAlignment="1">
      <alignment horizontal="center"/>
    </xf>
    <xf numFmtId="0" fontId="8" fillId="0" borderId="31" xfId="8" applyFont="1" applyFill="1" applyBorder="1" applyAlignment="1">
      <alignment horizontal="center"/>
    </xf>
    <xf numFmtId="0" fontId="8" fillId="0" borderId="0" xfId="8" applyFont="1" applyFill="1"/>
    <xf numFmtId="0" fontId="8" fillId="0" borderId="0" xfId="8" applyFont="1" applyFill="1" applyBorder="1" applyAlignment="1">
      <alignment horizontal="center"/>
    </xf>
    <xf numFmtId="0" fontId="8" fillId="0" borderId="7" xfId="8" applyFont="1" applyFill="1" applyBorder="1" applyAlignment="1">
      <alignment horizontal="center" wrapText="1"/>
    </xf>
    <xf numFmtId="0" fontId="8" fillId="0" borderId="4" xfId="8" applyFont="1" applyFill="1" applyBorder="1" applyAlignment="1">
      <alignment horizontal="center" wrapText="1"/>
    </xf>
    <xf numFmtId="0" fontId="56" fillId="0" borderId="0" xfId="8" applyFont="1" applyFill="1" applyBorder="1" applyAlignment="1">
      <alignment horizontal="center"/>
    </xf>
    <xf numFmtId="0" fontId="8" fillId="0" borderId="2" xfId="8" applyFont="1" applyBorder="1"/>
    <xf numFmtId="37" fontId="8" fillId="0" borderId="8" xfId="8" applyNumberFormat="1" applyFont="1" applyBorder="1"/>
    <xf numFmtId="37" fontId="8" fillId="0" borderId="31" xfId="8" applyNumberFormat="1" applyFont="1" applyBorder="1"/>
    <xf numFmtId="3" fontId="8" fillId="0" borderId="0" xfId="8" applyNumberFormat="1" applyFont="1"/>
    <xf numFmtId="37" fontId="8" fillId="0" borderId="0" xfId="8" applyNumberFormat="1" applyFont="1" applyBorder="1"/>
    <xf numFmtId="37" fontId="8" fillId="0" borderId="53" xfId="8" applyNumberFormat="1" applyFont="1" applyBorder="1"/>
    <xf numFmtId="0" fontId="8" fillId="0" borderId="0" xfId="8" applyFont="1" applyBorder="1"/>
    <xf numFmtId="0" fontId="19" fillId="0" borderId="6" xfId="8" applyFont="1" applyBorder="1"/>
    <xf numFmtId="37" fontId="8" fillId="0" borderId="31" xfId="3" applyNumberFormat="1" applyFont="1" applyBorder="1"/>
    <xf numFmtId="168" fontId="19" fillId="0" borderId="0" xfId="3" applyNumberFormat="1" applyFont="1" applyBorder="1"/>
    <xf numFmtId="0" fontId="8" fillId="0" borderId="6" xfId="8" applyFont="1" applyBorder="1"/>
    <xf numFmtId="3" fontId="8" fillId="0" borderId="8" xfId="1" applyNumberFormat="1" applyFont="1" applyBorder="1"/>
    <xf numFmtId="3" fontId="8" fillId="0" borderId="6" xfId="1" applyNumberFormat="1" applyFont="1" applyBorder="1"/>
    <xf numFmtId="167" fontId="8" fillId="0" borderId="0" xfId="1" applyNumberFormat="1" applyFont="1" applyBorder="1"/>
    <xf numFmtId="167" fontId="19" fillId="0" borderId="0" xfId="1" applyNumberFormat="1" applyFont="1" applyBorder="1"/>
    <xf numFmtId="0" fontId="57" fillId="0" borderId="0" xfId="8" applyFont="1"/>
    <xf numFmtId="37" fontId="19" fillId="0" borderId="29" xfId="1" applyNumberFormat="1" applyFont="1" applyBorder="1"/>
    <xf numFmtId="0" fontId="19" fillId="0" borderId="58" xfId="8" applyFont="1" applyBorder="1" applyAlignment="1">
      <alignment horizontal="left"/>
    </xf>
    <xf numFmtId="0" fontId="19" fillId="0" borderId="59" xfId="8" applyFont="1" applyBorder="1" applyAlignment="1">
      <alignment horizontal="left"/>
    </xf>
    <xf numFmtId="167" fontId="19" fillId="0" borderId="0" xfId="8" applyNumberFormat="1" applyFont="1" applyBorder="1" applyAlignment="1">
      <alignment horizontal="left"/>
    </xf>
    <xf numFmtId="168" fontId="19" fillId="0" borderId="0" xfId="3" applyNumberFormat="1" applyFont="1" applyBorder="1" applyAlignment="1">
      <alignment horizontal="left"/>
    </xf>
    <xf numFmtId="0" fontId="57" fillId="0" borderId="0" xfId="8" applyFont="1" applyAlignment="1">
      <alignment horizontal="left"/>
    </xf>
    <xf numFmtId="0" fontId="57" fillId="0" borderId="0" xfId="8" applyFont="1" applyBorder="1" applyAlignment="1">
      <alignment horizontal="left"/>
    </xf>
    <xf numFmtId="0" fontId="19" fillId="0" borderId="0" xfId="8" applyFont="1" applyBorder="1" applyAlignment="1">
      <alignment horizontal="left"/>
    </xf>
    <xf numFmtId="0" fontId="14" fillId="0" borderId="0" xfId="8" applyFont="1" applyFill="1"/>
    <xf numFmtId="0" fontId="13" fillId="0" borderId="0" xfId="0" applyFont="1" applyFill="1" applyBorder="1" applyAlignment="1">
      <alignment wrapText="1"/>
    </xf>
    <xf numFmtId="0" fontId="13" fillId="5" borderId="0" xfId="0" applyFont="1" applyFill="1" applyBorder="1" applyAlignment="1">
      <alignment vertical="top" wrapText="1"/>
    </xf>
    <xf numFmtId="0" fontId="13" fillId="5" borderId="0" xfId="0" applyFont="1" applyFill="1" applyBorder="1" applyAlignment="1"/>
    <xf numFmtId="0" fontId="14" fillId="5" borderId="0" xfId="8" applyFont="1" applyFill="1"/>
    <xf numFmtId="0" fontId="62" fillId="0" borderId="0" xfId="0" applyFont="1"/>
    <xf numFmtId="0" fontId="6" fillId="2" borderId="15" xfId="0" applyNumberFormat="1" applyFont="1" applyFill="1" applyBorder="1" applyAlignment="1">
      <alignment horizontal="left" indent="1"/>
    </xf>
    <xf numFmtId="0" fontId="23" fillId="0" borderId="54" xfId="0" applyNumberFormat="1" applyFont="1" applyFill="1" applyBorder="1" applyAlignment="1">
      <alignment horizontal="left" indent="2"/>
    </xf>
    <xf numFmtId="37" fontId="23" fillId="0" borderId="54" xfId="0" applyNumberFormat="1" applyFont="1" applyFill="1" applyBorder="1" applyAlignment="1"/>
    <xf numFmtId="37" fontId="23" fillId="0" borderId="62" xfId="0" applyNumberFormat="1" applyFont="1" applyFill="1" applyBorder="1" applyAlignment="1"/>
    <xf numFmtId="37" fontId="23" fillId="0" borderId="63" xfId="0" applyNumberFormat="1" applyFont="1" applyFill="1" applyBorder="1" applyAlignment="1"/>
    <xf numFmtId="0" fontId="23" fillId="0" borderId="64" xfId="0" applyNumberFormat="1" applyFont="1" applyFill="1" applyBorder="1" applyAlignment="1">
      <alignment horizontal="left" indent="2"/>
    </xf>
    <xf numFmtId="37" fontId="23" fillId="0" borderId="51" xfId="0" applyNumberFormat="1" applyFont="1" applyFill="1" applyBorder="1" applyAlignment="1"/>
    <xf numFmtId="37" fontId="23" fillId="0" borderId="65" xfId="0" applyNumberFormat="1" applyFont="1" applyFill="1" applyBorder="1" applyAlignment="1"/>
    <xf numFmtId="37" fontId="23" fillId="0" borderId="66" xfId="0" applyNumberFormat="1" applyFont="1" applyFill="1" applyBorder="1" applyAlignment="1"/>
    <xf numFmtId="37" fontId="6" fillId="2" borderId="19" xfId="0" applyNumberFormat="1" applyFont="1" applyFill="1" applyBorder="1" applyAlignment="1"/>
    <xf numFmtId="37" fontId="6" fillId="2" borderId="13" xfId="0" applyNumberFormat="1" applyFont="1" applyFill="1" applyBorder="1" applyAlignment="1"/>
    <xf numFmtId="3" fontId="13" fillId="0" borderId="0" xfId="0" applyNumberFormat="1" applyFont="1" applyAlignment="1"/>
    <xf numFmtId="165" fontId="13" fillId="0" borderId="0" xfId="0" applyNumberFormat="1" applyFont="1" applyAlignment="1"/>
    <xf numFmtId="3" fontId="26" fillId="0" borderId="0" xfId="0" applyNumberFormat="1" applyFont="1" applyAlignment="1"/>
    <xf numFmtId="3" fontId="13" fillId="4" borderId="0" xfId="0" applyNumberFormat="1" applyFont="1" applyFill="1" applyAlignment="1"/>
    <xf numFmtId="165" fontId="13" fillId="0" borderId="0" xfId="0" applyNumberFormat="1" applyFont="1" applyFill="1" applyAlignment="1"/>
    <xf numFmtId="0" fontId="13" fillId="4" borderId="0" xfId="0" applyFont="1" applyFill="1" applyBorder="1" applyAlignment="1">
      <alignment wrapText="1"/>
    </xf>
    <xf numFmtId="0" fontId="13" fillId="4" borderId="0" xfId="0" applyFont="1" applyFill="1" applyBorder="1" applyAlignment="1"/>
    <xf numFmtId="0" fontId="18" fillId="4" borderId="0" xfId="0" applyFont="1" applyFill="1" applyBorder="1" applyAlignment="1">
      <alignment horizontal="center"/>
    </xf>
    <xf numFmtId="165" fontId="13" fillId="0" borderId="0" xfId="0" applyNumberFormat="1" applyFont="1"/>
    <xf numFmtId="0" fontId="0" fillId="0" borderId="0" xfId="0" applyBorder="1" applyAlignment="1">
      <alignment vertical="top" wrapText="1"/>
    </xf>
    <xf numFmtId="0" fontId="13" fillId="4" borderId="0" xfId="0" applyFont="1" applyFill="1" applyBorder="1" applyAlignment="1">
      <alignment wrapText="1"/>
    </xf>
    <xf numFmtId="0" fontId="18" fillId="4" borderId="0" xfId="0"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7" fontId="5" fillId="0" borderId="5" xfId="0" applyNumberFormat="1" applyFont="1" applyFill="1" applyBorder="1" applyAlignment="1"/>
    <xf numFmtId="5" fontId="15" fillId="0" borderId="5" xfId="0" applyNumberFormat="1" applyFont="1" applyBorder="1" applyAlignment="1"/>
    <xf numFmtId="37" fontId="5" fillId="0" borderId="33" xfId="0" applyNumberFormat="1" applyFont="1" applyBorder="1" applyAlignment="1"/>
    <xf numFmtId="5" fontId="5" fillId="0" borderId="5" xfId="0" applyNumberFormat="1" applyFont="1" applyBorder="1" applyAlignment="1"/>
    <xf numFmtId="0" fontId="15" fillId="0" borderId="71" xfId="0" applyNumberFormat="1" applyFont="1" applyBorder="1" applyAlignment="1">
      <alignment horizontal="center"/>
    </xf>
    <xf numFmtId="0" fontId="15" fillId="0" borderId="49" xfId="0" applyNumberFormat="1" applyFont="1" applyBorder="1" applyAlignment="1">
      <alignment horizontal="center"/>
    </xf>
    <xf numFmtId="37" fontId="15" fillId="0" borderId="29" xfId="0" applyNumberFormat="1" applyFont="1" applyBorder="1" applyAlignment="1"/>
    <xf numFmtId="37" fontId="15" fillId="0" borderId="32" xfId="0" applyNumberFormat="1" applyFont="1" applyBorder="1" applyAlignment="1"/>
    <xf numFmtId="0" fontId="22" fillId="2" borderId="45" xfId="0" applyNumberFormat="1" applyFont="1" applyFill="1" applyBorder="1" applyAlignment="1">
      <alignment horizontal="center"/>
    </xf>
    <xf numFmtId="3" fontId="4" fillId="2" borderId="0" xfId="0" applyNumberFormat="1" applyFont="1" applyFill="1" applyBorder="1" applyAlignment="1">
      <alignment horizontal="center"/>
    </xf>
    <xf numFmtId="37" fontId="21" fillId="2" borderId="21" xfId="0" applyNumberFormat="1" applyFont="1" applyFill="1" applyBorder="1" applyAlignment="1">
      <alignment horizontal="center"/>
    </xf>
    <xf numFmtId="37" fontId="21" fillId="2" borderId="0" xfId="0" applyNumberFormat="1" applyFont="1" applyFill="1" applyBorder="1" applyAlignment="1">
      <alignment horizontal="center"/>
    </xf>
    <xf numFmtId="5" fontId="22" fillId="2" borderId="35" xfId="0" applyNumberFormat="1" applyFont="1" applyFill="1" applyBorder="1" applyAlignment="1">
      <alignment horizontal="center"/>
    </xf>
    <xf numFmtId="0" fontId="20" fillId="0" borderId="0" xfId="0" applyFont="1" applyFill="1" applyAlignment="1">
      <alignment horizontal="center"/>
    </xf>
    <xf numFmtId="0" fontId="0" fillId="0" borderId="0" xfId="0" applyFill="1" applyBorder="1" applyAlignment="1">
      <alignment horizontal="center" vertical="top" wrapText="1"/>
    </xf>
    <xf numFmtId="0" fontId="22" fillId="2" borderId="47" xfId="0" applyNumberFormat="1" applyFont="1" applyFill="1" applyBorder="1" applyAlignment="1">
      <alignment horizontal="center"/>
    </xf>
    <xf numFmtId="37" fontId="21" fillId="2" borderId="23" xfId="0" applyNumberFormat="1" applyFont="1" applyFill="1" applyBorder="1" applyAlignment="1">
      <alignment horizontal="center"/>
    </xf>
    <xf numFmtId="5" fontId="22" fillId="2" borderId="36" xfId="0" applyNumberFormat="1" applyFont="1" applyFill="1" applyBorder="1" applyAlignment="1">
      <alignment horizontal="center"/>
    </xf>
    <xf numFmtId="0" fontId="38" fillId="0" borderId="0" xfId="0" applyFont="1" applyAlignment="1">
      <alignment horizontal="center"/>
    </xf>
    <xf numFmtId="5" fontId="6" fillId="2" borderId="38" xfId="0" applyNumberFormat="1" applyFont="1" applyFill="1" applyBorder="1" applyAlignment="1"/>
    <xf numFmtId="5" fontId="6" fillId="2" borderId="39" xfId="0" applyNumberFormat="1" applyFont="1" applyFill="1" applyBorder="1" applyAlignment="1"/>
    <xf numFmtId="3" fontId="2" fillId="0" borderId="0" xfId="0" applyNumberFormat="1" applyFont="1" applyAlignment="1"/>
    <xf numFmtId="3" fontId="13" fillId="5" borderId="0" xfId="0" applyNumberFormat="1" applyFont="1" applyFill="1" applyAlignment="1"/>
    <xf numFmtId="165" fontId="13" fillId="5" borderId="0" xfId="0" applyNumberFormat="1" applyFont="1" applyFill="1" applyAlignment="1"/>
    <xf numFmtId="0" fontId="19" fillId="0" borderId="0" xfId="7" applyFont="1" applyBorder="1"/>
    <xf numFmtId="0" fontId="14" fillId="0" borderId="0" xfId="7" applyFont="1" applyAlignment="1">
      <alignment horizontal="left" vertical="top" wrapText="1"/>
    </xf>
    <xf numFmtId="0" fontId="14" fillId="0" borderId="0" xfId="8" applyFont="1" applyAlignment="1">
      <alignment horizontal="left" vertical="top" wrapText="1"/>
    </xf>
    <xf numFmtId="0" fontId="14" fillId="0" borderId="0" xfId="8" applyFont="1" applyAlignment="1">
      <alignment vertical="top" wrapText="1"/>
    </xf>
    <xf numFmtId="0" fontId="0" fillId="0" borderId="55" xfId="0" applyNumberFormat="1" applyBorder="1" applyAlignment="1">
      <alignment horizontal="left" indent="4"/>
    </xf>
    <xf numFmtId="0" fontId="13" fillId="4" borderId="0" xfId="0" applyFont="1" applyFill="1" applyBorder="1" applyAlignment="1">
      <alignment wrapText="1"/>
    </xf>
    <xf numFmtId="37" fontId="5" fillId="0" borderId="6" xfId="0" applyNumberFormat="1" applyFont="1" applyBorder="1" applyAlignment="1"/>
    <xf numFmtId="0" fontId="2" fillId="0" borderId="13" xfId="0" applyNumberFormat="1" applyFont="1" applyBorder="1" applyAlignment="1">
      <alignment horizontal="left" indent="4"/>
    </xf>
    <xf numFmtId="0" fontId="24" fillId="2" borderId="46" xfId="0" applyNumberFormat="1" applyFont="1" applyFill="1" applyBorder="1" applyAlignment="1">
      <alignment horizontal="left" indent="5"/>
    </xf>
    <xf numFmtId="37" fontId="24" fillId="2" borderId="98" xfId="0" applyNumberFormat="1" applyFont="1" applyFill="1" applyBorder="1" applyAlignment="1"/>
    <xf numFmtId="37" fontId="25" fillId="0" borderId="32" xfId="0" applyNumberFormat="1" applyFont="1" applyBorder="1"/>
    <xf numFmtId="37" fontId="24" fillId="2" borderId="97" xfId="0" applyNumberFormat="1" applyFont="1" applyFill="1" applyBorder="1" applyAlignment="1"/>
    <xf numFmtId="37" fontId="25" fillId="0" borderId="33" xfId="0" applyNumberFormat="1" applyFont="1" applyBorder="1"/>
    <xf numFmtId="37" fontId="24" fillId="2" borderId="57" xfId="0" applyNumberFormat="1" applyFont="1" applyFill="1" applyBorder="1" applyAlignment="1"/>
    <xf numFmtId="0" fontId="6" fillId="2" borderId="100" xfId="0" applyNumberFormat="1" applyFont="1" applyFill="1" applyBorder="1" applyAlignment="1">
      <alignment horizontal="left"/>
    </xf>
    <xf numFmtId="37" fontId="8" fillId="0" borderId="78" xfId="0" applyNumberFormat="1" applyFont="1" applyBorder="1"/>
    <xf numFmtId="37" fontId="8" fillId="0" borderId="99" xfId="0" applyNumberFormat="1" applyFont="1" applyBorder="1"/>
    <xf numFmtId="37" fontId="6" fillId="2" borderId="99" xfId="0" applyNumberFormat="1" applyFont="1" applyFill="1" applyBorder="1" applyAlignment="1"/>
    <xf numFmtId="37" fontId="6" fillId="2" borderId="78" xfId="0" applyNumberFormat="1" applyFont="1" applyFill="1" applyBorder="1" applyAlignment="1"/>
    <xf numFmtId="0" fontId="6" fillId="2" borderId="101" xfId="0" applyNumberFormat="1" applyFont="1" applyFill="1" applyBorder="1" applyAlignment="1">
      <alignment horizontal="left"/>
    </xf>
    <xf numFmtId="37" fontId="6" fillId="2" borderId="102" xfId="0" applyNumberFormat="1" applyFont="1" applyFill="1" applyBorder="1" applyAlignment="1"/>
    <xf numFmtId="37" fontId="6" fillId="2" borderId="103" xfId="0" applyNumberFormat="1" applyFont="1" applyFill="1" applyBorder="1" applyAlignment="1"/>
    <xf numFmtId="0" fontId="8" fillId="0" borderId="101" xfId="0" applyNumberFormat="1" applyFont="1" applyBorder="1" applyAlignment="1"/>
    <xf numFmtId="0" fontId="6" fillId="2" borderId="104" xfId="0" applyNumberFormat="1" applyFont="1" applyFill="1" applyBorder="1" applyAlignment="1">
      <alignment horizontal="left"/>
    </xf>
    <xf numFmtId="37" fontId="8" fillId="0" borderId="96" xfId="0" applyNumberFormat="1" applyFont="1" applyBorder="1"/>
    <xf numFmtId="37" fontId="8" fillId="0" borderId="105" xfId="0" applyNumberFormat="1" applyFont="1" applyBorder="1"/>
    <xf numFmtId="37" fontId="6" fillId="2" borderId="105" xfId="0" applyNumberFormat="1" applyFont="1" applyFill="1" applyBorder="1" applyAlignment="1"/>
    <xf numFmtId="37" fontId="6" fillId="2" borderId="96" xfId="0" applyNumberFormat="1" applyFont="1" applyFill="1" applyBorder="1" applyAlignment="1"/>
    <xf numFmtId="165" fontId="2" fillId="0" borderId="0" xfId="0" applyNumberFormat="1" applyFont="1"/>
    <xf numFmtId="165" fontId="45" fillId="0" borderId="0" xfId="0" applyNumberFormat="1" applyFont="1"/>
    <xf numFmtId="0" fontId="2" fillId="0" borderId="0" xfId="0" applyFont="1"/>
    <xf numFmtId="165" fontId="2" fillId="4" borderId="0" xfId="0" applyNumberFormat="1" applyFont="1" applyFill="1" applyAlignment="1"/>
    <xf numFmtId="0" fontId="2" fillId="0" borderId="0" xfId="0" applyFont="1" applyAlignment="1"/>
    <xf numFmtId="165" fontId="2" fillId="4" borderId="0" xfId="0" applyNumberFormat="1" applyFont="1" applyFill="1"/>
    <xf numFmtId="0" fontId="22" fillId="2" borderId="109" xfId="0" applyNumberFormat="1" applyFont="1" applyFill="1" applyBorder="1" applyAlignment="1">
      <alignment horizontal="right"/>
    </xf>
    <xf numFmtId="5" fontId="21" fillId="2" borderId="110" xfId="0" applyNumberFormat="1" applyFont="1" applyFill="1" applyBorder="1" applyAlignment="1"/>
    <xf numFmtId="5" fontId="21" fillId="2" borderId="111" xfId="0" applyNumberFormat="1" applyFont="1" applyFill="1" applyBorder="1" applyAlignment="1"/>
    <xf numFmtId="5" fontId="22" fillId="2" borderId="112" xfId="0" applyNumberFormat="1" applyFont="1" applyFill="1" applyBorder="1" applyAlignment="1"/>
    <xf numFmtId="5" fontId="21" fillId="2" borderId="113" xfId="0" applyNumberFormat="1" applyFont="1" applyFill="1" applyBorder="1" applyAlignment="1"/>
    <xf numFmtId="5" fontId="21" fillId="2" borderId="114" xfId="0" applyNumberFormat="1" applyFont="1" applyFill="1" applyBorder="1" applyAlignment="1"/>
    <xf numFmtId="0" fontId="19" fillId="0" borderId="6" xfId="8" applyFont="1" applyBorder="1" applyAlignment="1">
      <alignment vertical="top" wrapText="1"/>
    </xf>
    <xf numFmtId="0" fontId="8" fillId="0" borderId="6" xfId="0" applyFont="1" applyBorder="1" applyAlignment="1">
      <alignment vertical="top" wrapText="1"/>
    </xf>
    <xf numFmtId="0" fontId="8" fillId="0" borderId="6" xfId="0" applyFont="1" applyBorder="1" applyAlignment="1">
      <alignment vertical="top"/>
    </xf>
    <xf numFmtId="0" fontId="19" fillId="0" borderId="5" xfId="8" applyFont="1" applyBorder="1" applyAlignment="1">
      <alignment vertical="top"/>
    </xf>
    <xf numFmtId="37" fontId="8" fillId="0" borderId="8" xfId="1" applyNumberFormat="1" applyFont="1" applyBorder="1"/>
    <xf numFmtId="37" fontId="8" fillId="0" borderId="31" xfId="1" applyNumberFormat="1" applyFont="1" applyBorder="1"/>
    <xf numFmtId="37" fontId="8" fillId="0" borderId="0" xfId="1" applyNumberFormat="1" applyFont="1" applyBorder="1"/>
    <xf numFmtId="37" fontId="19" fillId="0" borderId="19" xfId="1" applyNumberFormat="1" applyFont="1" applyBorder="1"/>
    <xf numFmtId="3" fontId="19" fillId="0" borderId="53" xfId="1" applyNumberFormat="1" applyFont="1" applyBorder="1"/>
    <xf numFmtId="3" fontId="19" fillId="0" borderId="2" xfId="1" applyNumberFormat="1" applyFont="1" applyBorder="1"/>
    <xf numFmtId="0" fontId="0" fillId="0" borderId="0" xfId="0"/>
    <xf numFmtId="0" fontId="5" fillId="0" borderId="13" xfId="0" applyNumberFormat="1" applyFont="1" applyFill="1" applyBorder="1" applyAlignment="1">
      <alignment horizontal="left" indent="4"/>
    </xf>
    <xf numFmtId="0" fontId="0" fillId="0" borderId="55" xfId="0" applyNumberFormat="1" applyBorder="1" applyAlignment="1">
      <alignment horizontal="left" indent="2"/>
    </xf>
    <xf numFmtId="37" fontId="5" fillId="0" borderId="10" xfId="0" applyNumberFormat="1" applyFont="1" applyFill="1" applyBorder="1" applyAlignment="1"/>
    <xf numFmtId="37" fontId="15" fillId="0" borderId="5" xfId="0" applyNumberFormat="1" applyFont="1" applyFill="1" applyBorder="1" applyAlignment="1">
      <alignment horizontal="right"/>
    </xf>
    <xf numFmtId="0" fontId="0" fillId="0" borderId="0" xfId="0"/>
    <xf numFmtId="165" fontId="1" fillId="0" borderId="0" xfId="0" applyNumberFormat="1" applyFont="1" applyAlignment="1"/>
    <xf numFmtId="0" fontId="0" fillId="0" borderId="0" xfId="0" applyBorder="1" applyAlignment="1">
      <alignment horizontal="center"/>
    </xf>
    <xf numFmtId="0" fontId="27" fillId="0" borderId="0" xfId="0" applyFont="1" applyBorder="1" applyAlignment="1">
      <alignment horizontal="center"/>
    </xf>
    <xf numFmtId="0" fontId="0" fillId="0" borderId="0" xfId="0" applyAlignment="1">
      <alignment horizontal="center"/>
    </xf>
    <xf numFmtId="0" fontId="43" fillId="0" borderId="0" xfId="0" applyFont="1"/>
    <xf numFmtId="0" fontId="26" fillId="0" borderId="0" xfId="0" applyFont="1"/>
    <xf numFmtId="0" fontId="0" fillId="0" borderId="0" xfId="0" applyAlignment="1">
      <alignment vertical="top"/>
    </xf>
    <xf numFmtId="0" fontId="27" fillId="0" borderId="0" xfId="0" applyFont="1" applyAlignment="1">
      <alignment vertical="top"/>
    </xf>
    <xf numFmtId="0" fontId="43" fillId="0" borderId="0" xfId="0" applyFont="1" applyAlignment="1"/>
    <xf numFmtId="0" fontId="2" fillId="0" borderId="51" xfId="0" applyNumberFormat="1" applyFont="1" applyBorder="1" applyAlignment="1">
      <alignment horizontal="left"/>
    </xf>
    <xf numFmtId="0" fontId="26" fillId="0" borderId="0" xfId="0" applyFont="1" applyAlignment="1">
      <alignment wrapText="1"/>
    </xf>
    <xf numFmtId="0" fontId="66" fillId="0" borderId="0" xfId="0" applyFont="1" applyBorder="1" applyAlignment="1">
      <alignment horizontal="center"/>
    </xf>
    <xf numFmtId="0" fontId="61" fillId="0" borderId="0" xfId="0" applyFont="1" applyBorder="1" applyAlignment="1">
      <alignment horizontal="center" vertical="top"/>
    </xf>
    <xf numFmtId="0" fontId="61" fillId="0" borderId="0" xfId="0" applyFont="1" applyBorder="1" applyAlignment="1">
      <alignment vertical="top" wrapText="1"/>
    </xf>
    <xf numFmtId="3" fontId="61" fillId="0" borderId="0" xfId="0" applyNumberFormat="1" applyFont="1" applyBorder="1" applyAlignment="1">
      <alignment vertical="top" wrapText="1"/>
    </xf>
    <xf numFmtId="0" fontId="61" fillId="0" borderId="0" xfId="0" applyFont="1" applyAlignment="1">
      <alignment vertical="top"/>
    </xf>
    <xf numFmtId="0" fontId="61" fillId="0" borderId="0" xfId="0" applyFont="1" applyBorder="1" applyAlignment="1">
      <alignment vertical="top"/>
    </xf>
    <xf numFmtId="0" fontId="64" fillId="0" borderId="0" xfId="0" applyFont="1" applyBorder="1" applyAlignment="1">
      <alignment horizontal="center" vertical="top" wrapText="1"/>
    </xf>
    <xf numFmtId="0" fontId="64" fillId="0" borderId="0" xfId="0" applyFont="1" applyBorder="1" applyAlignment="1">
      <alignment vertical="top" wrapText="1"/>
    </xf>
    <xf numFmtId="0" fontId="61" fillId="0" borderId="0" xfId="0" applyFont="1" applyBorder="1" applyAlignment="1">
      <alignment horizontal="right" vertical="top" wrapText="1"/>
    </xf>
    <xf numFmtId="164" fontId="61" fillId="0" borderId="0" xfId="0" applyNumberFormat="1" applyFont="1" applyBorder="1" applyAlignment="1">
      <alignment horizontal="right" vertical="top" wrapText="1"/>
    </xf>
    <xf numFmtId="37" fontId="61" fillId="0" borderId="0" xfId="0" applyNumberFormat="1" applyFont="1" applyBorder="1" applyAlignment="1">
      <alignment vertical="top" wrapText="1"/>
    </xf>
    <xf numFmtId="3" fontId="61" fillId="0" borderId="0" xfId="0" applyNumberFormat="1" applyFont="1" applyBorder="1" applyAlignment="1">
      <alignment vertical="top"/>
    </xf>
    <xf numFmtId="3" fontId="61" fillId="0" borderId="0" xfId="0" applyNumberFormat="1" applyFont="1" applyAlignment="1">
      <alignment vertical="top"/>
    </xf>
    <xf numFmtId="0" fontId="65" fillId="0" borderId="0" xfId="0" applyFont="1" applyBorder="1" applyAlignment="1">
      <alignment horizontal="center" vertical="top"/>
    </xf>
    <xf numFmtId="0" fontId="2" fillId="0" borderId="0" xfId="0" applyFont="1" applyBorder="1" applyAlignment="1">
      <alignment horizontal="center"/>
    </xf>
    <xf numFmtId="0" fontId="0" fillId="0" borderId="0" xfId="0" applyFill="1" applyAlignment="1">
      <alignment vertical="top"/>
    </xf>
    <xf numFmtId="0" fontId="61" fillId="0" borderId="0" xfId="0" applyFont="1" applyFill="1" applyBorder="1" applyAlignment="1">
      <alignment vertical="top" wrapText="1"/>
    </xf>
    <xf numFmtId="164" fontId="61" fillId="0" borderId="0" xfId="0" applyNumberFormat="1" applyFont="1" applyFill="1" applyBorder="1" applyAlignment="1">
      <alignment vertical="top" wrapText="1"/>
    </xf>
    <xf numFmtId="0" fontId="43" fillId="0" borderId="0" xfId="0" applyFont="1" applyFill="1"/>
    <xf numFmtId="0" fontId="27" fillId="0" borderId="0" xfId="0" applyFont="1" applyFill="1" applyAlignment="1">
      <alignment vertical="top"/>
    </xf>
    <xf numFmtId="3" fontId="61" fillId="0" borderId="0" xfId="0" applyNumberFormat="1" applyFont="1" applyBorder="1" applyAlignment="1">
      <alignment horizontal="right" vertical="top"/>
    </xf>
    <xf numFmtId="0" fontId="53" fillId="0" borderId="0" xfId="0" applyFont="1" applyBorder="1" applyAlignment="1">
      <alignment horizontal="center"/>
    </xf>
    <xf numFmtId="0" fontId="53" fillId="0" borderId="0" xfId="0" applyFont="1" applyBorder="1" applyAlignment="1">
      <alignment vertical="top" wrapText="1"/>
    </xf>
    <xf numFmtId="0" fontId="53" fillId="0" borderId="0" xfId="0" applyFont="1" applyBorder="1" applyAlignment="1">
      <alignment horizontal="center" vertical="top"/>
    </xf>
    <xf numFmtId="0" fontId="2" fillId="0" borderId="0" xfId="0" applyFont="1" applyAlignment="1">
      <alignment vertical="top" wrapText="1"/>
    </xf>
    <xf numFmtId="0" fontId="2" fillId="0" borderId="0" xfId="0" applyFont="1" applyBorder="1" applyAlignment="1">
      <alignment horizontal="center" vertical="top" wrapText="1"/>
    </xf>
    <xf numFmtId="0" fontId="53" fillId="0" borderId="0" xfId="0" applyFont="1" applyBorder="1" applyAlignment="1">
      <alignment horizontal="center" vertical="top" wrapText="1"/>
    </xf>
    <xf numFmtId="0" fontId="53" fillId="0" borderId="0" xfId="0" applyNumberFormat="1" applyFont="1" applyBorder="1" applyAlignment="1">
      <alignment vertical="top" wrapText="1"/>
    </xf>
    <xf numFmtId="0" fontId="2" fillId="0" borderId="0" xfId="0" applyFont="1" applyBorder="1" applyAlignment="1">
      <alignment horizontal="center" vertical="top"/>
    </xf>
    <xf numFmtId="0" fontId="53" fillId="0" borderId="0" xfId="0" applyFont="1" applyFill="1" applyBorder="1" applyAlignment="1">
      <alignment vertical="top" wrapText="1"/>
    </xf>
    <xf numFmtId="0" fontId="68" fillId="0" borderId="0" xfId="0" applyFont="1" applyBorder="1" applyAlignment="1">
      <alignment vertical="top" wrapText="1"/>
    </xf>
    <xf numFmtId="0" fontId="53" fillId="0" borderId="0" xfId="0" applyFont="1" applyBorder="1" applyAlignment="1">
      <alignment horizontal="left" vertical="top" wrapText="1"/>
    </xf>
    <xf numFmtId="0" fontId="13" fillId="0" borderId="0" xfId="0" applyFont="1" applyAlignment="1">
      <alignment vertical="top"/>
    </xf>
    <xf numFmtId="0" fontId="13" fillId="0" borderId="0" xfId="0" applyFont="1" applyFill="1" applyAlignment="1">
      <alignment vertical="top"/>
    </xf>
    <xf numFmtId="0" fontId="13" fillId="0" borderId="0" xfId="0" applyFont="1"/>
    <xf numFmtId="0" fontId="2" fillId="0" borderId="0" xfId="0" applyFont="1" applyBorder="1" applyAlignment="1">
      <alignment horizontal="right" vertical="top" wrapText="1"/>
    </xf>
    <xf numFmtId="0" fontId="2" fillId="0" borderId="0" xfId="0" applyFont="1" applyAlignment="1">
      <alignment horizontal="right" vertical="top"/>
    </xf>
    <xf numFmtId="0" fontId="0" fillId="0" borderId="0" xfId="0"/>
    <xf numFmtId="37" fontId="21" fillId="2" borderId="8" xfId="0" applyNumberFormat="1" applyFont="1" applyFill="1" applyBorder="1" applyAlignment="1"/>
    <xf numFmtId="170" fontId="22" fillId="2" borderId="115" xfId="0" applyNumberFormat="1" applyFont="1" applyFill="1" applyBorder="1" applyAlignment="1"/>
    <xf numFmtId="0" fontId="21" fillId="2" borderId="20" xfId="0" applyNumberFormat="1" applyFont="1" applyFill="1" applyBorder="1" applyAlignment="1">
      <alignment horizontal="left"/>
    </xf>
    <xf numFmtId="0" fontId="21" fillId="2" borderId="118" xfId="0" applyNumberFormat="1" applyFont="1" applyFill="1" applyBorder="1" applyAlignment="1">
      <alignment horizontal="left"/>
    </xf>
    <xf numFmtId="0" fontId="22" fillId="2" borderId="43" xfId="0" applyNumberFormat="1" applyFont="1" applyFill="1" applyBorder="1" applyAlignment="1">
      <alignment horizontal="left"/>
    </xf>
    <xf numFmtId="3" fontId="5" fillId="0" borderId="0" xfId="0" applyNumberFormat="1" applyFont="1"/>
    <xf numFmtId="37" fontId="19" fillId="0" borderId="60" xfId="8" applyNumberFormat="1" applyFont="1" applyBorder="1" applyAlignment="1">
      <alignment horizontal="right"/>
    </xf>
    <xf numFmtId="5" fontId="19" fillId="0" borderId="61" xfId="3" applyNumberFormat="1" applyFont="1" applyBorder="1" applyAlignment="1">
      <alignment horizontal="right"/>
    </xf>
    <xf numFmtId="0" fontId="19" fillId="0" borderId="59" xfId="8" applyFont="1" applyBorder="1" applyAlignment="1">
      <alignment horizontal="right"/>
    </xf>
    <xf numFmtId="165" fontId="69" fillId="0" borderId="0" xfId="5" applyNumberFormat="1" applyFont="1" applyAlignment="1"/>
    <xf numFmtId="171" fontId="5" fillId="0" borderId="0" xfId="0" applyNumberFormat="1" applyFont="1" applyAlignment="1"/>
    <xf numFmtId="37" fontId="15" fillId="0" borderId="17" xfId="0" applyNumberFormat="1" applyFont="1" applyBorder="1" applyAlignment="1">
      <alignment horizontal="right"/>
    </xf>
    <xf numFmtId="37" fontId="15" fillId="0" borderId="17" xfId="0" applyNumberFormat="1" applyFont="1" applyBorder="1" applyAlignment="1"/>
    <xf numFmtId="0" fontId="59" fillId="4" borderId="0" xfId="0" applyFont="1" applyFill="1" applyBorder="1" applyAlignment="1">
      <alignment horizontal="center" vertical="top"/>
    </xf>
    <xf numFmtId="0" fontId="2" fillId="5" borderId="0" xfId="0" applyFont="1" applyFill="1" applyBorder="1" applyAlignment="1">
      <alignment vertical="top" wrapText="1"/>
    </xf>
    <xf numFmtId="0" fontId="40" fillId="0" borderId="0" xfId="0" applyFont="1" applyBorder="1" applyAlignment="1"/>
    <xf numFmtId="0" fontId="50" fillId="0" borderId="0" xfId="0" applyFont="1" applyBorder="1" applyAlignment="1"/>
    <xf numFmtId="0" fontId="2" fillId="0" borderId="53" xfId="0" applyNumberFormat="1" applyFont="1" applyBorder="1" applyAlignment="1">
      <alignment horizontal="center" vertical="center" wrapText="1"/>
    </xf>
    <xf numFmtId="0" fontId="50" fillId="0" borderId="74" xfId="0" applyNumberFormat="1" applyFont="1" applyBorder="1" applyAlignment="1">
      <alignment horizontal="center" vertical="center" wrapText="1"/>
    </xf>
    <xf numFmtId="0" fontId="50" fillId="0" borderId="68" xfId="0" applyNumberFormat="1" applyFont="1" applyBorder="1" applyAlignment="1">
      <alignment horizontal="center" vertical="center" wrapText="1"/>
    </xf>
    <xf numFmtId="0" fontId="50" fillId="0" borderId="7" xfId="0" applyNumberFormat="1" applyFont="1" applyBorder="1" applyAlignment="1">
      <alignment horizontal="center" vertical="center" wrapText="1"/>
    </xf>
    <xf numFmtId="0" fontId="50" fillId="0" borderId="3" xfId="0" applyNumberFormat="1" applyFont="1" applyBorder="1" applyAlignment="1">
      <alignment horizontal="center" vertical="center" wrapText="1"/>
    </xf>
    <xf numFmtId="0" fontId="50" fillId="0" borderId="4" xfId="0" applyNumberFormat="1" applyFont="1" applyBorder="1" applyAlignment="1">
      <alignment horizontal="center" vertical="center" wrapText="1"/>
    </xf>
    <xf numFmtId="165" fontId="15" fillId="0" borderId="2" xfId="0" applyNumberFormat="1" applyFont="1" applyBorder="1" applyAlignment="1">
      <alignment horizontal="center" wrapText="1"/>
    </xf>
    <xf numFmtId="0" fontId="0" fillId="0" borderId="71" xfId="0" applyBorder="1" applyAlignment="1">
      <alignment horizontal="center" wrapText="1"/>
    </xf>
    <xf numFmtId="3" fontId="29" fillId="0" borderId="0" xfId="0" applyNumberFormat="1" applyFont="1" applyAlignment="1">
      <alignment horizontal="center"/>
    </xf>
    <xf numFmtId="3" fontId="8" fillId="0" borderId="0" xfId="0" applyNumberFormat="1" applyFont="1" applyAlignment="1">
      <alignment horizontal="center"/>
    </xf>
    <xf numFmtId="3" fontId="8" fillId="0" borderId="31" xfId="0" applyNumberFormat="1" applyFont="1" applyBorder="1" applyAlignment="1">
      <alignment horizontal="center"/>
    </xf>
    <xf numFmtId="3" fontId="8" fillId="0" borderId="49" xfId="0" applyNumberFormat="1" applyFont="1" applyBorder="1" applyAlignment="1">
      <alignment horizontal="center"/>
    </xf>
    <xf numFmtId="3" fontId="8" fillId="0" borderId="50" xfId="0" applyNumberFormat="1" applyFont="1" applyBorder="1" applyAlignment="1">
      <alignment horizontal="center"/>
    </xf>
    <xf numFmtId="0" fontId="2" fillId="0" borderId="29" xfId="0" applyNumberFormat="1" applyFont="1" applyBorder="1" applyAlignment="1"/>
    <xf numFmtId="0" fontId="0" fillId="0" borderId="32" xfId="0" applyNumberFormat="1" applyBorder="1" applyAlignment="1"/>
    <xf numFmtId="0" fontId="50" fillId="0" borderId="74" xfId="0" applyNumberFormat="1" applyFont="1" applyBorder="1" applyAlignment="1">
      <alignment vertical="center"/>
    </xf>
    <xf numFmtId="0" fontId="50" fillId="0" borderId="68" xfId="0" applyNumberFormat="1" applyFont="1" applyBorder="1" applyAlignment="1">
      <alignment vertical="center"/>
    </xf>
    <xf numFmtId="0" fontId="50" fillId="0" borderId="7" xfId="0" applyNumberFormat="1" applyFont="1" applyBorder="1" applyAlignment="1">
      <alignment vertical="center"/>
    </xf>
    <xf numFmtId="0" fontId="50" fillId="0" borderId="3" xfId="0" applyNumberFormat="1" applyFont="1" applyBorder="1" applyAlignment="1">
      <alignment vertical="center"/>
    </xf>
    <xf numFmtId="0" fontId="50" fillId="0" borderId="4" xfId="0" applyNumberFormat="1" applyFont="1" applyBorder="1" applyAlignment="1">
      <alignment vertical="center"/>
    </xf>
    <xf numFmtId="0" fontId="15" fillId="0" borderId="69" xfId="0" applyNumberFormat="1" applyFont="1" applyBorder="1" applyAlignment="1"/>
    <xf numFmtId="0" fontId="0" fillId="0" borderId="70" xfId="0" applyNumberFormat="1" applyBorder="1" applyAlignment="1"/>
    <xf numFmtId="0" fontId="2" fillId="0" borderId="13" xfId="0" applyNumberFormat="1" applyFont="1" applyBorder="1" applyAlignment="1">
      <alignment horizontal="left" indent="2"/>
    </xf>
    <xf numFmtId="0" fontId="0" fillId="0" borderId="55" xfId="0" applyNumberFormat="1" applyBorder="1" applyAlignment="1">
      <alignment horizontal="left" indent="2"/>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5" fillId="0" borderId="13" xfId="0" applyNumberFormat="1" applyFont="1" applyBorder="1" applyAlignment="1">
      <alignment horizontal="left" indent="2"/>
    </xf>
    <xf numFmtId="0" fontId="15" fillId="0" borderId="13" xfId="0" applyNumberFormat="1" applyFont="1" applyBorder="1" applyAlignment="1">
      <alignment horizontal="left"/>
    </xf>
    <xf numFmtId="0" fontId="15" fillId="0" borderId="55" xfId="0" applyNumberFormat="1" applyFont="1" applyBorder="1" applyAlignment="1">
      <alignment horizontal="left"/>
    </xf>
    <xf numFmtId="0" fontId="15" fillId="0" borderId="67" xfId="0" applyNumberFormat="1" applyFont="1" applyBorder="1" applyAlignment="1">
      <alignment horizontal="left"/>
    </xf>
    <xf numFmtId="0" fontId="5" fillId="0" borderId="13" xfId="0" applyNumberFormat="1" applyFont="1" applyBorder="1" applyAlignment="1"/>
    <xf numFmtId="0" fontId="0" fillId="0" borderId="55" xfId="0" applyNumberFormat="1" applyBorder="1" applyAlignment="1"/>
    <xf numFmtId="0" fontId="50" fillId="0" borderId="74" xfId="0" applyNumberFormat="1" applyFont="1" applyBorder="1" applyAlignment="1">
      <alignment vertical="center" wrapText="1"/>
    </xf>
    <xf numFmtId="0" fontId="50" fillId="0" borderId="7" xfId="0" applyNumberFormat="1" applyFont="1" applyBorder="1" applyAlignment="1">
      <alignment vertical="center" wrapText="1"/>
    </xf>
    <xf numFmtId="0" fontId="50" fillId="0" borderId="3" xfId="0" applyNumberFormat="1" applyFont="1" applyBorder="1" applyAlignment="1">
      <alignment vertical="center" wrapText="1"/>
    </xf>
    <xf numFmtId="0" fontId="15" fillId="0" borderId="53" xfId="0" applyNumberFormat="1" applyFont="1" applyBorder="1" applyAlignment="1"/>
    <xf numFmtId="0" fontId="50" fillId="0" borderId="74" xfId="0" applyNumberFormat="1" applyFont="1" applyBorder="1" applyAlignment="1"/>
    <xf numFmtId="0" fontId="50" fillId="0" borderId="8" xfId="0" applyNumberFormat="1" applyFont="1" applyBorder="1" applyAlignment="1"/>
    <xf numFmtId="0" fontId="50" fillId="0" borderId="0" xfId="0" applyNumberFormat="1" applyFont="1" applyBorder="1" applyAlignment="1"/>
    <xf numFmtId="0" fontId="50" fillId="0" borderId="48" xfId="0" applyNumberFormat="1" applyFont="1" applyBorder="1" applyAlignment="1"/>
    <xf numFmtId="0" fontId="50" fillId="0" borderId="49" xfId="0" applyNumberFormat="1" applyFont="1" applyBorder="1" applyAlignment="1"/>
    <xf numFmtId="0" fontId="16" fillId="0" borderId="0" xfId="0" applyNumberFormat="1" applyFont="1" applyAlignment="1"/>
    <xf numFmtId="0" fontId="51" fillId="0" borderId="0" xfId="0" applyNumberFormat="1" applyFont="1" applyAlignment="1"/>
    <xf numFmtId="3" fontId="5" fillId="0" borderId="0" xfId="0" applyNumberFormat="1" applyFont="1" applyAlignment="1">
      <alignment horizontal="center"/>
    </xf>
    <xf numFmtId="165" fontId="15" fillId="0" borderId="2" xfId="0" applyNumberFormat="1" applyFont="1" applyBorder="1" applyAlignment="1">
      <alignment horizontal="right"/>
    </xf>
    <xf numFmtId="0" fontId="0" fillId="0" borderId="71" xfId="0" applyBorder="1" applyAlignment="1"/>
    <xf numFmtId="165" fontId="15" fillId="0" borderId="2" xfId="0" applyNumberFormat="1" applyFont="1" applyBorder="1" applyAlignment="1">
      <alignment horizontal="center"/>
    </xf>
    <xf numFmtId="0" fontId="28" fillId="0" borderId="0" xfId="0" applyNumberFormat="1" applyFont="1" applyAlignment="1">
      <alignment horizontal="center"/>
    </xf>
    <xf numFmtId="0" fontId="0" fillId="0" borderId="0" xfId="0" applyNumberFormat="1" applyAlignment="1">
      <alignment horizontal="center"/>
    </xf>
    <xf numFmtId="0" fontId="29" fillId="0" borderId="0" xfId="0" applyNumberFormat="1" applyFont="1" applyAlignment="1">
      <alignment horizontal="center"/>
    </xf>
    <xf numFmtId="0" fontId="0" fillId="0" borderId="0" xfId="0" applyNumberFormat="1" applyBorder="1" applyAlignment="1">
      <alignment horizontal="center"/>
    </xf>
    <xf numFmtId="165" fontId="15" fillId="0" borderId="29" xfId="0" applyNumberFormat="1" applyFont="1" applyBorder="1" applyAlignment="1">
      <alignment horizontal="center"/>
    </xf>
    <xf numFmtId="165" fontId="15" fillId="0" borderId="32" xfId="0" applyNumberFormat="1" applyFont="1" applyBorder="1" applyAlignment="1">
      <alignment horizontal="center"/>
    </xf>
    <xf numFmtId="165" fontId="15" fillId="0" borderId="19" xfId="0" applyNumberFormat="1" applyFont="1" applyBorder="1" applyAlignment="1">
      <alignment horizontal="center"/>
    </xf>
    <xf numFmtId="0" fontId="2" fillId="0" borderId="13" xfId="0" applyNumberFormat="1" applyFont="1" applyBorder="1" applyAlignment="1">
      <alignment horizontal="left" indent="4"/>
    </xf>
    <xf numFmtId="0" fontId="0" fillId="0" borderId="55" xfId="0" applyNumberFormat="1" applyBorder="1" applyAlignment="1">
      <alignment horizontal="left" indent="4"/>
    </xf>
    <xf numFmtId="0" fontId="0" fillId="0" borderId="0" xfId="0"/>
    <xf numFmtId="0" fontId="15" fillId="0" borderId="29" xfId="0" applyNumberFormat="1" applyFont="1" applyBorder="1" applyAlignment="1"/>
    <xf numFmtId="0" fontId="70" fillId="0" borderId="0" xfId="0" applyFont="1" applyAlignment="1">
      <alignment wrapText="1"/>
    </xf>
    <xf numFmtId="0" fontId="5" fillId="0" borderId="13" xfId="0" applyNumberFormat="1" applyFont="1" applyBorder="1" applyAlignment="1">
      <alignment horizontal="left" indent="4"/>
    </xf>
    <xf numFmtId="0" fontId="5" fillId="0" borderId="13" xfId="0" applyNumberFormat="1" applyFont="1" applyFill="1" applyBorder="1" applyAlignment="1">
      <alignment horizontal="left" indent="4"/>
    </xf>
    <xf numFmtId="0" fontId="12" fillId="4" borderId="0" xfId="0" applyFont="1" applyFill="1" applyAlignment="1">
      <alignment vertical="top" wrapText="1"/>
    </xf>
    <xf numFmtId="165" fontId="2" fillId="0" borderId="0" xfId="0" applyNumberFormat="1" applyFont="1" applyAlignment="1">
      <alignment horizontal="left" wrapText="1"/>
    </xf>
    <xf numFmtId="165" fontId="5" fillId="0" borderId="0" xfId="0" applyNumberFormat="1" applyFont="1" applyAlignment="1">
      <alignment horizontal="left" wrapText="1"/>
    </xf>
    <xf numFmtId="3" fontId="2" fillId="0" borderId="0" xfId="0" applyNumberFormat="1" applyFont="1" applyAlignment="1">
      <alignment horizontal="left" vertical="top" wrapText="1"/>
    </xf>
    <xf numFmtId="165" fontId="2" fillId="0" borderId="0" xfId="0" applyNumberFormat="1" applyFont="1" applyAlignment="1">
      <alignment horizontal="left" vertical="top" wrapText="1"/>
    </xf>
    <xf numFmtId="165" fontId="5" fillId="0" borderId="0" xfId="0" applyNumberFormat="1" applyFont="1" applyAlignment="1">
      <alignment horizontal="left" vertical="top" wrapText="1"/>
    </xf>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5" fillId="0" borderId="32" xfId="0" applyNumberFormat="1" applyFont="1" applyBorder="1" applyAlignment="1">
      <alignment horizontal="left"/>
    </xf>
    <xf numFmtId="0" fontId="5" fillId="0" borderId="19" xfId="0" applyNumberFormat="1" applyFont="1" applyBorder="1" applyAlignment="1">
      <alignment horizontal="left"/>
    </xf>
    <xf numFmtId="0" fontId="2" fillId="0" borderId="11" xfId="0" applyNumberFormat="1" applyFont="1" applyBorder="1" applyAlignment="1"/>
    <xf numFmtId="0" fontId="5" fillId="0" borderId="11" xfId="0" applyNumberFormat="1" applyFont="1" applyBorder="1" applyAlignment="1"/>
    <xf numFmtId="0" fontId="5" fillId="0" borderId="74" xfId="0" applyNumberFormat="1" applyFont="1" applyBorder="1" applyAlignment="1">
      <alignment horizontal="center"/>
    </xf>
    <xf numFmtId="0" fontId="5" fillId="0" borderId="68"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62" xfId="0" applyNumberFormat="1" applyFont="1" applyBorder="1" applyAlignment="1">
      <alignment horizontal="center"/>
    </xf>
    <xf numFmtId="0" fontId="5" fillId="0" borderId="63" xfId="0" applyNumberFormat="1" applyFont="1" applyBorder="1" applyAlignment="1">
      <alignment horizontal="center"/>
    </xf>
    <xf numFmtId="0" fontId="14" fillId="0" borderId="0" xfId="7" applyFont="1" applyAlignment="1">
      <alignment horizontal="center"/>
    </xf>
    <xf numFmtId="0" fontId="17" fillId="0" borderId="3" xfId="7" applyBorder="1" applyAlignment="1">
      <alignment horizontal="center"/>
    </xf>
    <xf numFmtId="0" fontId="19" fillId="0" borderId="2" xfId="7" applyFont="1" applyBorder="1" applyAlignment="1">
      <alignment horizontal="center" wrapText="1"/>
    </xf>
    <xf numFmtId="0" fontId="0" fillId="0" borderId="5" xfId="0" applyBorder="1" applyAlignment="1">
      <alignment horizontal="center" wrapText="1"/>
    </xf>
    <xf numFmtId="3" fontId="15" fillId="0" borderId="0" xfId="0" applyNumberFormat="1" applyFont="1" applyAlignment="1"/>
    <xf numFmtId="0" fontId="13" fillId="0" borderId="0" xfId="0" applyFont="1" applyAlignment="1"/>
    <xf numFmtId="0" fontId="15" fillId="0" borderId="0" xfId="7" applyFont="1" applyAlignment="1">
      <alignment horizontal="center"/>
    </xf>
    <xf numFmtId="0" fontId="13" fillId="0" borderId="0" xfId="0" applyFont="1" applyAlignment="1">
      <alignment horizontal="center"/>
    </xf>
    <xf numFmtId="3" fontId="2" fillId="0" borderId="0" xfId="7" applyNumberFormat="1" applyFont="1" applyAlignment="1">
      <alignment horizontal="center"/>
    </xf>
    <xf numFmtId="0" fontId="13" fillId="0" borderId="0" xfId="0" applyFont="1" applyBorder="1" applyAlignment="1">
      <alignment horizontal="center"/>
    </xf>
    <xf numFmtId="0" fontId="2" fillId="0" borderId="0" xfId="7" applyFont="1" applyAlignment="1">
      <alignment horizontal="center"/>
    </xf>
    <xf numFmtId="3" fontId="15" fillId="0" borderId="0" xfId="0" applyNumberFormat="1" applyFont="1" applyAlignment="1">
      <alignment horizontal="center"/>
    </xf>
    <xf numFmtId="0" fontId="13" fillId="0" borderId="0" xfId="7" applyFont="1" applyAlignment="1">
      <alignment horizontal="center"/>
    </xf>
    <xf numFmtId="0" fontId="13" fillId="4" borderId="0" xfId="0" applyFont="1" applyFill="1" applyBorder="1" applyAlignment="1">
      <alignment vertical="top" wrapText="1"/>
    </xf>
    <xf numFmtId="0" fontId="0" fillId="4" borderId="0" xfId="0" applyFill="1" applyBorder="1" applyAlignment="1"/>
    <xf numFmtId="0" fontId="13" fillId="4" borderId="0" xfId="7" applyFont="1" applyFill="1" applyAlignment="1">
      <alignment horizontal="left" wrapText="1"/>
    </xf>
    <xf numFmtId="0" fontId="0" fillId="4" borderId="0" xfId="0" applyFill="1" applyAlignment="1"/>
    <xf numFmtId="0" fontId="13" fillId="4" borderId="0" xfId="7" applyFont="1" applyFill="1" applyAlignment="1">
      <alignment horizontal="left"/>
    </xf>
    <xf numFmtId="0" fontId="19" fillId="0" borderId="2" xfId="7" applyFont="1" applyBorder="1" applyAlignment="1">
      <alignment wrapText="1"/>
    </xf>
    <xf numFmtId="0" fontId="19" fillId="0" borderId="6" xfId="7" applyFont="1" applyBorder="1" applyAlignment="1">
      <alignment wrapText="1"/>
    </xf>
    <xf numFmtId="0" fontId="19" fillId="0" borderId="29" xfId="7" applyFont="1" applyBorder="1" applyAlignment="1">
      <alignment horizontal="center"/>
    </xf>
    <xf numFmtId="0" fontId="0" fillId="0" borderId="32" xfId="0" applyBorder="1" applyAlignment="1">
      <alignment horizontal="center"/>
    </xf>
    <xf numFmtId="0" fontId="0" fillId="0" borderId="19" xfId="0" applyBorder="1" applyAlignment="1">
      <alignment horizontal="center"/>
    </xf>
    <xf numFmtId="0" fontId="14" fillId="0" borderId="0" xfId="7" applyFont="1" applyAlignment="1">
      <alignment horizontal="left" vertical="top" wrapText="1"/>
    </xf>
    <xf numFmtId="0" fontId="17" fillId="0" borderId="0" xfId="7" applyAlignment="1">
      <alignment horizontal="left" vertical="top" wrapText="1"/>
    </xf>
    <xf numFmtId="0" fontId="58"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19" fillId="0" borderId="29" xfId="8" applyFont="1" applyFill="1" applyBorder="1" applyAlignment="1">
      <alignment horizontal="center"/>
    </xf>
    <xf numFmtId="0" fontId="19" fillId="0" borderId="74" xfId="8" applyFont="1" applyFill="1" applyBorder="1" applyAlignment="1"/>
    <xf numFmtId="0" fontId="8" fillId="0" borderId="3" xfId="8" applyFont="1" applyFill="1" applyBorder="1" applyAlignment="1"/>
    <xf numFmtId="0" fontId="54" fillId="0" borderId="75" xfId="8" applyFont="1" applyFill="1" applyBorder="1" applyAlignment="1">
      <alignment horizontal="center" vertical="center" wrapText="1"/>
    </xf>
    <xf numFmtId="0" fontId="0" fillId="0" borderId="7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19" fillId="0" borderId="75" xfId="8" applyNumberFormat="1" applyFont="1" applyFill="1" applyBorder="1" applyAlignment="1">
      <alignment horizontal="center" vertical="center" wrapText="1"/>
    </xf>
    <xf numFmtId="1" fontId="19" fillId="0" borderId="77" xfId="8" applyNumberFormat="1" applyFont="1" applyFill="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19" fillId="0" borderId="7" xfId="8" applyFont="1" applyFill="1" applyBorder="1" applyAlignment="1">
      <alignment horizontal="center"/>
    </xf>
    <xf numFmtId="0" fontId="19" fillId="0" borderId="4" xfId="8" applyFont="1" applyFill="1" applyBorder="1" applyAlignment="1">
      <alignment horizontal="center"/>
    </xf>
    <xf numFmtId="0" fontId="14" fillId="5" borderId="0" xfId="0" applyFont="1" applyFill="1" applyBorder="1" applyAlignment="1"/>
    <xf numFmtId="0" fontId="0" fillId="5" borderId="0" xfId="0" applyFill="1" applyBorder="1" applyAlignment="1"/>
    <xf numFmtId="0" fontId="14" fillId="5" borderId="0" xfId="0" applyFont="1" applyFill="1" applyBorder="1" applyAlignment="1">
      <alignment vertical="top" wrapText="1"/>
    </xf>
    <xf numFmtId="0" fontId="0" fillId="5" borderId="0" xfId="0" applyFill="1" applyBorder="1" applyAlignment="1">
      <alignment vertical="top" wrapText="1"/>
    </xf>
    <xf numFmtId="0" fontId="16" fillId="0" borderId="0" xfId="8" applyFont="1" applyAlignment="1"/>
    <xf numFmtId="0" fontId="55" fillId="0" borderId="0" xfId="0" applyFont="1" applyBorder="1" applyAlignment="1"/>
    <xf numFmtId="0" fontId="15" fillId="0" borderId="0" xfId="8" applyFont="1" applyAlignment="1">
      <alignment horizontal="center"/>
    </xf>
    <xf numFmtId="0" fontId="0" fillId="0" borderId="0" xfId="0" applyBorder="1" applyAlignment="1">
      <alignment horizontal="center"/>
    </xf>
    <xf numFmtId="3" fontId="15" fillId="0" borderId="0" xfId="8" applyNumberFormat="1" applyFont="1" applyAlignment="1">
      <alignment horizontal="center"/>
    </xf>
    <xf numFmtId="0" fontId="8" fillId="0" borderId="0" xfId="8"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64" fillId="0" borderId="0" xfId="0" applyFont="1" applyBorder="1" applyAlignment="1">
      <alignment horizontal="center" vertical="top"/>
    </xf>
    <xf numFmtId="0" fontId="65" fillId="0" borderId="0" xfId="0" applyFont="1" applyBorder="1" applyAlignment="1">
      <alignment horizontal="center" vertical="top"/>
    </xf>
    <xf numFmtId="0" fontId="64" fillId="0" borderId="0" xfId="0" applyFont="1" applyBorder="1" applyAlignment="1">
      <alignment horizontal="center"/>
    </xf>
    <xf numFmtId="0" fontId="65" fillId="0" borderId="0" xfId="0" applyFont="1" applyBorder="1" applyAlignment="1">
      <alignment horizontal="center"/>
    </xf>
    <xf numFmtId="0" fontId="27" fillId="0" borderId="0" xfId="11" applyFont="1" applyBorder="1" applyAlignment="1">
      <alignment horizontal="center"/>
    </xf>
    <xf numFmtId="0" fontId="16" fillId="0" borderId="0" xfId="11" applyFont="1" applyAlignment="1">
      <alignment horizontal="left"/>
    </xf>
    <xf numFmtId="0" fontId="0" fillId="0" borderId="0" xfId="0" applyBorder="1" applyAlignment="1">
      <alignment horizontal="left"/>
    </xf>
    <xf numFmtId="0" fontId="15" fillId="0" borderId="0" xfId="11" applyFont="1" applyAlignment="1">
      <alignment horizontal="center"/>
    </xf>
    <xf numFmtId="3" fontId="15" fillId="0" borderId="0" xfId="11" applyNumberFormat="1" applyFont="1" applyAlignment="1">
      <alignment horizontal="center"/>
    </xf>
    <xf numFmtId="0" fontId="2" fillId="0" borderId="0" xfId="11" applyFont="1" applyAlignment="1">
      <alignment horizontal="center"/>
    </xf>
    <xf numFmtId="0" fontId="2" fillId="0" borderId="0" xfId="11" applyFont="1" applyBorder="1" applyAlignment="1">
      <alignment horizontal="center"/>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5" fillId="0" borderId="0" xfId="0" applyFont="1" applyBorder="1" applyAlignment="1">
      <alignment horizontal="center"/>
    </xf>
    <xf numFmtId="3" fontId="16" fillId="0" borderId="0" xfId="0" applyNumberFormat="1" applyFont="1" applyAlignment="1"/>
    <xf numFmtId="0" fontId="51" fillId="0" borderId="0" xfId="0" applyFont="1" applyAlignment="1"/>
    <xf numFmtId="165" fontId="9" fillId="0" borderId="0" xfId="0" applyNumberFormat="1" applyFont="1" applyAlignment="1">
      <alignment horizontal="center"/>
    </xf>
    <xf numFmtId="0" fontId="5" fillId="0" borderId="0" xfId="0" applyFont="1" applyAlignment="1">
      <alignment horizontal="center"/>
    </xf>
    <xf numFmtId="165" fontId="10" fillId="0" borderId="0" xfId="0" applyNumberFormat="1" applyFont="1" applyAlignment="1">
      <alignment horizontal="center"/>
    </xf>
    <xf numFmtId="165" fontId="12" fillId="0" borderId="0" xfId="0" applyNumberFormat="1" applyFont="1" applyAlignment="1">
      <alignment wrapText="1"/>
    </xf>
    <xf numFmtId="0" fontId="13" fillId="0" borderId="0" xfId="0" applyFont="1" applyAlignment="1">
      <alignment wrapText="1"/>
    </xf>
    <xf numFmtId="0" fontId="15" fillId="0" borderId="53" xfId="0" applyNumberFormat="1" applyFont="1" applyBorder="1" applyAlignment="1">
      <alignment horizontal="center" vertical="center" wrapText="1"/>
    </xf>
    <xf numFmtId="0" fontId="5" fillId="0" borderId="74" xfId="0" applyNumberFormat="1" applyFont="1" applyBorder="1" applyAlignment="1">
      <alignment horizontal="center" vertical="center" wrapText="1"/>
    </xf>
    <xf numFmtId="0" fontId="5" fillId="0" borderId="68"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31" xfId="0" applyNumberFormat="1" applyFont="1" applyBorder="1" applyAlignment="1">
      <alignment horizontal="center" vertical="center" wrapText="1"/>
    </xf>
    <xf numFmtId="0" fontId="13" fillId="4" borderId="0" xfId="0" applyFont="1" applyFill="1" applyBorder="1" applyAlignment="1">
      <alignment wrapText="1"/>
    </xf>
    <xf numFmtId="0" fontId="13" fillId="0" borderId="0" xfId="0" applyFont="1" applyBorder="1" applyAlignment="1">
      <alignment wrapText="1"/>
    </xf>
    <xf numFmtId="165" fontId="18" fillId="4" borderId="0" xfId="0" applyNumberFormat="1" applyFont="1" applyFill="1" applyAlignment="1">
      <alignment horizontal="center" wrapText="1"/>
    </xf>
    <xf numFmtId="165" fontId="13" fillId="4" borderId="0" xfId="0" applyNumberFormat="1" applyFont="1" applyFill="1" applyAlignment="1">
      <alignment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53" xfId="0" applyNumberFormat="1" applyFont="1" applyBorder="1" applyAlignment="1">
      <alignment horizontal="center" vertical="center"/>
    </xf>
    <xf numFmtId="0" fontId="5" fillId="0" borderId="74"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15" fillId="0" borderId="53" xfId="0" applyNumberFormat="1" applyFont="1" applyBorder="1" applyAlignment="1">
      <alignment horizontal="center"/>
    </xf>
    <xf numFmtId="0" fontId="15" fillId="0" borderId="8" xfId="0" applyNumberFormat="1" applyFont="1" applyBorder="1" applyAlignment="1">
      <alignment horizontal="center"/>
    </xf>
    <xf numFmtId="0" fontId="15" fillId="0" borderId="48" xfId="0" applyNumberFormat="1" applyFont="1" applyBorder="1" applyAlignment="1">
      <alignment horizontal="center"/>
    </xf>
    <xf numFmtId="165" fontId="12" fillId="4" borderId="0" xfId="0" applyNumberFormat="1" applyFont="1" applyFill="1" applyAlignment="1">
      <alignment horizontal="center" wrapText="1"/>
    </xf>
    <xf numFmtId="0" fontId="15" fillId="0" borderId="68" xfId="0" applyNumberFormat="1" applyFont="1" applyBorder="1" applyAlignment="1">
      <alignment horizontal="center" vertical="center" wrapText="1"/>
    </xf>
    <xf numFmtId="0" fontId="15" fillId="0" borderId="31" xfId="0" applyNumberFormat="1" applyFont="1" applyBorder="1" applyAlignment="1">
      <alignment horizontal="center" vertical="center" wrapText="1"/>
    </xf>
    <xf numFmtId="0" fontId="23" fillId="2" borderId="80"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73" xfId="0" applyNumberFormat="1" applyFont="1" applyFill="1" applyBorder="1" applyAlignment="1">
      <alignment horizontal="center"/>
    </xf>
    <xf numFmtId="0" fontId="23" fillId="2" borderId="106" xfId="0" applyNumberFormat="1" applyFont="1" applyFill="1" applyBorder="1" applyAlignment="1">
      <alignment horizontal="center" wrapText="1"/>
    </xf>
    <xf numFmtId="0" fontId="5" fillId="0" borderId="107" xfId="0" applyNumberFormat="1" applyFont="1" applyBorder="1" applyAlignment="1">
      <alignment horizontal="center" wrapText="1"/>
    </xf>
    <xf numFmtId="0" fontId="23" fillId="2" borderId="81" xfId="0" applyNumberFormat="1" applyFont="1" applyFill="1" applyBorder="1" applyAlignment="1">
      <alignment horizontal="center" wrapText="1"/>
    </xf>
    <xf numFmtId="0" fontId="23" fillId="2" borderId="82" xfId="0" applyNumberFormat="1" applyFont="1" applyFill="1" applyBorder="1" applyAlignment="1">
      <alignment horizontal="center" wrapText="1"/>
    </xf>
    <xf numFmtId="0" fontId="23" fillId="2" borderId="83" xfId="0" applyNumberFormat="1" applyFont="1" applyFill="1" applyBorder="1" applyAlignment="1">
      <alignment horizontal="center" vertical="center"/>
    </xf>
    <xf numFmtId="0" fontId="23" fillId="2" borderId="84" xfId="0" applyNumberFormat="1" applyFont="1" applyFill="1" applyBorder="1" applyAlignment="1">
      <alignment horizontal="center" vertical="center"/>
    </xf>
    <xf numFmtId="0" fontId="23" fillId="2" borderId="85" xfId="0" applyNumberFormat="1" applyFont="1" applyFill="1" applyBorder="1" applyAlignment="1">
      <alignment horizontal="center" vertical="center"/>
    </xf>
    <xf numFmtId="0" fontId="23" fillId="2" borderId="86" xfId="0" applyNumberFormat="1" applyFont="1" applyFill="1" applyBorder="1" applyAlignment="1">
      <alignment horizontal="center" vertical="center" wrapText="1"/>
    </xf>
    <xf numFmtId="0" fontId="5" fillId="0" borderId="87" xfId="0" applyNumberFormat="1" applyFont="1" applyBorder="1" applyAlignment="1">
      <alignment horizontal="center" vertical="center" wrapText="1"/>
    </xf>
    <xf numFmtId="0" fontId="5" fillId="0" borderId="88" xfId="0" applyNumberFormat="1" applyFont="1" applyBorder="1" applyAlignment="1">
      <alignment horizontal="center" wrapText="1"/>
    </xf>
    <xf numFmtId="0" fontId="23" fillId="2" borderId="89" xfId="0" applyNumberFormat="1" applyFont="1" applyFill="1" applyBorder="1" applyAlignment="1">
      <alignment horizontal="center" wrapText="1"/>
    </xf>
    <xf numFmtId="0" fontId="5" fillId="0" borderId="90" xfId="0" applyNumberFormat="1" applyFont="1" applyBorder="1" applyAlignment="1">
      <alignment horizontal="center" wrapText="1"/>
    </xf>
    <xf numFmtId="0" fontId="23" fillId="2" borderId="91"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72" xfId="0" applyNumberFormat="1" applyFont="1" applyBorder="1" applyAlignment="1">
      <alignment wrapText="1"/>
    </xf>
    <xf numFmtId="0" fontId="5" fillId="0" borderId="0" xfId="0" applyNumberFormat="1" applyFont="1" applyBorder="1" applyAlignment="1"/>
    <xf numFmtId="0" fontId="9" fillId="0" borderId="0" xfId="0" applyNumberFormat="1" applyFont="1" applyAlignment="1">
      <alignment horizontal="center"/>
    </xf>
    <xf numFmtId="0" fontId="5"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165" fontId="38" fillId="0" borderId="74" xfId="0" applyNumberFormat="1" applyFont="1" applyBorder="1" applyAlignment="1">
      <alignment horizontal="center"/>
    </xf>
    <xf numFmtId="0" fontId="18" fillId="4" borderId="0" xfId="0" applyFont="1" applyFill="1" applyBorder="1" applyAlignment="1">
      <alignment horizontal="center"/>
    </xf>
    <xf numFmtId="0" fontId="13" fillId="4" borderId="0" xfId="0" applyFont="1" applyFill="1" applyBorder="1" applyAlignment="1">
      <alignment horizontal="left" vertical="top" wrapText="1"/>
    </xf>
    <xf numFmtId="0" fontId="30" fillId="2" borderId="24" xfId="0" applyNumberFormat="1" applyFont="1" applyFill="1" applyBorder="1" applyAlignment="1">
      <alignment horizontal="center" wrapText="1"/>
    </xf>
    <xf numFmtId="0" fontId="20" fillId="0" borderId="26" xfId="0" applyNumberFormat="1" applyFont="1" applyBorder="1" applyAlignment="1">
      <alignment wrapText="1"/>
    </xf>
    <xf numFmtId="0" fontId="20" fillId="0" borderId="92" xfId="0" applyNumberFormat="1" applyFont="1" applyBorder="1" applyAlignment="1">
      <alignment wrapText="1"/>
    </xf>
    <xf numFmtId="0" fontId="20" fillId="0" borderId="93" xfId="0" applyNumberFormat="1" applyFont="1" applyBorder="1" applyAlignment="1">
      <alignment wrapText="1"/>
    </xf>
    <xf numFmtId="3" fontId="6" fillId="2" borderId="73" xfId="0" applyNumberFormat="1" applyFont="1" applyFill="1" applyBorder="1" applyAlignment="1">
      <alignment horizontal="center"/>
    </xf>
    <xf numFmtId="3" fontId="42" fillId="2" borderId="94" xfId="0" applyNumberFormat="1" applyFont="1" applyFill="1" applyBorder="1" applyAlignment="1">
      <alignment horizontal="center"/>
    </xf>
    <xf numFmtId="0" fontId="38" fillId="0" borderId="94" xfId="0" applyFont="1" applyBorder="1" applyAlignment="1">
      <alignment horizontal="center"/>
    </xf>
    <xf numFmtId="0" fontId="22" fillId="2" borderId="24" xfId="0" applyNumberFormat="1" applyFont="1" applyFill="1" applyBorder="1" applyAlignment="1">
      <alignment wrapText="1"/>
    </xf>
    <xf numFmtId="0" fontId="5" fillId="0" borderId="116" xfId="0" applyNumberFormat="1" applyFont="1" applyBorder="1" applyAlignment="1">
      <alignment wrapText="1"/>
    </xf>
    <xf numFmtId="0" fontId="5" fillId="0" borderId="117" xfId="0" applyNumberFormat="1" applyFont="1" applyBorder="1" applyAlignment="1">
      <alignment wrapText="1"/>
    </xf>
    <xf numFmtId="0" fontId="20" fillId="0" borderId="91" xfId="0" applyNumberFormat="1" applyFont="1" applyBorder="1"/>
    <xf numFmtId="0" fontId="20" fillId="0" borderId="25" xfId="0" applyNumberFormat="1" applyFont="1" applyBorder="1"/>
    <xf numFmtId="0" fontId="30" fillId="2" borderId="8" xfId="0" applyNumberFormat="1" applyFont="1" applyFill="1" applyBorder="1" applyAlignment="1">
      <alignment horizontal="center" wrapText="1"/>
    </xf>
    <xf numFmtId="0" fontId="30" fillId="2" borderId="27" xfId="0" applyNumberFormat="1" applyFont="1" applyFill="1" applyBorder="1" applyAlignment="1">
      <alignment horizontal="center"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8" fillId="0" borderId="0" xfId="0" applyNumberFormat="1" applyFont="1" applyAlignment="1">
      <alignment horizontal="center"/>
    </xf>
    <xf numFmtId="165" fontId="13" fillId="4" borderId="0" xfId="0" applyNumberFormat="1" applyFont="1" applyFill="1" applyAlignment="1">
      <alignment vertical="top" wrapText="1"/>
    </xf>
    <xf numFmtId="165" fontId="13" fillId="4" borderId="0" xfId="0" applyNumberFormat="1" applyFont="1" applyFill="1" applyBorder="1" applyAlignment="1">
      <alignment vertical="top" wrapText="1"/>
    </xf>
    <xf numFmtId="0" fontId="31" fillId="2" borderId="0" xfId="0" applyNumberFormat="1" applyFont="1" applyFill="1" applyAlignment="1"/>
    <xf numFmtId="0" fontId="5" fillId="0" borderId="0" xfId="0" applyNumberFormat="1" applyFont="1" applyAlignment="1"/>
    <xf numFmtId="165" fontId="30" fillId="2" borderId="0" xfId="0" applyNumberFormat="1" applyFont="1" applyFill="1" applyAlignment="1">
      <alignment horizontal="center"/>
    </xf>
    <xf numFmtId="165" fontId="6" fillId="2" borderId="0" xfId="0" applyNumberFormat="1" applyFont="1" applyFill="1" applyAlignment="1">
      <alignment horizontal="center"/>
    </xf>
    <xf numFmtId="0" fontId="22" fillId="2" borderId="75" xfId="0" applyNumberFormat="1" applyFont="1" applyFill="1" applyBorder="1" applyAlignment="1">
      <alignment horizontal="center" vertical="center" wrapText="1"/>
    </xf>
    <xf numFmtId="0" fontId="5" fillId="0" borderId="7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108" xfId="0" applyNumberFormat="1" applyFont="1" applyBorder="1" applyAlignment="1">
      <alignment horizontal="center" vertical="center" wrapText="1"/>
    </xf>
    <xf numFmtId="0" fontId="5" fillId="0" borderId="28" xfId="0" applyNumberFormat="1" applyFont="1" applyBorder="1" applyAlignment="1">
      <alignment horizontal="center" vertical="center" wrapText="1"/>
    </xf>
    <xf numFmtId="0" fontId="22" fillId="2" borderId="95" xfId="0" applyNumberFormat="1" applyFont="1" applyFill="1" applyBorder="1" applyAlignment="1">
      <alignment wrapText="1"/>
    </xf>
    <xf numFmtId="0" fontId="5" fillId="0" borderId="6" xfId="0" applyNumberFormat="1" applyFont="1" applyBorder="1" applyAlignment="1">
      <alignment wrapText="1"/>
    </xf>
    <xf numFmtId="0" fontId="5" fillId="0" borderId="71" xfId="0" applyNumberFormat="1" applyFont="1" applyBorder="1" applyAlignment="1">
      <alignment wrapText="1"/>
    </xf>
    <xf numFmtId="165" fontId="40" fillId="2" borderId="0" xfId="0" applyNumberFormat="1" applyFont="1" applyFill="1" applyAlignment="1">
      <alignment horizontal="center"/>
    </xf>
    <xf numFmtId="0" fontId="39" fillId="0" borderId="0" xfId="0" applyFont="1" applyBorder="1" applyAlignment="1">
      <alignment horizontal="center"/>
    </xf>
    <xf numFmtId="165" fontId="6" fillId="2" borderId="49" xfId="0" applyNumberFormat="1" applyFont="1" applyFill="1" applyBorder="1" applyAlignment="1">
      <alignment horizontal="center"/>
    </xf>
    <xf numFmtId="0" fontId="32" fillId="2" borderId="0" xfId="0" applyNumberFormat="1" applyFont="1" applyFill="1" applyAlignment="1">
      <alignment horizontal="center"/>
    </xf>
    <xf numFmtId="0" fontId="5" fillId="0" borderId="0" xfId="0" applyNumberFormat="1" applyFont="1" applyAlignment="1">
      <alignment horizontal="center"/>
    </xf>
    <xf numFmtId="0" fontId="31" fillId="2" borderId="0" xfId="0" applyNumberFormat="1" applyFont="1" applyFill="1" applyAlignment="1">
      <alignment horizontal="center"/>
    </xf>
    <xf numFmtId="0" fontId="2" fillId="4" borderId="0" xfId="0" applyNumberFormat="1" applyFont="1" applyFill="1" applyAlignment="1">
      <alignment horizontal="left" wrapText="1"/>
    </xf>
    <xf numFmtId="0" fontId="0" fillId="0" borderId="0" xfId="0" applyNumberFormat="1" applyBorder="1" applyAlignment="1"/>
    <xf numFmtId="0" fontId="6" fillId="2" borderId="53" xfId="0" applyNumberFormat="1" applyFont="1" applyFill="1" applyBorder="1" applyAlignment="1"/>
    <xf numFmtId="0" fontId="0" fillId="0" borderId="48" xfId="0" applyNumberFormat="1" applyBorder="1" applyAlignment="1"/>
    <xf numFmtId="0" fontId="8" fillId="0" borderId="0" xfId="0" applyNumberFormat="1" applyFont="1" applyBorder="1" applyAlignment="1">
      <alignment horizontal="center"/>
    </xf>
    <xf numFmtId="0" fontId="23" fillId="2" borderId="29" xfId="0" applyNumberFormat="1" applyFont="1" applyFill="1" applyBorder="1" applyAlignment="1">
      <alignment horizontal="center" vertical="center" wrapText="1"/>
    </xf>
    <xf numFmtId="0" fontId="0" fillId="0" borderId="32" xfId="0" applyNumberFormat="1" applyBorder="1" applyAlignment="1">
      <alignment horizontal="center" vertical="center" wrapText="1"/>
    </xf>
    <xf numFmtId="0" fontId="23" fillId="2" borderId="29" xfId="0" applyNumberFormat="1" applyFont="1" applyFill="1" applyBorder="1" applyAlignment="1">
      <alignment horizontal="center" vertical="center"/>
    </xf>
    <xf numFmtId="0" fontId="0" fillId="0" borderId="19" xfId="0" applyNumberFormat="1" applyBorder="1" applyAlignment="1">
      <alignment horizontal="center" vertical="center"/>
    </xf>
    <xf numFmtId="0" fontId="23" fillId="2" borderId="19" xfId="0" applyNumberFormat="1" applyFont="1" applyFill="1" applyBorder="1" applyAlignment="1">
      <alignment horizontal="center" vertical="center"/>
    </xf>
    <xf numFmtId="0" fontId="19" fillId="0" borderId="29" xfId="0" applyNumberFormat="1" applyFont="1" applyBorder="1" applyAlignment="1">
      <alignment horizontal="center" vertical="center" wrapText="1"/>
    </xf>
    <xf numFmtId="0" fontId="19" fillId="0" borderId="19" xfId="0" applyNumberFormat="1" applyFont="1" applyBorder="1" applyAlignment="1">
      <alignment horizontal="center" vertical="center" wrapText="1"/>
    </xf>
    <xf numFmtId="3" fontId="16"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2" fillId="4" borderId="0" xfId="0" applyFont="1" applyFill="1" applyBorder="1" applyAlignment="1">
      <alignment vertical="top" wrapText="1"/>
    </xf>
    <xf numFmtId="0" fontId="2" fillId="4" borderId="0" xfId="0" applyFont="1" applyFill="1" applyBorder="1" applyAlignment="1">
      <alignment wrapText="1"/>
    </xf>
    <xf numFmtId="0" fontId="2" fillId="4" borderId="0" xfId="0" applyFont="1" applyFill="1" applyBorder="1" applyAlignment="1">
      <alignment horizontal="left" wrapText="1"/>
    </xf>
    <xf numFmtId="0" fontId="2" fillId="4" borderId="0" xfId="0" applyNumberFormat="1" applyFont="1" applyFill="1" applyBorder="1" applyAlignment="1">
      <alignment horizontal="left" wrapText="1"/>
    </xf>
    <xf numFmtId="165" fontId="63" fillId="4" borderId="0" xfId="0" applyNumberFormat="1" applyFont="1" applyFill="1" applyBorder="1" applyAlignment="1">
      <alignment horizontal="center"/>
    </xf>
    <xf numFmtId="165" fontId="2" fillId="4" borderId="0" xfId="0" applyNumberFormat="1" applyFont="1" applyFill="1" applyAlignment="1">
      <alignment wrapText="1"/>
    </xf>
    <xf numFmtId="165" fontId="2" fillId="4" borderId="0" xfId="0" applyNumberFormat="1" applyFont="1" applyFill="1" applyBorder="1" applyAlignment="1">
      <alignment wrapText="1"/>
    </xf>
    <xf numFmtId="165" fontId="39" fillId="0" borderId="0" xfId="0" applyNumberFormat="1" applyFont="1" applyBorder="1" applyAlignment="1">
      <alignment horizontal="center"/>
    </xf>
    <xf numFmtId="0" fontId="38" fillId="0" borderId="0" xfId="0" applyFont="1" applyBorder="1" applyAlignment="1">
      <alignment horizontal="center"/>
    </xf>
    <xf numFmtId="0" fontId="59" fillId="4" borderId="0" xfId="0" applyFont="1" applyFill="1" applyBorder="1" applyAlignment="1">
      <alignment horizontal="left" wrapText="1"/>
    </xf>
  </cellXfs>
  <cellStyles count="15">
    <cellStyle name="Comma" xfId="1" builtinId="3"/>
    <cellStyle name="Comma 2" xfId="2"/>
    <cellStyle name="Comma 3" xfId="9"/>
    <cellStyle name="Currency" xfId="3" builtinId="4"/>
    <cellStyle name="Currency 2" xfId="4"/>
    <cellStyle name="Normal" xfId="0" builtinId="0"/>
    <cellStyle name="Normal 2" xfId="5"/>
    <cellStyle name="Normal 3" xfId="6"/>
    <cellStyle name="Normal 3 2" xfId="10"/>
    <cellStyle name="Normal_Improve by DU" xfId="7"/>
    <cellStyle name="Normal_Rsrcs_X_ DOJ Goal  Obj" xfId="8"/>
    <cellStyle name="Normal_Rsrcs_X_ DOJ Goal  Obj 2" xfId="11"/>
    <cellStyle name="Percent 2" xfId="13"/>
    <cellStyle name="Percent 2 2" xfId="14"/>
    <cellStyle name="Percent 3"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20321</xdr:rowOff>
    </xdr:from>
    <xdr:to>
      <xdr:col>12</xdr:col>
      <xdr:colOff>558800</xdr:colOff>
      <xdr:row>27</xdr:row>
      <xdr:rowOff>159439</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400" y="284481"/>
          <a:ext cx="9184640" cy="516831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view="pageBreakPreview" zoomScale="75" zoomScaleNormal="75" zoomScaleSheetLayoutView="75" workbookViewId="0">
      <selection activeCell="E35" sqref="E35"/>
    </sheetView>
  </sheetViews>
  <sheetFormatPr defaultRowHeight="15"/>
  <cols>
    <col min="14" max="14" width="1.5546875" style="76" customWidth="1"/>
  </cols>
  <sheetData>
    <row r="1" spans="1:14" ht="20.25">
      <c r="A1" s="125" t="s">
        <v>149</v>
      </c>
      <c r="N1" s="76" t="s">
        <v>0</v>
      </c>
    </row>
    <row r="2" spans="1:14">
      <c r="N2" s="76" t="s">
        <v>0</v>
      </c>
    </row>
    <row r="3" spans="1:14">
      <c r="N3" s="76" t="s">
        <v>0</v>
      </c>
    </row>
    <row r="4" spans="1:14">
      <c r="N4" s="76" t="s">
        <v>0</v>
      </c>
    </row>
    <row r="5" spans="1:14" ht="15.75">
      <c r="B5" s="138"/>
      <c r="N5" s="76" t="s">
        <v>0</v>
      </c>
    </row>
    <row r="6" spans="1:14">
      <c r="N6" s="76" t="s">
        <v>0</v>
      </c>
    </row>
    <row r="7" spans="1:14">
      <c r="N7" s="76" t="s">
        <v>0</v>
      </c>
    </row>
    <row r="8" spans="1:14">
      <c r="N8" s="76" t="s">
        <v>0</v>
      </c>
    </row>
    <row r="9" spans="1:14">
      <c r="N9" s="76" t="s">
        <v>0</v>
      </c>
    </row>
    <row r="10" spans="1:14">
      <c r="N10" s="76" t="s">
        <v>0</v>
      </c>
    </row>
    <row r="11" spans="1:14">
      <c r="N11" s="76" t="s">
        <v>0</v>
      </c>
    </row>
    <row r="12" spans="1:14">
      <c r="N12" s="76" t="s">
        <v>0</v>
      </c>
    </row>
    <row r="13" spans="1:14">
      <c r="N13" s="76" t="s">
        <v>0</v>
      </c>
    </row>
    <row r="14" spans="1:14">
      <c r="N14" s="76" t="s">
        <v>0</v>
      </c>
    </row>
    <row r="15" spans="1:14">
      <c r="N15" s="76" t="s">
        <v>0</v>
      </c>
    </row>
    <row r="16" spans="1:14">
      <c r="N16" s="76" t="s">
        <v>0</v>
      </c>
    </row>
    <row r="17" spans="1:14">
      <c r="N17" s="76" t="s">
        <v>0</v>
      </c>
    </row>
    <row r="18" spans="1:14">
      <c r="N18" s="76" t="s">
        <v>0</v>
      </c>
    </row>
    <row r="19" spans="1:14">
      <c r="N19" s="76" t="s">
        <v>0</v>
      </c>
    </row>
    <row r="20" spans="1:14">
      <c r="N20" s="76" t="s">
        <v>0</v>
      </c>
    </row>
    <row r="21" spans="1:14">
      <c r="N21" s="76" t="s">
        <v>0</v>
      </c>
    </row>
    <row r="22" spans="1:14">
      <c r="N22" s="76" t="s">
        <v>0</v>
      </c>
    </row>
    <row r="23" spans="1:14">
      <c r="N23" s="76" t="s">
        <v>0</v>
      </c>
    </row>
    <row r="24" spans="1:14">
      <c r="N24" s="76" t="s">
        <v>0</v>
      </c>
    </row>
    <row r="25" spans="1:14">
      <c r="N25" s="76" t="s">
        <v>0</v>
      </c>
    </row>
    <row r="26" spans="1:14">
      <c r="N26" s="76" t="s">
        <v>0</v>
      </c>
    </row>
    <row r="27" spans="1:14">
      <c r="N27" s="76" t="s">
        <v>0</v>
      </c>
    </row>
    <row r="28" spans="1:14">
      <c r="N28" s="76" t="s">
        <v>0</v>
      </c>
    </row>
    <row r="29" spans="1:14">
      <c r="A29" s="438"/>
      <c r="B29" s="439"/>
      <c r="C29" s="439"/>
      <c r="D29" s="439"/>
      <c r="E29" s="439"/>
      <c r="F29" s="439"/>
      <c r="G29" s="439"/>
      <c r="H29" s="439"/>
      <c r="I29" s="439"/>
      <c r="J29" s="439"/>
      <c r="K29" s="439"/>
      <c r="L29" s="439"/>
      <c r="M29" s="439"/>
      <c r="N29" s="76" t="s">
        <v>16</v>
      </c>
    </row>
    <row r="31" spans="1:14" ht="21" customHeight="1">
      <c r="A31" s="436"/>
      <c r="B31" s="436"/>
      <c r="C31" s="436"/>
      <c r="D31" s="436"/>
      <c r="E31" s="436"/>
      <c r="F31" s="436"/>
      <c r="G31" s="436"/>
      <c r="H31" s="436"/>
      <c r="I31" s="436"/>
      <c r="J31" s="436"/>
      <c r="K31" s="59"/>
    </row>
    <row r="32" spans="1:14" ht="72.75" customHeight="1">
      <c r="A32" s="437"/>
      <c r="B32" s="437"/>
      <c r="C32" s="437"/>
      <c r="D32" s="437"/>
      <c r="E32" s="437"/>
      <c r="F32" s="437"/>
      <c r="G32" s="437"/>
      <c r="H32" s="437"/>
      <c r="I32" s="437"/>
      <c r="J32" s="437"/>
      <c r="K32" s="53"/>
    </row>
    <row r="200" spans="1:1">
      <c r="A200" t="s">
        <v>94</v>
      </c>
    </row>
    <row r="256" spans="1:1" ht="15.75">
      <c r="A256" s="133" t="s">
        <v>96</v>
      </c>
    </row>
  </sheetData>
  <customSheetViews>
    <customSheetView guid="{68D6E89C-5B15-4C35-9CD8-F5F4F27258FD}" scale="75" showPageBreaks="1" fitToPage="1" printArea="1" view="pageBreakPreview">
      <selection activeCell="A3" sqref="A3"/>
      <pageMargins left="0.75" right="0.75" top="1" bottom="1" header="0.5" footer="0.5"/>
      <printOptions horizontalCentered="1"/>
      <pageSetup scale="88" orientation="landscape" r:id="rId1"/>
      <headerFooter alignWithMargins="0">
        <oddFooter>&amp;C&amp;"Times New Roman,Regular"Exhibit A - Organizational Chart</oddFooter>
      </headerFooter>
    </customSheetView>
    <customSheetView guid="{4148B88B-8ED7-4FDE-9459-DEB244AD0552}" scale="75" showPageBreaks="1" fitToPage="1" printArea="1" view="pageBreakPreview">
      <pageMargins left="0.75" right="0.75" top="1" bottom="1" header="0.5" footer="0.5"/>
      <printOptions horizontalCentered="1"/>
      <pageSetup scale="86" orientation="landscape" r:id="rId2"/>
      <headerFooter alignWithMargins="0">
        <oddFooter>&amp;C&amp;"Times New Roman,Regular"Exhibit A - Organizational Chart</oddFooter>
      </headerFooter>
    </customSheetView>
    <customSheetView guid="{56C0A34E-45B4-448B-85E5-70B3A8E63333}" scale="75" showPageBreaks="1" fitToPage="1" printArea="1" view="pageBreakPreview">
      <pageMargins left="0.75" right="0.75" top="1" bottom="1" header="0.5" footer="0.5"/>
      <printOptions horizontalCentered="1"/>
      <pageSetup scale="86" orientation="landscape" r:id="rId3"/>
      <headerFooter alignWithMargins="0">
        <oddFooter>&amp;C&amp;"Times New Roman,Regular"Exhibit A - Organizational Chart</oddFooter>
      </headerFooter>
    </customSheetView>
    <customSheetView guid="{3118AF25-8423-420A-806A-487665220C68}" scale="75" showPageBreaks="1" fitToPage="1" printArea="1" view="pageBreakPreview" topLeftCell="A10">
      <selection activeCell="I34" sqref="I34"/>
      <pageMargins left="0.75" right="0.75" top="1" bottom="1" header="0.5" footer="0.5"/>
      <printOptions horizontalCentered="1"/>
      <pageSetup scale="86" orientation="landscape" r:id="rId4"/>
      <headerFooter alignWithMargins="0">
        <oddFooter>&amp;C&amp;"Times New Roman,Regular"Exhibit A - Organizational Chart</oddFooter>
      </headerFooter>
    </customSheetView>
    <customSheetView guid="{12C66D54-5067-4346-818B-6EAB1C8A9183}" scale="75" showPageBreaks="1" fitToPage="1" printArea="1" view="pageBreakPreview">
      <selection activeCell="I34" sqref="I34"/>
      <pageMargins left="0.75" right="0.75" top="1" bottom="1" header="0.5" footer="0.5"/>
      <printOptions horizontalCentered="1"/>
      <pageSetup scale="86" orientation="landscape" r:id="rId5"/>
      <headerFooter alignWithMargins="0">
        <oddFooter>&amp;C&amp;"Times New Roman,Regular"Exhibit A - Organizational Chart</oddFooter>
      </headerFooter>
    </customSheetView>
  </customSheetViews>
  <mergeCells count="3">
    <mergeCell ref="A31:J31"/>
    <mergeCell ref="A32:J32"/>
    <mergeCell ref="A29:M29"/>
  </mergeCells>
  <phoneticPr fontId="0" type="noConversion"/>
  <printOptions horizontalCentered="1"/>
  <pageMargins left="0.75" right="0.75" top="1" bottom="1" header="0.5" footer="0.5"/>
  <pageSetup scale="86" orientation="landscape" r:id="rId6"/>
  <headerFooter alignWithMargins="0">
    <oddFooter>&amp;C&amp;"Times New Roman,Regular"Exhibit A - Organizational Chart</oddFooter>
  </headerFooter>
  <drawing r:id="rId7"/>
</worksheet>
</file>

<file path=xl/worksheets/sheet10.xml><?xml version="1.0" encoding="utf-8"?>
<worksheet xmlns="http://schemas.openxmlformats.org/spreadsheetml/2006/main" xmlns:r="http://schemas.openxmlformats.org/officeDocument/2006/relationships">
  <sheetPr codeName="Sheet16"/>
  <dimension ref="A1:N33"/>
  <sheetViews>
    <sheetView showGridLines="0" showOutlineSymbols="0"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E25" sqref="E25"/>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79" customWidth="1"/>
    <col min="11" max="16384" width="9.6640625" style="7"/>
  </cols>
  <sheetData>
    <row r="1" spans="1:10" ht="20.25">
      <c r="A1" s="666" t="s">
        <v>100</v>
      </c>
      <c r="B1" s="667"/>
      <c r="C1" s="667"/>
      <c r="D1" s="667"/>
      <c r="E1" s="667"/>
      <c r="F1" s="667"/>
      <c r="G1" s="667"/>
      <c r="H1" s="667"/>
      <c r="I1" s="667"/>
      <c r="J1" s="221" t="s">
        <v>0</v>
      </c>
    </row>
    <row r="2" spans="1:10" ht="18.75">
      <c r="A2" s="668"/>
      <c r="B2" s="668"/>
      <c r="C2" s="668"/>
      <c r="D2" s="668"/>
      <c r="E2" s="668"/>
      <c r="F2" s="668"/>
      <c r="G2" s="668"/>
      <c r="H2" s="668"/>
      <c r="I2" s="668"/>
      <c r="J2" s="221" t="s">
        <v>0</v>
      </c>
    </row>
    <row r="3" spans="1:10">
      <c r="A3" s="669"/>
      <c r="B3" s="669"/>
      <c r="C3" s="669"/>
      <c r="D3" s="669"/>
      <c r="E3" s="669"/>
      <c r="F3" s="669"/>
      <c r="G3" s="669"/>
      <c r="H3" s="669"/>
      <c r="I3" s="669"/>
      <c r="J3" s="221" t="s">
        <v>0</v>
      </c>
    </row>
    <row r="4" spans="1:10" ht="20.25">
      <c r="A4" s="684" t="s">
        <v>135</v>
      </c>
      <c r="B4" s="683"/>
      <c r="C4" s="683"/>
      <c r="D4" s="683"/>
      <c r="E4" s="683"/>
      <c r="F4" s="683"/>
      <c r="G4" s="683"/>
      <c r="H4" s="683"/>
      <c r="I4" s="683"/>
      <c r="J4" s="221" t="s">
        <v>0</v>
      </c>
    </row>
    <row r="5" spans="1:10" ht="18.75">
      <c r="A5" s="682" t="s">
        <v>189</v>
      </c>
      <c r="B5" s="639"/>
      <c r="C5" s="639"/>
      <c r="D5" s="639"/>
      <c r="E5" s="639"/>
      <c r="F5" s="639"/>
      <c r="G5" s="639"/>
      <c r="H5" s="639"/>
      <c r="I5" s="639"/>
      <c r="J5" s="221" t="s">
        <v>0</v>
      </c>
    </row>
    <row r="6" spans="1:10" ht="18.75">
      <c r="A6" s="682" t="str">
        <f>+'B. Summary of Requirements '!A6</f>
        <v>Salaries and Expenses</v>
      </c>
      <c r="B6" s="683"/>
      <c r="C6" s="683"/>
      <c r="D6" s="683"/>
      <c r="E6" s="683"/>
      <c r="F6" s="683"/>
      <c r="G6" s="683"/>
      <c r="H6" s="683"/>
      <c r="I6" s="683"/>
      <c r="J6" s="221" t="s">
        <v>0</v>
      </c>
    </row>
    <row r="7" spans="1:10">
      <c r="A7" s="669"/>
      <c r="B7" s="669"/>
      <c r="C7" s="669"/>
      <c r="D7" s="669"/>
      <c r="E7" s="669"/>
      <c r="F7" s="669"/>
      <c r="G7" s="669"/>
      <c r="H7" s="669"/>
      <c r="I7" s="669"/>
      <c r="J7" s="221" t="s">
        <v>0</v>
      </c>
    </row>
    <row r="8" spans="1:10" ht="16.5" thickBot="1">
      <c r="A8" s="681" t="s">
        <v>128</v>
      </c>
      <c r="B8" s="681"/>
      <c r="C8" s="681"/>
      <c r="D8" s="681"/>
      <c r="E8" s="681"/>
      <c r="F8" s="681"/>
      <c r="G8" s="681"/>
      <c r="H8" s="681"/>
      <c r="I8" s="681"/>
      <c r="J8" s="221" t="s">
        <v>0</v>
      </c>
    </row>
    <row r="9" spans="1:10">
      <c r="A9" s="676" t="s">
        <v>38</v>
      </c>
      <c r="B9" s="670" t="s">
        <v>175</v>
      </c>
      <c r="C9" s="671"/>
      <c r="D9" s="670" t="s">
        <v>171</v>
      </c>
      <c r="E9" s="671"/>
      <c r="F9" s="670" t="s">
        <v>161</v>
      </c>
      <c r="G9" s="671"/>
      <c r="H9" s="670" t="s">
        <v>28</v>
      </c>
      <c r="I9" s="674"/>
      <c r="J9" s="221" t="s">
        <v>0</v>
      </c>
    </row>
    <row r="10" spans="1:10" ht="53.25" customHeight="1">
      <c r="A10" s="677"/>
      <c r="B10" s="672"/>
      <c r="C10" s="673"/>
      <c r="D10" s="672"/>
      <c r="E10" s="673"/>
      <c r="F10" s="672"/>
      <c r="G10" s="673"/>
      <c r="H10" s="672"/>
      <c r="I10" s="675"/>
      <c r="J10" s="221" t="s">
        <v>0</v>
      </c>
    </row>
    <row r="11" spans="1:10" ht="16.5" thickBot="1">
      <c r="A11" s="678"/>
      <c r="B11" s="157" t="s">
        <v>127</v>
      </c>
      <c r="C11" s="158" t="s">
        <v>129</v>
      </c>
      <c r="D11" s="157" t="s">
        <v>127</v>
      </c>
      <c r="E11" s="158" t="s">
        <v>129</v>
      </c>
      <c r="F11" s="157" t="s">
        <v>127</v>
      </c>
      <c r="G11" s="158" t="s">
        <v>129</v>
      </c>
      <c r="H11" s="157" t="s">
        <v>127</v>
      </c>
      <c r="I11" s="352" t="s">
        <v>129</v>
      </c>
      <c r="J11" s="221" t="s">
        <v>0</v>
      </c>
    </row>
    <row r="12" spans="1:10">
      <c r="A12" s="152" t="s">
        <v>93</v>
      </c>
      <c r="B12" s="104">
        <v>19</v>
      </c>
      <c r="C12" s="105"/>
      <c r="D12" s="104">
        <v>19</v>
      </c>
      <c r="E12" s="105"/>
      <c r="F12" s="104">
        <v>19</v>
      </c>
      <c r="G12" s="105"/>
      <c r="H12" s="104">
        <f>F12-D12</f>
        <v>0</v>
      </c>
      <c r="I12" s="353"/>
      <c r="J12" s="221" t="s">
        <v>0</v>
      </c>
    </row>
    <row r="13" spans="1:10">
      <c r="A13" s="153" t="s">
        <v>92</v>
      </c>
      <c r="B13" s="104">
        <v>218</v>
      </c>
      <c r="C13" s="105"/>
      <c r="D13" s="104">
        <v>218</v>
      </c>
      <c r="E13" s="105"/>
      <c r="F13" s="104">
        <v>218</v>
      </c>
      <c r="G13" s="105"/>
      <c r="H13" s="104">
        <f t="shared" ref="H13:H21" si="0">F13-D13</f>
        <v>0</v>
      </c>
      <c r="I13" s="354"/>
      <c r="J13" s="221" t="s">
        <v>0</v>
      </c>
    </row>
    <row r="14" spans="1:10">
      <c r="A14" s="153" t="s">
        <v>91</v>
      </c>
      <c r="B14" s="104">
        <v>24</v>
      </c>
      <c r="C14" s="105"/>
      <c r="D14" s="104">
        <v>25</v>
      </c>
      <c r="E14" s="105"/>
      <c r="F14" s="104">
        <v>25</v>
      </c>
      <c r="G14" s="105"/>
      <c r="H14" s="104">
        <f t="shared" si="0"/>
        <v>0</v>
      </c>
      <c r="I14" s="354"/>
      <c r="J14" s="221" t="s">
        <v>0</v>
      </c>
    </row>
    <row r="15" spans="1:10">
      <c r="A15" s="153" t="s">
        <v>90</v>
      </c>
      <c r="B15" s="104">
        <v>30</v>
      </c>
      <c r="C15" s="105"/>
      <c r="D15" s="104">
        <v>30</v>
      </c>
      <c r="E15" s="105"/>
      <c r="F15" s="104">
        <v>30</v>
      </c>
      <c r="G15" s="105"/>
      <c r="H15" s="104">
        <f t="shared" si="0"/>
        <v>0</v>
      </c>
      <c r="I15" s="354"/>
      <c r="J15" s="221" t="s">
        <v>0</v>
      </c>
    </row>
    <row r="16" spans="1:10">
      <c r="A16" s="153" t="s">
        <v>89</v>
      </c>
      <c r="B16" s="104">
        <v>13</v>
      </c>
      <c r="C16" s="105"/>
      <c r="D16" s="104">
        <v>13</v>
      </c>
      <c r="E16" s="105"/>
      <c r="F16" s="104">
        <v>13</v>
      </c>
      <c r="G16" s="105"/>
      <c r="H16" s="104">
        <f t="shared" si="0"/>
        <v>0</v>
      </c>
      <c r="I16" s="354"/>
      <c r="J16" s="221" t="s">
        <v>0</v>
      </c>
    </row>
    <row r="17" spans="1:14">
      <c r="A17" s="153" t="s">
        <v>88</v>
      </c>
      <c r="B17" s="104">
        <v>24</v>
      </c>
      <c r="C17" s="105"/>
      <c r="D17" s="104">
        <v>29</v>
      </c>
      <c r="E17" s="105"/>
      <c r="F17" s="104">
        <v>29</v>
      </c>
      <c r="G17" s="105"/>
      <c r="H17" s="104">
        <f t="shared" si="0"/>
        <v>0</v>
      </c>
      <c r="I17" s="354"/>
      <c r="J17" s="221" t="s">
        <v>0</v>
      </c>
    </row>
    <row r="18" spans="1:14">
      <c r="A18" s="153" t="s">
        <v>87</v>
      </c>
      <c r="B18" s="104">
        <v>0</v>
      </c>
      <c r="C18" s="105"/>
      <c r="D18" s="104">
        <v>0</v>
      </c>
      <c r="E18" s="105"/>
      <c r="F18" s="104">
        <v>0</v>
      </c>
      <c r="G18" s="105"/>
      <c r="H18" s="104">
        <f t="shared" si="0"/>
        <v>0</v>
      </c>
      <c r="I18" s="354"/>
      <c r="J18" s="221" t="s">
        <v>0</v>
      </c>
    </row>
    <row r="19" spans="1:14">
      <c r="A19" s="153" t="s">
        <v>86</v>
      </c>
      <c r="B19" s="104">
        <v>6</v>
      </c>
      <c r="C19" s="105"/>
      <c r="D19" s="104">
        <v>13</v>
      </c>
      <c r="E19" s="105"/>
      <c r="F19" s="104">
        <v>13</v>
      </c>
      <c r="G19" s="105"/>
      <c r="H19" s="104">
        <f t="shared" si="0"/>
        <v>0</v>
      </c>
      <c r="I19" s="354"/>
      <c r="J19" s="221" t="s">
        <v>0</v>
      </c>
    </row>
    <row r="20" spans="1:14">
      <c r="A20" s="153" t="s">
        <v>85</v>
      </c>
      <c r="B20" s="104">
        <v>6</v>
      </c>
      <c r="C20" s="105"/>
      <c r="D20" s="104">
        <v>6</v>
      </c>
      <c r="E20" s="105"/>
      <c r="F20" s="104">
        <v>6</v>
      </c>
      <c r="G20" s="105"/>
      <c r="H20" s="104">
        <f t="shared" si="0"/>
        <v>0</v>
      </c>
      <c r="I20" s="354"/>
      <c r="J20" s="221" t="s">
        <v>0</v>
      </c>
    </row>
    <row r="21" spans="1:14">
      <c r="A21" s="153" t="s">
        <v>84</v>
      </c>
      <c r="B21" s="104">
        <v>6</v>
      </c>
      <c r="C21" s="105"/>
      <c r="D21" s="104">
        <v>6</v>
      </c>
      <c r="E21" s="105"/>
      <c r="F21" s="104">
        <v>6</v>
      </c>
      <c r="G21" s="105"/>
      <c r="H21" s="104">
        <f t="shared" si="0"/>
        <v>0</v>
      </c>
      <c r="I21" s="354"/>
      <c r="J21" s="221" t="s">
        <v>0</v>
      </c>
    </row>
    <row r="22" spans="1:14">
      <c r="A22" s="154" t="s">
        <v>167</v>
      </c>
      <c r="B22" s="106">
        <f>SUM(B12:B21)</f>
        <v>346</v>
      </c>
      <c r="C22" s="131"/>
      <c r="D22" s="106">
        <f>SUM(D12:D21)</f>
        <v>359</v>
      </c>
      <c r="E22" s="131"/>
      <c r="F22" s="106">
        <f>SUM(F12:F21)</f>
        <v>359</v>
      </c>
      <c r="G22" s="131"/>
      <c r="H22" s="106">
        <f>SUM(H12:H21)</f>
        <v>0</v>
      </c>
      <c r="I22" s="355"/>
      <c r="J22" s="221" t="s">
        <v>0</v>
      </c>
      <c r="L22" s="19"/>
      <c r="N22" s="433"/>
    </row>
    <row r="23" spans="1:14">
      <c r="A23" s="155" t="s">
        <v>12</v>
      </c>
      <c r="B23" s="107"/>
      <c r="C23" s="70">
        <v>174273</v>
      </c>
      <c r="D23" s="107"/>
      <c r="E23" s="70">
        <v>174273</v>
      </c>
      <c r="F23" s="111"/>
      <c r="G23" s="70">
        <v>174273</v>
      </c>
      <c r="H23" s="107"/>
      <c r="I23" s="356"/>
      <c r="J23" s="221" t="s">
        <v>0</v>
      </c>
    </row>
    <row r="24" spans="1:14">
      <c r="A24" s="155" t="s">
        <v>72</v>
      </c>
      <c r="B24" s="108"/>
      <c r="C24" s="70">
        <v>123007</v>
      </c>
      <c r="D24" s="107"/>
      <c r="E24" s="70">
        <v>120901</v>
      </c>
      <c r="F24" s="111"/>
      <c r="G24" s="70">
        <v>120901</v>
      </c>
      <c r="H24" s="107"/>
      <c r="I24" s="354"/>
      <c r="J24" s="221" t="s">
        <v>0</v>
      </c>
    </row>
    <row r="25" spans="1:14" ht="16.5" thickBot="1">
      <c r="A25" s="156" t="s">
        <v>73</v>
      </c>
      <c r="B25" s="109"/>
      <c r="C25" s="135">
        <v>14</v>
      </c>
      <c r="D25" s="110"/>
      <c r="E25" s="135">
        <v>14</v>
      </c>
      <c r="F25" s="110"/>
      <c r="G25" s="135">
        <v>14</v>
      </c>
      <c r="H25" s="110"/>
      <c r="I25" s="357"/>
      <c r="J25" s="221" t="s">
        <v>16</v>
      </c>
    </row>
    <row r="26" spans="1:14">
      <c r="A26" s="679"/>
      <c r="B26" s="680"/>
      <c r="C26" s="680"/>
      <c r="D26" s="680"/>
      <c r="E26" s="680"/>
      <c r="F26" s="680"/>
      <c r="G26" s="680"/>
      <c r="H26" s="680"/>
      <c r="I26" s="680"/>
      <c r="J26" s="680"/>
    </row>
    <row r="27" spans="1:14">
      <c r="A27" s="12"/>
      <c r="B27" s="12"/>
      <c r="C27" s="12"/>
      <c r="D27" s="12"/>
      <c r="E27" s="12"/>
      <c r="F27" s="12"/>
      <c r="G27" s="12"/>
      <c r="H27" s="12"/>
      <c r="I27" s="12"/>
      <c r="J27" s="222"/>
    </row>
    <row r="28" spans="1:14">
      <c r="A28" s="63"/>
      <c r="B28" s="52"/>
      <c r="C28" s="52"/>
      <c r="D28" s="52"/>
      <c r="E28" s="52"/>
      <c r="F28" s="52"/>
      <c r="G28" s="52"/>
      <c r="H28" s="52"/>
    </row>
    <row r="29" spans="1:14">
      <c r="A29" s="63"/>
      <c r="B29" s="52"/>
      <c r="C29" s="52"/>
      <c r="D29" s="52"/>
      <c r="E29" s="52"/>
      <c r="F29" s="52"/>
      <c r="G29" s="52"/>
      <c r="H29" s="52"/>
    </row>
    <row r="30" spans="1:14" ht="67.5" customHeight="1">
      <c r="A30" s="532"/>
      <c r="B30" s="532"/>
      <c r="C30" s="532"/>
      <c r="D30" s="532"/>
      <c r="E30" s="532"/>
      <c r="F30" s="532"/>
      <c r="G30" s="532"/>
      <c r="H30" s="532"/>
    </row>
    <row r="31" spans="1:14" ht="18.95" customHeight="1">
      <c r="A31" s="600"/>
      <c r="B31" s="601"/>
      <c r="C31" s="601"/>
      <c r="D31" s="601"/>
      <c r="E31" s="601"/>
      <c r="F31" s="601"/>
      <c r="G31" s="601"/>
      <c r="H31" s="601"/>
    </row>
    <row r="32" spans="1:14">
      <c r="A32" s="19"/>
      <c r="B32" s="19"/>
      <c r="C32" s="19"/>
      <c r="D32" s="19"/>
      <c r="E32" s="19"/>
      <c r="F32" s="19"/>
      <c r="G32" s="19"/>
      <c r="H32" s="19"/>
    </row>
    <row r="33" spans="1:14" ht="18.95" customHeight="1">
      <c r="A33" s="664"/>
      <c r="B33" s="664"/>
      <c r="C33" s="664"/>
      <c r="D33" s="664"/>
      <c r="E33" s="664"/>
      <c r="F33" s="664"/>
      <c r="G33" s="664"/>
      <c r="H33" s="664"/>
      <c r="I33" s="664"/>
      <c r="J33" s="664"/>
      <c r="K33" s="664"/>
      <c r="L33" s="664"/>
      <c r="M33" s="664"/>
      <c r="N33" s="665"/>
    </row>
  </sheetData>
  <customSheetViews>
    <customSheetView guid="{68D6E89C-5B15-4C35-9CD8-F5F4F27258FD}" scale="75" showPageBreaks="1" showGridLines="0" outlineSymbols="0" printArea="1" view="pageBreakPreview">
      <pane xSplit="1" ySplit="11" topLeftCell="B12" activePane="bottomRight" state="frozen"/>
      <selection pane="bottomRight" activeCell="A13" sqref="A13"/>
      <pageMargins left="0.5" right="0.5" top="0.5" bottom="0.55000000000000004" header="0" footer="0"/>
      <printOptions horizontalCentered="1"/>
      <pageSetup scale="67" orientation="landscape" horizontalDpi="300" verticalDpi="300" r:id="rId1"/>
      <headerFooter alignWithMargins="0">
        <oddFooter>&amp;C&amp;"Times New Roman,Regular"Exhibit K - Summary of Requirements by Grade</oddFooter>
      </headerFooter>
    </customSheetView>
    <customSheetView guid="{4148B88B-8ED7-4FDE-9459-DEB244AD0552}" scale="75" showPageBreaks="1" showGridLines="0" outlineSymbols="0" printArea="1" view="pageBreakPreview">
      <pane xSplit="1" ySplit="11" topLeftCell="B12" activePane="bottomRight" state="frozen"/>
      <selection pane="bottomRight" activeCell="E23" sqref="E23"/>
      <pageMargins left="0.5" right="0.5" top="0.5" bottom="0.55000000000000004" header="0" footer="0"/>
      <printOptions horizontalCentered="1"/>
      <pageSetup scale="67" orientation="landscape" horizontalDpi="300" verticalDpi="300" r:id="rId2"/>
      <headerFooter alignWithMargins="0">
        <oddFooter>&amp;C&amp;"Times New Roman,Regular"Exhibit K - Summary of Requirements by Grade</oddFooter>
      </headerFooter>
    </customSheetView>
    <customSheetView guid="{56C0A34E-45B4-448B-85E5-70B3A8E63333}" scale="75" showPageBreaks="1" showGridLines="0" outlineSymbols="0" printArea="1" view="pageBreakPreview">
      <pane xSplit="1" ySplit="11" topLeftCell="B12" activePane="bottomRight" state="frozen"/>
      <selection pane="bottomRight" activeCell="D9" sqref="D9:E10"/>
      <pageMargins left="0.5" right="0.5" top="0.5" bottom="0.55000000000000004" header="0" footer="0"/>
      <printOptions horizontalCentered="1"/>
      <pageSetup scale="67" orientation="landscape" horizontalDpi="300" verticalDpi="300" r:id="rId3"/>
      <headerFooter alignWithMargins="0">
        <oddFooter>&amp;C&amp;"Times New Roman,Regular"Exhibit K - Summary of Requirements by Grade</oddFooter>
      </headerFooter>
    </customSheetView>
    <customSheetView guid="{3118AF25-8423-420A-806A-487665220C68}" scale="75" showPageBreaks="1" showGridLines="0" outlineSymbols="0" printArea="1" view="pageBreakPreview">
      <pane xSplit="1" ySplit="11" topLeftCell="B24" activePane="bottomRight" state="frozen"/>
      <selection pane="bottomRight" activeCell="F29" sqref="F29"/>
      <pageMargins left="0.5" right="0.5" top="0.5" bottom="0.55000000000000004" header="0" footer="0"/>
      <printOptions horizontalCentered="1"/>
      <pageSetup scale="67" orientation="landscape" horizontalDpi="300" verticalDpi="300" r:id="rId4"/>
      <headerFooter alignWithMargins="0">
        <oddFooter>&amp;C&amp;"Times New Roman,Regular"Exhibit K - Summary of Requirements by Grade</oddFooter>
      </headerFooter>
    </customSheetView>
    <customSheetView guid="{12C66D54-5067-4346-818B-6EAB1C8A9183}"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5"/>
      <headerFooter alignWithMargins="0">
        <oddFooter>&amp;C&amp;"Times New Roman,Regular"Exhibit K - Summary of Requirements by Grade</oddFooter>
      </headerFooter>
    </customSheetView>
  </customSheetViews>
  <mergeCells count="17">
    <mergeCell ref="A4:I4"/>
    <mergeCell ref="A33:N33"/>
    <mergeCell ref="A1:I1"/>
    <mergeCell ref="A2:I2"/>
    <mergeCell ref="A3:I3"/>
    <mergeCell ref="A30:H30"/>
    <mergeCell ref="A31:H31"/>
    <mergeCell ref="B9:C10"/>
    <mergeCell ref="D9:E10"/>
    <mergeCell ref="F9:G10"/>
    <mergeCell ref="H9:I10"/>
    <mergeCell ref="A9:A11"/>
    <mergeCell ref="A26:J26"/>
    <mergeCell ref="A7:I7"/>
    <mergeCell ref="A8:I8"/>
    <mergeCell ref="A6:I6"/>
    <mergeCell ref="A5:I5"/>
  </mergeCells>
  <phoneticPr fontId="0" type="noConversion"/>
  <printOptions horizontalCentered="1"/>
  <pageMargins left="0.5" right="0.5" top="0.5" bottom="0.55000000000000004" header="0" footer="0"/>
  <pageSetup scale="67" orientation="landscape" horizontalDpi="300" verticalDpi="300" r:id="rId6"/>
  <headerFooter alignWithMargins="0">
    <oddFooter>&amp;C&amp;"Times New Roman,Regular"Exhibit K - Summary of Requirements by Grade</oddFooter>
  </headerFooter>
</worksheet>
</file>

<file path=xl/worksheets/sheet11.xml><?xml version="1.0" encoding="utf-8"?>
<worksheet xmlns="http://schemas.openxmlformats.org/spreadsheetml/2006/main" xmlns:r="http://schemas.openxmlformats.org/officeDocument/2006/relationships">
  <sheetPr codeName="Sheet17"/>
  <dimension ref="A1:Z197"/>
  <sheetViews>
    <sheetView tabSelected="1" view="pageBreakPreview" zoomScale="75" zoomScaleNormal="75" zoomScaleSheetLayoutView="50" workbookViewId="0">
      <pane xSplit="1" ySplit="9" topLeftCell="B10" activePane="bottomRight" state="frozen"/>
      <selection pane="topRight" activeCell="B1" sqref="B1"/>
      <selection pane="bottomLeft" activeCell="A10" sqref="A10"/>
      <selection pane="bottomRight" activeCell="P8" sqref="P8"/>
    </sheetView>
  </sheetViews>
  <sheetFormatPr defaultColWidth="8.77734375" defaultRowHeight="15.75"/>
  <cols>
    <col min="1" max="1" width="65.332031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8.88671875" style="3" hidden="1" customWidth="1"/>
    <col min="13" max="13" width="1" style="78" customWidth="1"/>
    <col min="14" max="14" width="8.77734375" customWidth="1"/>
    <col min="15" max="15" width="8.77734375" style="3"/>
    <col min="16" max="16" width="15.6640625" style="3" customWidth="1"/>
    <col min="17" max="16384" width="8.77734375" style="3"/>
  </cols>
  <sheetData>
    <row r="1" spans="1:16" ht="19.149999999999999" customHeight="1">
      <c r="A1" s="481" t="s">
        <v>99</v>
      </c>
      <c r="B1" s="686"/>
      <c r="C1" s="686"/>
      <c r="D1" s="686"/>
      <c r="E1" s="686"/>
      <c r="F1" s="686"/>
      <c r="G1" s="686"/>
      <c r="H1" s="686"/>
      <c r="I1" s="686"/>
      <c r="M1" s="77" t="s">
        <v>0</v>
      </c>
    </row>
    <row r="2" spans="1:16" ht="19.149999999999999" customHeight="1">
      <c r="A2" s="697"/>
      <c r="B2" s="698"/>
      <c r="C2" s="698"/>
      <c r="D2" s="698"/>
      <c r="E2" s="698"/>
      <c r="F2" s="698"/>
      <c r="G2" s="698"/>
      <c r="H2" s="698"/>
      <c r="I2" s="698"/>
      <c r="M2" s="77" t="s">
        <v>0</v>
      </c>
    </row>
    <row r="3" spans="1:16" ht="18.75">
      <c r="A3" s="699" t="s">
        <v>76</v>
      </c>
      <c r="B3" s="686"/>
      <c r="C3" s="686"/>
      <c r="D3" s="686"/>
      <c r="E3" s="686"/>
      <c r="F3" s="686"/>
      <c r="G3" s="686"/>
      <c r="H3" s="686"/>
      <c r="I3" s="686"/>
      <c r="M3" s="77" t="s">
        <v>0</v>
      </c>
    </row>
    <row r="4" spans="1:16" ht="16.5">
      <c r="A4" s="641" t="str">
        <f>+'B. Summary of Requirements '!A5</f>
        <v>National Security Division</v>
      </c>
      <c r="B4" s="686"/>
      <c r="C4" s="686"/>
      <c r="D4" s="686"/>
      <c r="E4" s="686"/>
      <c r="F4" s="686"/>
      <c r="G4" s="686"/>
      <c r="H4" s="686"/>
      <c r="I4" s="686"/>
      <c r="M4" s="77" t="s">
        <v>0</v>
      </c>
    </row>
    <row r="5" spans="1:16" ht="16.5">
      <c r="A5" s="641" t="str">
        <f>+'B. Summary of Requirements '!A6</f>
        <v>Salaries and Expenses</v>
      </c>
      <c r="B5" s="686"/>
      <c r="C5" s="686"/>
      <c r="D5" s="686"/>
      <c r="E5" s="686"/>
      <c r="F5" s="686"/>
      <c r="G5" s="686"/>
      <c r="H5" s="686"/>
      <c r="I5" s="686"/>
      <c r="M5" s="77" t="s">
        <v>0</v>
      </c>
    </row>
    <row r="6" spans="1:16">
      <c r="A6" s="689" t="s">
        <v>111</v>
      </c>
      <c r="B6" s="686"/>
      <c r="C6" s="686"/>
      <c r="D6" s="686"/>
      <c r="E6" s="686"/>
      <c r="F6" s="686"/>
      <c r="G6" s="686"/>
      <c r="H6" s="686"/>
      <c r="I6" s="686"/>
      <c r="M6" s="77" t="s">
        <v>0</v>
      </c>
    </row>
    <row r="7" spans="1:16" ht="11.25" customHeight="1">
      <c r="A7" s="584"/>
      <c r="B7" s="584"/>
      <c r="C7" s="584"/>
      <c r="D7" s="584"/>
      <c r="E7" s="584"/>
      <c r="F7" s="584"/>
      <c r="G7" s="584"/>
      <c r="H7" s="584"/>
      <c r="I7" s="584"/>
      <c r="M7" s="77" t="s">
        <v>0</v>
      </c>
    </row>
    <row r="8" spans="1:16" ht="44.25" customHeight="1">
      <c r="A8" s="687" t="s">
        <v>74</v>
      </c>
      <c r="B8" s="690" t="s">
        <v>168</v>
      </c>
      <c r="C8" s="691"/>
      <c r="D8" s="695" t="s">
        <v>164</v>
      </c>
      <c r="E8" s="696"/>
      <c r="F8" s="692" t="s">
        <v>161</v>
      </c>
      <c r="G8" s="694"/>
      <c r="H8" s="692" t="s">
        <v>148</v>
      </c>
      <c r="I8" s="693"/>
      <c r="J8" s="7"/>
      <c r="M8" s="77" t="s">
        <v>0</v>
      </c>
    </row>
    <row r="9" spans="1:16" ht="25.5" customHeight="1" thickBot="1">
      <c r="A9" s="688"/>
      <c r="B9" s="167" t="s">
        <v>33</v>
      </c>
      <c r="C9" s="168" t="s">
        <v>129</v>
      </c>
      <c r="D9" s="167" t="s">
        <v>33</v>
      </c>
      <c r="E9" s="168" t="s">
        <v>129</v>
      </c>
      <c r="F9" s="167" t="s">
        <v>33</v>
      </c>
      <c r="G9" s="168" t="s">
        <v>129</v>
      </c>
      <c r="H9" s="167" t="s">
        <v>33</v>
      </c>
      <c r="I9" s="169" t="s">
        <v>129</v>
      </c>
      <c r="J9" s="7"/>
      <c r="M9" s="77" t="s">
        <v>0</v>
      </c>
    </row>
    <row r="10" spans="1:16">
      <c r="A10" s="159" t="s">
        <v>10</v>
      </c>
      <c r="B10" s="112">
        <v>346</v>
      </c>
      <c r="C10" s="197">
        <v>38284</v>
      </c>
      <c r="D10" s="112">
        <v>353</v>
      </c>
      <c r="E10" s="197">
        <v>41465</v>
      </c>
      <c r="F10" s="112">
        <v>359</v>
      </c>
      <c r="G10" s="197">
        <v>43495</v>
      </c>
      <c r="H10" s="112">
        <f>F10-D10</f>
        <v>6</v>
      </c>
      <c r="I10" s="198">
        <f>G10-E10</f>
        <v>2030</v>
      </c>
      <c r="J10" s="7"/>
      <c r="M10" s="77" t="s">
        <v>0</v>
      </c>
    </row>
    <row r="11" spans="1:16">
      <c r="A11" s="160" t="s">
        <v>58</v>
      </c>
      <c r="B11" s="112"/>
      <c r="C11" s="113">
        <v>648</v>
      </c>
      <c r="D11" s="112"/>
      <c r="E11" s="113">
        <v>705</v>
      </c>
      <c r="F11" s="112"/>
      <c r="G11" s="113">
        <v>705</v>
      </c>
      <c r="H11" s="112">
        <f>F11-D11</f>
        <v>0</v>
      </c>
      <c r="I11" s="101">
        <f>G11-E11</f>
        <v>0</v>
      </c>
      <c r="J11" s="16" t="s">
        <v>31</v>
      </c>
      <c r="K11" s="3" t="s">
        <v>32</v>
      </c>
      <c r="M11" s="77" t="s">
        <v>0</v>
      </c>
    </row>
    <row r="12" spans="1:16">
      <c r="A12" s="160" t="s">
        <v>40</v>
      </c>
      <c r="B12" s="279">
        <f t="shared" ref="B12:F12" si="0">B13+B14</f>
        <v>0</v>
      </c>
      <c r="C12" s="113">
        <v>793</v>
      </c>
      <c r="D12" s="279">
        <f t="shared" si="0"/>
        <v>0</v>
      </c>
      <c r="E12" s="113">
        <v>793</v>
      </c>
      <c r="F12" s="279">
        <f t="shared" si="0"/>
        <v>0</v>
      </c>
      <c r="G12" s="113">
        <v>793</v>
      </c>
      <c r="H12" s="112">
        <f>F12-D12</f>
        <v>0</v>
      </c>
      <c r="I12" s="101">
        <f t="shared" ref="I12:I15" si="1">G12-E12</f>
        <v>0</v>
      </c>
      <c r="J12" s="7">
        <v>93</v>
      </c>
      <c r="M12" s="77" t="s">
        <v>0</v>
      </c>
      <c r="P12" s="428"/>
    </row>
    <row r="13" spans="1:16">
      <c r="A13" s="161" t="s">
        <v>42</v>
      </c>
      <c r="B13" s="118"/>
      <c r="C13" s="119"/>
      <c r="D13" s="118"/>
      <c r="E13" s="119"/>
      <c r="F13" s="118"/>
      <c r="G13" s="119"/>
      <c r="H13" s="118">
        <f t="shared" ref="H13:H15" si="2">F13-D13</f>
        <v>0</v>
      </c>
      <c r="I13" s="120">
        <f t="shared" si="1"/>
        <v>0</v>
      </c>
      <c r="J13" s="7"/>
      <c r="M13" s="77" t="s">
        <v>0</v>
      </c>
      <c r="P13" s="428"/>
    </row>
    <row r="14" spans="1:16">
      <c r="A14" s="161" t="s">
        <v>41</v>
      </c>
      <c r="B14" s="118"/>
      <c r="C14" s="119"/>
      <c r="D14" s="118"/>
      <c r="E14" s="119"/>
      <c r="F14" s="118"/>
      <c r="G14" s="119"/>
      <c r="H14" s="118">
        <f t="shared" si="2"/>
        <v>0</v>
      </c>
      <c r="I14" s="120">
        <f t="shared" si="1"/>
        <v>0</v>
      </c>
      <c r="J14" s="7"/>
      <c r="M14" s="77" t="s">
        <v>0</v>
      </c>
      <c r="P14" s="428"/>
    </row>
    <row r="15" spans="1:16">
      <c r="A15" s="162" t="s">
        <v>43</v>
      </c>
      <c r="B15" s="121"/>
      <c r="C15" s="122"/>
      <c r="D15" s="121"/>
      <c r="E15" s="122"/>
      <c r="F15" s="121"/>
      <c r="G15" s="122"/>
      <c r="H15" s="112">
        <f t="shared" si="2"/>
        <v>0</v>
      </c>
      <c r="I15" s="101">
        <f t="shared" si="1"/>
        <v>0</v>
      </c>
      <c r="J15" s="7"/>
      <c r="M15" s="77" t="s">
        <v>0</v>
      </c>
      <c r="P15" s="428"/>
    </row>
    <row r="16" spans="1:16">
      <c r="A16" s="163" t="s">
        <v>11</v>
      </c>
      <c r="B16" s="123">
        <f>+B10+B11+B12+B15</f>
        <v>346</v>
      </c>
      <c r="C16" s="124">
        <f t="shared" ref="C16:I16" si="3">+C10+C11+C12+C15</f>
        <v>39725</v>
      </c>
      <c r="D16" s="123">
        <f>+D10+D11+D12+D15</f>
        <v>353</v>
      </c>
      <c r="E16" s="124">
        <f t="shared" si="3"/>
        <v>42963</v>
      </c>
      <c r="F16" s="123">
        <f t="shared" si="3"/>
        <v>359</v>
      </c>
      <c r="G16" s="278">
        <f t="shared" si="3"/>
        <v>44993</v>
      </c>
      <c r="H16" s="124">
        <f>+H10+H11+H12+H15</f>
        <v>6</v>
      </c>
      <c r="I16" s="278">
        <f t="shared" si="3"/>
        <v>2030</v>
      </c>
      <c r="J16" s="20">
        <f>697+630+957+2333</f>
        <v>4617</v>
      </c>
      <c r="K16" s="3">
        <f>2451-93</f>
        <v>2358</v>
      </c>
      <c r="L16" s="3">
        <f>+E16-G16</f>
        <v>-2030</v>
      </c>
      <c r="M16" s="77" t="s">
        <v>0</v>
      </c>
    </row>
    <row r="17" spans="1:15">
      <c r="A17" s="160" t="s">
        <v>75</v>
      </c>
      <c r="B17" s="112"/>
      <c r="C17" s="113"/>
      <c r="D17" s="112"/>
      <c r="E17" s="113"/>
      <c r="F17" s="112"/>
      <c r="G17" s="113"/>
      <c r="H17" s="112"/>
      <c r="I17" s="101"/>
      <c r="J17" s="7"/>
      <c r="M17" s="77" t="s">
        <v>0</v>
      </c>
    </row>
    <row r="18" spans="1:15">
      <c r="A18" s="164" t="s">
        <v>45</v>
      </c>
      <c r="B18" s="112"/>
      <c r="C18" s="113">
        <v>10963</v>
      </c>
      <c r="D18" s="112"/>
      <c r="E18" s="113">
        <v>11814</v>
      </c>
      <c r="F18" s="112"/>
      <c r="G18" s="113">
        <v>12373</v>
      </c>
      <c r="H18" s="112"/>
      <c r="I18" s="101">
        <f>G18-E18</f>
        <v>559</v>
      </c>
      <c r="J18" s="7">
        <v>359</v>
      </c>
      <c r="K18" s="3">
        <f>1171+93</f>
        <v>1264</v>
      </c>
      <c r="L18" s="3">
        <f t="shared" ref="L18:L34" si="4">+E18-G18</f>
        <v>-559</v>
      </c>
      <c r="M18" s="77" t="s">
        <v>0</v>
      </c>
    </row>
    <row r="19" spans="1:15">
      <c r="A19" s="164" t="s">
        <v>46</v>
      </c>
      <c r="B19" s="112"/>
      <c r="C19" s="113">
        <v>1428</v>
      </c>
      <c r="D19" s="112"/>
      <c r="E19" s="116">
        <v>1428</v>
      </c>
      <c r="F19" s="112"/>
      <c r="G19" s="113">
        <v>1428</v>
      </c>
      <c r="H19" s="112"/>
      <c r="I19" s="101">
        <f t="shared" ref="I19:I33" si="5">G19-E19</f>
        <v>0</v>
      </c>
      <c r="J19" s="7"/>
      <c r="K19" s="3">
        <v>110</v>
      </c>
      <c r="L19" s="3">
        <f t="shared" si="4"/>
        <v>0</v>
      </c>
      <c r="M19" s="77" t="s">
        <v>0</v>
      </c>
    </row>
    <row r="20" spans="1:15">
      <c r="A20" s="164" t="s">
        <v>47</v>
      </c>
      <c r="B20" s="112"/>
      <c r="C20" s="113">
        <v>657</v>
      </c>
      <c r="D20" s="112"/>
      <c r="E20" s="113">
        <v>728</v>
      </c>
      <c r="F20" s="112"/>
      <c r="G20" s="113">
        <v>728</v>
      </c>
      <c r="H20" s="112"/>
      <c r="I20" s="101">
        <f t="shared" si="5"/>
        <v>0</v>
      </c>
      <c r="J20" s="7"/>
      <c r="K20" s="3">
        <v>0</v>
      </c>
      <c r="L20" s="3">
        <f t="shared" si="4"/>
        <v>0</v>
      </c>
      <c r="M20" s="77" t="s">
        <v>0</v>
      </c>
    </row>
    <row r="21" spans="1:15">
      <c r="A21" s="164" t="s">
        <v>97</v>
      </c>
      <c r="B21" s="112"/>
      <c r="C21" s="113">
        <v>9547</v>
      </c>
      <c r="D21" s="112"/>
      <c r="E21" s="113">
        <v>9462</v>
      </c>
      <c r="F21" s="112"/>
      <c r="G21" s="113">
        <v>9490</v>
      </c>
      <c r="H21" s="112"/>
      <c r="I21" s="101">
        <f t="shared" si="5"/>
        <v>28</v>
      </c>
      <c r="J21" s="7">
        <f>4220-576</f>
        <v>3644</v>
      </c>
      <c r="L21" s="3">
        <f t="shared" si="4"/>
        <v>-28</v>
      </c>
      <c r="M21" s="77" t="s">
        <v>0</v>
      </c>
    </row>
    <row r="22" spans="1:15">
      <c r="A22" s="164" t="s">
        <v>24</v>
      </c>
      <c r="B22" s="112"/>
      <c r="C22" s="113">
        <v>174</v>
      </c>
      <c r="D22" s="112"/>
      <c r="E22" s="113">
        <v>205</v>
      </c>
      <c r="F22" s="112"/>
      <c r="G22" s="113">
        <v>213</v>
      </c>
      <c r="H22" s="112"/>
      <c r="I22" s="101">
        <f t="shared" si="5"/>
        <v>8</v>
      </c>
      <c r="J22" s="7"/>
      <c r="L22" s="3">
        <f t="shared" si="4"/>
        <v>-8</v>
      </c>
      <c r="M22" s="77" t="s">
        <v>0</v>
      </c>
    </row>
    <row r="23" spans="1:15">
      <c r="A23" s="164" t="s">
        <v>48</v>
      </c>
      <c r="B23" s="112"/>
      <c r="C23" s="113">
        <v>3758</v>
      </c>
      <c r="D23" s="112"/>
      <c r="E23" s="113">
        <v>3758</v>
      </c>
      <c r="F23" s="112"/>
      <c r="G23" s="113">
        <v>6240</v>
      </c>
      <c r="H23" s="112"/>
      <c r="I23" s="101">
        <f t="shared" si="5"/>
        <v>2482</v>
      </c>
      <c r="J23" s="7">
        <v>332</v>
      </c>
      <c r="K23" s="3">
        <v>175</v>
      </c>
      <c r="L23" s="3">
        <f t="shared" si="4"/>
        <v>-2482</v>
      </c>
      <c r="M23" s="77" t="s">
        <v>0</v>
      </c>
    </row>
    <row r="24" spans="1:15">
      <c r="A24" s="164" t="s">
        <v>49</v>
      </c>
      <c r="B24" s="112"/>
      <c r="C24" s="113">
        <v>1</v>
      </c>
      <c r="D24" s="112"/>
      <c r="E24" s="113">
        <v>1</v>
      </c>
      <c r="F24" s="112"/>
      <c r="G24" s="113">
        <v>1</v>
      </c>
      <c r="H24" s="112"/>
      <c r="I24" s="101">
        <f t="shared" si="5"/>
        <v>0</v>
      </c>
      <c r="J24" s="7"/>
      <c r="L24" s="3">
        <f t="shared" si="4"/>
        <v>0</v>
      </c>
      <c r="M24" s="77" t="s">
        <v>0</v>
      </c>
    </row>
    <row r="25" spans="1:15">
      <c r="A25" s="164" t="s">
        <v>50</v>
      </c>
      <c r="B25" s="112"/>
      <c r="C25" s="113">
        <v>1499</v>
      </c>
      <c r="D25" s="112"/>
      <c r="E25" s="116">
        <v>1150</v>
      </c>
      <c r="F25" s="112"/>
      <c r="G25" s="113">
        <v>1150</v>
      </c>
      <c r="H25" s="112"/>
      <c r="I25" s="101">
        <f t="shared" si="5"/>
        <v>0</v>
      </c>
      <c r="J25" s="7"/>
      <c r="K25" s="3">
        <v>14918</v>
      </c>
      <c r="L25" s="3">
        <f t="shared" si="4"/>
        <v>0</v>
      </c>
      <c r="M25" s="77" t="s">
        <v>0</v>
      </c>
    </row>
    <row r="26" spans="1:15">
      <c r="A26" s="164" t="s">
        <v>51</v>
      </c>
      <c r="B26" s="112"/>
      <c r="C26" s="113">
        <v>9128</v>
      </c>
      <c r="D26" s="112"/>
      <c r="E26" s="113">
        <f>17752-7659</f>
        <v>10093</v>
      </c>
      <c r="F26" s="112"/>
      <c r="G26" s="113">
        <v>9095</v>
      </c>
      <c r="H26" s="112"/>
      <c r="I26" s="101">
        <f t="shared" si="5"/>
        <v>-998</v>
      </c>
      <c r="J26" s="7">
        <v>276</v>
      </c>
      <c r="K26" s="3">
        <v>14853</v>
      </c>
      <c r="L26" s="3">
        <f t="shared" si="4"/>
        <v>998</v>
      </c>
      <c r="M26" s="77" t="s">
        <v>0</v>
      </c>
    </row>
    <row r="27" spans="1:15">
      <c r="A27" s="164" t="s">
        <v>169</v>
      </c>
      <c r="B27" s="112"/>
      <c r="C27" s="113">
        <v>2529</v>
      </c>
      <c r="D27" s="112"/>
      <c r="E27" s="113">
        <v>2939</v>
      </c>
      <c r="F27" s="112"/>
      <c r="G27" s="113">
        <v>1789</v>
      </c>
      <c r="H27" s="112"/>
      <c r="I27" s="101">
        <f t="shared" si="5"/>
        <v>-1150</v>
      </c>
      <c r="J27" s="7"/>
      <c r="K27" s="3">
        <v>135</v>
      </c>
      <c r="L27" s="3">
        <f t="shared" si="4"/>
        <v>1150</v>
      </c>
      <c r="M27" s="77" t="s">
        <v>0</v>
      </c>
    </row>
    <row r="28" spans="1:15">
      <c r="A28" s="164" t="s">
        <v>98</v>
      </c>
      <c r="B28" s="112"/>
      <c r="C28" s="113">
        <v>5</v>
      </c>
      <c r="D28" s="112"/>
      <c r="E28" s="113">
        <v>5</v>
      </c>
      <c r="F28" s="112"/>
      <c r="G28" s="113">
        <v>5</v>
      </c>
      <c r="H28" s="112"/>
      <c r="I28" s="101">
        <f t="shared" si="5"/>
        <v>0</v>
      </c>
      <c r="J28" s="7"/>
      <c r="L28" s="3">
        <f t="shared" si="4"/>
        <v>0</v>
      </c>
      <c r="M28" s="77" t="s">
        <v>0</v>
      </c>
      <c r="O28" s="20"/>
    </row>
    <row r="29" spans="1:15">
      <c r="A29" s="164" t="s">
        <v>102</v>
      </c>
      <c r="B29" s="112"/>
      <c r="C29" s="113">
        <v>0</v>
      </c>
      <c r="D29" s="112"/>
      <c r="E29" s="113">
        <v>0</v>
      </c>
      <c r="F29" s="112"/>
      <c r="G29" s="113">
        <v>0</v>
      </c>
      <c r="H29" s="112"/>
      <c r="I29" s="101">
        <f t="shared" si="5"/>
        <v>0</v>
      </c>
      <c r="J29" s="7"/>
      <c r="L29" s="3">
        <f t="shared" si="4"/>
        <v>0</v>
      </c>
      <c r="M29" s="77" t="s">
        <v>0</v>
      </c>
    </row>
    <row r="30" spans="1:15">
      <c r="A30" s="164" t="s">
        <v>182</v>
      </c>
      <c r="B30" s="112"/>
      <c r="C30" s="113">
        <v>23</v>
      </c>
      <c r="D30" s="112"/>
      <c r="E30" s="113">
        <v>23</v>
      </c>
      <c r="F30" s="112"/>
      <c r="G30" s="113">
        <v>23</v>
      </c>
      <c r="H30" s="112"/>
      <c r="I30" s="101">
        <f t="shared" si="5"/>
        <v>0</v>
      </c>
      <c r="J30" s="7"/>
      <c r="L30" s="3">
        <f t="shared" si="4"/>
        <v>0</v>
      </c>
      <c r="M30" s="77" t="s">
        <v>0</v>
      </c>
      <c r="N30" s="368"/>
    </row>
    <row r="31" spans="1:15">
      <c r="A31" s="164" t="s">
        <v>103</v>
      </c>
      <c r="B31" s="112"/>
      <c r="C31" s="113">
        <v>195</v>
      </c>
      <c r="D31" s="112"/>
      <c r="E31" s="113">
        <v>195</v>
      </c>
      <c r="F31" s="112"/>
      <c r="G31" s="113">
        <v>195</v>
      </c>
      <c r="H31" s="112"/>
      <c r="I31" s="101">
        <f t="shared" si="5"/>
        <v>0</v>
      </c>
      <c r="J31" s="7"/>
      <c r="K31" s="3">
        <v>10</v>
      </c>
      <c r="L31" s="3">
        <f t="shared" si="4"/>
        <v>0</v>
      </c>
      <c r="M31" s="77" t="s">
        <v>0</v>
      </c>
      <c r="O31" s="20"/>
    </row>
    <row r="32" spans="1:15">
      <c r="A32" s="164" t="s">
        <v>52</v>
      </c>
      <c r="B32" s="112"/>
      <c r="C32" s="113">
        <v>257</v>
      </c>
      <c r="D32" s="112"/>
      <c r="E32" s="116">
        <v>221</v>
      </c>
      <c r="F32" s="112"/>
      <c r="G32" s="113">
        <v>221</v>
      </c>
      <c r="H32" s="112"/>
      <c r="I32" s="101">
        <f t="shared" si="5"/>
        <v>0</v>
      </c>
      <c r="J32" s="7"/>
      <c r="K32" s="3">
        <v>85</v>
      </c>
      <c r="L32" s="3">
        <f t="shared" si="4"/>
        <v>0</v>
      </c>
      <c r="M32" s="77" t="s">
        <v>0</v>
      </c>
      <c r="O32" s="20"/>
    </row>
    <row r="33" spans="1:26">
      <c r="A33" s="164" t="s">
        <v>53</v>
      </c>
      <c r="B33" s="112"/>
      <c r="C33" s="113">
        <v>2499</v>
      </c>
      <c r="D33" s="112"/>
      <c r="E33" s="113">
        <v>2015</v>
      </c>
      <c r="F33" s="112"/>
      <c r="G33" s="113">
        <v>2095</v>
      </c>
      <c r="H33" s="112"/>
      <c r="I33" s="101">
        <f t="shared" si="5"/>
        <v>80</v>
      </c>
      <c r="J33" s="7"/>
      <c r="K33" s="3">
        <v>37758</v>
      </c>
      <c r="L33" s="3">
        <f t="shared" si="4"/>
        <v>-80</v>
      </c>
      <c r="M33" s="77" t="s">
        <v>0</v>
      </c>
    </row>
    <row r="34" spans="1:26">
      <c r="A34" s="165" t="s">
        <v>54</v>
      </c>
      <c r="B34" s="75"/>
      <c r="C34" s="46">
        <f>SUM(C16:C33)</f>
        <v>82388</v>
      </c>
      <c r="D34" s="75"/>
      <c r="E34" s="46">
        <f>SUM(E16:E33)</f>
        <v>87000</v>
      </c>
      <c r="F34" s="75"/>
      <c r="G34" s="46">
        <f>SUM(G16:G33)</f>
        <v>90039</v>
      </c>
      <c r="H34" s="75"/>
      <c r="I34" s="45">
        <f>SUM(I16:I33)</f>
        <v>3039</v>
      </c>
      <c r="J34" s="7">
        <f>SUM(J12:J33)</f>
        <v>9321</v>
      </c>
      <c r="K34" s="3">
        <f>SUM(K16:K33)</f>
        <v>71666</v>
      </c>
      <c r="L34" s="3">
        <f t="shared" si="4"/>
        <v>-3039</v>
      </c>
      <c r="M34" s="77" t="s">
        <v>0</v>
      </c>
    </row>
    <row r="35" spans="1:26" ht="16.899999999999999" customHeight="1">
      <c r="A35" s="166" t="s">
        <v>55</v>
      </c>
      <c r="B35" s="115"/>
      <c r="C35" s="116">
        <v>-1981</v>
      </c>
      <c r="D35" s="115"/>
      <c r="E35" s="116">
        <v>-7659</v>
      </c>
      <c r="F35" s="115"/>
      <c r="G35" s="116"/>
      <c r="H35" s="115"/>
      <c r="I35" s="117"/>
      <c r="J35" s="7"/>
      <c r="M35" s="77" t="s">
        <v>0</v>
      </c>
      <c r="O35" s="346"/>
    </row>
    <row r="36" spans="1:26">
      <c r="A36" s="166" t="s">
        <v>56</v>
      </c>
      <c r="B36" s="115"/>
      <c r="C36" s="116">
        <v>13196</v>
      </c>
      <c r="D36" s="115"/>
      <c r="E36" s="116"/>
      <c r="F36" s="115"/>
      <c r="G36" s="116"/>
      <c r="H36" s="115"/>
      <c r="I36" s="117"/>
      <c r="J36" s="7"/>
      <c r="M36" s="77" t="s">
        <v>0</v>
      </c>
      <c r="O36" s="346"/>
    </row>
    <row r="37" spans="1:26">
      <c r="A37" s="166" t="s">
        <v>57</v>
      </c>
      <c r="B37" s="115"/>
      <c r="C37" s="116">
        <v>-5841</v>
      </c>
      <c r="D37" s="115"/>
      <c r="E37" s="116"/>
      <c r="F37" s="115"/>
      <c r="G37" s="116"/>
      <c r="H37" s="115"/>
      <c r="I37" s="117"/>
      <c r="J37" s="7"/>
      <c r="M37" s="77" t="s">
        <v>0</v>
      </c>
      <c r="O37" s="346"/>
    </row>
    <row r="38" spans="1:26" ht="16.5" customHeight="1" thickBot="1">
      <c r="A38" s="270" t="s">
        <v>1</v>
      </c>
      <c r="B38" s="271"/>
      <c r="C38" s="272">
        <f>SUM(C34:C37)</f>
        <v>87762</v>
      </c>
      <c r="D38" s="271"/>
      <c r="E38" s="272">
        <f>SUM(E34:E37)</f>
        <v>79341</v>
      </c>
      <c r="F38" s="271"/>
      <c r="G38" s="272">
        <f>SUM(G34:G37)</f>
        <v>90039</v>
      </c>
      <c r="H38" s="271"/>
      <c r="I38" s="273"/>
      <c r="J38" s="7"/>
      <c r="M38" s="77" t="s">
        <v>0</v>
      </c>
      <c r="O38" s="685"/>
      <c r="P38" s="685"/>
      <c r="Q38" s="685"/>
      <c r="R38" s="685"/>
      <c r="S38" s="685"/>
      <c r="T38" s="685"/>
      <c r="U38" s="685"/>
      <c r="V38" s="685"/>
      <c r="W38" s="685"/>
      <c r="X38" s="685"/>
      <c r="Y38" s="685"/>
      <c r="Z38" s="685"/>
    </row>
    <row r="39" spans="1:26">
      <c r="A39" s="274"/>
      <c r="B39" s="275"/>
      <c r="C39" s="276"/>
      <c r="D39" s="275"/>
      <c r="E39" s="276"/>
      <c r="F39" s="275"/>
      <c r="G39" s="276"/>
      <c r="H39" s="275"/>
      <c r="I39" s="277"/>
      <c r="J39" s="7"/>
      <c r="M39" s="77"/>
      <c r="O39" s="685"/>
      <c r="P39" s="685"/>
      <c r="Q39" s="685"/>
      <c r="R39" s="685"/>
      <c r="S39" s="685"/>
      <c r="T39" s="685"/>
      <c r="U39" s="685"/>
      <c r="V39" s="685"/>
      <c r="W39" s="685"/>
      <c r="X39" s="685"/>
      <c r="Y39" s="685"/>
      <c r="Z39" s="685"/>
    </row>
    <row r="40" spans="1:26">
      <c r="A40" s="269" t="s">
        <v>122</v>
      </c>
      <c r="B40" s="112"/>
      <c r="C40" s="113"/>
      <c r="D40" s="112"/>
      <c r="E40" s="113"/>
      <c r="F40" s="112"/>
      <c r="G40" s="113"/>
      <c r="H40" s="112"/>
      <c r="I40" s="101"/>
      <c r="J40" s="7"/>
      <c r="M40" s="77" t="s">
        <v>0</v>
      </c>
      <c r="O40" s="685"/>
      <c r="P40" s="685"/>
      <c r="Q40" s="685"/>
      <c r="R40" s="685"/>
      <c r="S40" s="685"/>
      <c r="T40" s="685"/>
      <c r="U40" s="685"/>
      <c r="V40" s="685"/>
      <c r="W40" s="685"/>
      <c r="X40" s="685"/>
      <c r="Y40" s="685"/>
      <c r="Z40" s="685"/>
    </row>
    <row r="41" spans="1:26">
      <c r="A41" s="164" t="s">
        <v>44</v>
      </c>
      <c r="B41" s="114">
        <v>0</v>
      </c>
      <c r="C41" s="197">
        <v>0</v>
      </c>
      <c r="D41" s="114">
        <v>0</v>
      </c>
      <c r="E41" s="197">
        <v>0</v>
      </c>
      <c r="F41" s="114">
        <v>0</v>
      </c>
      <c r="G41" s="197">
        <v>0</v>
      </c>
      <c r="H41" s="115"/>
      <c r="I41" s="198"/>
      <c r="J41" s="7"/>
      <c r="M41" s="77" t="s">
        <v>0</v>
      </c>
      <c r="O41" s="346"/>
    </row>
    <row r="42" spans="1:26">
      <c r="A42" s="160" t="s">
        <v>2</v>
      </c>
      <c r="B42" s="112"/>
      <c r="C42" s="197">
        <v>0</v>
      </c>
      <c r="D42" s="112"/>
      <c r="E42" s="197">
        <v>0</v>
      </c>
      <c r="F42" s="112"/>
      <c r="G42" s="197">
        <v>0</v>
      </c>
      <c r="H42" s="115"/>
      <c r="I42" s="198"/>
      <c r="J42" s="7"/>
      <c r="M42" s="77" t="s">
        <v>0</v>
      </c>
    </row>
    <row r="43" spans="1:26">
      <c r="A43" s="162" t="s">
        <v>3</v>
      </c>
      <c r="B43" s="128"/>
      <c r="C43" s="313">
        <v>0</v>
      </c>
      <c r="D43" s="128"/>
      <c r="E43" s="313">
        <v>0</v>
      </c>
      <c r="F43" s="128"/>
      <c r="G43" s="313">
        <v>0</v>
      </c>
      <c r="H43" s="129"/>
      <c r="I43" s="314"/>
      <c r="J43" s="7"/>
      <c r="M43" s="77" t="s">
        <v>0</v>
      </c>
    </row>
    <row r="44" spans="1:26">
      <c r="A44" s="69"/>
      <c r="B44" s="54"/>
      <c r="C44" s="54"/>
      <c r="D44" s="54"/>
      <c r="E44" s="54"/>
      <c r="F44" s="54"/>
      <c r="G44" s="54"/>
      <c r="H44" s="54"/>
      <c r="I44" s="54"/>
      <c r="J44" s="7"/>
      <c r="M44" s="77" t="s">
        <v>16</v>
      </c>
    </row>
    <row r="45" spans="1:26">
      <c r="A45" s="707"/>
      <c r="B45" s="708"/>
      <c r="C45" s="708"/>
      <c r="D45" s="708"/>
      <c r="E45" s="708"/>
      <c r="F45" s="708"/>
      <c r="G45" s="708"/>
      <c r="H45" s="708"/>
      <c r="I45" s="708"/>
      <c r="J45" s="708"/>
      <c r="K45" s="708"/>
      <c r="L45" s="708"/>
      <c r="M45" s="708"/>
    </row>
    <row r="46" spans="1:26" s="346" customFormat="1">
      <c r="H46" s="14"/>
      <c r="I46" s="14"/>
      <c r="J46" s="19"/>
      <c r="M46" s="347"/>
      <c r="N46" s="348"/>
    </row>
    <row r="47" spans="1:26" s="346" customFormat="1" ht="18.75">
      <c r="A47" s="704"/>
      <c r="B47" s="704"/>
      <c r="C47" s="704"/>
      <c r="D47" s="704"/>
      <c r="E47" s="704"/>
      <c r="F47" s="704"/>
      <c r="G47" s="704"/>
      <c r="H47" s="704"/>
      <c r="I47" s="704"/>
      <c r="J47" s="19"/>
      <c r="M47" s="347"/>
      <c r="N47" s="348"/>
    </row>
    <row r="48" spans="1:26" s="19" customFormat="1" ht="27" customHeight="1">
      <c r="A48" s="709"/>
      <c r="B48" s="709"/>
      <c r="C48" s="709"/>
      <c r="D48" s="709"/>
      <c r="E48" s="709"/>
      <c r="F48" s="709"/>
      <c r="G48" s="709"/>
      <c r="H48" s="709"/>
      <c r="I48" s="709"/>
      <c r="M48" s="222"/>
      <c r="N48" s="350"/>
    </row>
    <row r="49" spans="1:14" s="19" customFormat="1" ht="27" customHeight="1">
      <c r="A49" s="709"/>
      <c r="B49" s="709"/>
      <c r="C49" s="709"/>
      <c r="D49" s="709"/>
      <c r="E49" s="709"/>
      <c r="F49" s="709"/>
      <c r="G49" s="709"/>
      <c r="H49" s="709"/>
      <c r="I49" s="709"/>
      <c r="M49" s="222"/>
      <c r="N49" s="350"/>
    </row>
    <row r="50" spans="1:14" s="19" customFormat="1" ht="27" customHeight="1">
      <c r="A50" s="709"/>
      <c r="B50" s="709"/>
      <c r="C50" s="709"/>
      <c r="D50" s="709"/>
      <c r="E50" s="709"/>
      <c r="F50" s="709"/>
      <c r="G50" s="709"/>
      <c r="H50" s="709"/>
      <c r="I50" s="709"/>
      <c r="M50" s="222"/>
      <c r="N50" s="350"/>
    </row>
    <row r="51" spans="1:14" s="19" customFormat="1" ht="35.1" customHeight="1">
      <c r="A51" s="702"/>
      <c r="B51" s="702"/>
      <c r="C51" s="702"/>
      <c r="D51" s="702"/>
      <c r="E51" s="702"/>
      <c r="F51" s="702"/>
      <c r="G51" s="702"/>
      <c r="H51" s="702"/>
      <c r="I51" s="702"/>
      <c r="M51" s="222"/>
      <c r="N51" s="350"/>
    </row>
    <row r="52" spans="1:14" s="19" customFormat="1" ht="39.75" customHeight="1">
      <c r="A52" s="703"/>
      <c r="B52" s="703"/>
      <c r="C52" s="703"/>
      <c r="D52" s="703"/>
      <c r="E52" s="703"/>
      <c r="F52" s="703"/>
      <c r="G52" s="703"/>
      <c r="H52" s="703"/>
      <c r="I52" s="703"/>
      <c r="M52" s="222"/>
      <c r="N52" s="350"/>
    </row>
    <row r="53" spans="1:14" s="19" customFormat="1" ht="27" customHeight="1">
      <c r="A53" s="703"/>
      <c r="B53" s="703"/>
      <c r="C53" s="703"/>
      <c r="D53" s="703"/>
      <c r="E53" s="703"/>
      <c r="F53" s="703"/>
      <c r="G53" s="703"/>
      <c r="H53" s="703"/>
      <c r="I53" s="703"/>
      <c r="M53" s="222"/>
      <c r="N53" s="350"/>
    </row>
    <row r="54" spans="1:14" s="19" customFormat="1" ht="39.75" customHeight="1">
      <c r="A54" s="703"/>
      <c r="B54" s="703"/>
      <c r="C54" s="703"/>
      <c r="D54" s="703"/>
      <c r="E54" s="703"/>
      <c r="F54" s="703"/>
      <c r="G54" s="703"/>
      <c r="H54" s="703"/>
      <c r="I54" s="703"/>
      <c r="M54" s="222"/>
      <c r="N54" s="350"/>
    </row>
    <row r="55" spans="1:14" s="19" customFormat="1" ht="27" customHeight="1">
      <c r="A55" s="705"/>
      <c r="B55" s="705"/>
      <c r="C55" s="705"/>
      <c r="D55" s="705"/>
      <c r="E55" s="705"/>
      <c r="F55" s="705"/>
      <c r="G55" s="705"/>
      <c r="H55" s="705"/>
      <c r="I55" s="705"/>
      <c r="J55" s="705"/>
      <c r="K55" s="705"/>
      <c r="L55" s="705"/>
      <c r="M55" s="705"/>
      <c r="N55" s="706"/>
    </row>
    <row r="56" spans="1:14" s="19" customFormat="1" ht="22.9" customHeight="1">
      <c r="A56" s="349"/>
      <c r="B56" s="701"/>
      <c r="C56" s="701"/>
      <c r="D56" s="701"/>
      <c r="E56" s="701"/>
      <c r="F56" s="701"/>
      <c r="G56" s="701"/>
      <c r="H56" s="701"/>
      <c r="I56" s="701"/>
      <c r="M56" s="222"/>
      <c r="N56" s="350"/>
    </row>
    <row r="57" spans="1:14" s="19" customFormat="1">
      <c r="A57" s="349"/>
      <c r="B57" s="349"/>
      <c r="C57" s="349"/>
      <c r="D57" s="349"/>
      <c r="E57" s="349"/>
      <c r="F57" s="349"/>
      <c r="G57" s="349"/>
      <c r="H57" s="43"/>
      <c r="I57" s="44"/>
      <c r="M57" s="222"/>
      <c r="N57" s="350"/>
    </row>
    <row r="58" spans="1:14" s="346" customFormat="1">
      <c r="A58" s="351"/>
      <c r="B58" s="351"/>
      <c r="C58" s="351"/>
      <c r="D58" s="351"/>
      <c r="E58" s="351"/>
      <c r="F58" s="351"/>
      <c r="G58" s="351"/>
      <c r="H58" s="44"/>
      <c r="I58" s="44"/>
      <c r="J58" s="19"/>
      <c r="M58" s="347"/>
      <c r="N58" s="348"/>
    </row>
    <row r="59" spans="1:14" s="346" customFormat="1">
      <c r="A59" s="351"/>
      <c r="B59" s="351"/>
      <c r="C59" s="351"/>
      <c r="D59" s="351"/>
      <c r="E59" s="351"/>
      <c r="F59" s="351"/>
      <c r="G59" s="351"/>
      <c r="H59" s="44"/>
      <c r="I59" s="44"/>
      <c r="J59" s="19"/>
      <c r="M59" s="347"/>
      <c r="N59" s="348"/>
    </row>
    <row r="60" spans="1:14" s="346" customFormat="1" ht="65.45" customHeight="1">
      <c r="A60" s="351"/>
      <c r="B60" s="700"/>
      <c r="C60" s="700"/>
      <c r="D60" s="700"/>
      <c r="E60" s="700"/>
      <c r="F60" s="700"/>
      <c r="G60" s="700"/>
      <c r="H60" s="700"/>
      <c r="I60" s="700"/>
      <c r="J60" s="19"/>
      <c r="M60" s="347"/>
      <c r="N60" s="348"/>
    </row>
    <row r="61" spans="1:14">
      <c r="H61" s="12"/>
      <c r="I61" s="12"/>
      <c r="J61" s="7"/>
    </row>
    <row r="62" spans="1:14">
      <c r="H62" s="12"/>
      <c r="I62" s="73"/>
      <c r="J62" s="7"/>
    </row>
    <row r="63" spans="1:14">
      <c r="H63" s="12"/>
      <c r="I63" s="12"/>
      <c r="J63" s="7"/>
    </row>
    <row r="64" spans="1:14">
      <c r="H64" s="12"/>
      <c r="I64" s="12"/>
      <c r="J64" s="7"/>
    </row>
    <row r="65" spans="8:10">
      <c r="H65" s="12"/>
      <c r="I65" s="12"/>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3"/>
      <c r="J73" s="7"/>
    </row>
    <row r="74" spans="8:10">
      <c r="H74" s="12"/>
      <c r="I74" s="13"/>
      <c r="J74" s="7"/>
    </row>
    <row r="75" spans="8:10">
      <c r="H75" s="12"/>
      <c r="I75" s="12"/>
      <c r="J75" s="7"/>
    </row>
    <row r="76" spans="8:10">
      <c r="H76" s="12"/>
      <c r="I76" s="12"/>
      <c r="J76" s="7"/>
    </row>
    <row r="77" spans="8:10">
      <c r="H77" s="12"/>
      <c r="I77" s="12"/>
      <c r="J77" s="7"/>
    </row>
    <row r="78" spans="8:10">
      <c r="H78" s="12"/>
      <c r="I78" s="12"/>
      <c r="J78" s="7"/>
    </row>
    <row r="79" spans="8:10">
      <c r="H79" s="12"/>
      <c r="I79" s="12"/>
      <c r="J79" s="7"/>
    </row>
    <row r="80" spans="8:10">
      <c r="H80" s="12"/>
      <c r="I80" s="12"/>
      <c r="J80" s="7"/>
    </row>
    <row r="81" spans="8:10">
      <c r="H81" s="12"/>
      <c r="I81" s="12"/>
      <c r="J81" s="7"/>
    </row>
    <row r="82" spans="8:10">
      <c r="H82" s="12"/>
      <c r="I82" s="12"/>
      <c r="J82" s="7"/>
    </row>
    <row r="83" spans="8:10">
      <c r="H83" s="12"/>
      <c r="I83" s="12"/>
      <c r="J83" s="7"/>
    </row>
    <row r="84" spans="8:10">
      <c r="H84" s="12"/>
      <c r="I84" s="12"/>
      <c r="J84" s="7"/>
    </row>
    <row r="85" spans="8:10">
      <c r="H85" s="12"/>
      <c r="I85" s="12"/>
      <c r="J85" s="7"/>
    </row>
    <row r="86" spans="8:10">
      <c r="H86" s="12"/>
      <c r="I86" s="12"/>
      <c r="J86" s="7"/>
    </row>
    <row r="87" spans="8:10">
      <c r="H87" s="12"/>
      <c r="I87" s="12"/>
      <c r="J87" s="7"/>
    </row>
    <row r="88" spans="8:10">
      <c r="H88" s="15"/>
      <c r="I88" s="12"/>
      <c r="J88" s="7"/>
    </row>
    <row r="89" spans="8:10">
      <c r="H89" s="7"/>
      <c r="I89" s="7"/>
      <c r="J89" s="7"/>
    </row>
    <row r="90" spans="8:10">
      <c r="H90" s="6"/>
      <c r="I90" s="6"/>
      <c r="J90" s="7"/>
    </row>
    <row r="91" spans="8:10">
      <c r="H91" s="6"/>
      <c r="I91" s="6"/>
      <c r="J91" s="7"/>
    </row>
    <row r="92" spans="8:10">
      <c r="H92" s="6"/>
      <c r="I92" s="6"/>
      <c r="J92" s="7"/>
    </row>
    <row r="93" spans="8:10">
      <c r="H93" s="6"/>
      <c r="I93" s="6"/>
      <c r="J93" s="7"/>
    </row>
    <row r="94" spans="8:10">
      <c r="J94" s="7"/>
    </row>
    <row r="95" spans="8:10">
      <c r="J95" s="7"/>
    </row>
    <row r="197" spans="1:1">
      <c r="A197" s="3" t="s">
        <v>94</v>
      </c>
    </row>
  </sheetData>
  <customSheetViews>
    <customSheetView guid="{68D6E89C-5B15-4C35-9CD8-F5F4F27258FD}" scale="75" showPageBreaks="1" printArea="1" hiddenColumns="1" view="pageBreakPreview">
      <pane xSplit="1" ySplit="9" topLeftCell="B10" activePane="bottomRight" state="frozen"/>
      <selection pane="bottomRight" activeCell="G11" sqref="G11"/>
      <pageMargins left="0.5" right="0.5" top="0.5" bottom="0.25" header="0.5" footer="0.5"/>
      <printOptions horizontalCentered="1"/>
      <pageSetup scale="70" orientation="landscape" r:id="rId1"/>
      <headerFooter alignWithMargins="0">
        <oddFooter>&amp;C&amp;"Times New Roman,Regular"Exhibit L - Summary of Requirements by Object Class</oddFooter>
      </headerFooter>
    </customSheetView>
    <customSheetView guid="{4148B88B-8ED7-4FDE-9459-DEB244AD0552}"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2"/>
      <headerFooter alignWithMargins="0">
        <oddFooter>&amp;C&amp;"Times New Roman,Regular"Exhibit L - Summary of Requirements by Object Class</oddFooter>
      </headerFooter>
    </customSheetView>
    <customSheetView guid="{56C0A34E-45B4-448B-85E5-70B3A8E63333}" scale="75" showPageBreaks="1" printArea="1" hiddenColumns="1" view="pageBreakPreview">
      <pane xSplit="1" ySplit="9" topLeftCell="B10" activePane="bottomRight" state="frozen"/>
      <selection pane="bottomRight" activeCell="D9" sqref="D9"/>
      <pageMargins left="0.5" right="0.5" top="0.5" bottom="0.25" header="0.5" footer="0.5"/>
      <printOptions horizontalCentered="1"/>
      <pageSetup scale="70" orientation="landscape" r:id="rId3"/>
      <headerFooter alignWithMargins="0">
        <oddFooter>&amp;C&amp;"Times New Roman,Regular"Exhibit L - Summary of Requirements by Object Class</oddFooter>
      </headerFooter>
    </customSheetView>
    <customSheetView guid="{3118AF25-8423-420A-806A-487665220C68}" scale="75" showPageBreaks="1" printArea="1" hiddenColumns="1" view="pageBreakPreview">
      <pane xSplit="1" ySplit="9" topLeftCell="B19" activePane="bottomRight" state="frozen"/>
      <selection pane="bottomRight" activeCell="I12" sqref="I12"/>
      <pageMargins left="0.5" right="0.5" top="0.5" bottom="0.25" header="0.5" footer="0.5"/>
      <printOptions horizontalCentered="1"/>
      <pageSetup scale="70" orientation="landscape" r:id="rId4"/>
      <headerFooter alignWithMargins="0">
        <oddFooter>&amp;C&amp;"Times New Roman,Regular"Exhibit L - Summary of Requirements by Object Class</oddFooter>
      </headerFooter>
    </customSheetView>
    <customSheetView guid="{12C66D54-5067-4346-818B-6EAB1C8A9183}"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5"/>
      <headerFooter alignWithMargins="0">
        <oddFooter>&amp;C&amp;"Times New Roman,Regular"Exhibit L - Summary of Requirements by Object Class</oddFooter>
      </headerFooter>
    </customSheetView>
  </customSheetViews>
  <mergeCells count="25">
    <mergeCell ref="A1:I1"/>
    <mergeCell ref="A2:I2"/>
    <mergeCell ref="A3:I3"/>
    <mergeCell ref="A4:I4"/>
    <mergeCell ref="B60:I60"/>
    <mergeCell ref="B56:I56"/>
    <mergeCell ref="A51:I51"/>
    <mergeCell ref="A53:I53"/>
    <mergeCell ref="A54:I54"/>
    <mergeCell ref="A47:I47"/>
    <mergeCell ref="A55:N55"/>
    <mergeCell ref="A45:M45"/>
    <mergeCell ref="A48:I48"/>
    <mergeCell ref="A49:I49"/>
    <mergeCell ref="A50:I50"/>
    <mergeCell ref="A52:I52"/>
    <mergeCell ref="O38:Z40"/>
    <mergeCell ref="A7:I7"/>
    <mergeCell ref="A5:I5"/>
    <mergeCell ref="A8:A9"/>
    <mergeCell ref="A6:I6"/>
    <mergeCell ref="B8:C8"/>
    <mergeCell ref="H8:I8"/>
    <mergeCell ref="F8:G8"/>
    <mergeCell ref="D8:E8"/>
  </mergeCells>
  <phoneticPr fontId="0" type="noConversion"/>
  <printOptions horizontalCentered="1"/>
  <pageMargins left="0.5" right="0.5" top="0.5" bottom="0.25" header="0.5" footer="0.5"/>
  <pageSetup scale="70" orientation="landscape" r:id="rId6"/>
  <headerFooter alignWithMargins="0">
    <oddFooter>&amp;C&amp;"Times New Roman,Regular"Exhibit L - Summary of Requirements by Object Class</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Z76"/>
  <sheetViews>
    <sheetView showGridLines="0" showOutlineSymbols="0" view="pageBreakPreview" topLeftCell="A43" zoomScale="65" zoomScaleNormal="75" zoomScaleSheetLayoutView="65" workbookViewId="0">
      <selection activeCell="A46" sqref="A46:X46"/>
    </sheetView>
  </sheetViews>
  <sheetFormatPr defaultColWidth="8.8867187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89" customWidth="1"/>
    <col min="26" max="26" width="7.6640625" style="4" customWidth="1"/>
    <col min="27" max="16384" width="8.88671875" style="4"/>
  </cols>
  <sheetData>
    <row r="1" spans="1:25" ht="20.25">
      <c r="A1" s="481" t="s">
        <v>150</v>
      </c>
      <c r="B1" s="482"/>
      <c r="C1" s="482"/>
      <c r="D1" s="482"/>
      <c r="E1" s="482"/>
      <c r="F1" s="482"/>
      <c r="G1" s="482"/>
      <c r="H1" s="482"/>
      <c r="I1" s="482"/>
      <c r="J1" s="482"/>
      <c r="K1" s="482"/>
      <c r="L1" s="482"/>
      <c r="M1" s="482"/>
      <c r="N1" s="482"/>
      <c r="O1" s="482"/>
      <c r="P1" s="482"/>
      <c r="Q1" s="482"/>
      <c r="R1" s="482"/>
      <c r="S1" s="482"/>
      <c r="T1" s="482"/>
      <c r="U1" s="482"/>
      <c r="V1" s="482"/>
      <c r="W1" s="482"/>
      <c r="X1" s="482"/>
      <c r="Y1" s="88" t="s">
        <v>0</v>
      </c>
    </row>
    <row r="2" spans="1:25">
      <c r="A2" s="483"/>
      <c r="B2" s="483"/>
      <c r="C2" s="483"/>
      <c r="D2" s="483"/>
      <c r="E2" s="483"/>
      <c r="F2" s="483"/>
      <c r="G2" s="483"/>
      <c r="H2" s="483"/>
      <c r="I2" s="483"/>
      <c r="J2" s="483"/>
      <c r="K2" s="483"/>
      <c r="L2" s="483"/>
      <c r="M2" s="483"/>
      <c r="N2" s="483"/>
      <c r="O2" s="483"/>
      <c r="P2" s="483"/>
      <c r="Q2" s="483"/>
      <c r="R2" s="483"/>
      <c r="S2" s="483"/>
      <c r="T2" s="483"/>
      <c r="U2" s="483"/>
      <c r="V2" s="483"/>
      <c r="W2" s="483"/>
      <c r="X2" s="483"/>
      <c r="Y2" s="88" t="s">
        <v>0</v>
      </c>
    </row>
    <row r="3" spans="1:25">
      <c r="A3" s="449"/>
      <c r="B3" s="449"/>
      <c r="C3" s="449"/>
      <c r="D3" s="449"/>
      <c r="E3" s="449"/>
      <c r="F3" s="449"/>
      <c r="G3" s="449"/>
      <c r="H3" s="449"/>
      <c r="I3" s="449"/>
      <c r="J3" s="449"/>
      <c r="K3" s="449"/>
      <c r="L3" s="449"/>
      <c r="M3" s="449"/>
      <c r="N3" s="449"/>
      <c r="O3" s="449"/>
      <c r="P3" s="449"/>
      <c r="Q3" s="449"/>
      <c r="R3" s="449"/>
      <c r="S3" s="449"/>
      <c r="T3" s="449"/>
      <c r="U3" s="449"/>
      <c r="V3" s="449"/>
      <c r="W3" s="449"/>
      <c r="X3" s="449"/>
      <c r="Y3" s="88" t="s">
        <v>0</v>
      </c>
    </row>
    <row r="4" spans="1:25" ht="22.5">
      <c r="A4" s="487" t="s">
        <v>121</v>
      </c>
      <c r="B4" s="488"/>
      <c r="C4" s="488"/>
      <c r="D4" s="488"/>
      <c r="E4" s="488"/>
      <c r="F4" s="488"/>
      <c r="G4" s="488"/>
      <c r="H4" s="488"/>
      <c r="I4" s="488"/>
      <c r="J4" s="488"/>
      <c r="K4" s="488"/>
      <c r="L4" s="488"/>
      <c r="M4" s="488"/>
      <c r="N4" s="488"/>
      <c r="O4" s="488"/>
      <c r="P4" s="488"/>
      <c r="Q4" s="488"/>
      <c r="R4" s="488"/>
      <c r="S4" s="488"/>
      <c r="T4" s="488"/>
      <c r="U4" s="488"/>
      <c r="V4" s="488"/>
      <c r="W4" s="488"/>
      <c r="X4" s="488"/>
      <c r="Y4" s="88" t="s">
        <v>0</v>
      </c>
    </row>
    <row r="5" spans="1:25" ht="23.25">
      <c r="A5" s="489" t="s">
        <v>189</v>
      </c>
      <c r="B5" s="490"/>
      <c r="C5" s="490"/>
      <c r="D5" s="490"/>
      <c r="E5" s="490"/>
      <c r="F5" s="490"/>
      <c r="G5" s="490"/>
      <c r="H5" s="490"/>
      <c r="I5" s="490"/>
      <c r="J5" s="490"/>
      <c r="K5" s="490"/>
      <c r="L5" s="490"/>
      <c r="M5" s="490"/>
      <c r="N5" s="490"/>
      <c r="O5" s="490"/>
      <c r="P5" s="490"/>
      <c r="Q5" s="490"/>
      <c r="R5" s="490"/>
      <c r="S5" s="490"/>
      <c r="T5" s="490"/>
      <c r="U5" s="490"/>
      <c r="V5" s="490"/>
      <c r="W5" s="490"/>
      <c r="X5" s="490"/>
      <c r="Y5" s="88" t="s">
        <v>0</v>
      </c>
    </row>
    <row r="6" spans="1:25" ht="23.25">
      <c r="A6" s="489" t="s">
        <v>112</v>
      </c>
      <c r="B6" s="488"/>
      <c r="C6" s="488"/>
      <c r="D6" s="488"/>
      <c r="E6" s="488"/>
      <c r="F6" s="488"/>
      <c r="G6" s="488"/>
      <c r="H6" s="488"/>
      <c r="I6" s="488"/>
      <c r="J6" s="488"/>
      <c r="K6" s="488"/>
      <c r="L6" s="488"/>
      <c r="M6" s="488"/>
      <c r="N6" s="488"/>
      <c r="O6" s="488"/>
      <c r="P6" s="488"/>
      <c r="Q6" s="488"/>
      <c r="R6" s="488"/>
      <c r="S6" s="488"/>
      <c r="T6" s="488"/>
      <c r="U6" s="488"/>
      <c r="V6" s="488"/>
      <c r="W6" s="488"/>
      <c r="X6" s="488"/>
      <c r="Y6" s="88" t="s">
        <v>0</v>
      </c>
    </row>
    <row r="7" spans="1:25" ht="23.25">
      <c r="A7" s="489" t="s">
        <v>111</v>
      </c>
      <c r="B7" s="490"/>
      <c r="C7" s="490"/>
      <c r="D7" s="490"/>
      <c r="E7" s="490"/>
      <c r="F7" s="490"/>
      <c r="G7" s="490"/>
      <c r="H7" s="490"/>
      <c r="I7" s="490"/>
      <c r="J7" s="490"/>
      <c r="K7" s="490"/>
      <c r="L7" s="490"/>
      <c r="M7" s="490"/>
      <c r="N7" s="490"/>
      <c r="O7" s="490"/>
      <c r="P7" s="490"/>
      <c r="Q7" s="490"/>
      <c r="R7" s="490"/>
      <c r="S7" s="490"/>
      <c r="T7" s="490"/>
      <c r="U7" s="490"/>
      <c r="V7" s="490"/>
      <c r="W7" s="490"/>
      <c r="X7" s="490"/>
      <c r="Y7" s="88" t="s">
        <v>0</v>
      </c>
    </row>
    <row r="8" spans="1:25" ht="23.25">
      <c r="A8" s="448"/>
      <c r="B8" s="448"/>
      <c r="C8" s="448"/>
      <c r="D8" s="448"/>
      <c r="E8" s="448"/>
      <c r="F8" s="448"/>
      <c r="G8" s="448"/>
      <c r="H8" s="448"/>
      <c r="I8" s="448"/>
      <c r="J8" s="448"/>
      <c r="K8" s="448"/>
      <c r="L8" s="448"/>
      <c r="M8" s="448"/>
      <c r="N8" s="448"/>
      <c r="O8" s="448"/>
      <c r="P8" s="448"/>
      <c r="Q8" s="448"/>
      <c r="R8" s="448"/>
      <c r="S8" s="448"/>
      <c r="T8" s="448"/>
      <c r="U8" s="448"/>
      <c r="V8" s="448"/>
      <c r="W8" s="448"/>
      <c r="X8" s="448"/>
      <c r="Y8" s="88" t="s">
        <v>0</v>
      </c>
    </row>
    <row r="9" spans="1:25" ht="23.25">
      <c r="A9" s="448"/>
      <c r="B9" s="448"/>
      <c r="C9" s="448"/>
      <c r="D9" s="448"/>
      <c r="E9" s="448"/>
      <c r="F9" s="448"/>
      <c r="G9" s="448"/>
      <c r="H9" s="448"/>
      <c r="I9" s="448"/>
      <c r="J9" s="448"/>
      <c r="K9" s="448"/>
      <c r="L9" s="448"/>
      <c r="M9" s="448"/>
      <c r="N9" s="448"/>
      <c r="O9" s="448"/>
      <c r="P9" s="448"/>
      <c r="Q9" s="448"/>
      <c r="R9" s="448"/>
      <c r="S9" s="448"/>
      <c r="T9" s="448"/>
      <c r="U9" s="448"/>
      <c r="V9" s="448"/>
      <c r="W9" s="448"/>
      <c r="X9" s="448"/>
      <c r="Y9" s="88" t="s">
        <v>0</v>
      </c>
    </row>
    <row r="10" spans="1:25" ht="23.25">
      <c r="A10" s="448"/>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88" t="s">
        <v>0</v>
      </c>
    </row>
    <row r="11" spans="1:25">
      <c r="A11" s="449"/>
      <c r="B11" s="449"/>
      <c r="C11" s="449"/>
      <c r="D11" s="449"/>
      <c r="E11" s="449"/>
      <c r="F11" s="449"/>
      <c r="G11" s="449"/>
      <c r="H11" s="449"/>
      <c r="I11" s="449"/>
      <c r="J11" s="449"/>
      <c r="K11" s="449"/>
      <c r="L11" s="449"/>
      <c r="M11" s="449"/>
      <c r="N11" s="449"/>
      <c r="O11" s="449"/>
      <c r="P11" s="449"/>
      <c r="Q11" s="449"/>
      <c r="R11" s="449"/>
      <c r="S11" s="449"/>
      <c r="T11" s="449"/>
      <c r="U11" s="450"/>
      <c r="V11" s="491" t="s">
        <v>154</v>
      </c>
      <c r="W11" s="492"/>
      <c r="X11" s="493"/>
      <c r="Y11" s="88" t="s">
        <v>0</v>
      </c>
    </row>
    <row r="12" spans="1:25">
      <c r="A12" s="449"/>
      <c r="B12" s="449"/>
      <c r="C12" s="449"/>
      <c r="D12" s="449"/>
      <c r="E12" s="449"/>
      <c r="F12" s="449"/>
      <c r="G12" s="449"/>
      <c r="H12" s="449"/>
      <c r="I12" s="449"/>
      <c r="J12" s="449"/>
      <c r="K12" s="449"/>
      <c r="L12" s="449"/>
      <c r="M12" s="449"/>
      <c r="N12" s="449"/>
      <c r="O12" s="449"/>
      <c r="P12" s="449"/>
      <c r="Q12" s="449"/>
      <c r="R12" s="449"/>
      <c r="S12" s="449"/>
      <c r="T12" s="449"/>
      <c r="U12" s="450"/>
      <c r="V12" s="446" t="s">
        <v>13</v>
      </c>
      <c r="W12" s="486" t="s">
        <v>33</v>
      </c>
      <c r="X12" s="484" t="s">
        <v>129</v>
      </c>
      <c r="Y12" s="88" t="s">
        <v>0</v>
      </c>
    </row>
    <row r="13" spans="1:25" ht="16.5" thickBot="1">
      <c r="A13" s="451"/>
      <c r="B13" s="451"/>
      <c r="C13" s="451"/>
      <c r="D13" s="451"/>
      <c r="E13" s="451"/>
      <c r="F13" s="451"/>
      <c r="G13" s="451"/>
      <c r="H13" s="451"/>
      <c r="I13" s="451"/>
      <c r="J13" s="451"/>
      <c r="K13" s="451"/>
      <c r="L13" s="451"/>
      <c r="M13" s="451"/>
      <c r="N13" s="451"/>
      <c r="O13" s="451"/>
      <c r="P13" s="451"/>
      <c r="Q13" s="451"/>
      <c r="R13" s="451"/>
      <c r="S13" s="451"/>
      <c r="T13" s="451"/>
      <c r="U13" s="452"/>
      <c r="V13" s="447"/>
      <c r="W13" s="485"/>
      <c r="X13" s="485"/>
      <c r="Y13" s="88" t="s">
        <v>0</v>
      </c>
    </row>
    <row r="14" spans="1:25">
      <c r="A14" s="460" t="s">
        <v>204</v>
      </c>
      <c r="B14" s="461"/>
      <c r="C14" s="461"/>
      <c r="D14" s="461"/>
      <c r="E14" s="461"/>
      <c r="F14" s="461"/>
      <c r="G14" s="461"/>
      <c r="H14" s="461"/>
      <c r="I14" s="461"/>
      <c r="J14" s="461"/>
      <c r="K14" s="461"/>
      <c r="L14" s="461"/>
      <c r="M14" s="461"/>
      <c r="N14" s="461"/>
      <c r="O14" s="461"/>
      <c r="P14" s="461"/>
      <c r="Q14" s="461"/>
      <c r="R14" s="461"/>
      <c r="S14" s="461"/>
      <c r="T14" s="461"/>
      <c r="U14" s="461"/>
      <c r="V14" s="137">
        <v>346</v>
      </c>
      <c r="W14" s="137">
        <v>346</v>
      </c>
      <c r="X14" s="134">
        <v>87762</v>
      </c>
      <c r="Y14" s="88" t="s">
        <v>0</v>
      </c>
    </row>
    <row r="15" spans="1:25">
      <c r="A15" s="460" t="s">
        <v>172</v>
      </c>
      <c r="B15" s="461"/>
      <c r="C15" s="461"/>
      <c r="D15" s="461"/>
      <c r="E15" s="461"/>
      <c r="F15" s="461"/>
      <c r="G15" s="461"/>
      <c r="H15" s="461"/>
      <c r="I15" s="461"/>
      <c r="J15" s="461"/>
      <c r="K15" s="461"/>
      <c r="L15" s="461"/>
      <c r="M15" s="461"/>
      <c r="N15" s="461"/>
      <c r="O15" s="461"/>
      <c r="P15" s="461"/>
      <c r="Q15" s="461"/>
      <c r="R15" s="461"/>
      <c r="S15" s="461"/>
      <c r="T15" s="461"/>
      <c r="U15" s="461"/>
      <c r="V15" s="434">
        <v>359</v>
      </c>
      <c r="W15" s="434">
        <v>353</v>
      </c>
      <c r="X15" s="435">
        <v>87000</v>
      </c>
      <c r="Y15" s="88" t="s">
        <v>0</v>
      </c>
    </row>
    <row r="16" spans="1:25">
      <c r="A16" s="470" t="s">
        <v>7</v>
      </c>
      <c r="B16" s="471"/>
      <c r="C16" s="471"/>
      <c r="D16" s="471"/>
      <c r="E16" s="471"/>
      <c r="F16" s="471"/>
      <c r="G16" s="471"/>
      <c r="H16" s="471"/>
      <c r="I16" s="471"/>
      <c r="J16" s="471"/>
      <c r="K16" s="471"/>
      <c r="L16" s="471"/>
      <c r="M16" s="471"/>
      <c r="N16" s="471"/>
      <c r="O16" s="471"/>
      <c r="P16" s="471"/>
      <c r="Q16" s="471"/>
      <c r="R16" s="471"/>
      <c r="S16" s="471"/>
      <c r="T16" s="471"/>
      <c r="U16" s="471"/>
      <c r="V16" s="92"/>
      <c r="W16" s="92"/>
      <c r="X16" s="93"/>
      <c r="Y16" s="88" t="s">
        <v>0</v>
      </c>
    </row>
    <row r="17" spans="1:26">
      <c r="A17" s="466" t="s">
        <v>26</v>
      </c>
      <c r="B17" s="463"/>
      <c r="C17" s="463"/>
      <c r="D17" s="463"/>
      <c r="E17" s="463"/>
      <c r="F17" s="463"/>
      <c r="G17" s="463"/>
      <c r="H17" s="463"/>
      <c r="I17" s="463"/>
      <c r="J17" s="463"/>
      <c r="K17" s="463"/>
      <c r="L17" s="463"/>
      <c r="M17" s="463"/>
      <c r="N17" s="463"/>
      <c r="O17" s="463"/>
      <c r="P17" s="463"/>
      <c r="Q17" s="463"/>
      <c r="R17" s="463"/>
      <c r="S17" s="463"/>
      <c r="T17" s="463"/>
      <c r="U17" s="463"/>
      <c r="V17" s="92"/>
      <c r="W17" s="92"/>
      <c r="X17" s="93"/>
      <c r="Y17" s="88" t="s">
        <v>0</v>
      </c>
      <c r="Z17" s="315"/>
    </row>
    <row r="18" spans="1:26">
      <c r="A18" s="369" t="s">
        <v>25</v>
      </c>
      <c r="B18" s="370" t="s">
        <v>183</v>
      </c>
      <c r="C18" s="370"/>
      <c r="D18" s="370"/>
      <c r="E18" s="370"/>
      <c r="F18" s="370"/>
      <c r="G18" s="370"/>
      <c r="H18" s="370"/>
      <c r="I18" s="370"/>
      <c r="J18" s="370"/>
      <c r="K18" s="370"/>
      <c r="L18" s="370"/>
      <c r="M18" s="370"/>
      <c r="N18" s="370"/>
      <c r="O18" s="370"/>
      <c r="P18" s="370"/>
      <c r="Q18" s="370"/>
      <c r="R18" s="370"/>
      <c r="S18" s="370"/>
      <c r="T18" s="370"/>
      <c r="U18" s="370"/>
      <c r="V18" s="92">
        <v>0</v>
      </c>
      <c r="W18" s="92">
        <v>0</v>
      </c>
      <c r="X18" s="93">
        <v>1182</v>
      </c>
      <c r="Y18" s="88" t="s">
        <v>0</v>
      </c>
    </row>
    <row r="19" spans="1:26">
      <c r="A19" s="369" t="s">
        <v>25</v>
      </c>
      <c r="B19" s="370" t="s">
        <v>184</v>
      </c>
      <c r="C19" s="370"/>
      <c r="D19" s="370"/>
      <c r="E19" s="370"/>
      <c r="F19" s="370"/>
      <c r="G19" s="370"/>
      <c r="H19" s="370"/>
      <c r="I19" s="370"/>
      <c r="J19" s="370"/>
      <c r="K19" s="370"/>
      <c r="L19" s="370"/>
      <c r="M19" s="370"/>
      <c r="N19" s="370"/>
      <c r="O19" s="370"/>
      <c r="P19" s="370"/>
      <c r="Q19" s="370"/>
      <c r="R19" s="370"/>
      <c r="S19" s="370"/>
      <c r="T19" s="370"/>
      <c r="U19" s="370"/>
      <c r="V19" s="92">
        <v>0</v>
      </c>
      <c r="W19" s="92">
        <v>0</v>
      </c>
      <c r="X19" s="93">
        <v>-16</v>
      </c>
      <c r="Y19" s="88" t="s">
        <v>0</v>
      </c>
    </row>
    <row r="20" spans="1:26">
      <c r="A20" s="369" t="s">
        <v>25</v>
      </c>
      <c r="B20" s="370" t="s">
        <v>185</v>
      </c>
      <c r="C20" s="370"/>
      <c r="D20" s="370"/>
      <c r="E20" s="370"/>
      <c r="F20" s="370"/>
      <c r="G20" s="370"/>
      <c r="H20" s="370"/>
      <c r="I20" s="370"/>
      <c r="J20" s="370"/>
      <c r="K20" s="370"/>
      <c r="L20" s="370"/>
      <c r="M20" s="370"/>
      <c r="N20" s="370"/>
      <c r="O20" s="370"/>
      <c r="P20" s="370"/>
      <c r="Q20" s="370"/>
      <c r="R20" s="370"/>
      <c r="S20" s="370"/>
      <c r="T20" s="370"/>
      <c r="U20" s="370"/>
      <c r="V20" s="92">
        <v>0</v>
      </c>
      <c r="W20" s="92">
        <v>0</v>
      </c>
      <c r="X20" s="93">
        <v>-74</v>
      </c>
      <c r="Y20" s="88" t="s">
        <v>0</v>
      </c>
    </row>
    <row r="21" spans="1:26">
      <c r="A21" s="325" t="s">
        <v>186</v>
      </c>
      <c r="B21" s="370"/>
      <c r="C21" s="370"/>
      <c r="D21" s="370"/>
      <c r="E21" s="370"/>
      <c r="F21" s="370"/>
      <c r="G21" s="370"/>
      <c r="H21" s="370"/>
      <c r="I21" s="370"/>
      <c r="J21" s="370"/>
      <c r="K21" s="370"/>
      <c r="L21" s="370"/>
      <c r="M21" s="370"/>
      <c r="N21" s="370"/>
      <c r="O21" s="370"/>
      <c r="P21" s="370"/>
      <c r="Q21" s="370"/>
      <c r="R21" s="370"/>
      <c r="S21" s="370"/>
      <c r="T21" s="370"/>
      <c r="U21" s="370"/>
      <c r="V21" s="92">
        <f>SUM(V17:V20)</f>
        <v>0</v>
      </c>
      <c r="W21" s="92">
        <f>SUM(W17:W20)</f>
        <v>0</v>
      </c>
      <c r="X21" s="92">
        <f>SUM(X17:X20)</f>
        <v>1092</v>
      </c>
      <c r="Y21" s="88" t="s">
        <v>0</v>
      </c>
    </row>
    <row r="22" spans="1:26">
      <c r="A22" s="462" t="s">
        <v>170</v>
      </c>
      <c r="B22" s="463"/>
      <c r="C22" s="463"/>
      <c r="D22" s="463"/>
      <c r="E22" s="463"/>
      <c r="F22" s="463"/>
      <c r="G22" s="463"/>
      <c r="H22" s="463"/>
      <c r="I22" s="463"/>
      <c r="J22" s="463"/>
      <c r="K22" s="463"/>
      <c r="L22" s="463"/>
      <c r="M22" s="463"/>
      <c r="N22" s="463"/>
      <c r="O22" s="463"/>
      <c r="P22" s="463"/>
      <c r="Q22" s="463"/>
      <c r="R22" s="463"/>
      <c r="S22" s="463"/>
      <c r="T22" s="463"/>
      <c r="U22" s="463"/>
      <c r="V22" s="92"/>
      <c r="W22" s="92"/>
      <c r="X22" s="93"/>
      <c r="Y22" s="88" t="s">
        <v>0</v>
      </c>
      <c r="Z22" s="315"/>
    </row>
    <row r="23" spans="1:26">
      <c r="A23" s="500" t="s">
        <v>105</v>
      </c>
      <c r="B23" s="495"/>
      <c r="C23" s="495"/>
      <c r="D23" s="495"/>
      <c r="E23" s="495"/>
      <c r="F23" s="495"/>
      <c r="G23" s="495"/>
      <c r="H23" s="495"/>
      <c r="I23" s="495"/>
      <c r="J23" s="495"/>
      <c r="K23" s="495"/>
      <c r="L23" s="495"/>
      <c r="M23" s="495"/>
      <c r="N23" s="495"/>
      <c r="O23" s="495"/>
      <c r="P23" s="495"/>
      <c r="Q23" s="495"/>
      <c r="R23" s="495"/>
      <c r="S23" s="495"/>
      <c r="T23" s="495"/>
      <c r="U23" s="495"/>
      <c r="V23" s="92">
        <v>0</v>
      </c>
      <c r="W23" s="92">
        <v>6</v>
      </c>
      <c r="X23" s="93">
        <v>802</v>
      </c>
      <c r="Y23" s="88" t="s">
        <v>0</v>
      </c>
      <c r="Z23" s="315"/>
    </row>
    <row r="24" spans="1:26">
      <c r="A24" s="464" t="s">
        <v>8</v>
      </c>
      <c r="B24" s="465"/>
      <c r="C24" s="465"/>
      <c r="D24" s="465"/>
      <c r="E24" s="465"/>
      <c r="F24" s="465"/>
      <c r="G24" s="465"/>
      <c r="H24" s="465"/>
      <c r="I24" s="465"/>
      <c r="J24" s="465"/>
      <c r="K24" s="465"/>
      <c r="L24" s="465"/>
      <c r="M24" s="465"/>
      <c r="N24" s="465"/>
      <c r="O24" s="465"/>
      <c r="P24" s="465"/>
      <c r="Q24" s="465"/>
      <c r="R24" s="465"/>
      <c r="S24" s="465"/>
      <c r="T24" s="465"/>
      <c r="U24" s="465"/>
      <c r="V24" s="92">
        <v>0</v>
      </c>
      <c r="W24" s="92">
        <v>0</v>
      </c>
      <c r="X24" s="93">
        <v>1337</v>
      </c>
      <c r="Y24" s="88" t="s">
        <v>0</v>
      </c>
      <c r="Z24" s="315"/>
    </row>
    <row r="25" spans="1:26">
      <c r="A25" s="499" t="s">
        <v>125</v>
      </c>
      <c r="B25" s="495"/>
      <c r="C25" s="495"/>
      <c r="D25" s="495"/>
      <c r="E25" s="495"/>
      <c r="F25" s="495"/>
      <c r="G25" s="495"/>
      <c r="H25" s="495"/>
      <c r="I25" s="495"/>
      <c r="J25" s="495"/>
      <c r="K25" s="495"/>
      <c r="L25" s="495"/>
      <c r="M25" s="495"/>
      <c r="N25" s="495"/>
      <c r="O25" s="495"/>
      <c r="P25" s="495"/>
      <c r="Q25" s="495"/>
      <c r="R25" s="495"/>
      <c r="S25" s="495"/>
      <c r="T25" s="495"/>
      <c r="U25" s="495"/>
      <c r="V25" s="92">
        <f>SUM(V23:V24)</f>
        <v>0</v>
      </c>
      <c r="W25" s="92">
        <f>SUM(W23:W24)</f>
        <v>6</v>
      </c>
      <c r="X25" s="92">
        <f>SUM(X23:X24)</f>
        <v>2139</v>
      </c>
      <c r="Y25" s="88" t="s">
        <v>0</v>
      </c>
    </row>
    <row r="26" spans="1:26">
      <c r="A26" s="466" t="s">
        <v>27</v>
      </c>
      <c r="B26" s="463"/>
      <c r="C26" s="463"/>
      <c r="D26" s="463"/>
      <c r="E26" s="463"/>
      <c r="F26" s="463"/>
      <c r="G26" s="463"/>
      <c r="H26" s="463"/>
      <c r="I26" s="463"/>
      <c r="J26" s="463"/>
      <c r="K26" s="463"/>
      <c r="L26" s="463"/>
      <c r="M26" s="463"/>
      <c r="N26" s="463"/>
      <c r="O26" s="463"/>
      <c r="P26" s="463"/>
      <c r="Q26" s="463"/>
      <c r="R26" s="463"/>
      <c r="S26" s="463"/>
      <c r="T26" s="463"/>
      <c r="U26" s="463"/>
      <c r="V26" s="92">
        <f>V25</f>
        <v>0</v>
      </c>
      <c r="W26" s="92">
        <f>W25</f>
        <v>6</v>
      </c>
      <c r="X26" s="92">
        <f>+X25+X21</f>
        <v>3231</v>
      </c>
      <c r="Y26" s="88" t="s">
        <v>0</v>
      </c>
    </row>
    <row r="27" spans="1:26">
      <c r="A27" s="467" t="s">
        <v>155</v>
      </c>
      <c r="B27" s="468"/>
      <c r="C27" s="468"/>
      <c r="D27" s="468"/>
      <c r="E27" s="468"/>
      <c r="F27" s="468"/>
      <c r="G27" s="468"/>
      <c r="H27" s="468"/>
      <c r="I27" s="468"/>
      <c r="J27" s="468"/>
      <c r="K27" s="468"/>
      <c r="L27" s="468"/>
      <c r="M27" s="468"/>
      <c r="N27" s="468"/>
      <c r="O27" s="468"/>
      <c r="P27" s="468"/>
      <c r="Q27" s="468"/>
      <c r="R27" s="468"/>
      <c r="S27" s="468"/>
      <c r="T27" s="468"/>
      <c r="U27" s="469"/>
      <c r="V27" s="130">
        <f>+V26+V15</f>
        <v>359</v>
      </c>
      <c r="W27" s="130">
        <f>+W26+W15</f>
        <v>359</v>
      </c>
      <c r="X27" s="130">
        <f>+X26+X15</f>
        <v>90231</v>
      </c>
      <c r="Y27" s="88" t="s">
        <v>0</v>
      </c>
    </row>
    <row r="28" spans="1:26">
      <c r="A28" s="470" t="s">
        <v>78</v>
      </c>
      <c r="B28" s="471"/>
      <c r="C28" s="471"/>
      <c r="D28" s="471"/>
      <c r="E28" s="471"/>
      <c r="F28" s="471"/>
      <c r="G28" s="471"/>
      <c r="H28" s="471"/>
      <c r="I28" s="471"/>
      <c r="J28" s="471"/>
      <c r="K28" s="471"/>
      <c r="L28" s="471"/>
      <c r="M28" s="471"/>
      <c r="N28" s="471"/>
      <c r="O28" s="471"/>
      <c r="P28" s="471"/>
      <c r="Q28" s="471"/>
      <c r="R28" s="471"/>
      <c r="S28" s="471"/>
      <c r="T28" s="471"/>
      <c r="U28" s="471"/>
      <c r="V28" s="92"/>
      <c r="W28" s="92"/>
      <c r="X28" s="93"/>
      <c r="Y28" s="88" t="s">
        <v>0</v>
      </c>
    </row>
    <row r="29" spans="1:26">
      <c r="A29" s="462" t="s">
        <v>187</v>
      </c>
      <c r="B29" s="463"/>
      <c r="C29" s="463"/>
      <c r="D29" s="463"/>
      <c r="E29" s="463"/>
      <c r="F29" s="463"/>
      <c r="G29" s="463"/>
      <c r="H29" s="463"/>
      <c r="I29" s="463"/>
      <c r="J29" s="463"/>
      <c r="K29" s="463"/>
      <c r="L29" s="463"/>
      <c r="M29" s="463"/>
      <c r="N29" s="463"/>
      <c r="O29" s="463"/>
      <c r="P29" s="463"/>
      <c r="Q29" s="463"/>
      <c r="R29" s="463"/>
      <c r="S29" s="463"/>
      <c r="T29" s="463"/>
      <c r="U29" s="463"/>
      <c r="V29" s="92"/>
      <c r="W29" s="92"/>
      <c r="X29" s="93"/>
      <c r="Y29" s="88" t="s">
        <v>0</v>
      </c>
    </row>
    <row r="30" spans="1:26">
      <c r="A30" s="494" t="s">
        <v>188</v>
      </c>
      <c r="B30" s="495"/>
      <c r="C30" s="495"/>
      <c r="D30" s="495"/>
      <c r="E30" s="495"/>
      <c r="F30" s="495"/>
      <c r="G30" s="495"/>
      <c r="H30" s="495"/>
      <c r="I30" s="495"/>
      <c r="J30" s="495"/>
      <c r="K30" s="495"/>
      <c r="L30" s="495"/>
      <c r="M30" s="495"/>
      <c r="N30" s="495"/>
      <c r="O30" s="495"/>
      <c r="P30" s="495"/>
      <c r="Q30" s="495"/>
      <c r="R30" s="495"/>
      <c r="S30" s="495"/>
      <c r="T30" s="495"/>
      <c r="U30" s="495"/>
      <c r="V30" s="92">
        <v>0</v>
      </c>
      <c r="W30" s="92">
        <v>0</v>
      </c>
      <c r="X30" s="93">
        <v>-192</v>
      </c>
      <c r="Y30" s="88" t="s">
        <v>0</v>
      </c>
    </row>
    <row r="31" spans="1:26">
      <c r="A31" s="325" t="s">
        <v>162</v>
      </c>
      <c r="B31" s="322"/>
      <c r="C31" s="322"/>
      <c r="D31" s="322"/>
      <c r="E31" s="322"/>
      <c r="F31" s="322"/>
      <c r="G31" s="322"/>
      <c r="H31" s="322"/>
      <c r="I31" s="322"/>
      <c r="J31" s="322"/>
      <c r="K31" s="322"/>
      <c r="L31" s="322"/>
      <c r="M31" s="322"/>
      <c r="N31" s="322"/>
      <c r="O31" s="322"/>
      <c r="P31" s="322"/>
      <c r="Q31" s="322"/>
      <c r="R31" s="322"/>
      <c r="S31" s="322"/>
      <c r="T31" s="322"/>
      <c r="U31" s="322"/>
      <c r="V31" s="324">
        <f>SUM(V30:V30)</f>
        <v>0</v>
      </c>
      <c r="W31" s="324">
        <f>SUM(W30:W30)</f>
        <v>0</v>
      </c>
      <c r="X31" s="324">
        <f>SUM(X30:X30)</f>
        <v>-192</v>
      </c>
      <c r="Y31" s="88" t="s">
        <v>0</v>
      </c>
    </row>
    <row r="32" spans="1:26" ht="18" customHeight="1">
      <c r="A32" s="466" t="s">
        <v>79</v>
      </c>
      <c r="B32" s="463"/>
      <c r="C32" s="463"/>
      <c r="D32" s="463"/>
      <c r="E32" s="463"/>
      <c r="F32" s="463"/>
      <c r="G32" s="463"/>
      <c r="H32" s="463"/>
      <c r="I32" s="463"/>
      <c r="J32" s="463"/>
      <c r="K32" s="463"/>
      <c r="L32" s="463"/>
      <c r="M32" s="463"/>
      <c r="N32" s="463"/>
      <c r="O32" s="463"/>
      <c r="P32" s="463"/>
      <c r="Q32" s="463"/>
      <c r="R32" s="463"/>
      <c r="S32" s="463"/>
      <c r="T32" s="463"/>
      <c r="U32" s="463"/>
      <c r="V32" s="371">
        <f>V31</f>
        <v>0</v>
      </c>
      <c r="W32" s="371">
        <f>W31</f>
        <v>0</v>
      </c>
      <c r="X32" s="371">
        <f>X31</f>
        <v>-192</v>
      </c>
      <c r="Y32" s="88" t="s">
        <v>0</v>
      </c>
    </row>
    <row r="33" spans="1:25" ht="18" customHeight="1">
      <c r="A33" s="497" t="s">
        <v>156</v>
      </c>
      <c r="B33" s="454"/>
      <c r="C33" s="454"/>
      <c r="D33" s="454"/>
      <c r="E33" s="454"/>
      <c r="F33" s="454"/>
      <c r="G33" s="454"/>
      <c r="H33" s="454"/>
      <c r="I33" s="454"/>
      <c r="J33" s="454"/>
      <c r="K33" s="454"/>
      <c r="L33" s="454"/>
      <c r="M33" s="454"/>
      <c r="N33" s="454"/>
      <c r="O33" s="454"/>
      <c r="P33" s="454"/>
      <c r="Q33" s="454"/>
      <c r="R33" s="454"/>
      <c r="S33" s="454"/>
      <c r="T33" s="454"/>
      <c r="U33" s="454"/>
      <c r="V33" s="372">
        <f>V27+V32</f>
        <v>359</v>
      </c>
      <c r="W33" s="372">
        <f>W27+W32</f>
        <v>359</v>
      </c>
      <c r="X33" s="372">
        <f>X27+X32</f>
        <v>90039</v>
      </c>
      <c r="Y33" s="88" t="s">
        <v>0</v>
      </c>
    </row>
    <row r="34" spans="1:25" ht="18" customHeight="1">
      <c r="A34" s="453" t="s">
        <v>157</v>
      </c>
      <c r="B34" s="454"/>
      <c r="C34" s="454"/>
      <c r="D34" s="454"/>
      <c r="E34" s="454"/>
      <c r="F34" s="454"/>
      <c r="G34" s="454"/>
      <c r="H34" s="454"/>
      <c r="I34" s="454"/>
      <c r="J34" s="454"/>
      <c r="K34" s="454"/>
      <c r="L34" s="454"/>
      <c r="M34" s="454"/>
      <c r="N34" s="454"/>
      <c r="O34" s="454"/>
      <c r="P34" s="454"/>
      <c r="Q34" s="454"/>
      <c r="R34" s="454"/>
      <c r="S34" s="454"/>
      <c r="T34" s="454"/>
      <c r="U34" s="454"/>
      <c r="V34" s="294">
        <f>+V33-V15</f>
        <v>0</v>
      </c>
      <c r="W34" s="294">
        <f>+W33-W15</f>
        <v>6</v>
      </c>
      <c r="X34" s="294">
        <f>+X33-X15</f>
        <v>3039</v>
      </c>
      <c r="Y34" s="88" t="s">
        <v>0</v>
      </c>
    </row>
    <row r="35" spans="1:25">
      <c r="Y35" s="88" t="s">
        <v>0</v>
      </c>
    </row>
    <row r="36" spans="1:25" ht="34.9" customHeight="1">
      <c r="A36" s="498" t="s">
        <v>210</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88" t="s">
        <v>0</v>
      </c>
    </row>
    <row r="37" spans="1:25" ht="18" customHeight="1">
      <c r="Y37" s="88" t="s">
        <v>0</v>
      </c>
    </row>
    <row r="38" spans="1:25" ht="18" customHeight="1">
      <c r="Y38" s="88" t="s">
        <v>0</v>
      </c>
    </row>
    <row r="39" spans="1:25" ht="18" customHeight="1">
      <c r="Y39" s="88" t="s">
        <v>0</v>
      </c>
    </row>
    <row r="40" spans="1:25" ht="18" customHeight="1">
      <c r="Y40" s="88" t="s">
        <v>0</v>
      </c>
    </row>
    <row r="41" spans="1:25" ht="18" customHeight="1">
      <c r="Y41" s="88" t="s">
        <v>0</v>
      </c>
    </row>
    <row r="42" spans="1:25" ht="18" customHeight="1">
      <c r="Y42" s="88" t="s">
        <v>0</v>
      </c>
    </row>
    <row r="43" spans="1:25" ht="22.5">
      <c r="A43" s="487" t="s">
        <v>121</v>
      </c>
      <c r="B43" s="488"/>
      <c r="C43" s="488"/>
      <c r="D43" s="488"/>
      <c r="E43" s="488"/>
      <c r="F43" s="488"/>
      <c r="G43" s="488"/>
      <c r="H43" s="488"/>
      <c r="I43" s="488"/>
      <c r="J43" s="488"/>
      <c r="K43" s="488"/>
      <c r="L43" s="488"/>
      <c r="M43" s="488"/>
      <c r="N43" s="488"/>
      <c r="O43" s="488"/>
      <c r="P43" s="488"/>
      <c r="Q43" s="488"/>
      <c r="R43" s="488"/>
      <c r="S43" s="488"/>
      <c r="T43" s="488"/>
      <c r="U43" s="488"/>
      <c r="V43" s="488"/>
      <c r="W43" s="488"/>
      <c r="X43" s="488"/>
      <c r="Y43" s="88" t="s">
        <v>0</v>
      </c>
    </row>
    <row r="44" spans="1:25" ht="23.25">
      <c r="A44" s="489" t="str">
        <f>A5</f>
        <v>National Security Division</v>
      </c>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88" t="s">
        <v>0</v>
      </c>
    </row>
    <row r="45" spans="1:25" ht="23.25">
      <c r="A45" s="489" t="s">
        <v>112</v>
      </c>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88" t="s">
        <v>0</v>
      </c>
    </row>
    <row r="46" spans="1:25" ht="23.25">
      <c r="A46" s="489" t="s">
        <v>111</v>
      </c>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88" t="s">
        <v>0</v>
      </c>
    </row>
    <row r="47" spans="1:25" ht="18" customHeight="1">
      <c r="Y47" s="88" t="s">
        <v>0</v>
      </c>
    </row>
    <row r="48" spans="1:25" ht="18" customHeight="1">
      <c r="Y48" s="88" t="s">
        <v>0</v>
      </c>
    </row>
    <row r="49" spans="1:25" ht="18" customHeight="1">
      <c r="Y49" s="88" t="s">
        <v>0</v>
      </c>
    </row>
    <row r="50" spans="1:25" ht="18" customHeight="1">
      <c r="Y50" s="88" t="s">
        <v>0</v>
      </c>
    </row>
    <row r="51" spans="1:25" ht="18" customHeight="1">
      <c r="A51" s="49"/>
      <c r="B51" s="49"/>
      <c r="C51" s="49"/>
      <c r="D51" s="50"/>
      <c r="E51" s="50"/>
      <c r="F51" s="50"/>
      <c r="G51" s="50"/>
      <c r="H51" s="50"/>
      <c r="I51" s="50"/>
      <c r="J51" s="50"/>
      <c r="K51" s="50"/>
      <c r="L51" s="50"/>
      <c r="M51" s="50"/>
      <c r="N51" s="50"/>
      <c r="O51" s="50"/>
      <c r="P51" s="50"/>
      <c r="Q51" s="50"/>
      <c r="R51" s="50"/>
      <c r="S51" s="50"/>
      <c r="T51" s="50"/>
      <c r="U51" s="50"/>
      <c r="V51" s="50"/>
      <c r="W51" s="50"/>
      <c r="X51" s="50"/>
      <c r="Y51" s="88" t="s">
        <v>0</v>
      </c>
    </row>
    <row r="52" spans="1:25" ht="22.5" customHeight="1">
      <c r="A52" s="475" t="s">
        <v>126</v>
      </c>
      <c r="B52" s="476"/>
      <c r="C52" s="476"/>
      <c r="D52" s="440" t="s">
        <v>205</v>
      </c>
      <c r="E52" s="441"/>
      <c r="F52" s="442"/>
      <c r="G52" s="440" t="s">
        <v>171</v>
      </c>
      <c r="H52" s="455"/>
      <c r="I52" s="456"/>
      <c r="J52" s="440" t="s">
        <v>158</v>
      </c>
      <c r="K52" s="441"/>
      <c r="L52" s="442"/>
      <c r="M52" s="440" t="s">
        <v>155</v>
      </c>
      <c r="N52" s="441"/>
      <c r="O52" s="442"/>
      <c r="P52" s="440" t="s">
        <v>159</v>
      </c>
      <c r="Q52" s="472"/>
      <c r="R52" s="472"/>
      <c r="S52" s="440" t="s">
        <v>160</v>
      </c>
      <c r="T52" s="441"/>
      <c r="U52" s="441"/>
      <c r="V52" s="440" t="s">
        <v>161</v>
      </c>
      <c r="W52" s="441"/>
      <c r="X52" s="442"/>
      <c r="Y52" s="88" t="s">
        <v>0</v>
      </c>
    </row>
    <row r="53" spans="1:25" ht="27.75" customHeight="1">
      <c r="A53" s="477"/>
      <c r="B53" s="478"/>
      <c r="C53" s="478"/>
      <c r="D53" s="443"/>
      <c r="E53" s="444"/>
      <c r="F53" s="445"/>
      <c r="G53" s="457"/>
      <c r="H53" s="458"/>
      <c r="I53" s="459"/>
      <c r="J53" s="443"/>
      <c r="K53" s="444"/>
      <c r="L53" s="445"/>
      <c r="M53" s="443"/>
      <c r="N53" s="444"/>
      <c r="O53" s="445"/>
      <c r="P53" s="473"/>
      <c r="Q53" s="474"/>
      <c r="R53" s="474"/>
      <c r="S53" s="443"/>
      <c r="T53" s="444"/>
      <c r="U53" s="444"/>
      <c r="V53" s="443"/>
      <c r="W53" s="444"/>
      <c r="X53" s="445"/>
      <c r="Y53" s="88" t="s">
        <v>0</v>
      </c>
    </row>
    <row r="54" spans="1:25" ht="16.5" thickBot="1">
      <c r="A54" s="479"/>
      <c r="B54" s="480"/>
      <c r="C54" s="480"/>
      <c r="D54" s="179" t="s">
        <v>127</v>
      </c>
      <c r="E54" s="180" t="s">
        <v>33</v>
      </c>
      <c r="F54" s="181" t="s">
        <v>129</v>
      </c>
      <c r="G54" s="179" t="s">
        <v>127</v>
      </c>
      <c r="H54" s="180" t="s">
        <v>33</v>
      </c>
      <c r="I54" s="181" t="s">
        <v>129</v>
      </c>
      <c r="J54" s="179" t="s">
        <v>127</v>
      </c>
      <c r="K54" s="180" t="s">
        <v>33</v>
      </c>
      <c r="L54" s="181" t="s">
        <v>129</v>
      </c>
      <c r="M54" s="179" t="s">
        <v>127</v>
      </c>
      <c r="N54" s="180" t="s">
        <v>33</v>
      </c>
      <c r="O54" s="181" t="s">
        <v>129</v>
      </c>
      <c r="P54" s="179" t="s">
        <v>127</v>
      </c>
      <c r="Q54" s="180" t="s">
        <v>33</v>
      </c>
      <c r="R54" s="181" t="s">
        <v>129</v>
      </c>
      <c r="S54" s="179" t="s">
        <v>127</v>
      </c>
      <c r="T54" s="180" t="s">
        <v>33</v>
      </c>
      <c r="U54" s="181" t="s">
        <v>129</v>
      </c>
      <c r="V54" s="182" t="s">
        <v>127</v>
      </c>
      <c r="W54" s="180" t="s">
        <v>33</v>
      </c>
      <c r="X54" s="183" t="s">
        <v>129</v>
      </c>
      <c r="Y54" s="88" t="s">
        <v>0</v>
      </c>
    </row>
    <row r="55" spans="1:25" ht="25.15" customHeight="1">
      <c r="A55" s="170"/>
      <c r="B55" s="511" t="s">
        <v>189</v>
      </c>
      <c r="C55" s="512"/>
      <c r="D55" s="139">
        <f>V14</f>
        <v>346</v>
      </c>
      <c r="E55" s="140">
        <f>W14</f>
        <v>346</v>
      </c>
      <c r="F55" s="141">
        <f>X14</f>
        <v>87762</v>
      </c>
      <c r="G55" s="139">
        <f>V15</f>
        <v>359</v>
      </c>
      <c r="H55" s="140">
        <f>W15</f>
        <v>353</v>
      </c>
      <c r="I55" s="141">
        <f>X15</f>
        <v>87000</v>
      </c>
      <c r="J55" s="139">
        <f>V26</f>
        <v>0</v>
      </c>
      <c r="K55" s="140">
        <f>W26</f>
        <v>6</v>
      </c>
      <c r="L55" s="141">
        <f>X26</f>
        <v>3231</v>
      </c>
      <c r="M55" s="139">
        <f>V27</f>
        <v>359</v>
      </c>
      <c r="N55" s="140">
        <f>W27</f>
        <v>359</v>
      </c>
      <c r="O55" s="141">
        <f>X27</f>
        <v>90231</v>
      </c>
      <c r="P55" s="139">
        <v>0</v>
      </c>
      <c r="Q55" s="140">
        <v>0</v>
      </c>
      <c r="R55" s="141">
        <v>0</v>
      </c>
      <c r="S55" s="139">
        <f>V32</f>
        <v>0</v>
      </c>
      <c r="T55" s="140">
        <f>W32</f>
        <v>0</v>
      </c>
      <c r="U55" s="141">
        <f>X32</f>
        <v>-192</v>
      </c>
      <c r="V55" s="139">
        <f>P55+M55+S55</f>
        <v>359</v>
      </c>
      <c r="W55" s="140">
        <f>+N55+Q55+T55</f>
        <v>359</v>
      </c>
      <c r="X55" s="142">
        <f>R55+O55+U55</f>
        <v>90039</v>
      </c>
      <c r="Y55" s="88" t="s">
        <v>0</v>
      </c>
    </row>
    <row r="56" spans="1:25" ht="25.15" customHeight="1">
      <c r="A56" s="172"/>
      <c r="B56" s="173"/>
      <c r="C56" s="173" t="s">
        <v>34</v>
      </c>
      <c r="D56" s="184">
        <f t="shared" ref="D56:X56" si="0">SUM(D55)</f>
        <v>346</v>
      </c>
      <c r="E56" s="185">
        <f t="shared" si="0"/>
        <v>346</v>
      </c>
      <c r="F56" s="143">
        <f t="shared" si="0"/>
        <v>87762</v>
      </c>
      <c r="G56" s="184">
        <f t="shared" si="0"/>
        <v>359</v>
      </c>
      <c r="H56" s="185">
        <f t="shared" si="0"/>
        <v>353</v>
      </c>
      <c r="I56" s="143">
        <f t="shared" si="0"/>
        <v>87000</v>
      </c>
      <c r="J56" s="184">
        <f t="shared" si="0"/>
        <v>0</v>
      </c>
      <c r="K56" s="185">
        <f t="shared" si="0"/>
        <v>6</v>
      </c>
      <c r="L56" s="143">
        <f t="shared" si="0"/>
        <v>3231</v>
      </c>
      <c r="M56" s="184">
        <f t="shared" si="0"/>
        <v>359</v>
      </c>
      <c r="N56" s="185">
        <f t="shared" si="0"/>
        <v>359</v>
      </c>
      <c r="O56" s="143">
        <f t="shared" si="0"/>
        <v>90231</v>
      </c>
      <c r="P56" s="184">
        <f t="shared" si="0"/>
        <v>0</v>
      </c>
      <c r="Q56" s="185">
        <f t="shared" si="0"/>
        <v>0</v>
      </c>
      <c r="R56" s="143">
        <f t="shared" si="0"/>
        <v>0</v>
      </c>
      <c r="S56" s="184">
        <f t="shared" si="0"/>
        <v>0</v>
      </c>
      <c r="T56" s="185">
        <f t="shared" si="0"/>
        <v>0</v>
      </c>
      <c r="U56" s="208">
        <f t="shared" si="0"/>
        <v>-192</v>
      </c>
      <c r="V56" s="184">
        <f t="shared" si="0"/>
        <v>359</v>
      </c>
      <c r="W56" s="185">
        <f t="shared" si="0"/>
        <v>359</v>
      </c>
      <c r="X56" s="144">
        <f t="shared" si="0"/>
        <v>90039</v>
      </c>
      <c r="Y56" s="88" t="s">
        <v>0</v>
      </c>
    </row>
    <row r="57" spans="1:25" ht="17.25" customHeight="1">
      <c r="A57" s="174"/>
      <c r="B57" s="513"/>
      <c r="C57" s="514"/>
      <c r="D57" s="186"/>
      <c r="E57" s="187"/>
      <c r="F57" s="4"/>
      <c r="G57" s="190"/>
      <c r="H57" s="191"/>
      <c r="I57" s="191"/>
      <c r="J57" s="190"/>
      <c r="K57" s="191"/>
      <c r="L57" s="191"/>
      <c r="M57" s="190"/>
      <c r="N57" s="191"/>
      <c r="O57" s="191"/>
      <c r="P57" s="190"/>
      <c r="Q57" s="191"/>
      <c r="R57" s="191"/>
      <c r="S57" s="190"/>
      <c r="T57" s="191"/>
      <c r="U57" s="191"/>
      <c r="V57" s="190"/>
      <c r="W57" s="196"/>
      <c r="X57" s="223"/>
      <c r="Y57" s="88" t="s">
        <v>0</v>
      </c>
    </row>
    <row r="58" spans="1:25">
      <c r="A58" s="172"/>
      <c r="B58" s="515" t="s">
        <v>117</v>
      </c>
      <c r="C58" s="516"/>
      <c r="D58" s="188"/>
      <c r="E58" s="189"/>
      <c r="F58" s="145"/>
      <c r="G58" s="192"/>
      <c r="H58" s="193"/>
      <c r="I58" s="193"/>
      <c r="J58" s="192"/>
      <c r="K58" s="193"/>
      <c r="L58" s="193"/>
      <c r="M58" s="192"/>
      <c r="N58" s="193"/>
      <c r="O58" s="193"/>
      <c r="P58" s="192"/>
      <c r="Q58" s="193"/>
      <c r="R58" s="193"/>
      <c r="S58" s="192"/>
      <c r="T58" s="193"/>
      <c r="U58" s="193"/>
      <c r="V58" s="192"/>
      <c r="W58" s="189">
        <f>Q58+N58+T58</f>
        <v>0</v>
      </c>
      <c r="X58" s="211"/>
      <c r="Y58" s="88" t="s">
        <v>0</v>
      </c>
    </row>
    <row r="59" spans="1:25" ht="25.15" customHeight="1">
      <c r="A59" s="170"/>
      <c r="B59" s="507" t="s">
        <v>116</v>
      </c>
      <c r="C59" s="508"/>
      <c r="D59" s="139"/>
      <c r="E59" s="140">
        <f>+E56+E58</f>
        <v>346</v>
      </c>
      <c r="F59" s="38"/>
      <c r="G59" s="194"/>
      <c r="H59" s="140">
        <f>+H56+H58</f>
        <v>353</v>
      </c>
      <c r="I59" s="141"/>
      <c r="J59" s="194"/>
      <c r="K59" s="140">
        <f>+K56+K58</f>
        <v>6</v>
      </c>
      <c r="L59" s="141"/>
      <c r="M59" s="194"/>
      <c r="N59" s="140">
        <f>+N56+N58</f>
        <v>359</v>
      </c>
      <c r="O59" s="141"/>
      <c r="P59" s="194"/>
      <c r="Q59" s="140">
        <f>+Q56+Q58</f>
        <v>0</v>
      </c>
      <c r="R59" s="141"/>
      <c r="S59" s="194"/>
      <c r="T59" s="140">
        <f>+T56+T58</f>
        <v>0</v>
      </c>
      <c r="U59" s="141"/>
      <c r="V59" s="194"/>
      <c r="W59" s="140">
        <f>+W56+W58</f>
        <v>359</v>
      </c>
      <c r="X59" s="93"/>
      <c r="Y59" s="88" t="s">
        <v>0</v>
      </c>
    </row>
    <row r="60" spans="1:25">
      <c r="A60" s="175"/>
      <c r="B60" s="517"/>
      <c r="C60" s="518"/>
      <c r="D60" s="186"/>
      <c r="E60" s="187"/>
      <c r="F60" s="4"/>
      <c r="G60" s="190"/>
      <c r="H60" s="191"/>
      <c r="I60" s="191"/>
      <c r="J60" s="190"/>
      <c r="K60" s="191"/>
      <c r="L60" s="191"/>
      <c r="M60" s="190"/>
      <c r="N60" s="191"/>
      <c r="O60" s="191"/>
      <c r="P60" s="190"/>
      <c r="Q60" s="191"/>
      <c r="R60" s="191"/>
      <c r="S60" s="190"/>
      <c r="T60" s="191"/>
      <c r="U60" s="191"/>
      <c r="V60" s="190"/>
      <c r="W60" s="196"/>
      <c r="X60" s="223"/>
      <c r="Y60" s="88" t="s">
        <v>0</v>
      </c>
    </row>
    <row r="61" spans="1:25" ht="25.15" customHeight="1">
      <c r="A61" s="170"/>
      <c r="B61" s="507" t="s">
        <v>114</v>
      </c>
      <c r="C61" s="508"/>
      <c r="D61" s="139"/>
      <c r="E61" s="140"/>
      <c r="F61" s="38"/>
      <c r="G61" s="194"/>
      <c r="H61" s="141"/>
      <c r="I61" s="141"/>
      <c r="J61" s="194"/>
      <c r="K61" s="141"/>
      <c r="L61" s="141"/>
      <c r="M61" s="194"/>
      <c r="N61" s="141"/>
      <c r="O61" s="141"/>
      <c r="P61" s="194"/>
      <c r="Q61" s="141"/>
      <c r="R61" s="141"/>
      <c r="S61" s="194"/>
      <c r="T61" s="141"/>
      <c r="U61" s="141"/>
      <c r="V61" s="194"/>
      <c r="W61" s="141"/>
      <c r="X61" s="93"/>
      <c r="Y61" s="88" t="s">
        <v>0</v>
      </c>
    </row>
    <row r="62" spans="1:25" ht="25.15" customHeight="1">
      <c r="A62" s="170"/>
      <c r="B62" s="176"/>
      <c r="C62" s="171" t="s">
        <v>39</v>
      </c>
      <c r="D62" s="139"/>
      <c r="E62" s="140"/>
      <c r="F62" s="38"/>
      <c r="G62" s="194"/>
      <c r="H62" s="141"/>
      <c r="I62" s="141"/>
      <c r="J62" s="194"/>
      <c r="K62" s="140"/>
      <c r="L62" s="141"/>
      <c r="M62" s="194"/>
      <c r="N62" s="140"/>
      <c r="O62" s="141"/>
      <c r="P62" s="194"/>
      <c r="Q62" s="140"/>
      <c r="R62" s="141"/>
      <c r="S62" s="194"/>
      <c r="T62" s="140"/>
      <c r="U62" s="141"/>
      <c r="V62" s="194"/>
      <c r="W62" s="195">
        <f>Q62+N62+T62</f>
        <v>0</v>
      </c>
      <c r="X62" s="93"/>
      <c r="Y62" s="88" t="s">
        <v>0</v>
      </c>
    </row>
    <row r="63" spans="1:25" ht="25.15" customHeight="1">
      <c r="A63" s="172"/>
      <c r="B63" s="177"/>
      <c r="C63" s="178" t="s">
        <v>77</v>
      </c>
      <c r="D63" s="188"/>
      <c r="E63" s="189"/>
      <c r="F63" s="145"/>
      <c r="G63" s="192"/>
      <c r="H63" s="193"/>
      <c r="I63" s="193"/>
      <c r="J63" s="192"/>
      <c r="K63" s="189"/>
      <c r="L63" s="193"/>
      <c r="M63" s="192"/>
      <c r="N63" s="189"/>
      <c r="O63" s="193"/>
      <c r="P63" s="192"/>
      <c r="Q63" s="189"/>
      <c r="R63" s="193"/>
      <c r="S63" s="192"/>
      <c r="T63" s="189"/>
      <c r="U63" s="193"/>
      <c r="V63" s="192"/>
      <c r="W63" s="189">
        <f>Q63+N63+T63</f>
        <v>0</v>
      </c>
      <c r="X63" s="211"/>
      <c r="Y63" s="88" t="s">
        <v>0</v>
      </c>
    </row>
    <row r="64" spans="1:25" ht="25.15" customHeight="1">
      <c r="A64" s="172"/>
      <c r="B64" s="509" t="s">
        <v>115</v>
      </c>
      <c r="C64" s="510"/>
      <c r="D64" s="188"/>
      <c r="E64" s="189">
        <f>E63+E62+E59</f>
        <v>346</v>
      </c>
      <c r="F64" s="145"/>
      <c r="G64" s="192"/>
      <c r="H64" s="189">
        <f>H63+H62+H59</f>
        <v>353</v>
      </c>
      <c r="I64" s="193"/>
      <c r="J64" s="192"/>
      <c r="K64" s="189">
        <f>K63+K62+K59</f>
        <v>6</v>
      </c>
      <c r="L64" s="193"/>
      <c r="M64" s="192"/>
      <c r="N64" s="189">
        <f>N63+N62+N59</f>
        <v>359</v>
      </c>
      <c r="O64" s="193"/>
      <c r="P64" s="192"/>
      <c r="Q64" s="189">
        <f>Q63+Q62+Q59</f>
        <v>0</v>
      </c>
      <c r="R64" s="193"/>
      <c r="S64" s="192"/>
      <c r="T64" s="189">
        <f>T63+T62+T59</f>
        <v>0</v>
      </c>
      <c r="U64" s="193"/>
      <c r="V64" s="192"/>
      <c r="W64" s="189">
        <f>W63+W62+W59</f>
        <v>359</v>
      </c>
      <c r="X64" s="211"/>
      <c r="Y64" s="88" t="s">
        <v>16</v>
      </c>
    </row>
    <row r="65" spans="1:25">
      <c r="C65" s="5"/>
    </row>
    <row r="66" spans="1:25" ht="119.25" customHeight="1">
      <c r="B66" s="504"/>
      <c r="C66" s="504"/>
      <c r="D66" s="502"/>
      <c r="E66" s="503"/>
      <c r="F66" s="503"/>
      <c r="G66" s="505"/>
      <c r="H66" s="506"/>
      <c r="I66" s="506"/>
      <c r="J66" s="505"/>
      <c r="K66" s="506"/>
      <c r="L66" s="506"/>
      <c r="M66" s="505"/>
      <c r="N66" s="506"/>
      <c r="O66" s="506"/>
      <c r="P66" s="505"/>
      <c r="Q66" s="506"/>
      <c r="R66" s="506"/>
      <c r="S66" s="505"/>
      <c r="T66" s="506"/>
      <c r="U66" s="506"/>
      <c r="V66" s="505"/>
      <c r="W66" s="506"/>
      <c r="X66" s="506"/>
    </row>
    <row r="67" spans="1:25" s="280" customFormat="1" ht="15">
      <c r="D67" s="281"/>
      <c r="E67" s="281"/>
      <c r="F67" s="281"/>
      <c r="G67" s="281"/>
      <c r="H67" s="281"/>
      <c r="I67" s="281"/>
      <c r="J67" s="281"/>
      <c r="K67" s="281"/>
      <c r="L67" s="281"/>
      <c r="M67" s="281"/>
      <c r="N67" s="281"/>
      <c r="O67" s="281"/>
      <c r="P67" s="281"/>
      <c r="Q67" s="281"/>
      <c r="R67" s="281"/>
      <c r="S67" s="281"/>
      <c r="T67" s="281"/>
      <c r="U67" s="281"/>
      <c r="V67" s="281"/>
      <c r="W67" s="281"/>
      <c r="X67" s="281"/>
      <c r="Y67" s="282"/>
    </row>
    <row r="68" spans="1:25" s="280" customFormat="1" ht="15">
      <c r="D68" s="281"/>
      <c r="E68" s="281"/>
      <c r="F68" s="281"/>
      <c r="G68" s="281"/>
      <c r="H68" s="281"/>
      <c r="I68" s="281"/>
      <c r="J68" s="281"/>
      <c r="K68" s="281"/>
      <c r="L68" s="281"/>
      <c r="M68" s="281"/>
      <c r="N68" s="281"/>
      <c r="O68" s="281"/>
      <c r="P68" s="281"/>
      <c r="Q68" s="281"/>
      <c r="R68" s="281"/>
      <c r="S68" s="281"/>
      <c r="T68" s="281"/>
      <c r="U68" s="281"/>
      <c r="V68" s="281"/>
      <c r="W68" s="281"/>
      <c r="X68" s="281"/>
      <c r="Y68" s="282"/>
    </row>
    <row r="69" spans="1:25" s="280" customFormat="1" ht="15">
      <c r="D69" s="281"/>
      <c r="E69" s="281"/>
      <c r="F69" s="281"/>
      <c r="G69" s="281"/>
      <c r="H69" s="281"/>
      <c r="I69" s="281"/>
      <c r="J69" s="281"/>
      <c r="K69" s="281"/>
      <c r="L69" s="281"/>
      <c r="M69" s="281"/>
      <c r="N69" s="281"/>
      <c r="O69" s="281"/>
      <c r="P69" s="281"/>
      <c r="Q69" s="281"/>
      <c r="R69" s="281"/>
      <c r="S69" s="281"/>
      <c r="T69" s="281"/>
      <c r="U69" s="281"/>
      <c r="V69" s="281"/>
      <c r="W69" s="281"/>
      <c r="X69" s="281"/>
      <c r="Y69" s="282"/>
    </row>
    <row r="70" spans="1:25" s="280" customFormat="1" ht="15">
      <c r="D70" s="281"/>
      <c r="E70" s="281"/>
      <c r="F70" s="281"/>
      <c r="G70" s="281"/>
      <c r="H70" s="281"/>
      <c r="I70" s="281"/>
      <c r="J70" s="281"/>
      <c r="K70" s="281"/>
      <c r="L70" s="281"/>
      <c r="M70" s="281"/>
      <c r="N70" s="281"/>
      <c r="O70" s="281"/>
      <c r="P70" s="281"/>
      <c r="Q70" s="281"/>
      <c r="R70" s="281"/>
      <c r="S70" s="281"/>
      <c r="T70" s="281"/>
      <c r="U70" s="281"/>
      <c r="V70" s="281"/>
      <c r="W70" s="281"/>
      <c r="X70" s="281"/>
      <c r="Y70" s="282"/>
    </row>
    <row r="71" spans="1:25" s="280" customFormat="1" ht="15">
      <c r="D71" s="281"/>
      <c r="E71" s="281"/>
      <c r="F71" s="281"/>
      <c r="G71" s="281"/>
      <c r="H71" s="281"/>
      <c r="I71" s="281"/>
      <c r="J71" s="281"/>
      <c r="K71" s="281"/>
      <c r="L71" s="281"/>
      <c r="M71" s="281"/>
      <c r="N71" s="281"/>
      <c r="O71" s="281"/>
      <c r="P71" s="281"/>
      <c r="Q71" s="281"/>
      <c r="R71" s="281"/>
      <c r="S71" s="281"/>
      <c r="T71" s="281"/>
      <c r="U71" s="281"/>
      <c r="V71" s="281"/>
      <c r="W71" s="281"/>
      <c r="X71" s="281"/>
      <c r="Y71" s="282"/>
    </row>
    <row r="72" spans="1:25" s="280" customFormat="1" ht="15">
      <c r="A72" s="283"/>
      <c r="B72" s="283"/>
      <c r="C72" s="283"/>
      <c r="D72" s="56"/>
      <c r="E72" s="56"/>
      <c r="F72" s="56"/>
      <c r="G72" s="56"/>
      <c r="H72" s="56"/>
      <c r="I72" s="56"/>
      <c r="J72" s="56"/>
      <c r="K72" s="56"/>
      <c r="L72" s="56"/>
      <c r="M72" s="56"/>
      <c r="N72" s="56"/>
      <c r="O72" s="56"/>
      <c r="P72" s="56"/>
      <c r="Q72" s="56"/>
      <c r="R72" s="56"/>
      <c r="S72" s="56"/>
      <c r="T72" s="56"/>
      <c r="U72" s="56"/>
      <c r="V72" s="56"/>
      <c r="W72" s="284"/>
      <c r="X72" s="284"/>
      <c r="Y72" s="282"/>
    </row>
    <row r="73" spans="1:25" s="280" customFormat="1" ht="15">
      <c r="A73" s="283"/>
      <c r="B73" s="283"/>
      <c r="C73" s="316"/>
      <c r="D73" s="317"/>
      <c r="E73" s="317"/>
      <c r="F73" s="317"/>
      <c r="G73" s="317"/>
      <c r="H73" s="317"/>
      <c r="I73" s="317"/>
      <c r="J73" s="317"/>
      <c r="K73" s="317"/>
      <c r="L73" s="317"/>
      <c r="M73" s="317"/>
      <c r="N73" s="317"/>
      <c r="O73" s="317"/>
      <c r="P73" s="317"/>
      <c r="Q73" s="317"/>
      <c r="R73" s="317"/>
      <c r="S73" s="317"/>
      <c r="T73" s="317"/>
      <c r="U73" s="317"/>
      <c r="V73" s="317"/>
      <c r="W73" s="317"/>
      <c r="X73" s="317"/>
      <c r="Y73" s="282"/>
    </row>
    <row r="74" spans="1:25" s="280" customFormat="1" ht="30" customHeight="1">
      <c r="A74" s="501"/>
      <c r="B74" s="501"/>
      <c r="C74" s="501"/>
      <c r="D74" s="501"/>
      <c r="E74" s="501"/>
      <c r="F74" s="501"/>
      <c r="G74" s="501"/>
      <c r="H74" s="501"/>
      <c r="I74" s="501"/>
      <c r="J74" s="501"/>
      <c r="K74" s="501"/>
      <c r="L74" s="501"/>
      <c r="M74" s="501"/>
      <c r="N74" s="501"/>
      <c r="O74" s="501"/>
      <c r="P74" s="501"/>
      <c r="Q74" s="501"/>
      <c r="R74" s="501"/>
      <c r="S74" s="501"/>
      <c r="T74" s="501"/>
      <c r="U74" s="501"/>
      <c r="V74" s="501"/>
      <c r="W74" s="66"/>
      <c r="X74" s="66"/>
      <c r="Y74" s="282"/>
    </row>
    <row r="75" spans="1:25">
      <c r="W75" s="42"/>
      <c r="X75" s="42"/>
    </row>
    <row r="76" spans="1:25">
      <c r="K76" s="72"/>
    </row>
  </sheetData>
  <customSheetViews>
    <customSheetView guid="{68D6E89C-5B15-4C35-9CD8-F5F4F27258FD}" scale="65" showPageBreaks="1" showGridLines="0" outlineSymbols="0" fitToPage="1" printArea="1" view="pageBreakPreview">
      <selection activeCell="A6" sqref="A6:X6"/>
      <rowBreaks count="1" manualBreakCount="1">
        <brk id="36" max="23" man="1"/>
      </rowBreaks>
      <pageMargins left="0.5" right="0.4" top="0.5" bottom="0.25" header="0" footer="0"/>
      <printOptions horizontalCentered="1"/>
      <pageSetup scale="55" firstPageNumber="8" fitToHeight="0" orientation="landscape" useFirstPageNumber="1" r:id="rId1"/>
      <headerFooter alignWithMargins="0">
        <oddFooter>&amp;C&amp;"Times New Roman,Regular"Exhibit B - Summary of Requirements</oddFooter>
      </headerFooter>
    </customSheetView>
    <customSheetView guid="{4148B88B-8ED7-4FDE-9459-DEB244AD0552}" scale="65" showPageBreaks="1" showGridLines="0" outlineSymbols="0" fitToPage="1" printArea="1" view="pageBreakPreview" topLeftCell="C7">
      <selection activeCell="A38" sqref="A38:U38"/>
      <rowBreaks count="1" manualBreakCount="1">
        <brk id="47" max="23" man="1"/>
      </rowBreaks>
      <pageMargins left="0.5" right="0.4" top="0.5" bottom="0.25" header="0" footer="0"/>
      <printOptions horizontalCentered="1"/>
      <pageSetup scale="55" firstPageNumber="8" fitToHeight="0" orientation="landscape" useFirstPageNumber="1" r:id="rId2"/>
      <headerFooter alignWithMargins="0">
        <oddFooter>&amp;C&amp;"Times New Roman,Regular"Exhibit B - Summary of Requirements</oddFooter>
      </headerFooter>
    </customSheetView>
    <customSheetView guid="{56C0A34E-45B4-448B-85E5-70B3A8E63333}" scale="65" showPageBreaks="1" showGridLines="0" outlineSymbols="0" fitToPage="1" printArea="1" view="pageBreakPreview" topLeftCell="A6">
      <selection activeCell="X34" sqref="X34"/>
      <rowBreaks count="1" manualBreakCount="1">
        <brk id="49" max="23" man="1"/>
      </rowBreaks>
      <pageMargins left="0.5" right="0.4" top="0.5" bottom="0.25" header="0" footer="0"/>
      <printOptions horizontalCentered="1"/>
      <pageSetup scale="55" firstPageNumber="8" fitToHeight="0" orientation="landscape" useFirstPageNumber="1" r:id="rId3"/>
      <headerFooter alignWithMargins="0">
        <oddFooter>&amp;C&amp;"Times New Roman,Regular"Exhibit B - Summary of Requirements</oddFooter>
      </headerFooter>
    </customSheetView>
    <customSheetView guid="{3118AF25-8423-420A-806A-487665220C68}" scale="65" showPageBreaks="1" showGridLines="0" outlineSymbols="0" fitToPage="1" printArea="1" view="pageBreakPreview" topLeftCell="A50">
      <selection activeCell="W80" sqref="W80"/>
      <rowBreaks count="1" manualBreakCount="1">
        <brk id="47" max="23" man="1"/>
      </rowBreaks>
      <pageMargins left="0.5" right="0.4" top="0.5" bottom="0.25" header="0" footer="0"/>
      <printOptions horizontalCentered="1"/>
      <pageSetup scale="55" firstPageNumber="8" fitToHeight="0" orientation="landscape" useFirstPageNumber="1" r:id="rId4"/>
      <headerFooter alignWithMargins="0">
        <oddFooter>&amp;C&amp;"Times New Roman,Regular"Exhibit B - Summary of Requirements</oddFooter>
      </headerFooter>
    </customSheetView>
    <customSheetView guid="{12C66D54-5067-4346-818B-6EAB1C8A9183}" scale="65" showPageBreaks="1" showGridLines="0" outlineSymbols="0" fitToPage="1" printArea="1" view="pageBreakPreview">
      <selection activeCell="A21" sqref="A21:U21"/>
      <rowBreaks count="1" manualBreakCount="1">
        <brk id="47" max="23" man="1"/>
      </rowBreaks>
      <pageMargins left="0.5" right="0.4" top="0.5" bottom="0.25" header="0" footer="0"/>
      <printOptions horizontalCentered="1"/>
      <pageSetup scale="55" firstPageNumber="8" fitToHeight="0" orientation="landscape" useFirstPageNumber="1" r:id="rId5"/>
      <headerFooter alignWithMargins="0">
        <oddFooter>&amp;C&amp;"Times New Roman,Regular"Exhibit B - Summary of Requirements</oddFooter>
      </headerFooter>
    </customSheetView>
  </customSheetViews>
  <mergeCells count="60">
    <mergeCell ref="B61:C61"/>
    <mergeCell ref="B64:C64"/>
    <mergeCell ref="B55:C55"/>
    <mergeCell ref="B57:C57"/>
    <mergeCell ref="B58:C58"/>
    <mergeCell ref="B60:C60"/>
    <mergeCell ref="B59:C59"/>
    <mergeCell ref="A74:V74"/>
    <mergeCell ref="D66:F66"/>
    <mergeCell ref="B66:C66"/>
    <mergeCell ref="G66:I66"/>
    <mergeCell ref="J66:L66"/>
    <mergeCell ref="M66:O66"/>
    <mergeCell ref="P66:R66"/>
    <mergeCell ref="S66:U66"/>
    <mergeCell ref="V66:X66"/>
    <mergeCell ref="A32:U32"/>
    <mergeCell ref="A25:U25"/>
    <mergeCell ref="A16:U16"/>
    <mergeCell ref="A22:U22"/>
    <mergeCell ref="A23:U23"/>
    <mergeCell ref="A17:U17"/>
    <mergeCell ref="A43:X43"/>
    <mergeCell ref="A44:X44"/>
    <mergeCell ref="A45:X45"/>
    <mergeCell ref="A46:X46"/>
    <mergeCell ref="A33:U33"/>
    <mergeCell ref="A36:X36"/>
    <mergeCell ref="V52:X53"/>
    <mergeCell ref="M52:O53"/>
    <mergeCell ref="A1:X1"/>
    <mergeCell ref="A14:U14"/>
    <mergeCell ref="A2:X2"/>
    <mergeCell ref="A3:X3"/>
    <mergeCell ref="A8:X8"/>
    <mergeCell ref="A9:X9"/>
    <mergeCell ref="X12:X13"/>
    <mergeCell ref="W12:W13"/>
    <mergeCell ref="A4:X4"/>
    <mergeCell ref="A5:X5"/>
    <mergeCell ref="A6:X6"/>
    <mergeCell ref="A7:X7"/>
    <mergeCell ref="V11:X11"/>
    <mergeCell ref="A30:U30"/>
    <mergeCell ref="D52:F53"/>
    <mergeCell ref="V12:V13"/>
    <mergeCell ref="A10:X10"/>
    <mergeCell ref="A11:U13"/>
    <mergeCell ref="A34:U34"/>
    <mergeCell ref="G52:I53"/>
    <mergeCell ref="J52:L53"/>
    <mergeCell ref="A15:U15"/>
    <mergeCell ref="A29:U29"/>
    <mergeCell ref="A24:U24"/>
    <mergeCell ref="A26:U26"/>
    <mergeCell ref="A27:U27"/>
    <mergeCell ref="A28:U28"/>
    <mergeCell ref="P52:R53"/>
    <mergeCell ref="S52:U53"/>
    <mergeCell ref="A52:C54"/>
  </mergeCells>
  <phoneticPr fontId="0" type="noConversion"/>
  <printOptions horizontalCentered="1"/>
  <pageMargins left="0.5" right="0.4" top="0.5" bottom="0.25" header="0" footer="0"/>
  <pageSetup scale="55" firstPageNumber="8" fitToHeight="0" orientation="landscape" useFirstPageNumber="1" r:id="rId6"/>
  <headerFooter alignWithMargins="0">
    <oddFooter>&amp;C&amp;"Times New Roman,Regular"Exhibit B - Summary of Requirements</oddFooter>
  </headerFooter>
  <rowBreaks count="1" manualBreakCount="1">
    <brk id="38" max="23" man="1"/>
  </rowBreaks>
  <ignoredErrors>
    <ignoredError sqref="W55" formula="1"/>
  </ignoredErrors>
</worksheet>
</file>

<file path=xl/worksheets/sheet3.xml><?xml version="1.0" encoding="utf-8"?>
<worksheet xmlns="http://schemas.openxmlformats.org/spreadsheetml/2006/main" xmlns:r="http://schemas.openxmlformats.org/officeDocument/2006/relationships">
  <sheetPr codeName="Sheet6"/>
  <dimension ref="A1:H22"/>
  <sheetViews>
    <sheetView view="pageBreakPreview" zoomScale="75" zoomScaleNormal="75" zoomScaleSheetLayoutView="75" workbookViewId="0">
      <selection activeCell="I17" sqref="I17"/>
    </sheetView>
  </sheetViews>
  <sheetFormatPr defaultColWidth="7.21875" defaultRowHeight="12.75"/>
  <cols>
    <col min="1" max="1" width="40.6640625" style="21" customWidth="1"/>
    <col min="2" max="2" width="25.6640625" style="21" customWidth="1"/>
    <col min="3" max="6" width="7.6640625" style="21" customWidth="1"/>
    <col min="7" max="7" width="15.6640625" style="21" customWidth="1"/>
    <col min="8" max="8" width="8.88671875" style="91" customWidth="1"/>
    <col min="9" max="16384" width="7.21875" style="21"/>
  </cols>
  <sheetData>
    <row r="1" spans="1:8" ht="15.75">
      <c r="A1" s="523" t="s">
        <v>151</v>
      </c>
      <c r="B1" s="524"/>
      <c r="C1" s="524"/>
      <c r="D1" s="524"/>
      <c r="E1" s="524"/>
      <c r="F1" s="524"/>
      <c r="G1" s="524"/>
      <c r="H1" s="90" t="s">
        <v>0</v>
      </c>
    </row>
    <row r="2" spans="1:8" ht="15.75">
      <c r="A2" s="530"/>
      <c r="B2" s="530"/>
      <c r="C2" s="530"/>
      <c r="D2" s="530"/>
      <c r="E2" s="530"/>
      <c r="F2" s="530"/>
      <c r="G2" s="530"/>
      <c r="H2" s="90" t="s">
        <v>0</v>
      </c>
    </row>
    <row r="3" spans="1:8" ht="15">
      <c r="A3" s="531"/>
      <c r="B3" s="531"/>
      <c r="C3" s="531"/>
      <c r="D3" s="531"/>
      <c r="E3" s="531"/>
      <c r="F3" s="531"/>
      <c r="G3" s="531"/>
      <c r="H3" s="90" t="s">
        <v>0</v>
      </c>
    </row>
    <row r="4" spans="1:8" ht="15.75">
      <c r="A4" s="525" t="s">
        <v>174</v>
      </c>
      <c r="B4" s="526"/>
      <c r="C4" s="526"/>
      <c r="D4" s="526"/>
      <c r="E4" s="526"/>
      <c r="F4" s="526"/>
      <c r="G4" s="526"/>
      <c r="H4" s="90" t="s">
        <v>0</v>
      </c>
    </row>
    <row r="5" spans="1:8" ht="15.75">
      <c r="A5" s="527" t="s">
        <v>189</v>
      </c>
      <c r="B5" s="528"/>
      <c r="C5" s="528"/>
      <c r="D5" s="528"/>
      <c r="E5" s="528"/>
      <c r="F5" s="528"/>
      <c r="G5" s="528"/>
      <c r="H5" s="90" t="s">
        <v>0</v>
      </c>
    </row>
    <row r="6" spans="1:8" ht="15.75">
      <c r="A6" s="529" t="s">
        <v>111</v>
      </c>
      <c r="B6" s="526"/>
      <c r="C6" s="526"/>
      <c r="D6" s="526"/>
      <c r="E6" s="526"/>
      <c r="F6" s="526"/>
      <c r="G6" s="526"/>
      <c r="H6" s="90" t="s">
        <v>0</v>
      </c>
    </row>
    <row r="7" spans="1:8">
      <c r="A7" s="519"/>
      <c r="B7" s="519"/>
      <c r="C7" s="519"/>
      <c r="D7" s="519"/>
      <c r="E7" s="519"/>
      <c r="F7" s="519"/>
      <c r="G7" s="519"/>
      <c r="H7" s="90" t="s">
        <v>0</v>
      </c>
    </row>
    <row r="8" spans="1:8">
      <c r="A8" s="520"/>
      <c r="B8" s="520"/>
      <c r="C8" s="520"/>
      <c r="D8" s="520"/>
      <c r="E8" s="520"/>
      <c r="F8" s="520"/>
      <c r="G8" s="520"/>
      <c r="H8" s="90" t="s">
        <v>0</v>
      </c>
    </row>
    <row r="9" spans="1:8" ht="15">
      <c r="A9" s="537" t="s">
        <v>6</v>
      </c>
      <c r="B9" s="521" t="s">
        <v>14</v>
      </c>
      <c r="C9" s="539" t="s">
        <v>189</v>
      </c>
      <c r="D9" s="540"/>
      <c r="E9" s="540"/>
      <c r="F9" s="541"/>
      <c r="G9" s="521" t="s">
        <v>113</v>
      </c>
      <c r="H9" s="90" t="s">
        <v>0</v>
      </c>
    </row>
    <row r="10" spans="1:8" ht="13.15" customHeight="1">
      <c r="A10" s="538"/>
      <c r="B10" s="522"/>
      <c r="C10" s="23" t="s">
        <v>127</v>
      </c>
      <c r="D10" s="23" t="s">
        <v>5</v>
      </c>
      <c r="E10" s="23" t="s">
        <v>33</v>
      </c>
      <c r="F10" s="24" t="s">
        <v>129</v>
      </c>
      <c r="G10" s="522"/>
      <c r="H10" s="90" t="s">
        <v>0</v>
      </c>
    </row>
    <row r="11" spans="1:8" ht="15.75">
      <c r="A11" s="36"/>
      <c r="B11" s="37"/>
      <c r="C11" s="146"/>
      <c r="D11" s="95"/>
      <c r="E11" s="95"/>
      <c r="F11" s="96"/>
      <c r="G11" s="96"/>
      <c r="H11" s="90" t="s">
        <v>0</v>
      </c>
    </row>
    <row r="12" spans="1:8" ht="25.15" customHeight="1">
      <c r="A12" s="36" t="s">
        <v>190</v>
      </c>
      <c r="B12" s="37" t="s">
        <v>189</v>
      </c>
      <c r="C12" s="147">
        <v>0</v>
      </c>
      <c r="D12" s="95">
        <v>0</v>
      </c>
      <c r="E12" s="95">
        <v>0</v>
      </c>
      <c r="F12" s="96">
        <v>-192</v>
      </c>
      <c r="G12" s="96">
        <f>+F12</f>
        <v>-192</v>
      </c>
      <c r="H12" s="90" t="s">
        <v>0</v>
      </c>
    </row>
    <row r="13" spans="1:8" ht="18.75" customHeight="1">
      <c r="A13" s="31" t="s">
        <v>113</v>
      </c>
      <c r="B13" s="22"/>
      <c r="C13" s="97">
        <f>SUM(C11:C12)</f>
        <v>0</v>
      </c>
      <c r="D13" s="98">
        <f>SUM(D11:D12)</f>
        <v>0</v>
      </c>
      <c r="E13" s="98">
        <f>SUM(E11:E12)</f>
        <v>0</v>
      </c>
      <c r="F13" s="27">
        <f>SUM(F11:F12)</f>
        <v>-192</v>
      </c>
      <c r="G13" s="28">
        <f>SUM(G11:G12)</f>
        <v>-192</v>
      </c>
      <c r="H13" s="90" t="s">
        <v>0</v>
      </c>
    </row>
    <row r="14" spans="1:8" ht="18.75" customHeight="1">
      <c r="A14" s="29"/>
      <c r="B14" s="25"/>
      <c r="C14" s="29"/>
      <c r="D14" s="26"/>
      <c r="E14" s="26"/>
      <c r="F14" s="30"/>
      <c r="G14" s="30"/>
      <c r="H14" s="90" t="s">
        <v>0</v>
      </c>
    </row>
    <row r="15" spans="1:8" ht="18.75" customHeight="1">
      <c r="A15" s="318"/>
      <c r="B15" s="39"/>
      <c r="C15" s="98"/>
      <c r="D15" s="98"/>
      <c r="E15" s="98"/>
      <c r="F15" s="27"/>
      <c r="G15" s="27"/>
      <c r="H15" s="90"/>
    </row>
    <row r="16" spans="1:8" ht="210.75" customHeight="1">
      <c r="A16" s="319"/>
      <c r="B16" s="319"/>
      <c r="C16" s="542"/>
      <c r="D16" s="543"/>
      <c r="E16" s="543"/>
      <c r="F16" s="543"/>
      <c r="G16" s="319"/>
      <c r="H16" s="90"/>
    </row>
    <row r="17" spans="1:7" ht="33.75" customHeight="1">
      <c r="A17" s="534"/>
      <c r="B17" s="535"/>
      <c r="C17" s="535"/>
      <c r="D17" s="535"/>
      <c r="E17" s="535"/>
      <c r="F17" s="535"/>
    </row>
    <row r="18" spans="1:7" ht="12.75" customHeight="1">
      <c r="A18" s="60"/>
      <c r="B18" s="60"/>
      <c r="C18" s="60"/>
      <c r="D18" s="60"/>
      <c r="E18" s="60"/>
      <c r="F18" s="60"/>
    </row>
    <row r="19" spans="1:7" ht="57" customHeight="1">
      <c r="A19" s="532"/>
      <c r="B19" s="533"/>
      <c r="C19" s="533"/>
      <c r="D19" s="533"/>
      <c r="E19" s="533"/>
      <c r="F19" s="533"/>
    </row>
    <row r="20" spans="1:7" ht="15">
      <c r="A20" s="536"/>
      <c r="B20" s="536"/>
      <c r="C20" s="536"/>
      <c r="D20" s="536"/>
      <c r="E20" s="536"/>
      <c r="F20" s="536"/>
    </row>
    <row r="21" spans="1:7" ht="15" customHeight="1">
      <c r="A21" s="67"/>
      <c r="B21" s="68"/>
      <c r="C21" s="68"/>
      <c r="D21" s="68"/>
      <c r="E21" s="68"/>
      <c r="F21" s="68"/>
      <c r="G21" s="74"/>
    </row>
    <row r="22" spans="1:7">
      <c r="A22" s="68"/>
      <c r="B22" s="68"/>
      <c r="C22" s="68"/>
      <c r="D22" s="68"/>
      <c r="E22" s="68"/>
      <c r="F22" s="68"/>
    </row>
  </sheetData>
  <customSheetViews>
    <customSheetView guid="{68D6E89C-5B15-4C35-9CD8-F5F4F27258FD}" scale="75" showPageBreaks="1" printArea="1" view="pageBreakPreview">
      <selection activeCell="A11" sqref="A1:A1048576"/>
      <pageMargins left="0.75" right="0.75" top="1" bottom="1" header="0.5" footer="0.5"/>
      <printOptions horizontalCentered="1"/>
      <pageSetup scale="70" orientation="landscape" r:id="rId1"/>
      <headerFooter alignWithMargins="0">
        <oddFooter>&amp;C&amp;"Times New Roman,Regular"Exhibit C - Program Increases/Offsets By Decision Unit</oddFooter>
      </headerFooter>
    </customSheetView>
    <customSheetView guid="{4148B88B-8ED7-4FDE-9459-DEB244AD0552}" scale="75" showPageBreaks="1" fitToPage="1" printArea="1" view="pageBreakPreview">
      <selection activeCell="A6" sqref="A6:S6"/>
      <pageMargins left="0.75" right="0.75" top="1" bottom="1" header="0.5" footer="0.5"/>
      <printOptions horizontalCentered="1"/>
      <pageSetup scale="69" orientation="landscape" r:id="rId2"/>
      <headerFooter alignWithMargins="0">
        <oddFooter>&amp;C&amp;"Times New Roman,Regular"Exhibit C - Program Increases/Offsets By Decision Unit</oddFooter>
      </headerFooter>
    </customSheetView>
    <customSheetView guid="{56C0A34E-45B4-448B-85E5-70B3A8E63333}" scale="75" showPageBreaks="1" fitToPage="1" printArea="1" view="pageBreakPreview">
      <selection activeCell="J27" sqref="J27"/>
      <pageMargins left="0.75" right="0.75" top="1" bottom="1" header="0.5" footer="0.5"/>
      <printOptions horizontalCentered="1"/>
      <pageSetup scale="69" orientation="landscape" r:id="rId3"/>
      <headerFooter alignWithMargins="0">
        <oddFooter>&amp;C&amp;"Times New Roman,Regular"Exhibit C - Program Increases/Offsets By Decision Unit</oddFooter>
      </headerFooter>
    </customSheetView>
    <customSheetView guid="{3118AF25-8423-420A-806A-487665220C68}" scale="75" showPageBreaks="1" fitToPage="1" printArea="1" view="pageBreakPreview">
      <selection activeCell="D16" sqref="D16"/>
      <pageMargins left="0.75" right="0.75" top="1" bottom="1" header="0.5" footer="0.5"/>
      <printOptions horizontalCentered="1"/>
      <pageSetup scale="69" orientation="landscape" r:id="rId4"/>
      <headerFooter alignWithMargins="0">
        <oddFooter>&amp;C&amp;"Times New Roman,Regular"Exhibit C - Program Increases/Offsets By Decision Unit</oddFooter>
      </headerFooter>
    </customSheetView>
    <customSheetView guid="{12C66D54-5067-4346-818B-6EAB1C8A9183}" scale="75" showPageBreaks="1" fitToPage="1" printArea="1" view="pageBreakPreview">
      <selection activeCell="A6" sqref="A6:S6"/>
      <pageMargins left="0.75" right="0.75" top="1" bottom="1" header="0.5" footer="0.5"/>
      <printOptions horizontalCentered="1"/>
      <pageSetup scale="69" orientation="landscape" r:id="rId5"/>
      <headerFooter alignWithMargins="0">
        <oddFooter>&amp;C&amp;"Times New Roman,Regular"Exhibit C - Program Increases/Offsets By Decision Unit</oddFooter>
      </headerFooter>
    </customSheetView>
  </customSheetViews>
  <mergeCells count="16">
    <mergeCell ref="A19:F19"/>
    <mergeCell ref="A17:F17"/>
    <mergeCell ref="A20:F20"/>
    <mergeCell ref="A9:A10"/>
    <mergeCell ref="C9:F9"/>
    <mergeCell ref="B9:B10"/>
    <mergeCell ref="C16:F16"/>
    <mergeCell ref="A7:G7"/>
    <mergeCell ref="A8:G8"/>
    <mergeCell ref="G9:G10"/>
    <mergeCell ref="A1:G1"/>
    <mergeCell ref="A4:G4"/>
    <mergeCell ref="A5:G5"/>
    <mergeCell ref="A6:G6"/>
    <mergeCell ref="A2:G2"/>
    <mergeCell ref="A3:G3"/>
  </mergeCells>
  <phoneticPr fontId="17" type="noConversion"/>
  <printOptions horizontalCentered="1"/>
  <pageMargins left="0.75" right="0.75" top="1" bottom="1" header="0.5" footer="0.5"/>
  <pageSetup scale="70" orientation="landscape" r:id="rId6"/>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29"/>
  <sheetViews>
    <sheetView view="pageBreakPreview" zoomScale="70" zoomScaleNormal="75" zoomScaleSheetLayoutView="70" workbookViewId="0">
      <selection activeCell="A23" sqref="A23:G23"/>
    </sheetView>
  </sheetViews>
  <sheetFormatPr defaultColWidth="8.77734375" defaultRowHeight="12.75"/>
  <cols>
    <col min="1" max="1" width="53.88671875" style="226" customWidth="1"/>
    <col min="2" max="2" width="1.21875" style="226" customWidth="1"/>
    <col min="3" max="3" width="10.77734375" style="226" customWidth="1"/>
    <col min="4" max="4" width="11" style="226" customWidth="1"/>
    <col min="5" max="5" width="1.21875" style="226" customWidth="1"/>
    <col min="6" max="7" width="11.21875" style="226" customWidth="1"/>
    <col min="8" max="8" width="1.21875" style="226" customWidth="1"/>
    <col min="9" max="16" width="10.77734375" style="226" customWidth="1"/>
    <col min="17" max="17" width="1.88671875" style="226" customWidth="1"/>
    <col min="18" max="16384" width="8.77734375" style="226"/>
  </cols>
  <sheetData>
    <row r="1" spans="1:20" ht="20.25">
      <c r="A1" s="564" t="s">
        <v>152</v>
      </c>
      <c r="B1" s="565"/>
      <c r="C1" s="565"/>
      <c r="D1" s="565"/>
      <c r="E1" s="565"/>
      <c r="F1" s="565"/>
      <c r="G1" s="565"/>
      <c r="H1" s="565"/>
      <c r="I1" s="565"/>
      <c r="J1" s="565"/>
      <c r="K1" s="565"/>
      <c r="L1" s="565"/>
      <c r="M1" s="565"/>
      <c r="N1" s="565"/>
      <c r="O1" s="565"/>
      <c r="P1" s="565"/>
      <c r="Q1" s="224" t="s">
        <v>0</v>
      </c>
      <c r="R1" s="225"/>
      <c r="S1" s="225"/>
    </row>
    <row r="2" spans="1:20" ht="19.149999999999999" customHeight="1">
      <c r="A2" s="227"/>
      <c r="Q2" s="224" t="s">
        <v>0</v>
      </c>
      <c r="T2" s="224"/>
    </row>
    <row r="3" spans="1:20" ht="15.75">
      <c r="A3" s="566" t="s">
        <v>136</v>
      </c>
      <c r="B3" s="567"/>
      <c r="C3" s="567"/>
      <c r="D3" s="567"/>
      <c r="E3" s="567"/>
      <c r="F3" s="567"/>
      <c r="G3" s="567"/>
      <c r="H3" s="567"/>
      <c r="I3" s="567"/>
      <c r="J3" s="567"/>
      <c r="K3" s="567"/>
      <c r="L3" s="567"/>
      <c r="M3" s="567"/>
      <c r="N3" s="567"/>
      <c r="O3" s="567"/>
      <c r="P3" s="567"/>
      <c r="Q3" s="224" t="s">
        <v>0</v>
      </c>
      <c r="R3" s="48"/>
      <c r="S3" s="48"/>
      <c r="T3" s="224"/>
    </row>
    <row r="4" spans="1:20" ht="15.75">
      <c r="A4" s="568" t="s">
        <v>189</v>
      </c>
      <c r="B4" s="567"/>
      <c r="C4" s="567"/>
      <c r="D4" s="567"/>
      <c r="E4" s="567"/>
      <c r="F4" s="567"/>
      <c r="G4" s="567"/>
      <c r="H4" s="567"/>
      <c r="I4" s="567"/>
      <c r="J4" s="567"/>
      <c r="K4" s="567"/>
      <c r="L4" s="567"/>
      <c r="M4" s="567"/>
      <c r="N4" s="567"/>
      <c r="O4" s="567"/>
      <c r="P4" s="567"/>
      <c r="Q4" s="224" t="s">
        <v>0</v>
      </c>
      <c r="R4" s="47"/>
      <c r="S4" s="47"/>
    </row>
    <row r="5" spans="1:20" ht="15">
      <c r="A5" s="569" t="s">
        <v>111</v>
      </c>
      <c r="B5" s="567"/>
      <c r="C5" s="567"/>
      <c r="D5" s="567"/>
      <c r="E5" s="567"/>
      <c r="F5" s="567"/>
      <c r="G5" s="567"/>
      <c r="H5" s="567"/>
      <c r="I5" s="567"/>
      <c r="J5" s="567"/>
      <c r="K5" s="567"/>
      <c r="L5" s="567"/>
      <c r="M5" s="567"/>
      <c r="N5" s="567"/>
      <c r="O5" s="567"/>
      <c r="P5" s="567"/>
      <c r="Q5" s="224" t="s">
        <v>0</v>
      </c>
      <c r="R5" s="48"/>
      <c r="S5" s="48"/>
      <c r="T5" s="224"/>
    </row>
    <row r="6" spans="1:20">
      <c r="Q6" s="224" t="s">
        <v>0</v>
      </c>
      <c r="T6" s="224"/>
    </row>
    <row r="7" spans="1:20" ht="13.5" thickBot="1">
      <c r="Q7" s="224" t="s">
        <v>0</v>
      </c>
      <c r="T7" s="224"/>
    </row>
    <row r="8" spans="1:20" ht="37.5" customHeight="1">
      <c r="A8" s="228"/>
      <c r="B8" s="229"/>
      <c r="C8" s="550" t="s">
        <v>176</v>
      </c>
      <c r="D8" s="551"/>
      <c r="E8" s="230"/>
      <c r="F8" s="550" t="s">
        <v>172</v>
      </c>
      <c r="G8" s="551"/>
      <c r="H8" s="230"/>
      <c r="I8" s="554" t="s">
        <v>155</v>
      </c>
      <c r="J8" s="551"/>
      <c r="K8" s="555">
        <v>2013</v>
      </c>
      <c r="L8" s="556"/>
      <c r="M8" s="556"/>
      <c r="N8" s="557"/>
      <c r="O8" s="554" t="s">
        <v>161</v>
      </c>
      <c r="P8" s="551"/>
      <c r="Q8" s="224" t="s">
        <v>0</v>
      </c>
      <c r="S8" s="231"/>
      <c r="T8" s="224"/>
    </row>
    <row r="9" spans="1:20" ht="14.25" customHeight="1">
      <c r="A9" s="229"/>
      <c r="B9" s="229"/>
      <c r="C9" s="570"/>
      <c r="D9" s="571"/>
      <c r="E9" s="230"/>
      <c r="F9" s="552"/>
      <c r="G9" s="553"/>
      <c r="H9" s="230"/>
      <c r="I9" s="552"/>
      <c r="J9" s="553"/>
      <c r="K9" s="558" t="s">
        <v>130</v>
      </c>
      <c r="L9" s="559"/>
      <c r="M9" s="547" t="s">
        <v>137</v>
      </c>
      <c r="N9" s="541"/>
      <c r="O9" s="552"/>
      <c r="P9" s="553"/>
      <c r="Q9" s="224" t="s">
        <v>0</v>
      </c>
      <c r="S9" s="231"/>
      <c r="T9" s="224"/>
    </row>
    <row r="10" spans="1:20" hidden="1">
      <c r="A10" s="548" t="s">
        <v>138</v>
      </c>
      <c r="B10" s="229"/>
      <c r="C10" s="232"/>
      <c r="D10" s="233"/>
      <c r="E10" s="234"/>
      <c r="F10" s="232"/>
      <c r="G10" s="233"/>
      <c r="H10" s="234"/>
      <c r="I10" s="232"/>
      <c r="J10" s="233"/>
      <c r="K10" s="232"/>
      <c r="L10" s="233"/>
      <c r="M10" s="235"/>
      <c r="N10" s="233"/>
      <c r="O10" s="232"/>
      <c r="P10" s="233"/>
      <c r="Q10" s="224" t="s">
        <v>0</v>
      </c>
      <c r="S10" s="235"/>
      <c r="T10" s="224"/>
    </row>
    <row r="11" spans="1:20" ht="25.5">
      <c r="A11" s="549"/>
      <c r="B11" s="229"/>
      <c r="C11" s="236" t="s">
        <v>139</v>
      </c>
      <c r="D11" s="237" t="s">
        <v>140</v>
      </c>
      <c r="E11" s="234"/>
      <c r="F11" s="236" t="s">
        <v>139</v>
      </c>
      <c r="G11" s="237" t="s">
        <v>140</v>
      </c>
      <c r="H11" s="234"/>
      <c r="I11" s="236" t="s">
        <v>139</v>
      </c>
      <c r="J11" s="237" t="s">
        <v>140</v>
      </c>
      <c r="K11" s="236" t="s">
        <v>139</v>
      </c>
      <c r="L11" s="237" t="s">
        <v>140</v>
      </c>
      <c r="M11" s="236" t="s">
        <v>139</v>
      </c>
      <c r="N11" s="237" t="s">
        <v>140</v>
      </c>
      <c r="O11" s="236" t="s">
        <v>139</v>
      </c>
      <c r="P11" s="237" t="s">
        <v>140</v>
      </c>
      <c r="Q11" s="224" t="s">
        <v>0</v>
      </c>
      <c r="S11" s="238"/>
      <c r="T11" s="224"/>
    </row>
    <row r="12" spans="1:20">
      <c r="A12" s="239"/>
      <c r="B12" s="229"/>
      <c r="C12" s="240"/>
      <c r="D12" s="241"/>
      <c r="E12" s="242"/>
      <c r="F12" s="240"/>
      <c r="G12" s="241"/>
      <c r="H12" s="242"/>
      <c r="I12" s="240"/>
      <c r="J12" s="241"/>
      <c r="K12" s="240"/>
      <c r="L12" s="243"/>
      <c r="M12" s="244"/>
      <c r="N12" s="241"/>
      <c r="O12" s="240"/>
      <c r="P12" s="241"/>
      <c r="Q12" s="224" t="s">
        <v>0</v>
      </c>
      <c r="S12" s="245"/>
      <c r="T12" s="224"/>
    </row>
    <row r="13" spans="1:20" ht="25.5">
      <c r="A13" s="358" t="s">
        <v>180</v>
      </c>
      <c r="B13" s="229"/>
      <c r="C13" s="240"/>
      <c r="D13" s="247"/>
      <c r="E13" s="242"/>
      <c r="F13" s="240"/>
      <c r="G13" s="247"/>
      <c r="H13" s="242"/>
      <c r="I13" s="240"/>
      <c r="J13" s="247"/>
      <c r="K13" s="240"/>
      <c r="L13" s="243"/>
      <c r="M13" s="240"/>
      <c r="N13" s="247"/>
      <c r="O13" s="240"/>
      <c r="P13" s="247"/>
      <c r="Q13" s="224" t="s">
        <v>0</v>
      </c>
      <c r="S13" s="248"/>
      <c r="T13" s="224"/>
    </row>
    <row r="14" spans="1:20" ht="30" customHeight="1">
      <c r="A14" s="360" t="s">
        <v>141</v>
      </c>
      <c r="B14" s="229"/>
      <c r="C14" s="240">
        <v>220</v>
      </c>
      <c r="D14" s="247">
        <v>62282</v>
      </c>
      <c r="E14" s="242"/>
      <c r="F14" s="240">
        <v>226</v>
      </c>
      <c r="G14" s="247">
        <v>61123</v>
      </c>
      <c r="H14" s="242"/>
      <c r="I14" s="240">
        <v>230</v>
      </c>
      <c r="J14" s="241">
        <v>63393</v>
      </c>
      <c r="K14" s="240"/>
      <c r="L14" s="243"/>
      <c r="M14" s="240"/>
      <c r="N14" s="247">
        <v>-135</v>
      </c>
      <c r="O14" s="240">
        <f t="shared" ref="O14:P16" si="0">+I14+K14+M14</f>
        <v>230</v>
      </c>
      <c r="P14" s="241">
        <f t="shared" si="0"/>
        <v>63258</v>
      </c>
      <c r="Q14" s="224" t="s">
        <v>0</v>
      </c>
      <c r="S14" s="248"/>
      <c r="T14" s="224"/>
    </row>
    <row r="15" spans="1:20" ht="30" customHeight="1">
      <c r="A15" s="359" t="s">
        <v>178</v>
      </c>
      <c r="B15" s="229"/>
      <c r="C15" s="240">
        <v>86</v>
      </c>
      <c r="D15" s="247">
        <v>17228</v>
      </c>
      <c r="E15" s="242"/>
      <c r="F15" s="240">
        <v>87</v>
      </c>
      <c r="G15" s="247">
        <v>17498</v>
      </c>
      <c r="H15" s="242"/>
      <c r="I15" s="240">
        <v>88</v>
      </c>
      <c r="J15" s="241">
        <v>18148</v>
      </c>
      <c r="K15" s="240"/>
      <c r="L15" s="243"/>
      <c r="M15" s="240"/>
      <c r="N15" s="247">
        <v>-39</v>
      </c>
      <c r="O15" s="240">
        <f t="shared" si="0"/>
        <v>88</v>
      </c>
      <c r="P15" s="241">
        <f t="shared" si="0"/>
        <v>18109</v>
      </c>
      <c r="Q15" s="224" t="s">
        <v>0</v>
      </c>
      <c r="S15" s="248"/>
      <c r="T15" s="224"/>
    </row>
    <row r="16" spans="1:20" ht="30" customHeight="1">
      <c r="A16" s="360" t="s">
        <v>179</v>
      </c>
      <c r="B16" s="249"/>
      <c r="C16" s="362">
        <v>40</v>
      </c>
      <c r="D16" s="363">
        <v>8252</v>
      </c>
      <c r="E16" s="250"/>
      <c r="F16" s="362">
        <v>40</v>
      </c>
      <c r="G16" s="363">
        <v>8379</v>
      </c>
      <c r="H16" s="251"/>
      <c r="I16" s="240">
        <v>41</v>
      </c>
      <c r="J16" s="241">
        <v>8690</v>
      </c>
      <c r="K16" s="362"/>
      <c r="L16" s="364"/>
      <c r="M16" s="362"/>
      <c r="N16" s="363">
        <v>-18</v>
      </c>
      <c r="O16" s="362">
        <f t="shared" si="0"/>
        <v>41</v>
      </c>
      <c r="P16" s="363">
        <f t="shared" si="0"/>
        <v>8672</v>
      </c>
      <c r="Q16" s="224" t="s">
        <v>0</v>
      </c>
      <c r="S16" s="252"/>
      <c r="T16" s="224"/>
    </row>
    <row r="17" spans="1:20" s="254" customFormat="1" ht="30" customHeight="1" thickBot="1">
      <c r="A17" s="361" t="s">
        <v>142</v>
      </c>
      <c r="B17" s="246"/>
      <c r="C17" s="255">
        <f>SUM(C14:C16)</f>
        <v>346</v>
      </c>
      <c r="D17" s="365">
        <f>SUM(D14:D16)</f>
        <v>87762</v>
      </c>
      <c r="E17" s="366"/>
      <c r="F17" s="255">
        <f>SUM(F14:F16)</f>
        <v>353</v>
      </c>
      <c r="G17" s="365">
        <f>SUM(G14:G16)</f>
        <v>87000</v>
      </c>
      <c r="H17" s="367"/>
      <c r="I17" s="255">
        <f t="shared" ref="I17:P17" si="1">SUM(I14:I16)</f>
        <v>359</v>
      </c>
      <c r="J17" s="365">
        <f t="shared" si="1"/>
        <v>90231</v>
      </c>
      <c r="K17" s="255">
        <f t="shared" si="1"/>
        <v>0</v>
      </c>
      <c r="L17" s="365">
        <f t="shared" si="1"/>
        <v>0</v>
      </c>
      <c r="M17" s="255">
        <f t="shared" si="1"/>
        <v>0</v>
      </c>
      <c r="N17" s="365">
        <f t="shared" si="1"/>
        <v>-192</v>
      </c>
      <c r="O17" s="255">
        <f t="shared" si="1"/>
        <v>359</v>
      </c>
      <c r="P17" s="365">
        <f t="shared" si="1"/>
        <v>90039</v>
      </c>
      <c r="Q17" s="224" t="s">
        <v>0</v>
      </c>
      <c r="R17" s="226"/>
      <c r="S17" s="253"/>
      <c r="T17" s="224"/>
    </row>
    <row r="18" spans="1:20" s="260" customFormat="1" ht="18.75" customHeight="1" thickBot="1">
      <c r="A18" s="256" t="s">
        <v>143</v>
      </c>
      <c r="B18" s="257"/>
      <c r="C18" s="429">
        <f>C17</f>
        <v>346</v>
      </c>
      <c r="D18" s="430">
        <f>D17</f>
        <v>87762</v>
      </c>
      <c r="E18" s="431"/>
      <c r="F18" s="429">
        <f>F17</f>
        <v>353</v>
      </c>
      <c r="G18" s="430">
        <f>G17</f>
        <v>87000</v>
      </c>
      <c r="H18" s="431"/>
      <c r="I18" s="429">
        <f>+I17</f>
        <v>359</v>
      </c>
      <c r="J18" s="430">
        <f>J17</f>
        <v>90231</v>
      </c>
      <c r="K18" s="429">
        <f t="shared" ref="K18:P18" si="2">K17</f>
        <v>0</v>
      </c>
      <c r="L18" s="430">
        <f t="shared" si="2"/>
        <v>0</v>
      </c>
      <c r="M18" s="429">
        <f t="shared" si="2"/>
        <v>0</v>
      </c>
      <c r="N18" s="430">
        <f t="shared" si="2"/>
        <v>-192</v>
      </c>
      <c r="O18" s="429">
        <f t="shared" si="2"/>
        <v>359</v>
      </c>
      <c r="P18" s="430">
        <f t="shared" si="2"/>
        <v>90039</v>
      </c>
      <c r="Q18" s="224" t="s">
        <v>16</v>
      </c>
      <c r="R18" s="258"/>
      <c r="S18" s="259"/>
      <c r="T18" s="224"/>
    </row>
    <row r="19" spans="1:20">
      <c r="A19" s="262"/>
      <c r="B19" s="262"/>
      <c r="C19" s="258"/>
      <c r="D19" s="259"/>
      <c r="E19" s="262"/>
      <c r="F19" s="258"/>
      <c r="G19" s="259"/>
      <c r="H19" s="262"/>
      <c r="I19" s="258"/>
      <c r="J19" s="259"/>
      <c r="K19" s="260"/>
      <c r="L19" s="260"/>
      <c r="M19" s="260"/>
      <c r="N19" s="260"/>
      <c r="O19" s="260"/>
      <c r="P19" s="260"/>
      <c r="Q19" s="260"/>
      <c r="R19" s="261"/>
      <c r="S19" s="261"/>
      <c r="T19" s="224"/>
    </row>
    <row r="20" spans="1:20">
      <c r="A20" s="262"/>
      <c r="B20" s="262"/>
      <c r="C20" s="258"/>
      <c r="D20" s="259"/>
      <c r="E20" s="262"/>
      <c r="F20" s="258"/>
      <c r="G20" s="259"/>
      <c r="H20" s="262"/>
      <c r="I20" s="258"/>
      <c r="J20" s="259"/>
      <c r="K20" s="260"/>
      <c r="L20" s="260"/>
      <c r="M20" s="260"/>
      <c r="N20" s="260"/>
      <c r="O20" s="260"/>
      <c r="P20" s="260"/>
      <c r="Q20" s="260"/>
      <c r="R20" s="261"/>
      <c r="S20" s="261"/>
      <c r="T20" s="224"/>
    </row>
    <row r="21" spans="1:20">
      <c r="A21" s="262"/>
      <c r="B21" s="262"/>
      <c r="C21" s="258"/>
      <c r="D21" s="259"/>
      <c r="E21" s="262"/>
      <c r="F21" s="258"/>
      <c r="G21" s="259"/>
      <c r="H21" s="262"/>
      <c r="I21" s="258"/>
      <c r="J21" s="259"/>
      <c r="K21" s="260"/>
      <c r="L21" s="260"/>
      <c r="M21" s="260"/>
      <c r="N21" s="260"/>
      <c r="O21" s="260"/>
      <c r="P21" s="260"/>
      <c r="Q21" s="260"/>
      <c r="R21" s="261"/>
      <c r="S21" s="261"/>
    </row>
    <row r="22" spans="1:20" ht="204.75" customHeight="1">
      <c r="A22" s="320"/>
      <c r="C22" s="320"/>
      <c r="D22" s="321"/>
    </row>
    <row r="23" spans="1:20" ht="15">
      <c r="A23" s="560"/>
      <c r="B23" s="561"/>
      <c r="C23" s="561"/>
      <c r="D23" s="561"/>
      <c r="E23" s="561"/>
      <c r="F23" s="561"/>
      <c r="G23" s="561"/>
      <c r="H23" s="266"/>
      <c r="I23" s="62"/>
      <c r="J23" s="62"/>
      <c r="K23" s="62"/>
      <c r="L23" s="62"/>
      <c r="M23" s="62"/>
      <c r="N23" s="62"/>
      <c r="O23" s="62"/>
      <c r="P23" s="62"/>
      <c r="Q23" s="62"/>
      <c r="R23" s="62"/>
      <c r="S23" s="62"/>
    </row>
    <row r="24" spans="1:20">
      <c r="A24" s="267"/>
      <c r="B24" s="267"/>
      <c r="C24" s="267"/>
      <c r="D24" s="267"/>
      <c r="E24" s="267"/>
      <c r="F24" s="267"/>
      <c r="G24" s="267"/>
      <c r="H24" s="267"/>
      <c r="I24" s="263"/>
      <c r="J24" s="263"/>
      <c r="K24" s="263"/>
      <c r="L24" s="263"/>
      <c r="M24" s="263"/>
      <c r="N24" s="263"/>
      <c r="O24" s="263"/>
      <c r="P24" s="263"/>
      <c r="Q24" s="263"/>
      <c r="R24" s="263"/>
      <c r="S24" s="263"/>
    </row>
    <row r="25" spans="1:20" ht="57" customHeight="1">
      <c r="A25" s="562"/>
      <c r="B25" s="563"/>
      <c r="C25" s="563"/>
      <c r="D25" s="563"/>
      <c r="E25" s="563"/>
      <c r="F25" s="563"/>
      <c r="G25" s="563"/>
      <c r="H25" s="265"/>
      <c r="I25" s="61"/>
      <c r="J25" s="264"/>
      <c r="K25" s="264"/>
      <c r="L25" s="264"/>
      <c r="M25" s="264"/>
      <c r="N25" s="264"/>
      <c r="O25" s="264"/>
      <c r="P25" s="264"/>
      <c r="Q25" s="264"/>
      <c r="R25" s="264"/>
      <c r="S25" s="264"/>
    </row>
    <row r="26" spans="1:20" ht="33.75" customHeight="1">
      <c r="A26" s="562"/>
      <c r="B26" s="563"/>
      <c r="C26" s="563"/>
      <c r="D26" s="563"/>
      <c r="E26" s="563"/>
      <c r="F26" s="563"/>
      <c r="G26" s="563"/>
      <c r="H26" s="265"/>
      <c r="I26" s="61"/>
      <c r="J26" s="264"/>
      <c r="K26" s="264"/>
      <c r="L26" s="264"/>
      <c r="M26" s="264"/>
      <c r="N26" s="264"/>
      <c r="O26" s="264"/>
      <c r="P26" s="264"/>
      <c r="Q26" s="264"/>
      <c r="R26" s="264"/>
      <c r="S26" s="264"/>
    </row>
    <row r="27" spans="1:20" ht="15">
      <c r="A27" s="544"/>
      <c r="B27" s="545"/>
      <c r="C27" s="545"/>
      <c r="D27" s="545"/>
      <c r="E27" s="545"/>
      <c r="F27" s="545"/>
      <c r="G27" s="545"/>
      <c r="H27" s="545"/>
      <c r="I27" s="545"/>
      <c r="J27" s="546"/>
      <c r="K27" s="546"/>
      <c r="L27" s="546"/>
      <c r="M27" s="546"/>
      <c r="N27" s="546"/>
      <c r="O27" s="546"/>
      <c r="P27" s="546"/>
      <c r="Q27" s="546"/>
      <c r="R27" s="546"/>
      <c r="S27" s="546"/>
    </row>
    <row r="28" spans="1:20" ht="15">
      <c r="A28" s="544"/>
      <c r="B28" s="545"/>
      <c r="C28" s="545"/>
      <c r="D28" s="545"/>
      <c r="E28" s="545"/>
      <c r="F28" s="545"/>
      <c r="G28" s="545"/>
      <c r="H28" s="545"/>
      <c r="I28" s="545"/>
      <c r="J28" s="546"/>
      <c r="K28" s="546"/>
      <c r="L28" s="546"/>
      <c r="M28" s="546"/>
      <c r="N28" s="546"/>
      <c r="O28" s="546"/>
      <c r="P28" s="546"/>
      <c r="Q28" s="546"/>
      <c r="R28" s="546"/>
      <c r="S28" s="546"/>
    </row>
    <row r="29" spans="1:20">
      <c r="S29" s="224"/>
    </row>
  </sheetData>
  <customSheetViews>
    <customSheetView guid="{68D6E89C-5B15-4C35-9CD8-F5F4F27258FD}" scale="70" showPageBreaks="1" printArea="1" hiddenRows="1" view="pageBreakPreview">
      <selection activeCell="A4" sqref="A4:P4"/>
      <pageMargins left="0.75" right="0.75" top="1" bottom="0.79" header="0.5" footer="0.5"/>
      <printOptions horizontalCentered="1"/>
      <pageSetup scale="54" orientation="landscape" r:id="rId1"/>
      <headerFooter alignWithMargins="0">
        <oddFooter>&amp;C&amp;"Times New Roman,Regular"Exhibit D - Resources by DOJ Strategic Goals &amp; Strategic Objectives</oddFooter>
      </headerFooter>
    </customSheetView>
    <customSheetView guid="{4148B88B-8ED7-4FDE-9459-DEB244AD0552}" scale="75" showPageBreaks="1" printArea="1" hiddenRows="1" view="pageBreakPreview">
      <selection activeCell="D45" sqref="D45"/>
      <pageMargins left="0.75" right="0.75" top="1" bottom="0.79" header="0.5" footer="0.5"/>
      <printOptions horizontalCentered="1"/>
      <pageSetup scale="54" orientation="landscape" r:id="rId2"/>
      <headerFooter alignWithMargins="0">
        <oddFooter>&amp;C&amp;"Times New Roman,Regular"Exhibit D - Resources by DOJ Strategic Goals &amp; Strategic Objectives</oddFooter>
      </headerFooter>
    </customSheetView>
    <customSheetView guid="{56C0A34E-45B4-448B-85E5-70B3A8E63333}" scale="75" showPageBreaks="1" printArea="1" hiddenRows="1" view="pageBreakPreview" topLeftCell="A7">
      <selection activeCell="F11" sqref="F11"/>
      <pageMargins left="0.75" right="0.75" top="1" bottom="0.79" header="0.5" footer="0.5"/>
      <printOptions horizontalCentered="1"/>
      <pageSetup scale="54" orientation="landscape" r:id="rId3"/>
      <headerFooter alignWithMargins="0">
        <oddFooter>&amp;C&amp;"Times New Roman,Regular"Exhibit D - Resources by DOJ Strategic Goals &amp; Strategic Objectives</oddFooter>
      </headerFooter>
    </customSheetView>
    <customSheetView guid="{3118AF25-8423-420A-806A-487665220C68}" scale="75" showPageBreaks="1" printArea="1" hiddenRows="1" view="pageBreakPreview" topLeftCell="A8">
      <selection activeCell="P43" sqref="P43"/>
      <pageMargins left="0.75" right="0.75" top="1" bottom="0.79" header="0.5" footer="0.5"/>
      <printOptions horizontalCentered="1"/>
      <pageSetup scale="54" orientation="landscape" r:id="rId4"/>
      <headerFooter alignWithMargins="0">
        <oddFooter>&amp;C&amp;"Times New Roman,Regular"Exhibit D - Resources by DOJ Strategic Goals &amp; Strategic Objectives</oddFooter>
      </headerFooter>
    </customSheetView>
    <customSheetView guid="{12C66D54-5067-4346-818B-6EAB1C8A9183}" scale="70" showPageBreaks="1" printArea="1" hiddenRows="1" view="pageBreakPreview">
      <selection activeCell="J23" sqref="J23"/>
      <pageMargins left="0.75" right="0.75" top="1" bottom="0.79" header="0.5" footer="0.5"/>
      <printOptions horizontalCentered="1"/>
      <pageSetup scale="54" orientation="landscape" r:id="rId5"/>
      <headerFooter alignWithMargins="0">
        <oddFooter>&amp;C&amp;"Times New Roman,Regular"Exhibit D - Resources by DOJ Strategic Goals &amp; Strategic Objectives</oddFooter>
      </headerFooter>
    </customSheetView>
  </customSheetViews>
  <mergeCells count="17">
    <mergeCell ref="A1:P1"/>
    <mergeCell ref="A3:P3"/>
    <mergeCell ref="A4:P4"/>
    <mergeCell ref="A5:P5"/>
    <mergeCell ref="C8:D9"/>
    <mergeCell ref="A28:S28"/>
    <mergeCell ref="M9:N9"/>
    <mergeCell ref="A10:A11"/>
    <mergeCell ref="F8:G9"/>
    <mergeCell ref="O8:P9"/>
    <mergeCell ref="K8:N8"/>
    <mergeCell ref="A27:S27"/>
    <mergeCell ref="K9:L9"/>
    <mergeCell ref="I8:J9"/>
    <mergeCell ref="A23:G23"/>
    <mergeCell ref="A26:G26"/>
    <mergeCell ref="A25:G25"/>
  </mergeCells>
  <printOptions horizontalCentered="1"/>
  <pageMargins left="0.75" right="0.75" top="1" bottom="0.79" header="0.5" footer="0.5"/>
  <pageSetup scale="54" orientation="landscape" r:id="rId6"/>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S44"/>
  <sheetViews>
    <sheetView view="pageBreakPreview" topLeftCell="A4" zoomScaleNormal="75" zoomScaleSheetLayoutView="100" workbookViewId="0">
      <selection activeCell="D43" sqref="D43"/>
    </sheetView>
  </sheetViews>
  <sheetFormatPr defaultRowHeight="15"/>
  <cols>
    <col min="1" max="1" width="97.6640625" style="419" customWidth="1"/>
    <col min="2" max="2" width="7.6640625" style="34" customWidth="1"/>
    <col min="3" max="3" width="7.77734375" style="34" customWidth="1"/>
    <col min="4" max="4" width="12.109375" style="34" customWidth="1"/>
    <col min="6" max="6" width="45.6640625" style="76" customWidth="1"/>
  </cols>
  <sheetData>
    <row r="1" spans="1:19" ht="20.25">
      <c r="A1" s="577" t="s">
        <v>153</v>
      </c>
      <c r="B1" s="578"/>
      <c r="C1" s="578"/>
      <c r="D1" s="578"/>
      <c r="E1" s="378" t="s">
        <v>0</v>
      </c>
      <c r="F1" s="373"/>
      <c r="G1" s="373"/>
      <c r="H1" s="373"/>
      <c r="I1" s="373"/>
      <c r="J1" s="373"/>
      <c r="K1" s="373"/>
      <c r="L1" s="373"/>
      <c r="M1" s="373"/>
      <c r="N1" s="373"/>
      <c r="O1" s="373"/>
      <c r="P1" s="373"/>
      <c r="Q1" s="373"/>
      <c r="R1" s="373"/>
      <c r="S1" s="373"/>
    </row>
    <row r="2" spans="1:19" ht="15.75">
      <c r="A2" s="581" t="s">
        <v>128</v>
      </c>
      <c r="B2" s="581"/>
      <c r="C2" s="581"/>
      <c r="D2" s="582"/>
      <c r="E2" s="378" t="s">
        <v>0</v>
      </c>
      <c r="F2" s="373"/>
      <c r="G2" s="373"/>
      <c r="H2" s="373"/>
      <c r="I2" s="373"/>
      <c r="J2" s="373"/>
      <c r="K2" s="373"/>
      <c r="L2" s="373"/>
      <c r="M2" s="373"/>
      <c r="N2" s="373"/>
      <c r="O2" s="373"/>
      <c r="P2" s="373"/>
      <c r="Q2" s="373"/>
      <c r="R2" s="373"/>
      <c r="S2" s="373"/>
    </row>
    <row r="3" spans="1:19" ht="15" customHeight="1">
      <c r="A3" s="579" t="s">
        <v>104</v>
      </c>
      <c r="B3" s="567"/>
      <c r="C3" s="567"/>
      <c r="D3" s="567"/>
      <c r="E3" s="378" t="s">
        <v>0</v>
      </c>
      <c r="F3" s="373"/>
      <c r="G3" s="375"/>
      <c r="H3" s="375"/>
      <c r="I3" s="375"/>
      <c r="J3" s="375"/>
      <c r="K3" s="375"/>
      <c r="L3" s="375"/>
      <c r="M3" s="375"/>
      <c r="N3" s="375"/>
      <c r="O3" s="375"/>
      <c r="P3" s="375"/>
      <c r="Q3" s="375"/>
      <c r="R3" s="375"/>
      <c r="S3" s="375"/>
    </row>
    <row r="4" spans="1:19" ht="15.75">
      <c r="A4" s="580" t="s">
        <v>189</v>
      </c>
      <c r="B4" s="567"/>
      <c r="C4" s="567"/>
      <c r="D4" s="567"/>
      <c r="E4" s="378" t="s">
        <v>0</v>
      </c>
      <c r="F4" s="373"/>
      <c r="G4" s="377"/>
      <c r="H4" s="375"/>
      <c r="I4" s="375"/>
      <c r="J4" s="375"/>
      <c r="K4" s="375"/>
      <c r="L4" s="375"/>
      <c r="M4" s="375"/>
      <c r="N4" s="375"/>
      <c r="O4" s="375"/>
      <c r="P4" s="375"/>
      <c r="Q4" s="375"/>
      <c r="R4" s="375"/>
      <c r="S4" s="375"/>
    </row>
    <row r="5" spans="1:19">
      <c r="A5" s="576"/>
      <c r="B5" s="576"/>
      <c r="C5" s="576"/>
      <c r="D5" s="576"/>
      <c r="E5" s="378" t="s">
        <v>0</v>
      </c>
      <c r="F5" s="373"/>
      <c r="G5" s="376"/>
      <c r="H5" s="375"/>
      <c r="I5" s="375"/>
      <c r="J5" s="375"/>
      <c r="K5" s="375"/>
      <c r="L5" s="375"/>
      <c r="M5" s="375"/>
      <c r="N5" s="375"/>
      <c r="O5" s="375"/>
      <c r="P5" s="375"/>
      <c r="Q5" s="375"/>
      <c r="R5" s="375"/>
      <c r="S5" s="375"/>
    </row>
    <row r="6" spans="1:19">
      <c r="A6" s="576"/>
      <c r="B6" s="576"/>
      <c r="C6" s="576"/>
      <c r="D6" s="576"/>
      <c r="E6" s="378" t="s">
        <v>0</v>
      </c>
      <c r="F6" s="373"/>
      <c r="G6" s="376"/>
      <c r="H6" s="375"/>
      <c r="I6" s="375"/>
      <c r="J6" s="375"/>
      <c r="K6" s="375"/>
      <c r="L6" s="375"/>
      <c r="M6" s="375"/>
      <c r="N6" s="375"/>
      <c r="O6" s="375"/>
      <c r="P6" s="375"/>
      <c r="Q6" s="375"/>
      <c r="R6" s="375"/>
      <c r="S6" s="375"/>
    </row>
    <row r="7" spans="1:19" ht="15.75">
      <c r="A7" s="406"/>
      <c r="B7" s="385" t="s">
        <v>106</v>
      </c>
      <c r="C7" s="385" t="s">
        <v>33</v>
      </c>
      <c r="D7" s="385" t="s">
        <v>129</v>
      </c>
      <c r="E7" s="378" t="s">
        <v>0</v>
      </c>
      <c r="F7" s="379"/>
      <c r="G7" s="376"/>
      <c r="H7" s="375"/>
      <c r="I7" s="375"/>
      <c r="J7" s="375"/>
      <c r="K7" s="375"/>
      <c r="L7" s="375"/>
      <c r="M7" s="375"/>
      <c r="N7" s="375"/>
      <c r="O7" s="375"/>
      <c r="P7" s="375"/>
      <c r="Q7" s="375"/>
      <c r="R7" s="375"/>
      <c r="S7" s="375"/>
    </row>
    <row r="8" spans="1:19" ht="15.75">
      <c r="A8" s="574" t="s">
        <v>37</v>
      </c>
      <c r="B8" s="575"/>
      <c r="C8" s="575"/>
      <c r="D8" s="575"/>
      <c r="E8" s="378" t="s">
        <v>0</v>
      </c>
      <c r="F8" s="379"/>
      <c r="G8" s="376"/>
      <c r="H8" s="376"/>
      <c r="I8" s="376"/>
      <c r="J8" s="373"/>
      <c r="K8" s="373"/>
      <c r="L8" s="373"/>
      <c r="M8" s="373"/>
      <c r="N8" s="373"/>
      <c r="O8" s="373"/>
      <c r="P8" s="373"/>
      <c r="Q8" s="373"/>
      <c r="R8" s="373"/>
      <c r="S8" s="373"/>
    </row>
    <row r="9" spans="1:19" ht="15" customHeight="1">
      <c r="A9" s="399"/>
      <c r="B9" s="385"/>
      <c r="C9" s="385"/>
      <c r="D9" s="385"/>
      <c r="E9" s="378" t="s">
        <v>0</v>
      </c>
      <c r="F9" s="379"/>
      <c r="G9" s="376"/>
      <c r="H9" s="373"/>
      <c r="I9" s="373"/>
      <c r="J9" s="373"/>
      <c r="K9" s="373"/>
      <c r="L9" s="373"/>
      <c r="M9" s="373"/>
      <c r="N9" s="373"/>
      <c r="O9" s="373"/>
      <c r="P9" s="373"/>
      <c r="Q9" s="373"/>
      <c r="R9" s="373"/>
      <c r="S9" s="373"/>
    </row>
    <row r="10" spans="1:19" ht="34.9" customHeight="1">
      <c r="A10" s="416" t="s">
        <v>191</v>
      </c>
      <c r="B10" s="387"/>
      <c r="C10" s="387"/>
      <c r="D10" s="388">
        <v>1182000</v>
      </c>
      <c r="E10" s="378" t="s">
        <v>0</v>
      </c>
      <c r="F10" s="379"/>
      <c r="G10" s="376"/>
      <c r="H10" s="380"/>
      <c r="I10" s="380"/>
      <c r="J10" s="380"/>
      <c r="K10" s="380"/>
      <c r="L10" s="380"/>
      <c r="M10" s="380"/>
      <c r="N10" s="380"/>
      <c r="O10" s="380"/>
      <c r="P10" s="380"/>
      <c r="Q10" s="380"/>
      <c r="R10" s="380"/>
      <c r="S10" s="380"/>
    </row>
    <row r="11" spans="1:19" ht="15.75">
      <c r="A11" s="407"/>
      <c r="B11" s="387"/>
      <c r="C11" s="387"/>
      <c r="D11" s="388"/>
      <c r="E11" s="378"/>
      <c r="F11" s="379"/>
      <c r="G11" s="376"/>
      <c r="H11" s="380"/>
      <c r="I11" s="380"/>
      <c r="J11" s="380"/>
      <c r="K11" s="380"/>
      <c r="L11" s="380"/>
      <c r="M11" s="380"/>
      <c r="N11" s="380"/>
      <c r="O11" s="380"/>
      <c r="P11" s="380"/>
      <c r="Q11" s="380"/>
      <c r="R11" s="380"/>
      <c r="S11" s="380"/>
    </row>
    <row r="12" spans="1:19" s="380" customFormat="1" ht="46.9" customHeight="1">
      <c r="A12" s="407" t="s">
        <v>192</v>
      </c>
      <c r="B12" s="387"/>
      <c r="C12" s="387"/>
      <c r="D12" s="395">
        <v>-16000</v>
      </c>
      <c r="E12" s="378" t="s">
        <v>0</v>
      </c>
      <c r="F12" s="379"/>
      <c r="G12" s="376"/>
    </row>
    <row r="13" spans="1:19" s="126" customFormat="1" ht="15" customHeight="1">
      <c r="A13" s="407"/>
      <c r="B13" s="387"/>
      <c r="C13" s="387"/>
      <c r="D13" s="388"/>
      <c r="E13" s="378"/>
      <c r="F13" s="379"/>
      <c r="G13" s="376"/>
      <c r="H13" s="380"/>
      <c r="I13" s="380"/>
      <c r="J13" s="380"/>
      <c r="K13" s="380"/>
      <c r="L13" s="380"/>
      <c r="M13" s="380"/>
      <c r="N13" s="380"/>
      <c r="O13" s="380"/>
      <c r="P13" s="380"/>
      <c r="Q13" s="380"/>
      <c r="R13" s="380"/>
      <c r="S13" s="380"/>
    </row>
    <row r="14" spans="1:19" s="126" customFormat="1" ht="64.900000000000006" customHeight="1">
      <c r="A14" s="407" t="s">
        <v>193</v>
      </c>
      <c r="B14" s="387"/>
      <c r="C14" s="387"/>
      <c r="D14" s="395">
        <v>-74000</v>
      </c>
      <c r="E14" s="378" t="s">
        <v>0</v>
      </c>
      <c r="F14" s="379"/>
      <c r="G14" s="376"/>
      <c r="H14" s="380"/>
      <c r="I14" s="380"/>
      <c r="J14" s="380"/>
      <c r="K14" s="380"/>
      <c r="L14" s="380"/>
      <c r="M14" s="380"/>
      <c r="N14" s="380"/>
      <c r="O14" s="380"/>
      <c r="P14" s="380"/>
      <c r="Q14" s="380"/>
      <c r="R14" s="380"/>
      <c r="S14" s="380"/>
    </row>
    <row r="15" spans="1:19" s="380" customFormat="1" ht="25.15" customHeight="1">
      <c r="A15" s="407"/>
      <c r="B15" s="387"/>
      <c r="C15" s="387"/>
      <c r="D15" s="395"/>
      <c r="E15" s="378"/>
      <c r="F15" s="379"/>
      <c r="G15" s="376"/>
    </row>
    <row r="16" spans="1:19" s="126" customFormat="1" ht="30" customHeight="1">
      <c r="A16" s="572" t="s">
        <v>130</v>
      </c>
      <c r="B16" s="573"/>
      <c r="C16" s="573"/>
      <c r="D16" s="573"/>
      <c r="E16" s="378" t="s">
        <v>0</v>
      </c>
      <c r="F16" s="379"/>
      <c r="G16" s="376"/>
      <c r="H16" s="380"/>
      <c r="I16" s="380"/>
      <c r="J16" s="380"/>
      <c r="K16" s="380"/>
      <c r="L16" s="380"/>
      <c r="M16" s="380"/>
      <c r="N16" s="380"/>
      <c r="O16" s="380"/>
      <c r="P16" s="380"/>
      <c r="Q16" s="380"/>
      <c r="R16" s="380"/>
      <c r="S16" s="380"/>
    </row>
    <row r="17" spans="1:7" s="380" customFormat="1" ht="15" customHeight="1">
      <c r="A17" s="408"/>
      <c r="B17" s="398"/>
      <c r="C17" s="398"/>
      <c r="D17" s="398"/>
      <c r="E17" s="378"/>
      <c r="F17" s="379"/>
      <c r="G17" s="376"/>
    </row>
    <row r="18" spans="1:7" s="380" customFormat="1" ht="45" customHeight="1">
      <c r="A18" s="409" t="s">
        <v>201</v>
      </c>
      <c r="B18" s="398"/>
      <c r="C18" s="398"/>
      <c r="D18" s="405">
        <v>204000</v>
      </c>
      <c r="E18" s="378" t="s">
        <v>0</v>
      </c>
      <c r="F18" s="379"/>
      <c r="G18" s="376"/>
    </row>
    <row r="19" spans="1:7" s="380" customFormat="1" ht="15" customHeight="1">
      <c r="A19" s="410"/>
      <c r="B19" s="391"/>
      <c r="C19" s="391"/>
      <c r="D19" s="391"/>
      <c r="E19" s="378" t="s">
        <v>0</v>
      </c>
      <c r="F19" s="378"/>
      <c r="G19" s="376"/>
    </row>
    <row r="20" spans="1:7" s="126" customFormat="1" ht="45" customHeight="1">
      <c r="A20" s="407" t="s">
        <v>194</v>
      </c>
      <c r="B20" s="387"/>
      <c r="C20" s="387"/>
      <c r="D20" s="388">
        <v>85000</v>
      </c>
      <c r="E20" s="378" t="s">
        <v>0</v>
      </c>
      <c r="F20" s="378"/>
      <c r="G20" s="376"/>
    </row>
    <row r="21" spans="1:7" s="126" customFormat="1" ht="15" customHeight="1">
      <c r="A21" s="411"/>
      <c r="B21" s="391"/>
      <c r="C21" s="391"/>
      <c r="D21" s="391"/>
      <c r="E21" s="378" t="s">
        <v>0</v>
      </c>
      <c r="F21" s="378"/>
      <c r="G21" s="376"/>
    </row>
    <row r="22" spans="1:7" s="126" customFormat="1" ht="45" customHeight="1">
      <c r="A22" s="412" t="s">
        <v>195</v>
      </c>
      <c r="B22" s="387"/>
      <c r="C22" s="387"/>
      <c r="D22" s="388">
        <v>1000</v>
      </c>
      <c r="E22" s="378" t="s">
        <v>0</v>
      </c>
      <c r="F22" s="384"/>
      <c r="G22" s="376"/>
    </row>
    <row r="23" spans="1:7" s="126" customFormat="1" ht="15" customHeight="1">
      <c r="A23" s="413"/>
      <c r="B23" s="386"/>
      <c r="C23" s="386"/>
      <c r="D23" s="386"/>
      <c r="E23" s="378" t="s">
        <v>0</v>
      </c>
      <c r="F23" s="378"/>
      <c r="G23" s="376"/>
    </row>
    <row r="24" spans="1:7" s="126" customFormat="1" ht="30" customHeight="1">
      <c r="A24" s="407" t="s">
        <v>196</v>
      </c>
      <c r="B24" s="387"/>
      <c r="C24" s="387"/>
      <c r="D24" s="388">
        <v>213000</v>
      </c>
      <c r="E24" s="378" t="s">
        <v>0</v>
      </c>
      <c r="F24" s="378"/>
      <c r="G24" s="376"/>
    </row>
    <row r="25" spans="1:7" s="126" customFormat="1" ht="15" customHeight="1">
      <c r="A25" s="407"/>
      <c r="B25" s="392"/>
      <c r="C25" s="392"/>
      <c r="D25" s="392"/>
      <c r="E25" s="378" t="s">
        <v>0</v>
      </c>
      <c r="F25" s="378"/>
      <c r="G25" s="376"/>
    </row>
    <row r="26" spans="1:7" s="126" customFormat="1" ht="130.15" customHeight="1">
      <c r="A26" s="407" t="s">
        <v>202</v>
      </c>
      <c r="B26" s="390"/>
      <c r="C26" s="390"/>
      <c r="D26" s="396">
        <v>87000</v>
      </c>
      <c r="E26" s="378" t="s">
        <v>0</v>
      </c>
      <c r="F26" s="378"/>
      <c r="G26" s="380"/>
    </row>
    <row r="27" spans="1:7" s="126" customFormat="1" ht="15.75">
      <c r="A27" s="407"/>
      <c r="B27" s="392"/>
      <c r="C27" s="392"/>
      <c r="D27" s="392"/>
      <c r="E27" s="378"/>
      <c r="F27" s="378"/>
      <c r="G27" s="376"/>
    </row>
    <row r="28" spans="1:7" s="126" customFormat="1" ht="34.9" customHeight="1">
      <c r="A28" s="414" t="s">
        <v>197</v>
      </c>
      <c r="B28" s="387"/>
      <c r="C28" s="387"/>
      <c r="D28" s="388">
        <v>212000</v>
      </c>
      <c r="E28" s="378" t="s">
        <v>0</v>
      </c>
      <c r="F28" s="384"/>
      <c r="G28" s="376"/>
    </row>
    <row r="29" spans="1:7" s="126" customFormat="1" ht="15.75">
      <c r="A29" s="413"/>
      <c r="B29" s="386"/>
      <c r="C29" s="386"/>
      <c r="D29" s="386"/>
      <c r="E29" s="378" t="s">
        <v>0</v>
      </c>
      <c r="F29" s="379"/>
      <c r="G29" s="376"/>
    </row>
    <row r="30" spans="1:7" s="380" customFormat="1" ht="15.75">
      <c r="A30" s="413"/>
      <c r="B30" s="386"/>
      <c r="C30" s="386"/>
      <c r="D30" s="386"/>
      <c r="E30" s="378"/>
      <c r="F30" s="379"/>
      <c r="G30" s="376"/>
    </row>
    <row r="31" spans="1:7" s="380" customFormat="1" ht="15.75">
      <c r="A31" s="413"/>
      <c r="B31" s="386"/>
      <c r="C31" s="386"/>
      <c r="D31" s="386"/>
      <c r="E31" s="378"/>
      <c r="F31" s="379"/>
      <c r="G31" s="376"/>
    </row>
    <row r="32" spans="1:7" s="126" customFormat="1" ht="15.75">
      <c r="A32" s="411"/>
      <c r="B32" s="391"/>
      <c r="C32" s="391"/>
      <c r="D32" s="391"/>
      <c r="E32" s="378" t="s">
        <v>0</v>
      </c>
      <c r="F32" s="379"/>
      <c r="G32" s="376"/>
    </row>
    <row r="33" spans="1:7" s="126" customFormat="1" ht="15.75">
      <c r="A33" s="411"/>
      <c r="B33" s="385" t="s">
        <v>106</v>
      </c>
      <c r="C33" s="385" t="s">
        <v>33</v>
      </c>
      <c r="D33" s="385" t="s">
        <v>129</v>
      </c>
      <c r="E33" s="378"/>
      <c r="F33" s="379"/>
      <c r="G33" s="376"/>
    </row>
    <row r="34" spans="1:7" s="126" customFormat="1" ht="79.900000000000006" customHeight="1">
      <c r="A34" s="415" t="s">
        <v>198</v>
      </c>
      <c r="B34" s="387"/>
      <c r="C34" s="387"/>
      <c r="D34" s="388">
        <v>310000</v>
      </c>
      <c r="E34" s="378" t="s">
        <v>0</v>
      </c>
      <c r="F34" s="379"/>
      <c r="G34" s="376"/>
    </row>
    <row r="35" spans="1:7" s="126" customFormat="1" ht="15.75">
      <c r="A35" s="415"/>
      <c r="B35" s="387"/>
      <c r="C35" s="387"/>
      <c r="D35" s="388"/>
      <c r="E35" s="378"/>
      <c r="F35" s="379"/>
      <c r="G35" s="376"/>
    </row>
    <row r="36" spans="1:7" s="126" customFormat="1" ht="30" customHeight="1">
      <c r="A36" s="416" t="s">
        <v>200</v>
      </c>
      <c r="B36" s="389"/>
      <c r="C36" s="389"/>
      <c r="D36" s="397">
        <v>1000000</v>
      </c>
      <c r="E36" s="378" t="s">
        <v>0</v>
      </c>
      <c r="F36" s="378"/>
      <c r="G36" s="380"/>
    </row>
    <row r="37" spans="1:7" s="126" customFormat="1" ht="15.75">
      <c r="A37" s="411"/>
      <c r="B37" s="391"/>
      <c r="C37" s="391"/>
      <c r="D37" s="391"/>
      <c r="E37" s="378" t="s">
        <v>0</v>
      </c>
      <c r="F37" s="379"/>
      <c r="G37" s="376"/>
    </row>
    <row r="38" spans="1:7" s="126" customFormat="1" ht="30" customHeight="1">
      <c r="A38" s="415" t="s">
        <v>203</v>
      </c>
      <c r="B38" s="387"/>
      <c r="C38" s="387"/>
      <c r="D38" s="388">
        <v>27000</v>
      </c>
      <c r="E38" s="378" t="s">
        <v>0</v>
      </c>
      <c r="F38" s="379"/>
      <c r="G38" s="376"/>
    </row>
    <row r="39" spans="1:7" s="126" customFormat="1" ht="15.75">
      <c r="A39" s="415"/>
      <c r="B39" s="387"/>
      <c r="C39" s="387"/>
      <c r="D39" s="388"/>
      <c r="E39" s="378"/>
      <c r="F39" s="379"/>
      <c r="G39" s="376"/>
    </row>
    <row r="40" spans="1:7" s="126" customFormat="1" ht="15" customHeight="1">
      <c r="A40" s="411"/>
      <c r="B40" s="391"/>
      <c r="C40" s="391"/>
      <c r="D40" s="391"/>
      <c r="E40" s="378" t="s">
        <v>0</v>
      </c>
      <c r="F40" s="378"/>
      <c r="G40" s="376"/>
    </row>
    <row r="41" spans="1:7" s="126" customFormat="1" ht="42.75" customHeight="1">
      <c r="A41" s="420" t="s">
        <v>107</v>
      </c>
      <c r="B41" s="393">
        <v>0</v>
      </c>
      <c r="C41" s="393">
        <v>0</v>
      </c>
      <c r="D41" s="394">
        <v>3231000</v>
      </c>
      <c r="E41" s="378" t="s">
        <v>0</v>
      </c>
      <c r="F41" s="382"/>
      <c r="G41" s="376"/>
    </row>
    <row r="42" spans="1:7" s="126" customFormat="1" ht="15" customHeight="1">
      <c r="A42" s="421" t="s">
        <v>108</v>
      </c>
      <c r="B42" s="401">
        <v>0</v>
      </c>
      <c r="C42" s="401">
        <v>0</v>
      </c>
      <c r="D42" s="402">
        <v>3231000</v>
      </c>
      <c r="E42" s="378" t="s">
        <v>0</v>
      </c>
      <c r="F42" s="378"/>
      <c r="G42" s="381"/>
    </row>
    <row r="43" spans="1:7" s="126" customFormat="1" ht="34.5" customHeight="1">
      <c r="A43" s="417"/>
      <c r="B43" s="387"/>
      <c r="C43" s="387"/>
      <c r="D43" s="387"/>
      <c r="E43" s="378" t="s">
        <v>0</v>
      </c>
      <c r="F43" s="378"/>
      <c r="G43" s="381"/>
    </row>
    <row r="44" spans="1:7" s="400" customFormat="1" ht="25.15" customHeight="1">
      <c r="A44" s="418"/>
      <c r="E44" s="403" t="s">
        <v>16</v>
      </c>
      <c r="F44" s="403"/>
      <c r="G44" s="404"/>
    </row>
  </sheetData>
  <customSheetViews>
    <customSheetView guid="{68D6E89C-5B15-4C35-9CD8-F5F4F27258FD}" showPageBreaks="1" printArea="1" view="pageBreakPreview" topLeftCell="A27">
      <selection activeCell="A34" sqref="A34"/>
      <rowBreaks count="1" manualBreakCount="1">
        <brk id="30" max="3" man="1"/>
      </rowBreaks>
      <pageMargins left="1.51" right="0.75" top="1" bottom="1" header="0.5" footer="0.5"/>
      <pageSetup scale="57" fitToHeight="3" orientation="landscape" r:id="rId1"/>
      <headerFooter alignWithMargins="0">
        <oddFooter>&amp;C&amp;"Times New Roman,Regular"&amp;11Exhibit E - Justification for Base Adjustments</oddFooter>
      </headerFooter>
    </customSheetView>
    <customSheetView guid="{4148B88B-8ED7-4FDE-9459-DEB244AD0552}" showPageBreaks="1" printArea="1" view="pageBreakPreview">
      <selection activeCell="F64" sqref="F64"/>
      <rowBreaks count="2" manualBreakCount="2">
        <brk id="36" max="8" man="1"/>
        <brk id="57" max="8" man="1"/>
      </rowBreaks>
      <pageMargins left="0.75" right="0.75" top="1" bottom="1" header="0.5" footer="0.5"/>
      <pageSetup scale="67" fitToHeight="3" orientation="landscape" r:id="rId2"/>
      <headerFooter alignWithMargins="0">
        <oddFooter>&amp;C&amp;"Times New Roman,Regular"&amp;11Exhibit E - Justification for Base Adjustments</oddFooter>
      </headerFooter>
    </customSheetView>
    <customSheetView guid="{56C0A34E-45B4-448B-85E5-70B3A8E63333}" showPageBreaks="1" printArea="1" view="pageBreakPreview" topLeftCell="A55">
      <selection activeCell="F64" sqref="F64"/>
      <rowBreaks count="2" manualBreakCount="2">
        <brk id="36" max="8" man="1"/>
        <brk id="57" max="8" man="1"/>
      </rowBreaks>
      <pageMargins left="0.75" right="0.75" top="1" bottom="1" header="0.5" footer="0.5"/>
      <pageSetup scale="67" fitToHeight="3" orientation="landscape" r:id="rId3"/>
      <headerFooter alignWithMargins="0">
        <oddFooter>&amp;C&amp;"Times New Roman,Regular"&amp;11Exhibit E - Justification for Base Adjustments</oddFooter>
      </headerFooter>
    </customSheetView>
    <customSheetView guid="{3118AF25-8423-420A-806A-487665220C68}" showPageBreaks="1" printArea="1" view="pageBreakPreview" topLeftCell="A55">
      <selection activeCell="I71" sqref="I71"/>
      <rowBreaks count="2" manualBreakCount="2">
        <brk id="34" max="8" man="1"/>
        <brk id="55" max="8" man="1"/>
      </rowBreaks>
      <pageMargins left="0.75" right="0.75" top="1" bottom="1" header="0.5" footer="0.5"/>
      <pageSetup scale="67" fitToHeight="3" orientation="landscape" r:id="rId4"/>
      <headerFooter alignWithMargins="0">
        <oddFooter>&amp;C&amp;"Times New Roman,Regular"&amp;11Exhibit E - Justification for Base Adjustments</oddFooter>
      </headerFooter>
    </customSheetView>
    <customSheetView guid="{12C66D54-5067-4346-818B-6EAB1C8A9183}" showPageBreaks="1" printArea="1" view="pageBreakPreview" topLeftCell="A31">
      <selection activeCell="B39" sqref="B39"/>
      <rowBreaks count="2" manualBreakCount="2">
        <brk id="34" max="8" man="1"/>
        <brk id="55" max="8" man="1"/>
      </rowBreaks>
      <pageMargins left="0.75" right="0.75" top="1" bottom="1" header="0.5" footer="0.5"/>
      <pageSetup scale="67" fitToHeight="3" orientation="landscape" r:id="rId5"/>
      <headerFooter alignWithMargins="0">
        <oddFooter>&amp;C&amp;"Times New Roman,Regular"&amp;11Exhibit E - Justification for Base Adjustments</oddFooter>
      </headerFooter>
    </customSheetView>
  </customSheetViews>
  <mergeCells count="8">
    <mergeCell ref="A16:D16"/>
    <mergeCell ref="A8:D8"/>
    <mergeCell ref="A5:D5"/>
    <mergeCell ref="A1:D1"/>
    <mergeCell ref="A3:D3"/>
    <mergeCell ref="A4:D4"/>
    <mergeCell ref="A2:D2"/>
    <mergeCell ref="A6:D6"/>
  </mergeCells>
  <phoneticPr fontId="0" type="noConversion"/>
  <pageMargins left="1.51" right="0.75" top="1" bottom="1" header="0.5" footer="0.5"/>
  <pageSetup scale="57" fitToHeight="3" orientation="landscape" r:id="rId6"/>
  <headerFooter alignWithMargins="0">
    <oddFooter>&amp;C&amp;"Times New Roman,Regular"&amp;11Exhibit E - Justification for Base Adjustments</oddFooter>
  </headerFooter>
  <rowBreaks count="1" manualBreakCount="1">
    <brk id="30" max="3" man="1"/>
  </rowBreaks>
</worksheet>
</file>

<file path=xl/worksheets/sheet6.xml><?xml version="1.0" encoding="utf-8"?>
<worksheet xmlns="http://schemas.openxmlformats.org/spreadsheetml/2006/main" xmlns:r="http://schemas.openxmlformats.org/officeDocument/2006/relationships">
  <sheetPr codeName="Sheet11"/>
  <dimension ref="A1:AC39"/>
  <sheetViews>
    <sheetView showGridLines="0" showOutlineSymbols="0" view="pageBreakPreview" zoomScale="75" zoomScaleNormal="75" zoomScaleSheetLayoutView="75" workbookViewId="0">
      <selection activeCell="S13" sqref="S13"/>
    </sheetView>
  </sheetViews>
  <sheetFormatPr defaultColWidth="8.8867187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10.6640625" style="8" customWidth="1"/>
    <col min="12" max="12" width="10" style="8" customWidth="1"/>
    <col min="13" max="13" width="7.5546875" style="8" bestFit="1" customWidth="1"/>
    <col min="14" max="14" width="6.77734375" style="8" customWidth="1"/>
    <col min="15" max="15" width="10.88671875" style="8" bestFit="1" customWidth="1"/>
    <col min="16" max="16" width="1" style="87" customWidth="1"/>
    <col min="17" max="16384" width="8.88671875" style="8"/>
  </cols>
  <sheetData>
    <row r="1" spans="1:29" ht="20.25">
      <c r="A1" s="587" t="s">
        <v>163</v>
      </c>
      <c r="B1" s="588"/>
      <c r="C1" s="588"/>
      <c r="D1" s="588"/>
      <c r="E1" s="588"/>
      <c r="F1" s="588"/>
      <c r="G1" s="588"/>
      <c r="H1" s="588"/>
      <c r="I1" s="588"/>
      <c r="J1" s="588"/>
      <c r="K1" s="588"/>
      <c r="L1" s="588"/>
      <c r="M1" s="588"/>
      <c r="N1" s="588"/>
      <c r="O1" s="588"/>
      <c r="P1" s="86" t="s">
        <v>0</v>
      </c>
    </row>
    <row r="2" spans="1:29" ht="16.5" customHeight="1">
      <c r="A2" s="583"/>
      <c r="B2" s="583"/>
      <c r="C2" s="583"/>
      <c r="D2" s="583"/>
      <c r="E2" s="583"/>
      <c r="F2" s="583"/>
      <c r="G2" s="583"/>
      <c r="H2" s="583"/>
      <c r="I2" s="583"/>
      <c r="J2" s="583"/>
      <c r="K2" s="583"/>
      <c r="L2" s="583"/>
      <c r="M2" s="583"/>
      <c r="N2" s="583"/>
      <c r="O2" s="583"/>
      <c r="P2" s="86" t="s">
        <v>0</v>
      </c>
    </row>
    <row r="3" spans="1:29" ht="16.5" customHeight="1">
      <c r="A3" s="589" t="s">
        <v>144</v>
      </c>
      <c r="B3" s="590"/>
      <c r="C3" s="590"/>
      <c r="D3" s="590"/>
      <c r="E3" s="590"/>
      <c r="F3" s="590"/>
      <c r="G3" s="590"/>
      <c r="H3" s="590"/>
      <c r="I3" s="590"/>
      <c r="J3" s="590"/>
      <c r="K3" s="590"/>
      <c r="L3" s="590"/>
      <c r="M3" s="590"/>
      <c r="N3" s="590"/>
      <c r="O3" s="590"/>
      <c r="P3" s="86" t="s">
        <v>0</v>
      </c>
    </row>
    <row r="4" spans="1:29" ht="16.5" customHeight="1">
      <c r="A4" s="591" t="str">
        <f>+'B. Summary of Requirements '!A5</f>
        <v>National Security Division</v>
      </c>
      <c r="B4" s="586"/>
      <c r="C4" s="586"/>
      <c r="D4" s="586"/>
      <c r="E4" s="586"/>
      <c r="F4" s="586"/>
      <c r="G4" s="586"/>
      <c r="H4" s="586"/>
      <c r="I4" s="586"/>
      <c r="J4" s="586"/>
      <c r="K4" s="586"/>
      <c r="L4" s="586"/>
      <c r="M4" s="586"/>
      <c r="N4" s="586"/>
      <c r="O4" s="586"/>
      <c r="P4" s="86" t="s">
        <v>0</v>
      </c>
    </row>
    <row r="5" spans="1:29" ht="16.5" customHeight="1">
      <c r="A5" s="591" t="str">
        <f>+'B. Summary of Requirements '!A6</f>
        <v>Salaries and Expenses</v>
      </c>
      <c r="B5" s="590"/>
      <c r="C5" s="590"/>
      <c r="D5" s="590"/>
      <c r="E5" s="590"/>
      <c r="F5" s="590"/>
      <c r="G5" s="590"/>
      <c r="H5" s="590"/>
      <c r="I5" s="590"/>
      <c r="J5" s="590"/>
      <c r="K5" s="590"/>
      <c r="L5" s="590"/>
      <c r="M5" s="590"/>
      <c r="N5" s="590"/>
      <c r="O5" s="590"/>
      <c r="P5" s="86" t="s">
        <v>0</v>
      </c>
    </row>
    <row r="6" spans="1:29" ht="16.5" customHeight="1">
      <c r="A6" s="585" t="s">
        <v>111</v>
      </c>
      <c r="B6" s="586"/>
      <c r="C6" s="586"/>
      <c r="D6" s="586"/>
      <c r="E6" s="586"/>
      <c r="F6" s="586"/>
      <c r="G6" s="586"/>
      <c r="H6" s="586"/>
      <c r="I6" s="586"/>
      <c r="J6" s="586"/>
      <c r="K6" s="586"/>
      <c r="L6" s="586"/>
      <c r="M6" s="586"/>
      <c r="N6" s="586"/>
      <c r="O6" s="586"/>
      <c r="P6" s="86" t="s">
        <v>0</v>
      </c>
    </row>
    <row r="7" spans="1:29" ht="16.5" customHeight="1">
      <c r="A7" s="583"/>
      <c r="B7" s="583"/>
      <c r="C7" s="583"/>
      <c r="D7" s="583"/>
      <c r="E7" s="583"/>
      <c r="F7" s="583"/>
      <c r="G7" s="583"/>
      <c r="H7" s="583"/>
      <c r="I7" s="583"/>
      <c r="J7" s="583"/>
      <c r="K7" s="583"/>
      <c r="L7" s="583"/>
      <c r="M7" s="583"/>
      <c r="N7" s="583"/>
      <c r="O7" s="583"/>
      <c r="P7" s="86" t="s">
        <v>0</v>
      </c>
    </row>
    <row r="8" spans="1:29" ht="16.5" customHeight="1">
      <c r="A8" s="584"/>
      <c r="B8" s="584"/>
      <c r="C8" s="584"/>
      <c r="D8" s="584"/>
      <c r="E8" s="584"/>
      <c r="F8" s="584"/>
      <c r="G8" s="584"/>
      <c r="H8" s="584"/>
      <c r="I8" s="584"/>
      <c r="J8" s="584"/>
      <c r="K8" s="584"/>
      <c r="L8" s="584"/>
      <c r="M8" s="584"/>
      <c r="N8" s="584"/>
      <c r="O8" s="584"/>
      <c r="P8" s="86" t="s">
        <v>0</v>
      </c>
    </row>
    <row r="9" spans="1:29" ht="16.5" customHeight="1">
      <c r="A9" s="612" t="s">
        <v>29</v>
      </c>
      <c r="B9" s="594" t="s">
        <v>209</v>
      </c>
      <c r="C9" s="595"/>
      <c r="D9" s="596"/>
      <c r="E9" s="606" t="s">
        <v>206</v>
      </c>
      <c r="F9" s="607"/>
      <c r="G9" s="608"/>
      <c r="H9" s="594" t="s">
        <v>15</v>
      </c>
      <c r="I9" s="595"/>
      <c r="J9" s="595"/>
      <c r="K9" s="604" t="s">
        <v>146</v>
      </c>
      <c r="L9" s="604" t="s">
        <v>147</v>
      </c>
      <c r="M9" s="594" t="s">
        <v>145</v>
      </c>
      <c r="N9" s="595"/>
      <c r="O9" s="596"/>
      <c r="P9" s="86" t="s">
        <v>0</v>
      </c>
    </row>
    <row r="10" spans="1:29" ht="16.5" customHeight="1">
      <c r="A10" s="613"/>
      <c r="B10" s="597"/>
      <c r="C10" s="598"/>
      <c r="D10" s="599"/>
      <c r="E10" s="609"/>
      <c r="F10" s="610"/>
      <c r="G10" s="611"/>
      <c r="H10" s="597"/>
      <c r="I10" s="598"/>
      <c r="J10" s="598"/>
      <c r="K10" s="605"/>
      <c r="L10" s="605"/>
      <c r="M10" s="597"/>
      <c r="N10" s="598"/>
      <c r="O10" s="599"/>
      <c r="P10" s="86" t="s">
        <v>0</v>
      </c>
    </row>
    <row r="11" spans="1:29" ht="16.5" customHeight="1" thickBot="1">
      <c r="A11" s="614"/>
      <c r="B11" s="202" t="s">
        <v>127</v>
      </c>
      <c r="C11" s="203" t="s">
        <v>33</v>
      </c>
      <c r="D11" s="203" t="s">
        <v>129</v>
      </c>
      <c r="E11" s="202" t="s">
        <v>127</v>
      </c>
      <c r="F11" s="203" t="s">
        <v>33</v>
      </c>
      <c r="G11" s="203" t="s">
        <v>129</v>
      </c>
      <c r="H11" s="202" t="s">
        <v>127</v>
      </c>
      <c r="I11" s="203" t="s">
        <v>33</v>
      </c>
      <c r="J11" s="203" t="s">
        <v>129</v>
      </c>
      <c r="K11" s="298" t="s">
        <v>129</v>
      </c>
      <c r="L11" s="299" t="s">
        <v>129</v>
      </c>
      <c r="M11" s="202" t="s">
        <v>127</v>
      </c>
      <c r="N11" s="203" t="s">
        <v>33</v>
      </c>
      <c r="O11" s="204" t="s">
        <v>129</v>
      </c>
      <c r="P11" s="86" t="s">
        <v>0</v>
      </c>
    </row>
    <row r="12" spans="1:29" ht="19.899999999999999" customHeight="1">
      <c r="A12" s="383" t="s">
        <v>189</v>
      </c>
      <c r="B12" s="194">
        <v>346</v>
      </c>
      <c r="C12" s="141">
        <v>346</v>
      </c>
      <c r="D12" s="141">
        <v>87762</v>
      </c>
      <c r="E12" s="194">
        <v>0</v>
      </c>
      <c r="F12" s="141">
        <v>0</v>
      </c>
      <c r="G12" s="141">
        <v>0</v>
      </c>
      <c r="H12" s="194">
        <v>0</v>
      </c>
      <c r="I12" s="141">
        <v>0</v>
      </c>
      <c r="J12" s="141">
        <v>5000</v>
      </c>
      <c r="K12" s="92">
        <v>1981</v>
      </c>
      <c r="L12" s="141">
        <v>841</v>
      </c>
      <c r="M12" s="194">
        <f>B12+E12+H12</f>
        <v>346</v>
      </c>
      <c r="N12" s="141">
        <f>C12+F12+I12</f>
        <v>346</v>
      </c>
      <c r="O12" s="93">
        <f>D12+G12+J12+K12+L12</f>
        <v>95584</v>
      </c>
      <c r="P12" s="86" t="s">
        <v>0</v>
      </c>
    </row>
    <row r="13" spans="1:29" ht="19.899999999999999" customHeight="1">
      <c r="A13" s="205" t="s">
        <v>134</v>
      </c>
      <c r="B13" s="206">
        <f t="shared" ref="B13:O13" si="0">SUM(B12)</f>
        <v>346</v>
      </c>
      <c r="C13" s="207">
        <f t="shared" si="0"/>
        <v>346</v>
      </c>
      <c r="D13" s="208">
        <f t="shared" si="0"/>
        <v>87762</v>
      </c>
      <c r="E13" s="206">
        <f t="shared" si="0"/>
        <v>0</v>
      </c>
      <c r="F13" s="207">
        <f t="shared" si="0"/>
        <v>0</v>
      </c>
      <c r="G13" s="209">
        <f t="shared" si="0"/>
        <v>0</v>
      </c>
      <c r="H13" s="206">
        <f t="shared" si="0"/>
        <v>0</v>
      </c>
      <c r="I13" s="207">
        <f t="shared" si="0"/>
        <v>0</v>
      </c>
      <c r="J13" s="208">
        <f t="shared" si="0"/>
        <v>5000</v>
      </c>
      <c r="K13" s="295">
        <f t="shared" si="0"/>
        <v>1981</v>
      </c>
      <c r="L13" s="208">
        <f t="shared" si="0"/>
        <v>841</v>
      </c>
      <c r="M13" s="300">
        <f t="shared" si="0"/>
        <v>346</v>
      </c>
      <c r="N13" s="301">
        <f t="shared" si="0"/>
        <v>346</v>
      </c>
      <c r="O13" s="210">
        <f t="shared" si="0"/>
        <v>95584</v>
      </c>
      <c r="P13" s="86" t="s">
        <v>0</v>
      </c>
    </row>
    <row r="14" spans="1:29" ht="19.899999999999999" customHeight="1">
      <c r="A14" s="201" t="s">
        <v>117</v>
      </c>
      <c r="B14" s="192" t="s">
        <v>128</v>
      </c>
      <c r="C14" s="193"/>
      <c r="D14" s="193"/>
      <c r="E14" s="192"/>
      <c r="F14" s="193"/>
      <c r="G14" s="193"/>
      <c r="H14" s="192"/>
      <c r="I14" s="193"/>
      <c r="J14" s="193"/>
      <c r="K14" s="94"/>
      <c r="L14" s="193"/>
      <c r="M14" s="192"/>
      <c r="N14" s="193">
        <f>C14+F14+I14</f>
        <v>0</v>
      </c>
      <c r="O14" s="211"/>
      <c r="P14" s="86" t="s">
        <v>0</v>
      </c>
      <c r="Q14" s="9"/>
      <c r="R14" s="9"/>
      <c r="S14" s="9"/>
      <c r="T14" s="9"/>
      <c r="U14" s="9"/>
      <c r="V14" s="9"/>
      <c r="W14" s="9"/>
      <c r="X14" s="9"/>
      <c r="Y14" s="9"/>
      <c r="Z14" s="9"/>
      <c r="AA14" s="9"/>
      <c r="AB14" s="9"/>
      <c r="AC14" s="9"/>
    </row>
    <row r="15" spans="1:29" ht="19.899999999999999" customHeight="1">
      <c r="A15" s="201" t="s">
        <v>116</v>
      </c>
      <c r="B15" s="212"/>
      <c r="C15" s="213">
        <f>SUM(C13:C14)</f>
        <v>346</v>
      </c>
      <c r="D15" s="213"/>
      <c r="E15" s="212"/>
      <c r="F15" s="213">
        <f>+F13+F14</f>
        <v>0</v>
      </c>
      <c r="G15" s="213"/>
      <c r="H15" s="212"/>
      <c r="I15" s="213">
        <f>+I13+I14</f>
        <v>0</v>
      </c>
      <c r="J15" s="213"/>
      <c r="K15" s="296"/>
      <c r="L15" s="213"/>
      <c r="M15" s="212"/>
      <c r="N15" s="213">
        <f>SUM(N13:N14)</f>
        <v>346</v>
      </c>
      <c r="O15" s="214"/>
      <c r="P15" s="86" t="s">
        <v>0</v>
      </c>
    </row>
    <row r="16" spans="1:29" ht="19.899999999999999" customHeight="1">
      <c r="A16" s="215" t="s">
        <v>118</v>
      </c>
      <c r="B16" s="194"/>
      <c r="C16" s="141"/>
      <c r="D16" s="141"/>
      <c r="E16" s="194"/>
      <c r="F16" s="141"/>
      <c r="G16" s="141"/>
      <c r="H16" s="194"/>
      <c r="I16" s="141"/>
      <c r="J16" s="141"/>
      <c r="K16" s="92"/>
      <c r="L16" s="141"/>
      <c r="M16" s="194"/>
      <c r="N16" s="141"/>
      <c r="O16" s="93"/>
      <c r="P16" s="86" t="s">
        <v>0</v>
      </c>
    </row>
    <row r="17" spans="1:16" ht="19.899999999999999" customHeight="1">
      <c r="A17" s="216" t="s">
        <v>39</v>
      </c>
      <c r="B17" s="194"/>
      <c r="C17" s="141"/>
      <c r="D17" s="141"/>
      <c r="E17" s="194"/>
      <c r="F17" s="141"/>
      <c r="G17" s="141"/>
      <c r="H17" s="194"/>
      <c r="I17" s="141"/>
      <c r="J17" s="141"/>
      <c r="K17" s="92"/>
      <c r="L17" s="141"/>
      <c r="M17" s="194"/>
      <c r="N17" s="141">
        <f>C17+F17+I17</f>
        <v>0</v>
      </c>
      <c r="O17" s="93"/>
      <c r="P17" s="86" t="s">
        <v>0</v>
      </c>
    </row>
    <row r="18" spans="1:16" ht="19.899999999999999" customHeight="1">
      <c r="A18" s="217" t="s">
        <v>77</v>
      </c>
      <c r="B18" s="192"/>
      <c r="C18" s="193"/>
      <c r="D18" s="193"/>
      <c r="E18" s="192"/>
      <c r="F18" s="193"/>
      <c r="G18" s="193"/>
      <c r="H18" s="192"/>
      <c r="I18" s="193"/>
      <c r="J18" s="193"/>
      <c r="K18" s="94"/>
      <c r="L18" s="193"/>
      <c r="M18" s="192"/>
      <c r="N18" s="193">
        <f>C18+F18+I18</f>
        <v>0</v>
      </c>
      <c r="O18" s="211"/>
      <c r="P18" s="86" t="s">
        <v>0</v>
      </c>
    </row>
    <row r="19" spans="1:16" ht="19.899999999999999" customHeight="1">
      <c r="A19" s="201" t="s">
        <v>119</v>
      </c>
      <c r="B19" s="192"/>
      <c r="C19" s="193">
        <f>C18+C17+C15</f>
        <v>346</v>
      </c>
      <c r="D19" s="218"/>
      <c r="E19" s="192"/>
      <c r="F19" s="193">
        <f>F18+F17+F15</f>
        <v>0</v>
      </c>
      <c r="G19" s="218"/>
      <c r="H19" s="192"/>
      <c r="I19" s="193">
        <f>I18+I17+I15</f>
        <v>0</v>
      </c>
      <c r="J19" s="218"/>
      <c r="K19" s="297"/>
      <c r="L19" s="218"/>
      <c r="M19" s="192"/>
      <c r="N19" s="193">
        <f>N18+N17+N15</f>
        <v>346</v>
      </c>
      <c r="O19" s="219"/>
      <c r="P19" s="86" t="s">
        <v>0</v>
      </c>
    </row>
    <row r="20" spans="1:16" ht="16.5" customHeight="1">
      <c r="B20" s="1"/>
      <c r="C20" s="1"/>
      <c r="D20" s="1"/>
      <c r="E20" s="1"/>
      <c r="F20" s="1"/>
      <c r="G20" s="1"/>
      <c r="H20" s="1"/>
      <c r="I20" s="1"/>
      <c r="J20" s="1"/>
      <c r="K20" s="1"/>
      <c r="L20" s="1"/>
      <c r="M20" s="1"/>
      <c r="N20" s="1"/>
      <c r="O20" s="1"/>
    </row>
    <row r="21" spans="1:16" ht="16.5" customHeight="1">
      <c r="A21" s="374" t="s">
        <v>207</v>
      </c>
      <c r="B21" s="19"/>
      <c r="C21" s="1"/>
      <c r="D21" s="1"/>
      <c r="E21" s="1"/>
      <c r="F21" s="1"/>
      <c r="G21" s="1"/>
      <c r="H21" s="1"/>
      <c r="I21" s="1"/>
      <c r="J21" s="1"/>
      <c r="K21" s="1"/>
      <c r="L21" s="1"/>
      <c r="M21" s="1"/>
      <c r="N21" s="1"/>
      <c r="O21" s="1"/>
      <c r="P21" s="86"/>
    </row>
    <row r="22" spans="1:16" ht="16.5" customHeight="1">
      <c r="A22" s="1"/>
      <c r="B22" s="19"/>
      <c r="C22" s="1"/>
      <c r="D22" s="1"/>
      <c r="E22" s="1"/>
      <c r="F22" s="432"/>
      <c r="G22" s="1"/>
      <c r="H22" s="1"/>
      <c r="I22" s="432"/>
      <c r="J22" s="1"/>
      <c r="K22" s="1"/>
      <c r="L22" s="1"/>
      <c r="M22" s="1"/>
      <c r="N22" s="1"/>
      <c r="O22" s="1"/>
      <c r="P22" s="86"/>
    </row>
    <row r="23" spans="1:16" ht="16.5" customHeight="1">
      <c r="A23" s="1"/>
      <c r="B23" s="19"/>
      <c r="C23" s="1"/>
      <c r="D23" s="1"/>
      <c r="E23" s="1"/>
      <c r="F23" s="1"/>
      <c r="G23" s="1"/>
      <c r="H23" s="1"/>
      <c r="I23" s="1"/>
      <c r="J23" s="1"/>
      <c r="K23" s="1"/>
      <c r="L23" s="1"/>
      <c r="M23" s="1"/>
      <c r="N23" s="1"/>
      <c r="O23" s="1"/>
      <c r="P23" s="86"/>
    </row>
    <row r="24" spans="1:16" ht="16.5" customHeight="1">
      <c r="A24" s="1"/>
      <c r="B24" s="19"/>
      <c r="C24" s="1"/>
      <c r="D24" s="1"/>
      <c r="E24" s="1"/>
      <c r="F24" s="1"/>
      <c r="G24" s="1"/>
      <c r="H24" s="1"/>
      <c r="I24" s="1"/>
      <c r="J24" s="1"/>
      <c r="K24" s="1"/>
      <c r="L24" s="1"/>
      <c r="M24" s="1"/>
      <c r="N24" s="1"/>
      <c r="O24" s="1"/>
      <c r="P24" s="86"/>
    </row>
    <row r="25" spans="1:16" ht="16.5" customHeight="1">
      <c r="A25" s="1"/>
      <c r="B25" s="32"/>
      <c r="C25" s="32"/>
      <c r="D25" s="32"/>
      <c r="E25" s="32"/>
      <c r="F25" s="32"/>
      <c r="G25" s="32"/>
      <c r="H25" s="32"/>
      <c r="I25" s="32"/>
      <c r="J25" s="32"/>
      <c r="K25" s="32"/>
      <c r="L25" s="289"/>
      <c r="M25" s="1"/>
      <c r="N25" s="1"/>
      <c r="O25" s="1"/>
      <c r="P25" s="86"/>
    </row>
    <row r="26" spans="1:16" ht="16.5" customHeight="1">
      <c r="A26" s="200"/>
      <c r="B26" s="1"/>
      <c r="C26" s="1"/>
      <c r="D26" s="1"/>
      <c r="E26" s="1"/>
      <c r="F26" s="1"/>
      <c r="G26" s="1"/>
      <c r="H26" s="1"/>
      <c r="I26" s="1"/>
      <c r="J26" s="1"/>
      <c r="K26" s="1"/>
      <c r="L26" s="1"/>
      <c r="M26" s="1"/>
      <c r="N26" s="1"/>
      <c r="O26" s="1"/>
    </row>
    <row r="27" spans="1:16" ht="16.5" customHeight="1">
      <c r="A27" s="35"/>
      <c r="B27" s="35"/>
      <c r="C27" s="35"/>
      <c r="D27" s="35"/>
      <c r="E27" s="35"/>
      <c r="F27" s="35"/>
      <c r="G27" s="35"/>
      <c r="H27" s="1"/>
      <c r="I27" s="1"/>
      <c r="J27" s="1"/>
      <c r="K27" s="1"/>
      <c r="L27" s="1"/>
      <c r="M27" s="1"/>
      <c r="N27" s="1"/>
      <c r="O27" s="1"/>
      <c r="P27" s="76" t="s">
        <v>16</v>
      </c>
    </row>
    <row r="28" spans="1:16" ht="16.5" customHeight="1">
      <c r="A28" s="602"/>
      <c r="B28" s="593"/>
      <c r="C28" s="593"/>
      <c r="D28" s="593"/>
      <c r="E28" s="593"/>
      <c r="F28" s="593"/>
      <c r="G28" s="593"/>
      <c r="H28" s="593"/>
      <c r="I28" s="593"/>
      <c r="J28" s="593"/>
      <c r="K28" s="593"/>
      <c r="L28" s="593"/>
      <c r="M28" s="593"/>
      <c r="N28" s="593"/>
      <c r="O28" s="593"/>
      <c r="P28" s="19"/>
    </row>
    <row r="29" spans="1:16" ht="16.5" customHeight="1">
      <c r="A29" s="615"/>
      <c r="B29" s="615"/>
      <c r="C29" s="615"/>
      <c r="D29" s="615"/>
      <c r="E29" s="615"/>
      <c r="F29" s="615"/>
      <c r="G29" s="615"/>
      <c r="H29" s="615"/>
      <c r="I29" s="615"/>
      <c r="J29" s="615"/>
      <c r="K29" s="615"/>
      <c r="L29" s="615"/>
      <c r="M29" s="615"/>
      <c r="N29" s="615"/>
      <c r="O29" s="615"/>
      <c r="P29" s="19"/>
    </row>
    <row r="30" spans="1:16" ht="16.5" customHeight="1">
      <c r="A30" s="600"/>
      <c r="B30" s="601"/>
      <c r="C30" s="601"/>
      <c r="D30" s="601"/>
      <c r="E30" s="601"/>
      <c r="F30" s="601"/>
      <c r="G30" s="601"/>
      <c r="H30" s="601"/>
      <c r="I30" s="601"/>
      <c r="J30" s="601"/>
      <c r="K30" s="601"/>
      <c r="L30" s="601"/>
      <c r="M30" s="601"/>
      <c r="N30" s="601"/>
      <c r="O30" s="601"/>
      <c r="P30" s="19"/>
    </row>
    <row r="31" spans="1:16" ht="16.5" customHeight="1">
      <c r="A31" s="286"/>
      <c r="B31" s="285"/>
      <c r="C31" s="285"/>
      <c r="D31" s="285"/>
      <c r="E31" s="285"/>
      <c r="F31" s="285"/>
      <c r="G31" s="285"/>
      <c r="H31" s="285"/>
      <c r="I31" s="285"/>
      <c r="J31" s="285"/>
      <c r="K31" s="285"/>
      <c r="L31" s="290"/>
      <c r="M31" s="285"/>
      <c r="N31" s="285"/>
      <c r="O31" s="285"/>
      <c r="P31" s="19"/>
    </row>
    <row r="32" spans="1:16" ht="35.25" customHeight="1">
      <c r="A32" s="603"/>
      <c r="B32" s="600"/>
      <c r="C32" s="600"/>
      <c r="D32" s="600"/>
      <c r="E32" s="600"/>
      <c r="F32" s="600"/>
      <c r="G32" s="600"/>
      <c r="H32" s="600"/>
      <c r="I32" s="600"/>
      <c r="J32" s="600"/>
      <c r="K32" s="600"/>
      <c r="L32" s="600"/>
      <c r="M32" s="600"/>
      <c r="N32" s="600"/>
      <c r="O32" s="600"/>
      <c r="P32" s="19"/>
    </row>
    <row r="33" spans="1:16" ht="35.25" customHeight="1">
      <c r="A33" s="600"/>
      <c r="B33" s="600"/>
      <c r="C33" s="600"/>
      <c r="D33" s="600"/>
      <c r="E33" s="600"/>
      <c r="F33" s="600"/>
      <c r="G33" s="600"/>
      <c r="H33" s="600"/>
      <c r="I33" s="600"/>
      <c r="J33" s="600"/>
      <c r="K33" s="600"/>
      <c r="L33" s="600"/>
      <c r="M33" s="600"/>
      <c r="N33" s="600"/>
      <c r="O33" s="600"/>
      <c r="P33" s="19"/>
    </row>
    <row r="34" spans="1:16" ht="16.5" customHeight="1">
      <c r="A34" s="600"/>
      <c r="B34" s="601"/>
      <c r="C34" s="601"/>
      <c r="D34" s="601"/>
      <c r="E34" s="601"/>
      <c r="F34" s="601"/>
      <c r="G34" s="601"/>
      <c r="H34" s="601"/>
      <c r="I34" s="601"/>
      <c r="J34" s="601"/>
      <c r="K34" s="601"/>
      <c r="L34" s="601"/>
      <c r="M34" s="601"/>
      <c r="N34" s="601"/>
      <c r="O34" s="601"/>
      <c r="P34" s="19"/>
    </row>
    <row r="35" spans="1:16" ht="16.5" customHeight="1">
      <c r="A35" s="592"/>
      <c r="B35" s="593"/>
      <c r="C35" s="593"/>
      <c r="D35" s="593"/>
      <c r="E35" s="593"/>
      <c r="F35" s="593"/>
      <c r="G35" s="593"/>
      <c r="H35" s="593"/>
      <c r="I35" s="593"/>
      <c r="J35" s="593"/>
      <c r="K35" s="593"/>
      <c r="L35" s="593"/>
      <c r="M35" s="593"/>
      <c r="N35" s="593"/>
      <c r="O35" s="593"/>
      <c r="P35" s="593"/>
    </row>
    <row r="36" spans="1:16" ht="16.5" customHeight="1"/>
    <row r="37" spans="1:16" ht="16.5" customHeight="1"/>
    <row r="38" spans="1:16" ht="16.5" customHeight="1"/>
    <row r="39" spans="1:16" ht="16.5" customHeight="1"/>
  </sheetData>
  <customSheetViews>
    <customSheetView guid="{68D6E89C-5B15-4C35-9CD8-F5F4F27258FD}" scale="75" showPageBreaks="1" showGridLines="0" outlineSymbols="0" printArea="1" view="pageBreakPreview">
      <selection activeCell="A12" sqref="A12:XFD19"/>
      <pageMargins left="0.5" right="0.5" top="0.5" bottom="0.55000000000000004" header="0" footer="0"/>
      <printOptions horizontalCentered="1"/>
      <pageSetup scale="65" firstPageNumber="2" orientation="landscape" useFirstPageNumber="1" horizontalDpi="300" verticalDpi="300" r:id="rId1"/>
      <headerFooter alignWithMargins="0">
        <oddFooter>&amp;C&amp;"Times New Roman,Regular"Exhibit F - Crosswalk of 2011 Availability</oddFooter>
      </headerFooter>
    </customSheetView>
    <customSheetView guid="{4148B88B-8ED7-4FDE-9459-DEB244AD0552}" scale="75" showPageBreaks="1" showGridLines="0" outlineSymbols="0" fitToPage="1" printArea="1" hiddenColumns="1" view="pageBreakPreview">
      <selection activeCell="L12" sqref="L12"/>
      <pageMargins left="0.5" right="0.5" top="0.5" bottom="0.55000000000000004" header="0" footer="0"/>
      <printOptions horizontalCentered="1"/>
      <pageSetup scale="79" firstPageNumber="2" orientation="landscape" useFirstPageNumber="1" horizontalDpi="300" verticalDpi="300" r:id="rId2"/>
      <headerFooter alignWithMargins="0">
        <oddFooter>&amp;C&amp;"Times New Roman,Regular"Exhibit F - Crosswalk of 2011 Availability</oddFooter>
      </headerFooter>
    </customSheetView>
    <customSheetView guid="{56C0A34E-45B4-448B-85E5-70B3A8E63333}" scale="75" showPageBreaks="1" showGridLines="0" outlineSymbols="0" fitToPage="1" printArea="1" view="pageBreakPreview">
      <selection activeCell="S30" sqref="S30"/>
      <pageMargins left="0.5" right="0.5" top="0.5" bottom="0.55000000000000004" header="0" footer="0"/>
      <printOptions horizontalCentered="1"/>
      <pageSetup scale="68" firstPageNumber="2" orientation="landscape" useFirstPageNumber="1" horizontalDpi="300" verticalDpi="300" r:id="rId3"/>
      <headerFooter alignWithMargins="0">
        <oddFooter>&amp;C&amp;"Times New Roman,Regular"Exhibit F - Crosswalk of 2011 Availability</oddFooter>
      </headerFooter>
    </customSheetView>
    <customSheetView guid="{3118AF25-8423-420A-806A-487665220C68}" scale="75" showPageBreaks="1" showGridLines="0" outlineSymbols="0" fitToPage="1" printArea="1" view="pageBreakPreview">
      <selection activeCell="N22" sqref="N22"/>
      <pageMargins left="0.5" right="0.5" top="0.5" bottom="0.55000000000000004" header="0" footer="0"/>
      <printOptions horizontalCentered="1"/>
      <pageSetup scale="79" firstPageNumber="2" orientation="landscape" useFirstPageNumber="1" horizontalDpi="300" verticalDpi="300" r:id="rId4"/>
      <headerFooter alignWithMargins="0">
        <oddFooter>&amp;C&amp;"Times New Roman,Regular"Exhibit F - Crosswalk of 2011 Availability</oddFooter>
      </headerFooter>
    </customSheetView>
    <customSheetView guid="{12C66D54-5067-4346-818B-6EAB1C8A9183}" scale="75" showPageBreaks="1" showGridLines="0" outlineSymbols="0" fitToPage="1" printArea="1" view="pageBreakPreview">
      <selection activeCell="A36" sqref="A36:O36"/>
      <pageMargins left="0.5" right="0.5" top="0.5" bottom="0.55000000000000004" header="0" footer="0"/>
      <printOptions horizontalCentered="1"/>
      <pageSetup scale="79" firstPageNumber="2" orientation="landscape" useFirstPageNumber="1" horizontalDpi="300" verticalDpi="300" r:id="rId5"/>
      <headerFooter alignWithMargins="0">
        <oddFooter>&amp;C&amp;"Times New Roman,Regular"Exhibit F - Crosswalk of 2011 Availability</oddFooter>
      </headerFooter>
    </customSheetView>
  </customSheetViews>
  <mergeCells count="22">
    <mergeCell ref="A35:P35"/>
    <mergeCell ref="M9:O10"/>
    <mergeCell ref="A30:O30"/>
    <mergeCell ref="A34:O34"/>
    <mergeCell ref="A28:O28"/>
    <mergeCell ref="A32:O32"/>
    <mergeCell ref="A33:O33"/>
    <mergeCell ref="H9:J10"/>
    <mergeCell ref="K9:K10"/>
    <mergeCell ref="L9:L10"/>
    <mergeCell ref="E9:G10"/>
    <mergeCell ref="B9:D10"/>
    <mergeCell ref="A9:A11"/>
    <mergeCell ref="A29:O29"/>
    <mergeCell ref="A7:O7"/>
    <mergeCell ref="A8:O8"/>
    <mergeCell ref="A2:O2"/>
    <mergeCell ref="A6:O6"/>
    <mergeCell ref="A1:O1"/>
    <mergeCell ref="A3:O3"/>
    <mergeCell ref="A4:O4"/>
    <mergeCell ref="A5:O5"/>
  </mergeCells>
  <phoneticPr fontId="0" type="noConversion"/>
  <printOptions horizontalCentered="1"/>
  <pageMargins left="0.5" right="0.5" top="0.5" bottom="0.55000000000000004" header="0" footer="0"/>
  <pageSetup scale="65" firstPageNumber="2" orientation="landscape" useFirstPageNumber="1" horizontalDpi="300" verticalDpi="300" r:id="rId6"/>
  <headerFooter alignWithMargins="0">
    <oddFooter>&amp;C&amp;"Times New Roman,Regular"Exhibit F - Crosswalk of 2011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32"/>
  <sheetViews>
    <sheetView view="pageBreakPreview" zoomScale="75" zoomScaleNormal="100" zoomScaleSheetLayoutView="75" workbookViewId="0">
      <selection activeCell="A7" sqref="A7:R7"/>
    </sheetView>
  </sheetViews>
  <sheetFormatPr defaultRowHeight="15.75"/>
  <cols>
    <col min="1" max="1" width="35.21875" customWidth="1"/>
    <col min="8" max="8" width="8.88671875" hidden="1" customWidth="1"/>
    <col min="9" max="9" width="8.88671875" style="268" hidden="1" customWidth="1"/>
    <col min="10" max="10" width="8.88671875" hidden="1" customWidth="1"/>
    <col min="14" max="14" width="9.44140625" style="8" customWidth="1"/>
    <col min="15" max="15" width="10" style="8" customWidth="1"/>
  </cols>
  <sheetData>
    <row r="1" spans="1:20" ht="20.25">
      <c r="A1" s="587" t="s">
        <v>181</v>
      </c>
      <c r="B1" s="588"/>
      <c r="C1" s="588"/>
      <c r="D1" s="588"/>
      <c r="E1" s="588"/>
      <c r="F1" s="588"/>
      <c r="G1" s="588"/>
      <c r="H1" s="588"/>
      <c r="I1" s="588"/>
      <c r="J1" s="588"/>
      <c r="K1" s="588"/>
      <c r="L1" s="588"/>
      <c r="M1" s="588"/>
      <c r="N1" s="588"/>
      <c r="O1" s="588"/>
      <c r="P1" s="588"/>
      <c r="Q1" s="588"/>
      <c r="R1" s="588"/>
      <c r="S1" s="86" t="s">
        <v>0</v>
      </c>
      <c r="T1" s="8"/>
    </row>
    <row r="2" spans="1:20">
      <c r="A2" s="583"/>
      <c r="B2" s="583"/>
      <c r="C2" s="583"/>
      <c r="D2" s="583"/>
      <c r="E2" s="583"/>
      <c r="F2" s="583"/>
      <c r="G2" s="583"/>
      <c r="H2" s="583"/>
      <c r="I2" s="583"/>
      <c r="J2" s="583"/>
      <c r="K2" s="583"/>
      <c r="L2" s="583"/>
      <c r="M2" s="583"/>
      <c r="N2" s="583"/>
      <c r="O2" s="583"/>
      <c r="P2" s="583"/>
      <c r="Q2" s="583"/>
      <c r="R2" s="583"/>
      <c r="S2" s="86" t="s">
        <v>0</v>
      </c>
      <c r="T2" s="8"/>
    </row>
    <row r="3" spans="1:20" ht="18.75">
      <c r="A3" s="589" t="s">
        <v>165</v>
      </c>
      <c r="B3" s="590"/>
      <c r="C3" s="590"/>
      <c r="D3" s="590"/>
      <c r="E3" s="590"/>
      <c r="F3" s="590"/>
      <c r="G3" s="590"/>
      <c r="H3" s="590"/>
      <c r="I3" s="590"/>
      <c r="J3" s="590"/>
      <c r="K3" s="590"/>
      <c r="L3" s="590"/>
      <c r="M3" s="590"/>
      <c r="N3" s="590"/>
      <c r="O3" s="590"/>
      <c r="P3" s="590"/>
      <c r="Q3" s="590"/>
      <c r="R3" s="590"/>
      <c r="S3" s="86" t="s">
        <v>0</v>
      </c>
      <c r="T3" s="8"/>
    </row>
    <row r="4" spans="1:20" ht="16.5">
      <c r="A4" s="591" t="str">
        <f>+'B. Summary of Requirements '!A5</f>
        <v>National Security Division</v>
      </c>
      <c r="B4" s="586"/>
      <c r="C4" s="586"/>
      <c r="D4" s="586"/>
      <c r="E4" s="586"/>
      <c r="F4" s="586"/>
      <c r="G4" s="586"/>
      <c r="H4" s="586"/>
      <c r="I4" s="586"/>
      <c r="J4" s="586"/>
      <c r="K4" s="586"/>
      <c r="L4" s="586"/>
      <c r="M4" s="586"/>
      <c r="N4" s="586"/>
      <c r="O4" s="586"/>
      <c r="P4" s="586"/>
      <c r="Q4" s="586"/>
      <c r="R4" s="586"/>
      <c r="S4" s="86" t="s">
        <v>0</v>
      </c>
      <c r="T4" s="8"/>
    </row>
    <row r="5" spans="1:20" ht="16.5">
      <c r="A5" s="591" t="str">
        <f>+'B. Summary of Requirements '!A6</f>
        <v>Salaries and Expenses</v>
      </c>
      <c r="B5" s="590"/>
      <c r="C5" s="590"/>
      <c r="D5" s="590"/>
      <c r="E5" s="590"/>
      <c r="F5" s="590"/>
      <c r="G5" s="590"/>
      <c r="H5" s="590"/>
      <c r="I5" s="590"/>
      <c r="J5" s="590"/>
      <c r="K5" s="590"/>
      <c r="L5" s="590"/>
      <c r="M5" s="590"/>
      <c r="N5" s="590"/>
      <c r="O5" s="590"/>
      <c r="P5" s="590"/>
      <c r="Q5" s="590"/>
      <c r="R5" s="590"/>
      <c r="S5" s="86" t="s">
        <v>0</v>
      </c>
      <c r="T5" s="8"/>
    </row>
    <row r="6" spans="1:20">
      <c r="A6" s="585" t="s">
        <v>111</v>
      </c>
      <c r="B6" s="586"/>
      <c r="C6" s="586"/>
      <c r="D6" s="586"/>
      <c r="E6" s="586"/>
      <c r="F6" s="586"/>
      <c r="G6" s="586"/>
      <c r="H6" s="586"/>
      <c r="I6" s="586"/>
      <c r="J6" s="586"/>
      <c r="K6" s="586"/>
      <c r="L6" s="586"/>
      <c r="M6" s="586"/>
      <c r="N6" s="586"/>
      <c r="O6" s="586"/>
      <c r="P6" s="586"/>
      <c r="Q6" s="586"/>
      <c r="R6" s="586"/>
      <c r="S6" s="86" t="s">
        <v>0</v>
      </c>
      <c r="T6" s="8"/>
    </row>
    <row r="7" spans="1:20">
      <c r="A7" s="583"/>
      <c r="B7" s="583"/>
      <c r="C7" s="583"/>
      <c r="D7" s="583"/>
      <c r="E7" s="583"/>
      <c r="F7" s="583"/>
      <c r="G7" s="583"/>
      <c r="H7" s="583"/>
      <c r="I7" s="583"/>
      <c r="J7" s="583"/>
      <c r="K7" s="583"/>
      <c r="L7" s="583"/>
      <c r="M7" s="583"/>
      <c r="N7" s="583"/>
      <c r="O7" s="583"/>
      <c r="P7" s="583"/>
      <c r="Q7" s="583"/>
      <c r="R7" s="583"/>
      <c r="S7" s="86" t="s">
        <v>0</v>
      </c>
      <c r="T7" s="8"/>
    </row>
    <row r="8" spans="1:20">
      <c r="A8" s="584"/>
      <c r="B8" s="584"/>
      <c r="C8" s="584"/>
      <c r="D8" s="584"/>
      <c r="E8" s="584"/>
      <c r="F8" s="584"/>
      <c r="G8" s="584"/>
      <c r="H8" s="584"/>
      <c r="I8" s="584"/>
      <c r="J8" s="584"/>
      <c r="K8" s="584"/>
      <c r="L8" s="584"/>
      <c r="M8" s="584"/>
      <c r="N8" s="584"/>
      <c r="O8" s="584"/>
      <c r="P8" s="584"/>
      <c r="Q8" s="584"/>
      <c r="R8" s="584"/>
      <c r="S8" s="86" t="s">
        <v>0</v>
      </c>
      <c r="T8" s="8"/>
    </row>
    <row r="9" spans="1:20" ht="15.75" customHeight="1">
      <c r="A9" s="612" t="s">
        <v>29</v>
      </c>
      <c r="B9" s="594" t="s">
        <v>173</v>
      </c>
      <c r="C9" s="595"/>
      <c r="D9" s="596"/>
      <c r="E9" s="606" t="s">
        <v>123</v>
      </c>
      <c r="F9" s="607"/>
      <c r="G9" s="608"/>
      <c r="H9" s="606" t="s">
        <v>124</v>
      </c>
      <c r="I9" s="607"/>
      <c r="J9" s="608"/>
      <c r="K9" s="594" t="s">
        <v>15</v>
      </c>
      <c r="L9" s="595"/>
      <c r="M9" s="596"/>
      <c r="N9" s="604" t="s">
        <v>146</v>
      </c>
      <c r="O9" s="616" t="s">
        <v>147</v>
      </c>
      <c r="P9" s="594" t="s">
        <v>164</v>
      </c>
      <c r="Q9" s="595"/>
      <c r="R9" s="596"/>
      <c r="S9" s="86" t="s">
        <v>0</v>
      </c>
      <c r="T9" s="8"/>
    </row>
    <row r="10" spans="1:20">
      <c r="A10" s="613"/>
      <c r="B10" s="597"/>
      <c r="C10" s="598"/>
      <c r="D10" s="599"/>
      <c r="E10" s="609"/>
      <c r="F10" s="610"/>
      <c r="G10" s="611"/>
      <c r="H10" s="609"/>
      <c r="I10" s="610"/>
      <c r="J10" s="611"/>
      <c r="K10" s="597"/>
      <c r="L10" s="598"/>
      <c r="M10" s="599"/>
      <c r="N10" s="605"/>
      <c r="O10" s="617"/>
      <c r="P10" s="597"/>
      <c r="Q10" s="598"/>
      <c r="R10" s="599"/>
      <c r="S10" s="86" t="s">
        <v>0</v>
      </c>
      <c r="T10" s="8"/>
    </row>
    <row r="11" spans="1:20" ht="16.5" thickBot="1">
      <c r="A11" s="614"/>
      <c r="B11" s="202" t="s">
        <v>127</v>
      </c>
      <c r="C11" s="203" t="s">
        <v>33</v>
      </c>
      <c r="D11" s="203" t="s">
        <v>129</v>
      </c>
      <c r="E11" s="202" t="s">
        <v>127</v>
      </c>
      <c r="F11" s="203" t="s">
        <v>33</v>
      </c>
      <c r="G11" s="203" t="s">
        <v>129</v>
      </c>
      <c r="H11" s="202" t="s">
        <v>127</v>
      </c>
      <c r="I11" s="203" t="s">
        <v>33</v>
      </c>
      <c r="J11" s="203" t="s">
        <v>129</v>
      </c>
      <c r="K11" s="202" t="s">
        <v>127</v>
      </c>
      <c r="L11" s="203" t="s">
        <v>33</v>
      </c>
      <c r="M11" s="203" t="s">
        <v>129</v>
      </c>
      <c r="N11" s="298" t="s">
        <v>129</v>
      </c>
      <c r="O11" s="299" t="s">
        <v>129</v>
      </c>
      <c r="P11" s="202" t="s">
        <v>127</v>
      </c>
      <c r="Q11" s="203" t="s">
        <v>33</v>
      </c>
      <c r="R11" s="204" t="s">
        <v>129</v>
      </c>
      <c r="S11" s="86" t="s">
        <v>0</v>
      </c>
      <c r="T11" s="8"/>
    </row>
    <row r="12" spans="1:20" ht="19.899999999999999" customHeight="1">
      <c r="A12" s="383" t="s">
        <v>189</v>
      </c>
      <c r="B12" s="194">
        <v>359</v>
      </c>
      <c r="C12" s="141">
        <v>353</v>
      </c>
      <c r="D12" s="141">
        <v>87000</v>
      </c>
      <c r="E12" s="194">
        <v>0</v>
      </c>
      <c r="F12" s="141">
        <v>0</v>
      </c>
      <c r="G12" s="141">
        <v>0</v>
      </c>
      <c r="H12" s="194"/>
      <c r="I12" s="141"/>
      <c r="J12" s="141"/>
      <c r="K12" s="194"/>
      <c r="L12" s="141"/>
      <c r="M12" s="141">
        <v>0</v>
      </c>
      <c r="N12" s="92">
        <v>7659</v>
      </c>
      <c r="O12" s="141">
        <v>85</v>
      </c>
      <c r="P12" s="194">
        <f t="shared" ref="P12:Q12" si="0">B12+E12+H12+K12</f>
        <v>359</v>
      </c>
      <c r="Q12" s="141">
        <f t="shared" si="0"/>
        <v>353</v>
      </c>
      <c r="R12" s="93">
        <f>D12+G12+J12+M12+N12+O12</f>
        <v>94744</v>
      </c>
      <c r="S12" s="86" t="s">
        <v>0</v>
      </c>
      <c r="T12" s="8"/>
    </row>
    <row r="13" spans="1:20" ht="19.899999999999999" customHeight="1">
      <c r="A13" s="205" t="s">
        <v>134</v>
      </c>
      <c r="B13" s="206">
        <f t="shared" ref="B13:G13" si="1">SUM(B12)</f>
        <v>359</v>
      </c>
      <c r="C13" s="207">
        <f t="shared" si="1"/>
        <v>353</v>
      </c>
      <c r="D13" s="208">
        <f t="shared" si="1"/>
        <v>87000</v>
      </c>
      <c r="E13" s="206">
        <f t="shared" si="1"/>
        <v>0</v>
      </c>
      <c r="F13" s="207">
        <f t="shared" si="1"/>
        <v>0</v>
      </c>
      <c r="G13" s="209">
        <f t="shared" si="1"/>
        <v>0</v>
      </c>
      <c r="H13" s="206">
        <f>SUM(H12:H12)</f>
        <v>0</v>
      </c>
      <c r="I13" s="207">
        <f>SUM(I12:I12)</f>
        <v>0</v>
      </c>
      <c r="J13" s="208">
        <f>SUM(J12:J12)</f>
        <v>0</v>
      </c>
      <c r="K13" s="206">
        <f t="shared" ref="K13:R13" si="2">SUM(K12)</f>
        <v>0</v>
      </c>
      <c r="L13" s="207">
        <f t="shared" si="2"/>
        <v>0</v>
      </c>
      <c r="M13" s="208">
        <f t="shared" si="2"/>
        <v>0</v>
      </c>
      <c r="N13" s="295">
        <f t="shared" si="2"/>
        <v>7659</v>
      </c>
      <c r="O13" s="208">
        <f t="shared" si="2"/>
        <v>85</v>
      </c>
      <c r="P13" s="206">
        <f t="shared" si="2"/>
        <v>359</v>
      </c>
      <c r="Q13" s="207">
        <f t="shared" si="2"/>
        <v>353</v>
      </c>
      <c r="R13" s="210">
        <f t="shared" si="2"/>
        <v>94744</v>
      </c>
      <c r="S13" s="86" t="s">
        <v>0</v>
      </c>
      <c r="T13" s="8"/>
    </row>
    <row r="14" spans="1:20" ht="19.899999999999999" customHeight="1">
      <c r="A14" s="201" t="s">
        <v>117</v>
      </c>
      <c r="B14" s="192" t="s">
        <v>128</v>
      </c>
      <c r="C14" s="193"/>
      <c r="D14" s="193"/>
      <c r="E14" s="192"/>
      <c r="F14" s="193"/>
      <c r="G14" s="193"/>
      <c r="H14" s="192"/>
      <c r="I14" s="193"/>
      <c r="J14" s="193"/>
      <c r="K14" s="192"/>
      <c r="L14" s="193"/>
      <c r="M14" s="193"/>
      <c r="N14" s="94"/>
      <c r="O14" s="193"/>
      <c r="P14" s="192"/>
      <c r="Q14" s="193">
        <f>C14+F14+I14+L14</f>
        <v>0</v>
      </c>
      <c r="R14" s="211"/>
      <c r="S14" s="86" t="s">
        <v>0</v>
      </c>
      <c r="T14" s="9"/>
    </row>
    <row r="15" spans="1:20" ht="19.899999999999999" customHeight="1">
      <c r="A15" s="201" t="s">
        <v>116</v>
      </c>
      <c r="B15" s="212"/>
      <c r="C15" s="213">
        <f>SUM(C13:C14)</f>
        <v>353</v>
      </c>
      <c r="D15" s="213"/>
      <c r="E15" s="212"/>
      <c r="F15" s="213">
        <f>+F13+F14</f>
        <v>0</v>
      </c>
      <c r="G15" s="213"/>
      <c r="H15" s="212"/>
      <c r="I15" s="213">
        <f>+I13+I14</f>
        <v>0</v>
      </c>
      <c r="J15" s="213"/>
      <c r="K15" s="212"/>
      <c r="L15" s="213">
        <f>+L13+L14</f>
        <v>0</v>
      </c>
      <c r="M15" s="213"/>
      <c r="N15" s="296"/>
      <c r="O15" s="213"/>
      <c r="P15" s="212"/>
      <c r="Q15" s="213">
        <f>SUM(Q13:Q14)</f>
        <v>353</v>
      </c>
      <c r="R15" s="214"/>
      <c r="S15" s="86" t="s">
        <v>0</v>
      </c>
      <c r="T15" s="8"/>
    </row>
    <row r="16" spans="1:20" ht="19.899999999999999" customHeight="1">
      <c r="A16" s="215" t="s">
        <v>118</v>
      </c>
      <c r="B16" s="194"/>
      <c r="C16" s="141"/>
      <c r="D16" s="141"/>
      <c r="E16" s="194"/>
      <c r="F16" s="141"/>
      <c r="G16" s="141"/>
      <c r="H16" s="194"/>
      <c r="I16" s="141"/>
      <c r="J16" s="141"/>
      <c r="K16" s="194"/>
      <c r="L16" s="141"/>
      <c r="M16" s="141"/>
      <c r="N16" s="92"/>
      <c r="O16" s="141"/>
      <c r="P16" s="194"/>
      <c r="Q16" s="141"/>
      <c r="R16" s="93"/>
      <c r="S16" s="86" t="s">
        <v>0</v>
      </c>
      <c r="T16" s="8"/>
    </row>
    <row r="17" spans="1:20" ht="19.899999999999999" customHeight="1">
      <c r="A17" s="216" t="s">
        <v>39</v>
      </c>
      <c r="B17" s="194"/>
      <c r="C17" s="141">
        <v>0</v>
      </c>
      <c r="D17" s="141"/>
      <c r="E17" s="194"/>
      <c r="F17" s="141">
        <v>0</v>
      </c>
      <c r="G17" s="141"/>
      <c r="H17" s="194"/>
      <c r="I17" s="141">
        <v>0</v>
      </c>
      <c r="J17" s="141"/>
      <c r="K17" s="194"/>
      <c r="L17" s="141">
        <v>0</v>
      </c>
      <c r="M17" s="141"/>
      <c r="N17" s="92"/>
      <c r="O17" s="141"/>
      <c r="P17" s="194"/>
      <c r="Q17" s="141">
        <f>C17+F17+I17+L17</f>
        <v>0</v>
      </c>
      <c r="R17" s="93"/>
      <c r="S17" s="86" t="s">
        <v>0</v>
      </c>
      <c r="T17" s="8"/>
    </row>
    <row r="18" spans="1:20" ht="19.899999999999999" customHeight="1">
      <c r="A18" s="217" t="s">
        <v>77</v>
      </c>
      <c r="B18" s="192"/>
      <c r="C18" s="193">
        <v>0</v>
      </c>
      <c r="D18" s="193"/>
      <c r="E18" s="192"/>
      <c r="F18" s="193">
        <v>0</v>
      </c>
      <c r="G18" s="193"/>
      <c r="H18" s="192"/>
      <c r="I18" s="193">
        <v>0</v>
      </c>
      <c r="J18" s="193"/>
      <c r="K18" s="192"/>
      <c r="L18" s="193">
        <v>0</v>
      </c>
      <c r="M18" s="193"/>
      <c r="N18" s="94"/>
      <c r="O18" s="193"/>
      <c r="P18" s="192"/>
      <c r="Q18" s="193">
        <f>C18+F18+I18+L18</f>
        <v>0</v>
      </c>
      <c r="R18" s="211"/>
      <c r="S18" s="86" t="s">
        <v>0</v>
      </c>
      <c r="T18" s="8"/>
    </row>
    <row r="19" spans="1:20" ht="19.899999999999999" customHeight="1">
      <c r="A19" s="201" t="s">
        <v>119</v>
      </c>
      <c r="B19" s="192"/>
      <c r="C19" s="193">
        <f>C18+C17+C15</f>
        <v>353</v>
      </c>
      <c r="D19" s="218"/>
      <c r="E19" s="192"/>
      <c r="F19" s="193">
        <f>F18+F17+F15</f>
        <v>0</v>
      </c>
      <c r="G19" s="218"/>
      <c r="H19" s="192"/>
      <c r="I19" s="193">
        <f>I18+I17+I15</f>
        <v>0</v>
      </c>
      <c r="J19" s="218"/>
      <c r="K19" s="192"/>
      <c r="L19" s="193">
        <f>L18+L17+L15</f>
        <v>0</v>
      </c>
      <c r="M19" s="218"/>
      <c r="N19" s="297"/>
      <c r="O19" s="218"/>
      <c r="P19" s="192"/>
      <c r="Q19" s="193">
        <f>Q18+Q17+Q15</f>
        <v>353</v>
      </c>
      <c r="R19" s="219"/>
      <c r="S19" s="86" t="s">
        <v>0</v>
      </c>
      <c r="T19" s="8"/>
    </row>
    <row r="20" spans="1:20" ht="19.899999999999999" customHeight="1">
      <c r="A20" s="8"/>
      <c r="B20" s="1"/>
      <c r="C20" s="1"/>
      <c r="D20" s="1"/>
      <c r="E20" s="1"/>
      <c r="F20" s="1"/>
      <c r="G20" s="1"/>
      <c r="H20" s="1"/>
      <c r="I20" s="1"/>
      <c r="J20" s="1"/>
      <c r="K20" s="1"/>
      <c r="L20" s="1"/>
      <c r="M20" s="1"/>
      <c r="N20" s="1"/>
      <c r="O20" s="1"/>
      <c r="P20" s="1"/>
      <c r="Q20" s="1"/>
      <c r="R20" s="1"/>
      <c r="S20" s="76" t="s">
        <v>16</v>
      </c>
      <c r="T20" s="8"/>
    </row>
    <row r="21" spans="1:20" ht="19.899999999999999" customHeight="1">
      <c r="I21"/>
      <c r="N21"/>
      <c r="O21"/>
    </row>
    <row r="22" spans="1:20" s="422" customFormat="1" ht="19.899999999999999" customHeight="1">
      <c r="A22" s="19" t="s">
        <v>208</v>
      </c>
      <c r="B22" s="374"/>
      <c r="C22" s="374"/>
      <c r="D22" s="374"/>
      <c r="E22" s="374"/>
      <c r="F22" s="374"/>
      <c r="G22" s="374"/>
      <c r="H22" s="374"/>
      <c r="I22" s="374"/>
      <c r="J22" s="374"/>
      <c r="K22" s="374"/>
      <c r="L22" s="374"/>
      <c r="M22" s="374"/>
      <c r="N22" s="374"/>
      <c r="O22" s="374"/>
      <c r="P22" s="374"/>
      <c r="Q22" s="374"/>
      <c r="R22" s="374"/>
      <c r="S22" s="76"/>
      <c r="T22" s="8"/>
    </row>
    <row r="23" spans="1:20" s="422" customFormat="1" ht="19.899999999999999" customHeight="1">
      <c r="A23" s="8"/>
      <c r="B23" s="374"/>
      <c r="C23" s="374"/>
      <c r="D23" s="432"/>
      <c r="E23" s="374"/>
      <c r="F23" s="374"/>
      <c r="G23" s="374"/>
      <c r="H23" s="374"/>
      <c r="I23" s="374"/>
      <c r="J23" s="374"/>
      <c r="K23" s="432"/>
      <c r="L23" s="374"/>
      <c r="M23" s="374"/>
      <c r="N23" s="374"/>
      <c r="O23" s="374"/>
      <c r="P23" s="374"/>
      <c r="Q23" s="374"/>
      <c r="R23" s="374"/>
      <c r="S23" s="76"/>
      <c r="T23" s="8"/>
    </row>
    <row r="24" spans="1:20">
      <c r="A24" s="1"/>
      <c r="B24" s="19"/>
      <c r="C24" s="1"/>
      <c r="D24" s="1"/>
      <c r="E24" s="1"/>
      <c r="F24" s="1"/>
      <c r="G24" s="1"/>
      <c r="H24" s="1"/>
      <c r="I24" s="1"/>
      <c r="J24" s="2"/>
      <c r="K24" s="1"/>
      <c r="L24" s="1"/>
      <c r="M24" s="1"/>
      <c r="N24" s="1"/>
      <c r="O24" s="1"/>
      <c r="P24" s="1"/>
      <c r="Q24" s="1"/>
      <c r="R24" s="1"/>
      <c r="S24" s="86"/>
      <c r="T24" s="8"/>
    </row>
    <row r="25" spans="1:20" s="8" customFormat="1" ht="16.5" customHeight="1">
      <c r="A25" s="615"/>
      <c r="B25" s="615"/>
      <c r="C25" s="615"/>
      <c r="D25" s="615"/>
      <c r="E25" s="615"/>
      <c r="F25" s="615"/>
      <c r="G25" s="615"/>
      <c r="H25" s="615"/>
      <c r="I25" s="615"/>
      <c r="J25" s="615"/>
      <c r="K25" s="615"/>
      <c r="L25" s="615"/>
      <c r="M25" s="615"/>
      <c r="N25" s="615"/>
      <c r="O25" s="615"/>
      <c r="P25" s="615"/>
      <c r="Q25" s="615"/>
      <c r="R25" s="615"/>
      <c r="S25" s="19"/>
    </row>
    <row r="26" spans="1:20" s="8" customFormat="1" ht="16.5" customHeight="1">
      <c r="A26" s="600"/>
      <c r="B26" s="601"/>
      <c r="C26" s="601"/>
      <c r="D26" s="601"/>
      <c r="E26" s="601"/>
      <c r="F26" s="601"/>
      <c r="G26" s="601"/>
      <c r="H26" s="601"/>
      <c r="I26" s="601"/>
      <c r="J26" s="601"/>
      <c r="K26" s="601"/>
      <c r="L26" s="601"/>
      <c r="M26" s="601"/>
      <c r="N26" s="601"/>
      <c r="O26" s="601"/>
      <c r="P26" s="601"/>
      <c r="Q26" s="601"/>
      <c r="R26" s="601"/>
      <c r="S26" s="19"/>
    </row>
    <row r="27" spans="1:20" s="8" customFormat="1" ht="16.5" customHeight="1">
      <c r="A27" s="286"/>
      <c r="B27" s="323"/>
      <c r="C27" s="323"/>
      <c r="D27" s="323"/>
      <c r="E27" s="323"/>
      <c r="F27" s="323"/>
      <c r="G27" s="323"/>
      <c r="H27" s="323"/>
      <c r="I27" s="323"/>
      <c r="J27" s="323"/>
      <c r="K27" s="323"/>
      <c r="L27" s="323"/>
      <c r="M27" s="323"/>
      <c r="N27" s="323"/>
      <c r="O27" s="323"/>
      <c r="P27" s="323"/>
      <c r="Q27" s="323"/>
      <c r="R27" s="323"/>
      <c r="S27" s="19"/>
    </row>
    <row r="28" spans="1:20" s="8" customFormat="1" ht="16.5" customHeight="1">
      <c r="A28" s="603"/>
      <c r="B28" s="600"/>
      <c r="C28" s="600"/>
      <c r="D28" s="600"/>
      <c r="E28" s="600"/>
      <c r="F28" s="600"/>
      <c r="G28" s="600"/>
      <c r="H28" s="600"/>
      <c r="I28" s="600"/>
      <c r="J28" s="600"/>
      <c r="K28" s="600"/>
      <c r="L28" s="600"/>
      <c r="M28" s="600"/>
      <c r="N28" s="600"/>
      <c r="O28" s="600"/>
      <c r="P28" s="600"/>
      <c r="Q28" s="600"/>
      <c r="R28" s="600"/>
      <c r="S28" s="19"/>
    </row>
    <row r="29" spans="1:20" s="8" customFormat="1" ht="16.5" customHeight="1">
      <c r="A29" s="600"/>
      <c r="B29" s="600"/>
      <c r="C29" s="600"/>
      <c r="D29" s="600"/>
      <c r="E29" s="600"/>
      <c r="F29" s="600"/>
      <c r="G29" s="600"/>
      <c r="H29" s="600"/>
      <c r="I29" s="600"/>
      <c r="J29" s="600"/>
      <c r="K29" s="600"/>
      <c r="L29" s="600"/>
      <c r="M29" s="600"/>
      <c r="N29" s="600"/>
      <c r="O29" s="600"/>
      <c r="P29" s="600"/>
      <c r="Q29" s="600"/>
      <c r="R29" s="600"/>
      <c r="S29" s="19"/>
    </row>
    <row r="30" spans="1:20" s="8" customFormat="1" ht="16.5" customHeight="1">
      <c r="A30" s="600"/>
      <c r="B30" s="601"/>
      <c r="C30" s="601"/>
      <c r="D30" s="601"/>
      <c r="E30" s="601"/>
      <c r="F30" s="601"/>
      <c r="G30" s="601"/>
      <c r="H30" s="601"/>
      <c r="I30" s="601"/>
      <c r="J30" s="601"/>
      <c r="K30" s="601"/>
      <c r="L30" s="601"/>
      <c r="M30" s="601"/>
      <c r="N30" s="601"/>
      <c r="O30" s="601"/>
      <c r="P30" s="601"/>
      <c r="Q30" s="601"/>
      <c r="R30" s="601"/>
      <c r="S30" s="19"/>
    </row>
    <row r="31" spans="1:20" s="8" customFormat="1" ht="16.5" customHeight="1">
      <c r="A31" s="592"/>
      <c r="B31" s="593"/>
      <c r="C31" s="593"/>
      <c r="D31" s="593"/>
      <c r="E31" s="593"/>
      <c r="F31" s="593"/>
      <c r="G31" s="593"/>
      <c r="H31" s="593"/>
      <c r="I31" s="593"/>
      <c r="J31" s="593"/>
      <c r="K31" s="593"/>
      <c r="L31" s="593"/>
      <c r="M31" s="593"/>
      <c r="N31" s="593"/>
      <c r="O31" s="593"/>
      <c r="P31" s="593"/>
      <c r="Q31" s="593"/>
      <c r="R31" s="593"/>
      <c r="S31" s="593"/>
    </row>
    <row r="32" spans="1:20" ht="18">
      <c r="A32" s="132"/>
      <c r="B32" s="19"/>
      <c r="C32" s="19"/>
      <c r="D32" s="19"/>
      <c r="E32" s="19"/>
      <c r="F32" s="19"/>
      <c r="G32" s="19"/>
      <c r="H32" s="19"/>
      <c r="I32" s="19"/>
      <c r="J32" s="19"/>
      <c r="K32" s="19"/>
      <c r="L32" s="19"/>
      <c r="M32" s="19"/>
      <c r="P32" s="19"/>
      <c r="Q32" s="19"/>
      <c r="R32" s="19"/>
      <c r="S32" s="19"/>
      <c r="T32" s="87"/>
    </row>
  </sheetData>
  <customSheetViews>
    <customSheetView guid="{68D6E89C-5B15-4C35-9CD8-F5F4F27258FD}" scale="75" showPageBreaks="1" fitToPage="1" printArea="1" hiddenColumns="1" view="pageBreakPreview">
      <selection activeCell="A14" sqref="A14:XFD14"/>
      <pageMargins left="0.75" right="0.75" top="1" bottom="1" header="0.5" footer="0.5"/>
      <pageSetup scale="63" orientation="landscape" r:id="rId1"/>
      <headerFooter alignWithMargins="0">
        <oddFooter>&amp;C&amp;"Times New Roman,Regular"Exhibit G:  Crosswalk of 2012 Availability</oddFooter>
      </headerFooter>
    </customSheetView>
    <customSheetView guid="{4148B88B-8ED7-4FDE-9459-DEB244AD0552}" scale="75" showPageBreaks="1" fitToPage="1" printArea="1" hiddenColumns="1" view="pageBreakPreview">
      <selection activeCell="N11" sqref="N11"/>
      <pageMargins left="0.75" right="0.75" top="1" bottom="1" header="0.5" footer="0.5"/>
      <pageSetup scale="62" orientation="landscape" r:id="rId2"/>
      <headerFooter alignWithMargins="0">
        <oddFooter>&amp;C&amp;"Times New Roman,Regular"Exhibit G:  Crosswalk of 2012 Availability</oddFooter>
      </headerFooter>
    </customSheetView>
    <customSheetView guid="{56C0A34E-45B4-448B-85E5-70B3A8E63333}" scale="75" showPageBreaks="1" fitToPage="1" printArea="1" view="pageBreakPreview">
      <selection activeCell="E13" sqref="E13"/>
      <pageMargins left="0.75" right="0.75" top="1" bottom="1" header="0.5" footer="0.5"/>
      <pageSetup scale="54" orientation="landscape" r:id="rId3"/>
      <headerFooter alignWithMargins="0">
        <oddFooter>&amp;C&amp;"Times New Roman,Regular"Exhibit G:  Crosswalk of 2012 Availability</oddFooter>
      </headerFooter>
    </customSheetView>
    <customSheetView guid="{3118AF25-8423-420A-806A-487665220C68}" scale="75" showPageBreaks="1" fitToPage="1" printArea="1" hiddenColumns="1" view="pageBreakPreview">
      <selection activeCell="R16" sqref="R16"/>
      <pageMargins left="0.75" right="0.75" top="1" bottom="1" header="0.5" footer="0.5"/>
      <pageSetup scale="62" orientation="landscape" r:id="rId4"/>
      <headerFooter alignWithMargins="0">
        <oddFooter>&amp;C&amp;"Times New Roman,Regular"Exhibit G:  Crosswalk of 2012 Availability</oddFooter>
      </headerFooter>
    </customSheetView>
    <customSheetView guid="{12C66D54-5067-4346-818B-6EAB1C8A9183}" scale="75" showPageBreaks="1" fitToPage="1" printArea="1" hiddenColumns="1" view="pageBreakPreview">
      <selection activeCell="M44" sqref="M44"/>
      <pageMargins left="0.75" right="0.75" top="1" bottom="1" header="0.5" footer="0.5"/>
      <pageSetup scale="62" orientation="landscape" r:id="rId5"/>
      <headerFooter alignWithMargins="0">
        <oddFooter>&amp;C&amp;"Times New Roman,Regular"Exhibit G:  Crosswalk of 2012 Availability</oddFooter>
      </headerFooter>
    </customSheetView>
  </customSheetViews>
  <mergeCells count="22">
    <mergeCell ref="B9:D10"/>
    <mergeCell ref="A25:R25"/>
    <mergeCell ref="A26:R26"/>
    <mergeCell ref="A28:R28"/>
    <mergeCell ref="A29:R29"/>
    <mergeCell ref="E9:G10"/>
    <mergeCell ref="A31:S31"/>
    <mergeCell ref="H9:J10"/>
    <mergeCell ref="K9:M10"/>
    <mergeCell ref="A1:R1"/>
    <mergeCell ref="A2:R2"/>
    <mergeCell ref="A3:R3"/>
    <mergeCell ref="A4:R4"/>
    <mergeCell ref="A5:R5"/>
    <mergeCell ref="P9:R10"/>
    <mergeCell ref="N9:N10"/>
    <mergeCell ref="O9:O10"/>
    <mergeCell ref="A6:R6"/>
    <mergeCell ref="A7:R7"/>
    <mergeCell ref="A8:R8"/>
    <mergeCell ref="A9:A11"/>
    <mergeCell ref="A30:R30"/>
  </mergeCells>
  <phoneticPr fontId="37" type="noConversion"/>
  <pageMargins left="0.75" right="0.75" top="1" bottom="1" header="0.5" footer="0.5"/>
  <pageSetup scale="62" orientation="landscape" r:id="rId6"/>
  <headerFooter alignWithMargins="0">
    <oddFooter>&amp;C&amp;"Times New Roman,Regular"Exhibit G:  Crosswalk of 2012 Availability</oddFooter>
  </headerFooter>
</worksheet>
</file>

<file path=xl/worksheets/sheet8.xml><?xml version="1.0" encoding="utf-8"?>
<worksheet xmlns="http://schemas.openxmlformats.org/spreadsheetml/2006/main" xmlns:r="http://schemas.openxmlformats.org/officeDocument/2006/relationships">
  <sheetPr codeName="Sheet14">
    <pageSetUpPr fitToPage="1"/>
  </sheetPr>
  <dimension ref="A1:N37"/>
  <sheetViews>
    <sheetView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D22" sqref="D22"/>
    </sheetView>
  </sheetViews>
  <sheetFormatPr defaultColWidth="8.88671875"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84" customWidth="1"/>
    <col min="13" max="16384" width="8.88671875" style="10"/>
  </cols>
  <sheetData>
    <row r="1" spans="1:12" ht="20.25">
      <c r="A1" s="481" t="s">
        <v>22</v>
      </c>
      <c r="B1" s="637"/>
      <c r="C1" s="637"/>
      <c r="D1" s="637"/>
      <c r="E1" s="637"/>
      <c r="F1" s="637"/>
      <c r="G1" s="637"/>
      <c r="H1" s="637"/>
      <c r="I1" s="637"/>
      <c r="J1" s="637"/>
      <c r="K1" s="637"/>
      <c r="L1" s="84" t="s">
        <v>0</v>
      </c>
    </row>
    <row r="2" spans="1:12" ht="20.25">
      <c r="A2" s="642"/>
      <c r="B2" s="642"/>
      <c r="C2" s="642"/>
      <c r="D2" s="642"/>
      <c r="E2" s="642"/>
      <c r="F2" s="642"/>
      <c r="G2" s="642"/>
      <c r="H2" s="642"/>
      <c r="I2" s="642"/>
      <c r="J2" s="642"/>
      <c r="K2" s="643"/>
      <c r="L2" s="84" t="s">
        <v>0</v>
      </c>
    </row>
    <row r="3" spans="1:12" ht="12.6" customHeight="1">
      <c r="A3" s="642"/>
      <c r="B3" s="642"/>
      <c r="C3" s="642"/>
      <c r="D3" s="642"/>
      <c r="E3" s="642"/>
      <c r="F3" s="642"/>
      <c r="G3" s="642"/>
      <c r="H3" s="642"/>
      <c r="I3" s="642"/>
      <c r="J3" s="642"/>
      <c r="K3" s="643"/>
      <c r="L3" s="84" t="s">
        <v>0</v>
      </c>
    </row>
    <row r="4" spans="1:12" ht="18.75">
      <c r="A4" s="638" t="s">
        <v>35</v>
      </c>
      <c r="B4" s="639"/>
      <c r="C4" s="639"/>
      <c r="D4" s="639"/>
      <c r="E4" s="639"/>
      <c r="F4" s="639"/>
      <c r="G4" s="639"/>
      <c r="H4" s="639"/>
      <c r="I4" s="639"/>
      <c r="J4" s="639"/>
      <c r="K4" s="639"/>
      <c r="L4" s="84" t="s">
        <v>0</v>
      </c>
    </row>
    <row r="5" spans="1:12" ht="16.5">
      <c r="A5" s="640" t="str">
        <f>+'B. Summary of Requirements '!A5</f>
        <v>National Security Division</v>
      </c>
      <c r="B5" s="639"/>
      <c r="C5" s="639"/>
      <c r="D5" s="639"/>
      <c r="E5" s="639"/>
      <c r="F5" s="639"/>
      <c r="G5" s="639"/>
      <c r="H5" s="639"/>
      <c r="I5" s="639"/>
      <c r="J5" s="639"/>
      <c r="K5" s="639"/>
      <c r="L5" s="84" t="s">
        <v>0</v>
      </c>
    </row>
    <row r="6" spans="1:12" ht="16.5">
      <c r="A6" s="641" t="str">
        <f>+'B. Summary of Requirements '!A6</f>
        <v>Salaries and Expenses</v>
      </c>
      <c r="B6" s="639"/>
      <c r="C6" s="639"/>
      <c r="D6" s="639"/>
      <c r="E6" s="639"/>
      <c r="F6" s="639"/>
      <c r="G6" s="639"/>
      <c r="H6" s="639"/>
      <c r="I6" s="639"/>
      <c r="J6" s="639"/>
      <c r="K6" s="639"/>
      <c r="L6" s="84" t="s">
        <v>0</v>
      </c>
    </row>
    <row r="7" spans="1:12" ht="15.75">
      <c r="A7" s="620"/>
      <c r="B7" s="620"/>
      <c r="C7" s="620"/>
      <c r="D7" s="620"/>
      <c r="E7" s="620"/>
      <c r="F7" s="620"/>
      <c r="G7" s="620"/>
      <c r="H7" s="620"/>
      <c r="I7" s="620"/>
      <c r="J7" s="620"/>
      <c r="K7" s="620"/>
      <c r="L7" s="84" t="s">
        <v>0</v>
      </c>
    </row>
    <row r="8" spans="1:12">
      <c r="A8" s="621"/>
      <c r="B8" s="621"/>
      <c r="C8" s="621"/>
      <c r="D8" s="621"/>
      <c r="E8" s="621"/>
      <c r="F8" s="621"/>
      <c r="G8" s="621"/>
      <c r="H8" s="621"/>
      <c r="I8" s="621"/>
      <c r="J8" s="621"/>
      <c r="K8" s="621"/>
      <c r="L8" s="84" t="s">
        <v>0</v>
      </c>
    </row>
    <row r="9" spans="1:12" ht="40.5" customHeight="1">
      <c r="A9" s="634" t="s">
        <v>36</v>
      </c>
      <c r="B9" s="629" t="s">
        <v>177</v>
      </c>
      <c r="C9" s="630"/>
      <c r="D9" s="629" t="s">
        <v>171</v>
      </c>
      <c r="E9" s="630"/>
      <c r="F9" s="626" t="s">
        <v>161</v>
      </c>
      <c r="G9" s="627"/>
      <c r="H9" s="627"/>
      <c r="I9" s="627"/>
      <c r="J9" s="627"/>
      <c r="K9" s="628"/>
      <c r="L9" s="84" t="s">
        <v>0</v>
      </c>
    </row>
    <row r="10" spans="1:12">
      <c r="A10" s="635"/>
      <c r="B10" s="622" t="s">
        <v>19</v>
      </c>
      <c r="C10" s="622" t="s">
        <v>20</v>
      </c>
      <c r="D10" s="622" t="s">
        <v>19</v>
      </c>
      <c r="E10" s="622" t="s">
        <v>20</v>
      </c>
      <c r="F10" s="624" t="s">
        <v>9</v>
      </c>
      <c r="G10" s="618" t="s">
        <v>101</v>
      </c>
      <c r="H10" s="618" t="s">
        <v>17</v>
      </c>
      <c r="I10" s="618" t="s">
        <v>18</v>
      </c>
      <c r="J10" s="632" t="s">
        <v>19</v>
      </c>
      <c r="K10" s="624" t="s">
        <v>20</v>
      </c>
      <c r="L10" s="84" t="s">
        <v>0</v>
      </c>
    </row>
    <row r="11" spans="1:12" ht="27" customHeight="1">
      <c r="A11" s="636"/>
      <c r="B11" s="623"/>
      <c r="C11" s="623"/>
      <c r="D11" s="623"/>
      <c r="E11" s="623"/>
      <c r="F11" s="625"/>
      <c r="G11" s="619"/>
      <c r="H11" s="619"/>
      <c r="I11" s="619"/>
      <c r="J11" s="633"/>
      <c r="K11" s="631"/>
      <c r="L11" s="84" t="s">
        <v>0</v>
      </c>
    </row>
    <row r="12" spans="1:12" ht="19.899999999999999" customHeight="1">
      <c r="A12" s="148" t="s">
        <v>23</v>
      </c>
      <c r="B12" s="99">
        <v>11</v>
      </c>
      <c r="C12" s="99"/>
      <c r="D12" s="99">
        <v>11</v>
      </c>
      <c r="E12" s="99"/>
      <c r="F12" s="99"/>
      <c r="G12" s="99"/>
      <c r="H12" s="99"/>
      <c r="I12" s="99"/>
      <c r="J12" s="99">
        <v>11</v>
      </c>
      <c r="K12" s="100"/>
      <c r="L12" s="84" t="s">
        <v>0</v>
      </c>
    </row>
    <row r="13" spans="1:12" ht="19.899999999999999" customHeight="1">
      <c r="A13" s="337" t="s">
        <v>131</v>
      </c>
      <c r="B13" s="338">
        <v>67</v>
      </c>
      <c r="C13" s="338"/>
      <c r="D13" s="338">
        <v>79</v>
      </c>
      <c r="E13" s="338"/>
      <c r="F13" s="338"/>
      <c r="G13" s="338"/>
      <c r="H13" s="338"/>
      <c r="I13" s="338"/>
      <c r="J13" s="338">
        <v>79</v>
      </c>
      <c r="K13" s="339"/>
      <c r="L13" s="84" t="s">
        <v>0</v>
      </c>
    </row>
    <row r="14" spans="1:12" ht="19.899999999999999" customHeight="1">
      <c r="A14" s="337" t="s">
        <v>132</v>
      </c>
      <c r="B14" s="338">
        <v>7</v>
      </c>
      <c r="C14" s="338"/>
      <c r="D14" s="338">
        <v>7</v>
      </c>
      <c r="E14" s="338"/>
      <c r="F14" s="338"/>
      <c r="G14" s="338"/>
      <c r="H14" s="338"/>
      <c r="I14" s="338"/>
      <c r="J14" s="338">
        <v>7</v>
      </c>
      <c r="K14" s="339"/>
      <c r="L14" s="84" t="s">
        <v>0</v>
      </c>
    </row>
    <row r="15" spans="1:12" ht="19.899999999999999" customHeight="1">
      <c r="A15" s="337" t="s">
        <v>80</v>
      </c>
      <c r="B15" s="338">
        <v>236</v>
      </c>
      <c r="C15" s="338"/>
      <c r="D15" s="338">
        <v>236</v>
      </c>
      <c r="E15" s="338"/>
      <c r="F15" s="338"/>
      <c r="G15" s="338"/>
      <c r="H15" s="338"/>
      <c r="I15" s="338"/>
      <c r="J15" s="338">
        <v>236</v>
      </c>
      <c r="K15" s="339"/>
      <c r="L15" s="84" t="s">
        <v>0</v>
      </c>
    </row>
    <row r="16" spans="1:12" ht="19.899999999999999" customHeight="1">
      <c r="A16" s="340" t="s">
        <v>81</v>
      </c>
      <c r="B16" s="338">
        <v>13</v>
      </c>
      <c r="C16" s="338"/>
      <c r="D16" s="338">
        <v>13</v>
      </c>
      <c r="E16" s="338"/>
      <c r="F16" s="338"/>
      <c r="G16" s="338"/>
      <c r="H16" s="338"/>
      <c r="I16" s="338"/>
      <c r="J16" s="338">
        <v>13</v>
      </c>
      <c r="K16" s="339"/>
      <c r="L16" s="84" t="s">
        <v>0</v>
      </c>
    </row>
    <row r="17" spans="1:14" ht="19.899999999999999" customHeight="1">
      <c r="A17" s="337" t="s">
        <v>82</v>
      </c>
      <c r="B17" s="338">
        <v>1</v>
      </c>
      <c r="C17" s="338"/>
      <c r="D17" s="338">
        <v>1</v>
      </c>
      <c r="E17" s="338"/>
      <c r="F17" s="338"/>
      <c r="G17" s="338"/>
      <c r="H17" s="338"/>
      <c r="I17" s="338"/>
      <c r="J17" s="338">
        <v>1</v>
      </c>
      <c r="K17" s="339"/>
      <c r="L17" s="84" t="s">
        <v>0</v>
      </c>
    </row>
    <row r="18" spans="1:14" ht="19.899999999999999" customHeight="1">
      <c r="A18" s="337" t="s">
        <v>95</v>
      </c>
      <c r="B18" s="338">
        <v>8</v>
      </c>
      <c r="C18" s="338"/>
      <c r="D18" s="338">
        <v>8</v>
      </c>
      <c r="E18" s="338"/>
      <c r="F18" s="338"/>
      <c r="G18" s="338"/>
      <c r="H18" s="338"/>
      <c r="I18" s="338"/>
      <c r="J18" s="338">
        <v>8</v>
      </c>
      <c r="K18" s="339"/>
      <c r="L18" s="84" t="s">
        <v>0</v>
      </c>
    </row>
    <row r="19" spans="1:14" ht="19.899999999999999" customHeight="1">
      <c r="A19" s="337" t="s">
        <v>83</v>
      </c>
      <c r="B19" s="338">
        <v>3</v>
      </c>
      <c r="C19" s="338"/>
      <c r="D19" s="338">
        <v>4</v>
      </c>
      <c r="E19" s="338"/>
      <c r="F19" s="338"/>
      <c r="G19" s="338"/>
      <c r="H19" s="338"/>
      <c r="I19" s="338"/>
      <c r="J19" s="338">
        <v>4</v>
      </c>
      <c r="K19" s="339"/>
      <c r="L19" s="84" t="s">
        <v>0</v>
      </c>
    </row>
    <row r="20" spans="1:14" ht="19.899999999999999" customHeight="1" thickBot="1">
      <c r="A20" s="326" t="s">
        <v>30</v>
      </c>
      <c r="B20" s="327">
        <f t="shared" ref="B20:K20" si="0">SUM(B12:B19)</f>
        <v>346</v>
      </c>
      <c r="C20" s="329">
        <f t="shared" si="0"/>
        <v>0</v>
      </c>
      <c r="D20" s="331">
        <f t="shared" si="0"/>
        <v>359</v>
      </c>
      <c r="E20" s="329">
        <f t="shared" si="0"/>
        <v>0</v>
      </c>
      <c r="F20" s="331">
        <f t="shared" si="0"/>
        <v>0</v>
      </c>
      <c r="G20" s="329">
        <f t="shared" si="0"/>
        <v>0</v>
      </c>
      <c r="H20" s="331">
        <f t="shared" si="0"/>
        <v>0</v>
      </c>
      <c r="I20" s="329">
        <f t="shared" si="0"/>
        <v>0</v>
      </c>
      <c r="J20" s="331">
        <f t="shared" si="0"/>
        <v>359</v>
      </c>
      <c r="K20" s="329">
        <f t="shared" si="0"/>
        <v>0</v>
      </c>
      <c r="L20" s="85" t="s">
        <v>0</v>
      </c>
    </row>
    <row r="21" spans="1:14" ht="19.899999999999999" customHeight="1">
      <c r="A21" s="332" t="s">
        <v>120</v>
      </c>
      <c r="B21" s="333">
        <v>345</v>
      </c>
      <c r="C21" s="334"/>
      <c r="D21" s="333">
        <v>358</v>
      </c>
      <c r="E21" s="334"/>
      <c r="F21" s="333"/>
      <c r="G21" s="334"/>
      <c r="H21" s="333"/>
      <c r="I21" s="335">
        <f>G21+H21</f>
        <v>0</v>
      </c>
      <c r="J21" s="336">
        <v>358</v>
      </c>
      <c r="K21" s="335">
        <f>SUM(K13:K20)</f>
        <v>0</v>
      </c>
      <c r="L21" s="85" t="s">
        <v>0</v>
      </c>
      <c r="N21" s="288"/>
    </row>
    <row r="22" spans="1:14" ht="19.899999999999999" customHeight="1">
      <c r="A22" s="341" t="s">
        <v>133</v>
      </c>
      <c r="B22" s="342">
        <v>1</v>
      </c>
      <c r="C22" s="343"/>
      <c r="D22" s="342">
        <v>1</v>
      </c>
      <c r="E22" s="343"/>
      <c r="F22" s="342"/>
      <c r="G22" s="343"/>
      <c r="H22" s="342"/>
      <c r="I22" s="344"/>
      <c r="J22" s="345">
        <v>1</v>
      </c>
      <c r="K22" s="344"/>
      <c r="L22" s="84" t="s">
        <v>0</v>
      </c>
    </row>
    <row r="23" spans="1:14" s="11" customFormat="1" ht="19.899999999999999" customHeight="1">
      <c r="A23" s="199" t="s">
        <v>30</v>
      </c>
      <c r="B23" s="328">
        <f t="shared" ref="B23:K23" si="1">SUM(B21:B22)</f>
        <v>346</v>
      </c>
      <c r="C23" s="330">
        <f t="shared" si="1"/>
        <v>0</v>
      </c>
      <c r="D23" s="328">
        <f t="shared" si="1"/>
        <v>359</v>
      </c>
      <c r="E23" s="330">
        <f t="shared" si="1"/>
        <v>0</v>
      </c>
      <c r="F23" s="328">
        <f t="shared" si="1"/>
        <v>0</v>
      </c>
      <c r="G23" s="330">
        <f t="shared" si="1"/>
        <v>0</v>
      </c>
      <c r="H23" s="328">
        <f t="shared" si="1"/>
        <v>0</v>
      </c>
      <c r="I23" s="330">
        <f t="shared" si="1"/>
        <v>0</v>
      </c>
      <c r="J23" s="328">
        <f t="shared" si="1"/>
        <v>359</v>
      </c>
      <c r="K23" s="330">
        <f t="shared" si="1"/>
        <v>0</v>
      </c>
      <c r="L23" s="84" t="s">
        <v>16</v>
      </c>
    </row>
    <row r="24" spans="1:14" s="11" customFormat="1">
      <c r="A24" s="644"/>
      <c r="B24" s="644"/>
      <c r="C24" s="644"/>
      <c r="D24" s="644"/>
      <c r="E24" s="644"/>
      <c r="F24" s="644"/>
      <c r="G24" s="644"/>
      <c r="H24" s="644"/>
      <c r="I24" s="644"/>
      <c r="J24" s="644"/>
      <c r="K24" s="644"/>
      <c r="L24" s="84"/>
    </row>
    <row r="25" spans="1:14" s="11" customFormat="1">
      <c r="L25" s="85"/>
    </row>
    <row r="26" spans="1:14" s="11" customFormat="1">
      <c r="A26" s="33"/>
      <c r="B26" s="102"/>
      <c r="C26" s="102"/>
      <c r="D26" s="102"/>
      <c r="E26" s="102"/>
      <c r="F26" s="102"/>
      <c r="G26" s="102"/>
      <c r="H26" s="102"/>
      <c r="I26" s="102"/>
      <c r="J26" s="102"/>
      <c r="K26" s="102"/>
      <c r="L26" s="85"/>
    </row>
    <row r="27" spans="1:14" s="11" customFormat="1" ht="12" customHeight="1">
      <c r="A27" s="136"/>
      <c r="B27" s="102"/>
      <c r="C27" s="102"/>
      <c r="D27" s="102"/>
      <c r="E27" s="102"/>
      <c r="F27" s="102"/>
      <c r="G27" s="102"/>
      <c r="H27" s="102"/>
      <c r="I27" s="102"/>
      <c r="J27" s="102"/>
      <c r="K27" s="102"/>
      <c r="L27" s="85"/>
    </row>
    <row r="28" spans="1:14" s="11" customFormat="1" ht="12" customHeight="1">
      <c r="A28" s="136"/>
      <c r="B28" s="102"/>
      <c r="C28" s="102"/>
      <c r="D28" s="102"/>
      <c r="E28" s="102"/>
      <c r="F28" s="102"/>
      <c r="G28" s="102"/>
      <c r="H28" s="102"/>
      <c r="I28" s="102"/>
      <c r="J28" s="102"/>
      <c r="K28" s="102"/>
      <c r="L28" s="85"/>
    </row>
    <row r="29" spans="1:14" s="11" customFormat="1" ht="12" customHeight="1">
      <c r="A29" s="40"/>
      <c r="B29" s="41"/>
      <c r="C29" s="41"/>
      <c r="D29" s="41"/>
      <c r="E29" s="41"/>
      <c r="F29" s="41"/>
      <c r="G29" s="41"/>
      <c r="H29" s="41"/>
      <c r="I29" s="41"/>
      <c r="J29" s="41"/>
      <c r="K29" s="41"/>
      <c r="L29" s="85"/>
    </row>
    <row r="30" spans="1:14" s="11" customFormat="1" ht="15.75">
      <c r="A30" s="64"/>
      <c r="B30" s="65"/>
      <c r="C30" s="65"/>
      <c r="D30" s="65"/>
      <c r="E30" s="65"/>
      <c r="F30" s="65"/>
      <c r="G30" s="65"/>
      <c r="H30" s="65"/>
      <c r="I30" s="65"/>
      <c r="J30" s="65"/>
      <c r="K30" s="65"/>
      <c r="L30" s="85"/>
    </row>
    <row r="31" spans="1:14" ht="71.25" customHeight="1">
      <c r="A31" s="532"/>
      <c r="B31" s="532"/>
      <c r="C31" s="532"/>
      <c r="D31" s="532"/>
      <c r="E31" s="532"/>
      <c r="F31" s="532"/>
      <c r="G31" s="532"/>
      <c r="H31" s="532"/>
      <c r="I31" s="532"/>
      <c r="J31" s="532"/>
      <c r="K31" s="532"/>
    </row>
    <row r="32" spans="1:14" ht="39.75" customHeight="1">
      <c r="A32" s="532"/>
      <c r="B32" s="532"/>
      <c r="C32" s="532"/>
      <c r="D32" s="532"/>
      <c r="E32" s="532"/>
      <c r="F32" s="532"/>
      <c r="G32" s="532"/>
      <c r="H32" s="532"/>
      <c r="I32" s="532"/>
      <c r="J32" s="532"/>
      <c r="K32" s="532"/>
    </row>
    <row r="33" spans="1:11" ht="58.5" customHeight="1">
      <c r="A33" s="532"/>
      <c r="B33" s="532"/>
      <c r="C33" s="532"/>
      <c r="D33" s="532"/>
      <c r="E33" s="532"/>
      <c r="F33" s="532"/>
      <c r="G33" s="532"/>
      <c r="H33" s="532"/>
      <c r="I33" s="532"/>
      <c r="J33" s="532"/>
      <c r="K33" s="532"/>
    </row>
    <row r="34" spans="1:11" ht="69" customHeight="1">
      <c r="A34" s="532"/>
      <c r="B34" s="532"/>
      <c r="C34" s="532"/>
      <c r="D34" s="532"/>
      <c r="E34" s="532"/>
      <c r="F34" s="532"/>
      <c r="G34" s="532"/>
      <c r="H34" s="532"/>
      <c r="I34" s="532"/>
      <c r="J34" s="532"/>
      <c r="K34" s="532"/>
    </row>
    <row r="35" spans="1:11">
      <c r="A35" s="58"/>
      <c r="B35" s="51"/>
      <c r="C35" s="51"/>
      <c r="D35" s="51"/>
      <c r="E35" s="51"/>
      <c r="F35" s="51"/>
      <c r="G35" s="51"/>
      <c r="H35" s="51"/>
      <c r="I35" s="51"/>
      <c r="J35" s="51"/>
      <c r="K35" s="51"/>
    </row>
    <row r="37" spans="1:11">
      <c r="A37" s="288"/>
      <c r="K37" s="71"/>
    </row>
  </sheetData>
  <customSheetViews>
    <customSheetView guid="{68D6E89C-5B15-4C35-9CD8-F5F4F27258FD}" scale="75" showPageBreaks="1" fitToPage="1" printArea="1" view="pageBreakPreview">
      <pane xSplit="1" ySplit="11" topLeftCell="B12" activePane="bottomRight" state="frozen"/>
      <selection pane="bottomRight" activeCell="A12" sqref="A12"/>
      <pageMargins left="0.75" right="0.75" top="1" bottom="1" header="0.5" footer="0.5"/>
      <printOptions horizontalCentered="1"/>
      <pageSetup scale="71" orientation="landscape" r:id="rId1"/>
      <headerFooter alignWithMargins="0">
        <oddFooter>&amp;C&amp;"Times New Roman,Regular"Exhibit I - Detail of Permanent Positions by Category</oddFooter>
      </headerFooter>
    </customSheetView>
    <customSheetView guid="{4148B88B-8ED7-4FDE-9459-DEB244AD0552}" scale="75" showPageBreaks="1" fitToPage="1" printArea="1" view="pageBreakPreview">
      <pane xSplit="1" ySplit="11" topLeftCell="B40" activePane="bottomRight" state="frozen"/>
      <selection pane="bottomRight" activeCell="A47" sqref="A47"/>
      <pageMargins left="0.75" right="0.75" top="1" bottom="1" header="0.5" footer="0.5"/>
      <printOptions horizontalCentered="1"/>
      <pageSetup scale="71" orientation="landscape" r:id="rId2"/>
      <headerFooter alignWithMargins="0">
        <oddFooter>&amp;C&amp;"Times New Roman,Regular"Exhibit I - Detail of Permanent Positions by Category</oddFooter>
      </headerFooter>
    </customSheetView>
    <customSheetView guid="{56C0A34E-45B4-448B-85E5-70B3A8E63333}" scale="75" showPageBreaks="1" fitToPage="1" printArea="1" view="pageBreakPreview">
      <pane xSplit="1" ySplit="11" topLeftCell="B12" activePane="bottomRight" state="frozen"/>
      <selection pane="bottomRight" activeCell="A48" sqref="A48"/>
      <pageMargins left="0.75" right="0.75" top="1" bottom="1" header="0.5" footer="0.5"/>
      <printOptions horizontalCentered="1"/>
      <pageSetup scale="71" orientation="landscape" r:id="rId3"/>
      <headerFooter alignWithMargins="0">
        <oddFooter>&amp;C&amp;"Times New Roman,Regular"Exhibit I - Detail of Permanent Positions by Category</oddFooter>
      </headerFooter>
    </customSheetView>
    <customSheetView guid="{3118AF25-8423-420A-806A-487665220C68}" scale="75" showPageBreaks="1" fitToPage="1" printArea="1" view="pageBreakPreview">
      <pane xSplit="1" ySplit="11" topLeftCell="B12" activePane="bottomRight" state="frozen"/>
      <selection pane="bottomRight" activeCell="J20" sqref="J20"/>
      <pageMargins left="0.75" right="0.75" top="1" bottom="1" header="0.5" footer="0.5"/>
      <printOptions horizontalCentered="1"/>
      <pageSetup scale="71" orientation="landscape" r:id="rId4"/>
      <headerFooter alignWithMargins="0">
        <oddFooter>&amp;C&amp;"Times New Roman,Regular"Exhibit I - Detail of Permanent Positions by Category</oddFooter>
      </headerFooter>
    </customSheetView>
    <customSheetView guid="{12C66D54-5067-4346-818B-6EAB1C8A9183}"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5"/>
      <headerFooter alignWithMargins="0">
        <oddFooter>&amp;C&amp;"Times New Roman,Regular"Exhibit I - Detail of Permanent Positions by Category</oddFooter>
      </headerFooter>
    </customSheetView>
  </customSheetViews>
  <mergeCells count="27">
    <mergeCell ref="A34:K34"/>
    <mergeCell ref="A31:K31"/>
    <mergeCell ref="A32:K32"/>
    <mergeCell ref="A33:K33"/>
    <mergeCell ref="A24:K2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1" orientation="landscape" r:id="rId6"/>
  <headerFooter alignWithMargins="0">
    <oddFooter>&amp;C&amp;"Times New Roman,Regular"Exhibit I - Detail of Permanent Positions by Category</oddFooter>
  </headerFooter>
</worksheet>
</file>

<file path=xl/worksheets/sheet9.xml><?xml version="1.0" encoding="utf-8"?>
<worksheet xmlns="http://schemas.openxmlformats.org/spreadsheetml/2006/main" xmlns:r="http://schemas.openxmlformats.org/officeDocument/2006/relationships">
  <sheetPr codeName="Sheet15"/>
  <dimension ref="A1:T33"/>
  <sheetViews>
    <sheetView view="pageBreakPreview" zoomScale="55" zoomScaleNormal="75" zoomScaleSheetLayoutView="55" workbookViewId="0">
      <pane xSplit="1" ySplit="10" topLeftCell="B11" activePane="bottomRight" state="frozen"/>
      <selection pane="topRight" activeCell="B1" sqref="B1"/>
      <selection pane="bottomLeft" activeCell="A11" sqref="A11"/>
      <selection pane="bottomRight" activeCell="L29" sqref="L29"/>
    </sheetView>
  </sheetViews>
  <sheetFormatPr defaultRowHeight="15"/>
  <cols>
    <col min="1" max="1" width="60.6640625" customWidth="1"/>
    <col min="2" max="2" width="12.6640625" customWidth="1"/>
    <col min="3" max="3" width="15.6640625" style="48" customWidth="1"/>
    <col min="4" max="4" width="12.6640625" customWidth="1"/>
    <col min="5" max="5" width="15.6640625" style="48" customWidth="1"/>
    <col min="6" max="6" width="0.6640625" style="83" customWidth="1"/>
  </cols>
  <sheetData>
    <row r="1" spans="1:6" ht="20.25">
      <c r="A1" s="151" t="s">
        <v>21</v>
      </c>
      <c r="B1" s="220"/>
      <c r="C1" s="292"/>
      <c r="D1" s="220"/>
      <c r="E1" s="293"/>
      <c r="F1" s="80" t="s">
        <v>0</v>
      </c>
    </row>
    <row r="2" spans="1:6" ht="13.15" customHeight="1">
      <c r="A2" s="661"/>
      <c r="B2" s="661"/>
      <c r="C2" s="661"/>
      <c r="D2" s="661"/>
      <c r="E2" s="662"/>
      <c r="F2" s="80" t="s">
        <v>0</v>
      </c>
    </row>
    <row r="3" spans="1:6" ht="18.75">
      <c r="A3" s="638" t="s">
        <v>4</v>
      </c>
      <c r="B3" s="638"/>
      <c r="C3" s="638"/>
      <c r="D3" s="638"/>
      <c r="E3" s="638"/>
      <c r="F3" s="80" t="s">
        <v>0</v>
      </c>
    </row>
    <row r="4" spans="1:6" ht="16.5">
      <c r="A4" s="640" t="s">
        <v>189</v>
      </c>
      <c r="B4" s="640"/>
      <c r="C4" s="640"/>
      <c r="D4" s="640"/>
      <c r="E4" s="640"/>
      <c r="F4" s="80" t="s">
        <v>0</v>
      </c>
    </row>
    <row r="5" spans="1:6" ht="16.5">
      <c r="A5" s="640" t="str">
        <f>+'B. Summary of Requirements '!A6</f>
        <v>Salaries and Expenses</v>
      </c>
      <c r="B5" s="640"/>
      <c r="C5" s="640"/>
      <c r="D5" s="640"/>
      <c r="E5" s="640"/>
      <c r="F5" s="80" t="s">
        <v>0</v>
      </c>
    </row>
    <row r="6" spans="1:6">
      <c r="A6" s="663" t="s">
        <v>111</v>
      </c>
      <c r="B6" s="663"/>
      <c r="C6" s="663"/>
      <c r="D6" s="663"/>
      <c r="E6" s="663"/>
      <c r="F6" s="80" t="s">
        <v>0</v>
      </c>
    </row>
    <row r="7" spans="1:6">
      <c r="A7" s="651"/>
      <c r="B7" s="651"/>
      <c r="C7" s="651"/>
      <c r="D7" s="651"/>
      <c r="E7" s="651"/>
      <c r="F7" s="80" t="s">
        <v>0</v>
      </c>
    </row>
    <row r="8" spans="1:6" ht="15.75" customHeight="1">
      <c r="A8" s="654" t="s">
        <v>110</v>
      </c>
      <c r="B8" s="657"/>
      <c r="C8" s="658"/>
      <c r="D8" s="647" t="s">
        <v>78</v>
      </c>
      <c r="E8" s="648"/>
      <c r="F8" s="80" t="s">
        <v>0</v>
      </c>
    </row>
    <row r="9" spans="1:6" ht="36" customHeight="1">
      <c r="A9" s="655"/>
      <c r="B9" s="659" t="s">
        <v>199</v>
      </c>
      <c r="C9" s="660"/>
      <c r="D9" s="649"/>
      <c r="E9" s="650"/>
      <c r="F9" s="80" t="s">
        <v>0</v>
      </c>
    </row>
    <row r="10" spans="1:6" ht="36" customHeight="1" thickBot="1">
      <c r="A10" s="656"/>
      <c r="B10" s="150" t="s">
        <v>127</v>
      </c>
      <c r="C10" s="302" t="s">
        <v>109</v>
      </c>
      <c r="D10" s="149" t="s">
        <v>127</v>
      </c>
      <c r="E10" s="309" t="s">
        <v>109</v>
      </c>
      <c r="F10" s="80" t="s">
        <v>0</v>
      </c>
    </row>
    <row r="11" spans="1:6" ht="18" customHeight="1">
      <c r="A11" s="425" t="s">
        <v>59</v>
      </c>
      <c r="B11" s="103">
        <v>0</v>
      </c>
      <c r="C11" s="304">
        <v>0</v>
      </c>
      <c r="D11" s="103">
        <f>SUM(B11)</f>
        <v>0</v>
      </c>
      <c r="E11" s="310">
        <f>SUM(C11)</f>
        <v>0</v>
      </c>
      <c r="F11" s="80" t="s">
        <v>0</v>
      </c>
    </row>
    <row r="12" spans="1:6" ht="18" customHeight="1">
      <c r="A12" s="425" t="s">
        <v>64</v>
      </c>
      <c r="B12" s="103">
        <v>0</v>
      </c>
      <c r="C12" s="304">
        <v>0</v>
      </c>
      <c r="D12" s="103">
        <f t="shared" ref="D12:D23" si="0">SUM(B12)</f>
        <v>0</v>
      </c>
      <c r="E12" s="310">
        <f t="shared" ref="E12:E23" si="1">SUM(C12)</f>
        <v>0</v>
      </c>
      <c r="F12" s="80" t="s">
        <v>0</v>
      </c>
    </row>
    <row r="13" spans="1:6" ht="18" customHeight="1">
      <c r="A13" s="425" t="s">
        <v>60</v>
      </c>
      <c r="B13" s="103">
        <v>0</v>
      </c>
      <c r="C13" s="304">
        <v>0</v>
      </c>
      <c r="D13" s="103">
        <f t="shared" si="0"/>
        <v>0</v>
      </c>
      <c r="E13" s="310">
        <f t="shared" si="1"/>
        <v>0</v>
      </c>
      <c r="F13" s="80" t="s">
        <v>0</v>
      </c>
    </row>
    <row r="14" spans="1:6" ht="18" customHeight="1">
      <c r="A14" s="425" t="s">
        <v>65</v>
      </c>
      <c r="B14" s="103">
        <v>0</v>
      </c>
      <c r="C14" s="304">
        <v>0</v>
      </c>
      <c r="D14" s="103">
        <f t="shared" si="0"/>
        <v>0</v>
      </c>
      <c r="E14" s="310">
        <f t="shared" si="1"/>
        <v>0</v>
      </c>
      <c r="F14" s="80" t="s">
        <v>0</v>
      </c>
    </row>
    <row r="15" spans="1:6" ht="18" customHeight="1">
      <c r="A15" s="425" t="s">
        <v>66</v>
      </c>
      <c r="B15" s="103">
        <v>0</v>
      </c>
      <c r="C15" s="304">
        <v>0</v>
      </c>
      <c r="D15" s="103">
        <f t="shared" si="0"/>
        <v>0</v>
      </c>
      <c r="E15" s="310">
        <f t="shared" si="1"/>
        <v>0</v>
      </c>
      <c r="F15" s="80" t="s">
        <v>0</v>
      </c>
    </row>
    <row r="16" spans="1:6" ht="18" customHeight="1">
      <c r="A16" s="425" t="s">
        <v>61</v>
      </c>
      <c r="B16" s="103">
        <v>0</v>
      </c>
      <c r="C16" s="304">
        <v>0</v>
      </c>
      <c r="D16" s="103">
        <f t="shared" si="0"/>
        <v>0</v>
      </c>
      <c r="E16" s="310">
        <f t="shared" si="1"/>
        <v>0</v>
      </c>
      <c r="F16" s="80" t="s">
        <v>0</v>
      </c>
    </row>
    <row r="17" spans="1:20" ht="18" customHeight="1">
      <c r="A17" s="425" t="s">
        <v>67</v>
      </c>
      <c r="B17" s="103">
        <v>0</v>
      </c>
      <c r="C17" s="304">
        <v>0</v>
      </c>
      <c r="D17" s="103">
        <f t="shared" si="0"/>
        <v>0</v>
      </c>
      <c r="E17" s="310">
        <f t="shared" si="1"/>
        <v>0</v>
      </c>
      <c r="F17" s="80" t="s">
        <v>0</v>
      </c>
    </row>
    <row r="18" spans="1:20" ht="18" customHeight="1">
      <c r="A18" s="425" t="s">
        <v>68</v>
      </c>
      <c r="B18" s="103">
        <v>0</v>
      </c>
      <c r="C18" s="304">
        <v>-192</v>
      </c>
      <c r="D18" s="103">
        <f t="shared" si="0"/>
        <v>0</v>
      </c>
      <c r="E18" s="310">
        <f t="shared" si="1"/>
        <v>-192</v>
      </c>
      <c r="F18" s="80" t="s">
        <v>0</v>
      </c>
    </row>
    <row r="19" spans="1:20" ht="18" customHeight="1">
      <c r="A19" s="425" t="s">
        <v>63</v>
      </c>
      <c r="B19" s="103">
        <v>0</v>
      </c>
      <c r="C19" s="304">
        <v>0</v>
      </c>
      <c r="D19" s="103">
        <f t="shared" si="0"/>
        <v>0</v>
      </c>
      <c r="E19" s="310">
        <f t="shared" si="1"/>
        <v>0</v>
      </c>
      <c r="F19" s="80" t="s">
        <v>0</v>
      </c>
    </row>
    <row r="20" spans="1:20" ht="18" customHeight="1">
      <c r="A20" s="425" t="s">
        <v>69</v>
      </c>
      <c r="B20" s="103">
        <v>0</v>
      </c>
      <c r="C20" s="304">
        <v>0</v>
      </c>
      <c r="D20" s="103">
        <f t="shared" si="0"/>
        <v>0</v>
      </c>
      <c r="E20" s="310">
        <f t="shared" si="1"/>
        <v>0</v>
      </c>
      <c r="F20" s="80" t="s">
        <v>0</v>
      </c>
    </row>
    <row r="21" spans="1:20" ht="18" customHeight="1">
      <c r="A21" s="425" t="s">
        <v>71</v>
      </c>
      <c r="B21" s="103">
        <v>0</v>
      </c>
      <c r="C21" s="304">
        <v>0</v>
      </c>
      <c r="D21" s="103">
        <f t="shared" si="0"/>
        <v>0</v>
      </c>
      <c r="E21" s="310">
        <f t="shared" si="1"/>
        <v>0</v>
      </c>
      <c r="F21" s="80" t="s">
        <v>0</v>
      </c>
    </row>
    <row r="22" spans="1:20" ht="18" customHeight="1">
      <c r="A22" s="425" t="s">
        <v>70</v>
      </c>
      <c r="B22" s="103">
        <v>0</v>
      </c>
      <c r="C22" s="304">
        <v>0</v>
      </c>
      <c r="D22" s="103">
        <f t="shared" si="0"/>
        <v>0</v>
      </c>
      <c r="E22" s="310">
        <f t="shared" si="1"/>
        <v>0</v>
      </c>
      <c r="F22" s="80" t="s">
        <v>0</v>
      </c>
    </row>
    <row r="23" spans="1:20" ht="18" customHeight="1">
      <c r="A23" s="426" t="s">
        <v>62</v>
      </c>
      <c r="B23" s="423">
        <v>0</v>
      </c>
      <c r="C23" s="305">
        <v>0</v>
      </c>
      <c r="D23" s="103">
        <f t="shared" si="0"/>
        <v>0</v>
      </c>
      <c r="E23" s="310">
        <f t="shared" si="1"/>
        <v>0</v>
      </c>
      <c r="F23" s="80" t="s">
        <v>0</v>
      </c>
    </row>
    <row r="24" spans="1:20" ht="16.5" thickBot="1">
      <c r="A24" s="427" t="s">
        <v>166</v>
      </c>
      <c r="B24" s="424">
        <f>SUM(B11:B23)</f>
        <v>0</v>
      </c>
      <c r="C24" s="306">
        <f>SUM(C11:C23)</f>
        <v>-192</v>
      </c>
      <c r="D24" s="127">
        <f>SUM(D11:D23)</f>
        <v>0</v>
      </c>
      <c r="E24" s="311">
        <f>SUM(E11:E23)</f>
        <v>-192</v>
      </c>
      <c r="F24" s="80" t="s">
        <v>16</v>
      </c>
    </row>
    <row r="25" spans="1:20">
      <c r="A25" s="652"/>
      <c r="B25" s="653"/>
      <c r="C25" s="653"/>
      <c r="D25" s="653"/>
      <c r="E25" s="653"/>
      <c r="F25" s="81"/>
      <c r="G25" s="17"/>
      <c r="H25" s="17"/>
      <c r="I25" s="17"/>
      <c r="J25" s="17"/>
      <c r="K25" s="17"/>
      <c r="L25" s="17"/>
      <c r="M25" s="17"/>
      <c r="N25" s="17"/>
      <c r="O25" s="17"/>
      <c r="P25" s="17"/>
      <c r="Q25" s="17"/>
      <c r="R25" s="17"/>
      <c r="S25" s="17"/>
      <c r="T25" s="17"/>
    </row>
    <row r="26" spans="1:20">
      <c r="A26" s="18"/>
      <c r="B26" s="18"/>
      <c r="C26" s="303"/>
      <c r="D26" s="18"/>
      <c r="E26" s="303"/>
      <c r="F26" s="82"/>
      <c r="G26" s="17"/>
      <c r="H26" s="17"/>
      <c r="I26" s="17"/>
      <c r="J26" s="17"/>
      <c r="K26" s="17"/>
      <c r="L26" s="17"/>
      <c r="M26" s="17"/>
      <c r="N26" s="17"/>
      <c r="O26" s="17"/>
      <c r="P26" s="17"/>
      <c r="Q26" s="17"/>
      <c r="R26" s="17"/>
      <c r="S26" s="17"/>
      <c r="T26" s="17"/>
    </row>
    <row r="28" spans="1:20" ht="18.75">
      <c r="A28" s="645"/>
      <c r="B28" s="645"/>
      <c r="C28" s="645"/>
      <c r="D28" s="57"/>
      <c r="E28" s="307"/>
    </row>
    <row r="29" spans="1:20" ht="18.75">
      <c r="A29" s="287"/>
      <c r="B29" s="287"/>
      <c r="C29" s="291"/>
      <c r="D29" s="57"/>
      <c r="E29" s="307"/>
    </row>
    <row r="30" spans="1:20" ht="141.75" customHeight="1">
      <c r="A30" s="646"/>
      <c r="B30" s="646"/>
      <c r="C30" s="646"/>
      <c r="D30" s="55"/>
      <c r="E30" s="308"/>
    </row>
    <row r="33" spans="5:5">
      <c r="E33" s="312"/>
    </row>
  </sheetData>
  <customSheetViews>
    <customSheetView guid="{68D6E89C-5B15-4C35-9CD8-F5F4F27258FD}" scale="55" showPageBreaks="1" printArea="1" view="pageBreakPreview">
      <pane xSplit="1" ySplit="10" topLeftCell="B11" activePane="bottomRight" state="frozen"/>
      <selection pane="bottomRight" activeCell="A17" sqref="A17"/>
      <pageMargins left="0.25" right="0.25" top="0.5" bottom="0.5" header="0.5" footer="0.5"/>
      <printOptions horizontalCentered="1"/>
      <pageSetup scale="70" fitToHeight="0" orientation="landscape" r:id="rId1"/>
      <headerFooter alignWithMargins="0">
        <oddFooter xml:space="preserve">&amp;C&amp;"Times New Roman,Regular"&amp;14Exhibit J - Financial Analysis of Program Changes&amp;12
</oddFooter>
      </headerFooter>
    </customSheetView>
    <customSheetView guid="{4148B88B-8ED7-4FDE-9459-DEB244AD0552}"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2"/>
      <headerFooter alignWithMargins="0">
        <oddFooter xml:space="preserve">&amp;C&amp;"Times New Roman,Regular"&amp;14Exhibit J - Financial Analysis of Program Changes&amp;12
</oddFooter>
      </headerFooter>
    </customSheetView>
    <customSheetView guid="{56C0A34E-45B4-448B-85E5-70B3A8E6333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3"/>
      <headerFooter alignWithMargins="0">
        <oddFooter xml:space="preserve">&amp;C&amp;"Times New Roman,Regular"&amp;14Exhibit J - Financial Analysis of Program Changes&amp;12
</oddFooter>
      </headerFooter>
    </customSheetView>
    <customSheetView guid="{3118AF25-8423-420A-806A-487665220C68}" scale="55" showPageBreaks="1" fitToPage="1" printArea="1" view="pageBreakPreview">
      <pane xSplit="1" ySplit="10" topLeftCell="B11" activePane="bottomRight" state="frozen"/>
      <selection pane="bottomRight" activeCell="W35" sqref="W35"/>
      <pageMargins left="0.25" right="0.25" top="0.5" bottom="0.5" header="0.5" footer="0.5"/>
      <printOptions horizontalCentered="1"/>
      <pageSetup scale="41" fitToHeight="0" orientation="landscape" r:id="rId4"/>
      <headerFooter alignWithMargins="0">
        <oddFooter xml:space="preserve">&amp;C&amp;"Times New Roman,Regular"&amp;14Exhibit J - Financial Analysis of Program Changes&amp;12
</oddFooter>
      </headerFooter>
    </customSheetView>
    <customSheetView guid="{12C66D54-5067-4346-818B-6EAB1C8A918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5"/>
      <headerFooter alignWithMargins="0">
        <oddFooter xml:space="preserve">&amp;C&amp;"Times New Roman,Regular"&amp;14Exhibit J - Financial Analysis of Program Changes&amp;12
</oddFooter>
      </headerFooter>
    </customSheetView>
  </customSheetViews>
  <mergeCells count="13">
    <mergeCell ref="A2:E2"/>
    <mergeCell ref="A4:E4"/>
    <mergeCell ref="A3:E3"/>
    <mergeCell ref="A5:E5"/>
    <mergeCell ref="A6:E6"/>
    <mergeCell ref="A28:C28"/>
    <mergeCell ref="A30:C30"/>
    <mergeCell ref="D8:E9"/>
    <mergeCell ref="A7:E7"/>
    <mergeCell ref="A25:E25"/>
    <mergeCell ref="A8:A10"/>
    <mergeCell ref="B8:C8"/>
    <mergeCell ref="B9:C9"/>
  </mergeCells>
  <phoneticPr fontId="0" type="noConversion"/>
  <printOptions horizontalCentered="1"/>
  <pageMargins left="0.25" right="0.25" top="0.5" bottom="0.5" header="0.5" footer="0.5"/>
  <pageSetup scale="70" fitToHeight="0" orientation="landscape" r:id="rId6"/>
  <headerFooter alignWithMargins="0">
    <oddFooter xml:space="preserve">&amp;C&amp;"Times New Roman,Regular"&amp;14Exhibit J - Financial Analysis of Program Changes&amp;12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A. Organization Chart</vt:lpstr>
      <vt:lpstr>B. Summary of Requirements </vt:lpstr>
      <vt:lpstr>C. Increases Offsets</vt:lpstr>
      <vt:lpstr>D. Strategic Goals &amp; Objectives</vt:lpstr>
      <vt:lpstr>E. ATB Justification</vt:lpstr>
      <vt:lpstr>F. 2011 Crosswalk</vt:lpstr>
      <vt:lpstr>G. 2012 Crosswalk</vt:lpstr>
      <vt:lpstr>I. Permanent Positions</vt:lpstr>
      <vt:lpstr>J. Financial Analysis</vt:lpstr>
      <vt:lpstr>K. Summary by Grade</vt:lpstr>
      <vt:lpstr>L. Summary by Object Class</vt:lpstr>
      <vt:lpstr>'B. Summary of Requirements '!DL</vt:lpstr>
      <vt:lpstr>'A. Organization Chart'!Print_Area</vt:lpstr>
      <vt:lpstr>'B. Summary of Requirements '!Print_Area</vt:lpstr>
      <vt:lpstr>'C. Increases Offsets'!Print_Area</vt:lpstr>
      <vt:lpstr>'D. Strategic Goals &amp; Objectives'!Print_Area</vt:lpstr>
      <vt:lpstr>'E. ATB Justification'!Print_Area</vt:lpstr>
      <vt:lpstr>'F. 2011 Crosswalk'!Print_Area</vt:lpstr>
      <vt:lpstr>'G. 2012 Crosswalk'!Print_Area</vt:lpstr>
      <vt:lpstr>'I. Permanent Positions'!Print_Area</vt:lpstr>
      <vt:lpstr>'J. Financial Analysis'!Print_Area</vt:lpstr>
      <vt:lpstr>'K. Summary by Grade'!Print_Area</vt:lpstr>
      <vt:lpstr>'L. Summary by Object Class'!Print_Area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jschmaus</cp:lastModifiedBy>
  <cp:lastPrinted>2012-02-07T19:18:42Z</cp:lastPrinted>
  <dcterms:created xsi:type="dcterms:W3CDTF">2003-08-28T20:51:00Z</dcterms:created>
  <dcterms:modified xsi:type="dcterms:W3CDTF">2012-02-08T18:25:13Z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