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510" windowWidth="10830" windowHeight="6375" tabRatio="888" activeTab="0"/>
  </bookViews>
  <sheets>
    <sheet name="B. Summary of Requirements " sheetId="1" r:id="rId1"/>
    <sheet name="C. Increases Offsets" sheetId="2" r:id="rId2"/>
    <sheet name="D. Strategic Goals &amp; Objectives" sheetId="3" r:id="rId3"/>
    <sheet name="F. 2007 Crosswalk" sheetId="4" r:id="rId4"/>
    <sheet name="G. 2008 Crosswalk" sheetId="5" r:id="rId5"/>
    <sheet name="J. Financial Analysis" sheetId="6" r:id="rId6"/>
    <sheet name="L. Summary by Object Class" sheetId="7" r:id="rId7"/>
  </sheets>
  <externalReferences>
    <externalReference r:id="rId10"/>
    <externalReference r:id="rId11"/>
  </externalReferences>
  <definedNames>
    <definedName name="ATTORNEYSUPP" localSheetId="0">#REF!</definedName>
    <definedName name="ATTORNEYSUPP">#REF!</definedName>
    <definedName name="DL" localSheetId="0">'B. Summary of Requirements '!$A$3:$AG$66</definedName>
    <definedName name="DL">#REF!</definedName>
    <definedName name="EXECSUPP" localSheetId="0">'B. Summary of Requirements '!#REF!</definedName>
    <definedName name="EXECSUPP" localSheetId="5">'[2]Sum of Req'!#REF!</definedName>
    <definedName name="EXECSUPP">#REF!</definedName>
    <definedName name="FY0711.1">#REF!</definedName>
    <definedName name="FY0711.5">#REF!</definedName>
    <definedName name="FY0712.1">#REF!</definedName>
    <definedName name="FY0721.0">#REF!</definedName>
    <definedName name="FY0722.0">#REF!</definedName>
    <definedName name="FY0723.1">#REF!</definedName>
    <definedName name="FY0723.2">#REF!</definedName>
    <definedName name="FY0723.3">#REF!</definedName>
    <definedName name="FY0724.0">#REF!</definedName>
    <definedName name="FY0725.2">#REF!</definedName>
    <definedName name="FY0725.3">#REF!</definedName>
    <definedName name="FY0725.6">#REF!</definedName>
    <definedName name="FY0726.0">#REF!</definedName>
    <definedName name="FY0731.0">#REF!</definedName>
    <definedName name="FY0732.0">#REF!</definedName>
    <definedName name="FY07Ling">#REF!</definedName>
    <definedName name="FY07Mult">#REF!</definedName>
    <definedName name="FY07PEPI">#REF!</definedName>
    <definedName name="FY07Tot">#REF!</definedName>
    <definedName name="FY07Train">#REF!</definedName>
    <definedName name="FY0811.1">#REF!</definedName>
    <definedName name="FY0811.5">#REF!</definedName>
    <definedName name="FY0812.1">#REF!</definedName>
    <definedName name="FY0821.0">#REF!</definedName>
    <definedName name="FY0822.0">#REF!</definedName>
    <definedName name="FY0823.1">#REF!</definedName>
    <definedName name="FY0823.2">#REF!</definedName>
    <definedName name="FY0823.3">#REF!</definedName>
    <definedName name="FY0824.0">#REF!</definedName>
    <definedName name="FY0825.2">#REF!</definedName>
    <definedName name="FY0825.3">#REF!</definedName>
    <definedName name="FY0825.6">#REF!</definedName>
    <definedName name="FY0826.0">#REF!</definedName>
    <definedName name="FY0831.0">#REF!</definedName>
    <definedName name="FY0832.0">#REF!</definedName>
    <definedName name="FY08Ling">#REF!</definedName>
    <definedName name="FY08Mult">#REF!</definedName>
    <definedName name="FY08PEPI">#REF!</definedName>
    <definedName name="FY08Tot">#REF!</definedName>
    <definedName name="FY08Train">#REF!</definedName>
    <definedName name="FY0911.1">#REF!</definedName>
    <definedName name="FY0911.5">#REF!</definedName>
    <definedName name="FY0912.1">#REF!</definedName>
    <definedName name="FY0921.0">#REF!</definedName>
    <definedName name="FY0922.0">#REF!</definedName>
    <definedName name="FY0923.1">#REF!</definedName>
    <definedName name="FY0923.2">#REF!</definedName>
    <definedName name="FY0923.3">#REF!</definedName>
    <definedName name="FY0924.0">#REF!</definedName>
    <definedName name="FY0925.2">#REF!</definedName>
    <definedName name="FY0925.3">#REF!</definedName>
    <definedName name="FY0925.6">#REF!</definedName>
    <definedName name="FY0926.0">#REF!</definedName>
    <definedName name="FY0931.0">#REF!</definedName>
    <definedName name="FY0932.0">#REF!</definedName>
    <definedName name="FY09Ling">#REF!</definedName>
    <definedName name="FY09Mult">#REF!</definedName>
    <definedName name="FY09PEPI">#REF!</definedName>
    <definedName name="FY09Tot">#REF!</definedName>
    <definedName name="FY09Train">#REF!</definedName>
    <definedName name="GAROLLUP" localSheetId="0">'B. Summary of Requirements '!#REF!</definedName>
    <definedName name="GAROLLUP" localSheetId="5">'[2]Sum of Req'!#REF!</definedName>
    <definedName name="GAROLLUP">#REF!</definedName>
    <definedName name="INTEL" localSheetId="0">'B. Summary of Requirements '!#REF!</definedName>
    <definedName name="INTEL" localSheetId="5">'[2]Sum of Req'!#REF!</definedName>
    <definedName name="INTEL">#REF!</definedName>
    <definedName name="JMD" localSheetId="0">'B. Summary of Requirements '!#REF!</definedName>
    <definedName name="JMD" localSheetId="5">'[2]Sum of Req'!#REF!</definedName>
    <definedName name="JMD">#REF!</definedName>
    <definedName name="PART">#REF!</definedName>
    <definedName name="POSBYCAT" localSheetId="0">#REF!</definedName>
    <definedName name="POSBYCAT" localSheetId="5">'[2]Summ Atty Agt'!#REF!</definedName>
    <definedName name="POSBYCAT">#REF!</definedName>
    <definedName name="_xlnm.Print_Area" localSheetId="0">'B. Summary of Requirements '!$A$1:$AH$75</definedName>
    <definedName name="_xlnm.Print_Area" localSheetId="1">'C. Increases Offsets'!$A$1:$L$19</definedName>
    <definedName name="_xlnm.Print_Area" localSheetId="2">'D. Strategic Goals &amp; Objectives'!$A$1:$Q$45</definedName>
    <definedName name="_xlnm.Print_Area" localSheetId="3">'F. 2007 Crosswalk'!$A$1:$R$28</definedName>
    <definedName name="_xlnm.Print_Area" localSheetId="4">'G. 2008 Crosswalk'!$A$1:$Q$25</definedName>
    <definedName name="_xlnm.Print_Area" localSheetId="5">'J. Financial Analysis'!$A$1:$J$12</definedName>
    <definedName name="_xlnm.Print_Area" localSheetId="6">'L. Summary by Object Class'!$A$1:$O$46</definedName>
    <definedName name="REIMPRO">#REF!</definedName>
    <definedName name="REIMSOR">#REF!</definedName>
  </definedNames>
  <calcPr fullCalcOnLoad="1"/>
</workbook>
</file>

<file path=xl/sharedStrings.xml><?xml version="1.0" encoding="utf-8"?>
<sst xmlns="http://schemas.openxmlformats.org/spreadsheetml/2006/main" count="728" uniqueCount="224">
  <si>
    <t>25.3 Purchases of goods &amp; services from Government accounts (Antennas, DHS Sec. Etc..)</t>
  </si>
  <si>
    <t>Government-wide reduction (0.59%)…………………………………………………………………………………………………………………………………………………………………………………..</t>
  </si>
  <si>
    <t>D………………………………………………………………………………………………………………………………………………………………………………………………………………………………………</t>
  </si>
  <si>
    <t>end of line</t>
  </si>
  <si>
    <t xml:space="preserve">          Total DIRECT requirements</t>
  </si>
  <si>
    <t xml:space="preserve"> .... </t>
  </si>
  <si>
    <t>PSOB Disability</t>
  </si>
  <si>
    <t>PSOB Education</t>
  </si>
  <si>
    <t>PSOB</t>
  </si>
  <si>
    <t>Unobligated balance, rescinded</t>
  </si>
  <si>
    <t>Unobligated balance, withdrawn</t>
  </si>
  <si>
    <t>Unobligated balance, expiring</t>
  </si>
  <si>
    <t>2007 Actuals</t>
  </si>
  <si>
    <t>Crosswalk of 2008 Availability</t>
  </si>
  <si>
    <t>2008 Availability</t>
  </si>
  <si>
    <t>end of page</t>
  </si>
  <si>
    <t>Financial Analysis of Program Changes</t>
  </si>
  <si>
    <t>Offset</t>
  </si>
  <si>
    <t>E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</t>
  </si>
  <si>
    <t>F……………………………………………………………………………………………………………………………………………………………………………………………</t>
  </si>
  <si>
    <t>Agt./Atty.</t>
  </si>
  <si>
    <t>Resources by Department of Justice Strategic Goal/Objective</t>
  </si>
  <si>
    <t>Program Offsets</t>
  </si>
  <si>
    <t>Offset 1</t>
  </si>
  <si>
    <t xml:space="preserve">1.2: </t>
  </si>
  <si>
    <t>1.1:</t>
  </si>
  <si>
    <t xml:space="preserve">3.1: </t>
  </si>
  <si>
    <t xml:space="preserve">4.1: </t>
  </si>
  <si>
    <t>Employee Performance………………………………………………………………………………………………………………………………………………………………………….</t>
  </si>
  <si>
    <t>Reduction applied to commerce Justice State appropriation (0.465%)…………………………………………………………………………………………………………………………………………………………………..</t>
  </si>
  <si>
    <t>Adjustments to Base</t>
  </si>
  <si>
    <t>Strategic Goal/Objective</t>
  </si>
  <si>
    <t>$000s</t>
  </si>
  <si>
    <t>Goal 1: Prevent Terrorism and Promote the Nation's Security</t>
  </si>
  <si>
    <t>Subtotal, Goal 1</t>
  </si>
  <si>
    <t>Goal 2: Enforce Federal Laws and Represent the Rights and
                 Interests of the American People</t>
  </si>
  <si>
    <t>2.2: Drugs</t>
  </si>
  <si>
    <t>2.3: White Collar Crime</t>
  </si>
  <si>
    <t>2.4: Civil Rights/Exploitation Crimes</t>
  </si>
  <si>
    <t>2.5: Federal Statutes</t>
  </si>
  <si>
    <t>2.6: Bankruptcy</t>
  </si>
  <si>
    <t>Subtotal, Goal 2</t>
  </si>
  <si>
    <t>Goal 3: Assist State, Local, and Tribal Efforts to Prevent or
                 Crime and Violence</t>
  </si>
  <si>
    <t>3.2: Drug Prevention and Treatment</t>
  </si>
  <si>
    <t>3.3: Crime Victim Services</t>
  </si>
  <si>
    <t>Subtotal, Goal 3</t>
  </si>
  <si>
    <t>Goal 4: Ensure the Fair and Efficient Operation of the 
                 Federal Justice System</t>
  </si>
  <si>
    <t>4.2: Apprehension of Fugitives</t>
  </si>
  <si>
    <t>4.3: Treatment of Detainees</t>
  </si>
  <si>
    <t>4.4: Federal Prison System</t>
  </si>
  <si>
    <t>4.5: Inmate Programs and Services</t>
  </si>
  <si>
    <t>4.6: Immigration</t>
  </si>
  <si>
    <t>Subtotal, Goal 4</t>
  </si>
  <si>
    <t>GRAND TOTAL</t>
  </si>
  <si>
    <t>Direct, Reimb. Other FTE</t>
  </si>
  <si>
    <t>Direct Amount $000s</t>
  </si>
  <si>
    <t>11.1  Direct FTE &amp; personnel compensation</t>
  </si>
  <si>
    <t xml:space="preserve">       Total </t>
  </si>
  <si>
    <t>Rescissions of Balances</t>
  </si>
  <si>
    <t>Office of Justice Programs</t>
  </si>
  <si>
    <r>
      <t>Transfer to Justice Assistance</t>
    </r>
    <r>
      <rPr>
        <sz val="12"/>
        <color indexed="8"/>
        <rFont val="Times New Roman"/>
        <family val="1"/>
      </rPr>
      <t xml:space="preserve">     </t>
    </r>
  </si>
  <si>
    <t>Total Transfer</t>
  </si>
  <si>
    <t>PSOB Death Benefits</t>
  </si>
  <si>
    <t>PSOB Disability Program</t>
  </si>
  <si>
    <t>PSOB Education Assistance</t>
  </si>
  <si>
    <t>PSOB Disability Benefits</t>
  </si>
  <si>
    <t>PSOB Education Benefits</t>
  </si>
  <si>
    <t xml:space="preserve">   41.0 Grants Subs. &amp; Contrib</t>
  </si>
  <si>
    <t xml:space="preserve">   1.3  Prosecute those who have committed, or intend to commit, terrorist acts in                                                                                                                                                                                                                                                                                                                             the United States  </t>
  </si>
  <si>
    <t>Perm. Pos.</t>
  </si>
  <si>
    <t>2007 Appropriation Enacted w/Rescissions and Supplementals</t>
  </si>
  <si>
    <t>2009 Adjustments to Base and Technical Adjustments</t>
  </si>
  <si>
    <t>2009 Increases</t>
  </si>
  <si>
    <t>2009 Offsets</t>
  </si>
  <si>
    <t>FY 2007 Enacted Without Rescissions</t>
  </si>
  <si>
    <t>Reprogrammings / Transfers</t>
  </si>
  <si>
    <t>Carryover/ Recoveries</t>
  </si>
  <si>
    <t>end of sheet</t>
  </si>
  <si>
    <t>Total Increases</t>
  </si>
  <si>
    <t xml:space="preserve">   J: Financial Analysis of Program Changes</t>
  </si>
  <si>
    <t>D: Resources by DOJ Strategic Goal and Strategic Objective</t>
  </si>
  <si>
    <t>B: Summary of Requirements</t>
  </si>
  <si>
    <t>2007 Enacted (with Rescissions, direct only)</t>
  </si>
  <si>
    <t>Total 2007 Revised Continuing Appropriations Resolution (with Rescissions)</t>
  </si>
  <si>
    <t>2008 Supplementals</t>
  </si>
  <si>
    <t>2009 Current Services</t>
  </si>
  <si>
    <t>2008 - 2009 Total Change</t>
  </si>
  <si>
    <t>Crosswalk of 2007 Availability</t>
  </si>
  <si>
    <t>2007 Availability</t>
  </si>
  <si>
    <t>Enacted Rescissions.  Funds rescinded as required by the Revised Continuing Appropriations Resolution, 2007 (P.L. 110-5).</t>
  </si>
  <si>
    <t>G: Crosswalk of 2008 Availability</t>
  </si>
  <si>
    <t>2009 Request</t>
  </si>
  <si>
    <t xml:space="preserve">  Total, 2009 program changes requested</t>
  </si>
  <si>
    <t>Goal 2: Prevent Crime, Enforce Federal Laws and Represent the 
              Rights and Interests of the American People</t>
  </si>
  <si>
    <t xml:space="preserve">Goal 3: Ensure the Fair and Efficient Administration of Justice
           </t>
  </si>
  <si>
    <r>
      <t xml:space="preserve">   1.1 Prevent, disrupt, and defeat terrorist operations before they occur</t>
    </r>
    <r>
      <rPr>
        <b/>
        <sz val="10"/>
        <rFont val="Times New Roman"/>
        <family val="1"/>
      </rPr>
      <t xml:space="preserve"> </t>
    </r>
  </si>
  <si>
    <t xml:space="preserve">   1.2  Strengthen partnerships to prevent, deter, and respond to terrorist incidents </t>
  </si>
  <si>
    <t xml:space="preserve">    1.4  Combat espionage against the United States </t>
  </si>
  <si>
    <t xml:space="preserve">   2.1  Strengthen partnerships for safer communities and enhance the Nation’s capacity to prevent, solve, and control crime </t>
  </si>
  <si>
    <t xml:space="preserve">   2.2  Reduce the threat, incidence, and prevalence of violent crime </t>
  </si>
  <si>
    <r>
      <t xml:space="preserve">   2.3  Prevent, suppress, and intervene in crimes against children</t>
    </r>
    <r>
      <rPr>
        <b/>
        <sz val="10"/>
        <rFont val="Times New Roman"/>
        <family val="1"/>
      </rPr>
      <t xml:space="preserve"> </t>
    </r>
  </si>
  <si>
    <t xml:space="preserve">   2.4  Reduce the threat, trafficking, use, and related violence of illegal drugs </t>
  </si>
  <si>
    <r>
      <t xml:space="preserve">   2.5 Combat public and corporate corruption, fraud, economic crime, and cybercrime</t>
    </r>
    <r>
      <rPr>
        <b/>
        <sz val="10"/>
        <rFont val="Times New Roman"/>
        <family val="1"/>
      </rPr>
      <t xml:space="preserve"> </t>
    </r>
  </si>
  <si>
    <t xml:space="preserve">   2.6 Uphold the civil and Constitutional rights of all Americans </t>
  </si>
  <si>
    <t xml:space="preserve">   2.7 Vigorously enforce and represent the interests of the United States in all matters over which the Department has jurisdiction </t>
  </si>
  <si>
    <t xml:space="preserve">   2.8 Protect the integrity and ensure the effective operation of the Nation’s bankruptcy system </t>
  </si>
  <si>
    <t xml:space="preserve">   3.1 Protect judges, witnesses, and other participants in federal proceedings, and ensure the appearance of criminal defendants for judicial proceedings or confinement </t>
  </si>
  <si>
    <r>
      <t xml:space="preserve">   3.2 Ensure the apprehension of fugitives from justice</t>
    </r>
    <r>
      <rPr>
        <b/>
        <sz val="10"/>
        <rFont val="Times New Roman"/>
        <family val="1"/>
      </rPr>
      <t xml:space="preserve"> </t>
    </r>
  </si>
  <si>
    <t>23.2 Moving/Lease Expirations/Contract Parking</t>
  </si>
  <si>
    <t xml:space="preserve">   3.4  Provide services and programs to facilitate inmates’ successful reintegration into society, consistent with community expectations and standards </t>
  </si>
  <si>
    <t xml:space="preserve">   3.5  Adjudicate all immigration cases promptly and impartially in accordance with due process </t>
  </si>
  <si>
    <t xml:space="preserve">   3.7  Uphold the rights and improve services to America’s crime victims </t>
  </si>
  <si>
    <t>Total Adjustments to Base and Technical Adjustments</t>
  </si>
  <si>
    <t>Increase/Decrease</t>
  </si>
  <si>
    <t>Decision Unit</t>
  </si>
  <si>
    <t>atb</t>
  </si>
  <si>
    <t>enhance</t>
  </si>
  <si>
    <t>FTE</t>
  </si>
  <si>
    <t>Total</t>
  </si>
  <si>
    <t>Transfers</t>
  </si>
  <si>
    <t>LEAP</t>
  </si>
  <si>
    <t>11.5  Total, Other personnel compensation</t>
  </si>
  <si>
    <t xml:space="preserve">     Other Compensation</t>
  </si>
  <si>
    <t xml:space="preserve">     Overtime</t>
  </si>
  <si>
    <t>11.8  Special personal services payments</t>
  </si>
  <si>
    <t>12.0  Personnel benefits</t>
  </si>
  <si>
    <t>21.0  Travel and transportation of persons</t>
  </si>
  <si>
    <t>22.0  Transportation of things</t>
  </si>
  <si>
    <t>23.3  Comm., util., &amp; other misc. charges</t>
  </si>
  <si>
    <t>24.0  Printing and reproduction</t>
  </si>
  <si>
    <t>25.1  Advisory and assistance services</t>
  </si>
  <si>
    <t>25.2 Other services</t>
  </si>
  <si>
    <t>26.0  Supplies and materials</t>
  </si>
  <si>
    <t>31.0  Equipment</t>
  </si>
  <si>
    <t xml:space="preserve">          Total obligations</t>
  </si>
  <si>
    <t>Unobligated balance, start of year</t>
  </si>
  <si>
    <t>Unobligated balance, end of year</t>
  </si>
  <si>
    <t>Recoveries of prior year obligations</t>
  </si>
  <si>
    <t>11.3  Other than full-time permanent</t>
  </si>
  <si>
    <t>Object Classes</t>
  </si>
  <si>
    <t>Other Object Classes:</t>
  </si>
  <si>
    <t>Total requirements must equal BA.  Include SF-1151 transfers.  Do not include recoveries or unobligated balances.</t>
  </si>
  <si>
    <t>2004 Unobligated balance, start of year, should tie to line 2A of the current SF-132.</t>
  </si>
  <si>
    <t>Relation of obligation to outlays data is based on SF-133 data.  For start of year, refer to line 12 of the SF-133.  End of year is of course not available yet (will be shown on line 14), but please provide an estimate.  Outlays = obligations+SOY-EOY, and must tie to entries on the Outyear Projections exhibit that follows.</t>
  </si>
  <si>
    <t>FY 2005 Appropriation Enacted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</si>
  <si>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Decision Unit 1</t>
  </si>
  <si>
    <t>Decision Unit 2</t>
  </si>
  <si>
    <t>Decision Unit 3</t>
  </si>
  <si>
    <t>Decision Unit 4</t>
  </si>
  <si>
    <t>Summary of Requirements by Object Class</t>
  </si>
  <si>
    <t>Overtime</t>
  </si>
  <si>
    <t>Program Changes</t>
  </si>
  <si>
    <t>Total Program Changes</t>
  </si>
  <si>
    <t>Subtotal Increases</t>
  </si>
  <si>
    <t>Subtotal Offsets</t>
  </si>
  <si>
    <t xml:space="preserve">   3.3  Provide for the safe, secure, and humane confinement of detained persons awaiting trial and/or sentencing, and those in the custody of the Federal Prison System </t>
  </si>
  <si>
    <t xml:space="preserve">   3.6  Promote and strengthen innovative strategies in the administration of State and local justice systems </t>
  </si>
  <si>
    <t>23.1  GSA rent</t>
  </si>
  <si>
    <t>25.4  Operation and maintenance of facilities</t>
  </si>
  <si>
    <t>2005 Enacted</t>
  </si>
  <si>
    <t>2006 President's</t>
  </si>
  <si>
    <t>2006-2007</t>
  </si>
  <si>
    <t>Strategic Goal and Strategic Objective</t>
  </si>
  <si>
    <t>L: Summary of Requirements by Object Class</t>
  </si>
  <si>
    <t>Program Increases</t>
  </si>
  <si>
    <t>2008 Enacted (with Rescissions, direct only)</t>
  </si>
  <si>
    <t>Total 2008 Enacted (with Rescissions and Supplementals)</t>
  </si>
  <si>
    <t>2008 Enacted</t>
  </si>
  <si>
    <t>FY 2008 Enacted</t>
  </si>
  <si>
    <t>FY 2009 Request</t>
  </si>
  <si>
    <t>25.5 Research and development contracts</t>
  </si>
  <si>
    <t>25.7 Operation and maintenance of equipment</t>
  </si>
  <si>
    <t xml:space="preserve">Amount  </t>
  </si>
  <si>
    <t>(Dollars in Thousands)</t>
  </si>
  <si>
    <t>Total Offsets</t>
  </si>
  <si>
    <t>Increases/Offsets</t>
  </si>
  <si>
    <t xml:space="preserve">     Reimbursable FTE</t>
  </si>
  <si>
    <t>Other FTE:</t>
  </si>
  <si>
    <t>Total Comp. FTE</t>
  </si>
  <si>
    <t>Total FTE</t>
  </si>
  <si>
    <t>Reimbursable FTE</t>
  </si>
  <si>
    <t>Other FTE</t>
  </si>
  <si>
    <t>Total Compensable FTE</t>
  </si>
  <si>
    <t>Summary of Requirements</t>
  </si>
  <si>
    <t>95% Budget</t>
  </si>
  <si>
    <t>95% BUDGET</t>
  </si>
  <si>
    <t>Budget</t>
  </si>
  <si>
    <t>w/Rescissions</t>
  </si>
  <si>
    <t>Total Program Increases</t>
  </si>
  <si>
    <t>Rescissions</t>
  </si>
  <si>
    <t>2007 Supplementals</t>
  </si>
  <si>
    <t>Request</t>
  </si>
  <si>
    <t>Estimates by budget activity</t>
  </si>
  <si>
    <t>Pos.</t>
  </si>
  <si>
    <t xml:space="preserve"> </t>
  </si>
  <si>
    <t>Amount</t>
  </si>
  <si>
    <t>Perm.</t>
  </si>
  <si>
    <t>Total Change</t>
  </si>
  <si>
    <t>Current Services</t>
  </si>
  <si>
    <t>Increases</t>
  </si>
  <si>
    <t>Offsets</t>
  </si>
  <si>
    <t>TOTAL</t>
  </si>
  <si>
    <t>Annualization of 2005 pay raise................................................................................................................................................................................................................................</t>
  </si>
  <si>
    <t>Carryover/Recoveries.  Funds were carried over from FY 2008 in the amount of $2,522,629 unobligated balances and includes $100,000 in estimated recoveries..</t>
  </si>
  <si>
    <t>Carryover/Recoveries.  Funds were carried over from FY 2006 in the amount of $1,059,551 unobligated balances and includes $33,698 in recoveries.</t>
  </si>
  <si>
    <t>Object Class:</t>
  </si>
  <si>
    <t>Increase</t>
  </si>
  <si>
    <t>2008 Estimate</t>
  </si>
  <si>
    <t xml:space="preserve">   42.0 Insurance Claims &amp; Indemnities</t>
  </si>
  <si>
    <t>Insurance Claims &amp; Indemnities</t>
  </si>
  <si>
    <t>Public Safety Officers' Benefits</t>
  </si>
  <si>
    <t>C: Program Increases/Offsets By Appropriation</t>
  </si>
  <si>
    <t>FY 2009 Program Increases/Offsets By Appropriation</t>
  </si>
  <si>
    <t>Location of Description by Appropriation</t>
  </si>
  <si>
    <t>Reimbursable FTE:</t>
  </si>
  <si>
    <t xml:space="preserve">    Full-time permanent</t>
  </si>
  <si>
    <t>23.1  GSA rent (Reimbursable)</t>
  </si>
  <si>
    <t>25.3 DHS Security (Reimbursable)</t>
  </si>
  <si>
    <t>2009 Transfer</t>
  </si>
  <si>
    <t>2009 Request wihout Transfer</t>
  </si>
  <si>
    <t>2009 Total Request with Transfer</t>
  </si>
  <si>
    <t>[$58,834]</t>
  </si>
  <si>
    <t>[3,000]</t>
  </si>
  <si>
    <t>F: Crosswalk of 2007 Availability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</si>
</sst>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"/>
    <numFmt numFmtId="165" formatCode="&quot;$&quot;#,##0"/>
    <numFmt numFmtId="166" formatCode="#,##0;[Red]\-#,##0"/>
    <numFmt numFmtId="167" formatCode="&quot;$&quot;#,##0;[Red]\-&quot;$&quot;#,##0"/>
    <numFmt numFmtId="168" formatCode="#,##0.000;[Red]\-#,##0.000"/>
    <numFmt numFmtId="169" formatCode="#,##0.0;[Red]\-#,##0.0"/>
    <numFmt numFmtId="170" formatCode="[$$-409]#,##0;[Red]\-[$$-409]#,##0"/>
    <numFmt numFmtId="171" formatCode="#,##0.00;[Red]\-#,##0.00"/>
    <numFmt numFmtId="172" formatCode="#,##0.00000"/>
    <numFmt numFmtId="173" formatCode="0.00%;[Red]\-0.00%"/>
    <numFmt numFmtId="174" formatCode="#,##0.0"/>
    <numFmt numFmtId="175" formatCode="mm/dd/yy"/>
    <numFmt numFmtId="176" formatCode="hh:mm\ AM/PM"/>
    <numFmt numFmtId="177" formatCode="_(* #,##0_);_(* \(#,##0\);_(* &quot;....&quot;_);_(@_)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0"/>
    <numFmt numFmtId="183" formatCode="_(* #,##0_);_(* \(#,##0\);_(* &quot;-&quot;??_);_(@_)"/>
    <numFmt numFmtId="184" formatCode="#,##0.00000_);[Red]\(#,##0.00000\)"/>
    <numFmt numFmtId="185" formatCode="_(&quot;$&quot;* #,##0_);_(&quot;$&quot;* \(#,##0\);_(&quot;$&quot;* &quot;-&quot;??_);_(@_)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0.00000000000"/>
    <numFmt numFmtId="194" formatCode="0.000000000000"/>
    <numFmt numFmtId="195" formatCode="0.0000000000000"/>
    <numFmt numFmtId="196" formatCode="_(* #,##0.000_);_(* \(#,##0.000\);_(* &quot;-&quot;??_);_(@_)"/>
    <numFmt numFmtId="197" formatCode="_(* #,##0.0000_);_(* \(#,##0.0000\);_(* &quot;-&quot;??_);_(@_)"/>
    <numFmt numFmtId="198" formatCode="_(* #,##0.0_);_(* \(#,##0.0\);_(* &quot;-&quot;??_);_(@_)"/>
    <numFmt numFmtId="199" formatCode="_(* #,##0.0_);_(* \(#,##0.0\);_(* &quot;-&quot;?_);_(@_)"/>
    <numFmt numFmtId="200" formatCode="#,##0.000"/>
    <numFmt numFmtId="201" formatCode="#,##0.0000"/>
    <numFmt numFmtId="202" formatCode="#,##0.0_);[Red]\(#,##0.0\)"/>
    <numFmt numFmtId="203" formatCode="#,##0.000_);[Red]\(#,##0.000\)"/>
    <numFmt numFmtId="204" formatCode="mmmm\ d\,\ yyyy"/>
    <numFmt numFmtId="205" formatCode="_(&quot;$&quot;* #,##0.0_);_(&quot;$&quot;* \(#,##0.0\);_(&quot;$&quot;* &quot;-&quot;??_);_(@_)"/>
    <numFmt numFmtId="206" formatCode="0_);\(0\)"/>
    <numFmt numFmtId="207" formatCode="_(* #,##0.0000_);_(* \(#,##0.0000\);_(* &quot;-&quot;????_);_(@_)"/>
    <numFmt numFmtId="208" formatCode="_(* #,##0.000_);_(* \(#,##0.000\);_(* &quot;-&quot;???_);_(@_)"/>
    <numFmt numFmtId="209" formatCode="00000"/>
    <numFmt numFmtId="210" formatCode="_(&quot;$&quot;* #,##0_);_(&quot;$&quot;* \(#,##0\);_(&quot;$&quot;* &quot;---&quot;_);_(@_)"/>
    <numFmt numFmtId="211" formatCode="&quot;$&quot;#,##0.00"/>
    <numFmt numFmtId="212" formatCode="_(* #,##0_);_(* \(#,##0\);_(* &quot;---&quot;_);_(@_)"/>
    <numFmt numFmtId="213" formatCode="_(&quot;$&quot;* #,##0.000_);_(&quot;$&quot;* \(#,##0.000\);_(&quot;$&quot;* &quot;-&quot;???_);_(@_)"/>
    <numFmt numFmtId="214" formatCode="[$€-2]\ #,##0.00_);[Red]\([$€-2]\ #,##0.00\)"/>
    <numFmt numFmtId="215" formatCode="dddd&quot;&quot;mmmm&quot; &quot;d&quot;, &quot;yyyy"/>
    <numFmt numFmtId="216" formatCode="#,##0.0_);\(#,##0.0\)"/>
    <numFmt numFmtId="217" formatCode="[$-409]m/d/yy\ h:mm\ AM/PM;@"/>
  </numFmts>
  <fonts count="6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2"/>
      <name val="TimesNewRomanPS"/>
      <family val="0"/>
    </font>
    <font>
      <sz val="12"/>
      <name val="TimesNewRomanPS"/>
      <family val="0"/>
    </font>
    <font>
      <sz val="12"/>
      <name val="Times New Roman"/>
      <family val="0"/>
    </font>
    <font>
      <sz val="12"/>
      <name val="Arial MT"/>
      <family val="0"/>
    </font>
    <font>
      <sz val="10"/>
      <color indexed="8"/>
      <name val="TMS"/>
      <family val="0"/>
    </font>
    <font>
      <u val="single"/>
      <sz val="7.2"/>
      <color indexed="12"/>
      <name val="Arial"/>
      <family val="0"/>
    </font>
    <font>
      <u val="single"/>
      <sz val="7.2"/>
      <color indexed="36"/>
      <name val="Arial"/>
      <family val="0"/>
    </font>
    <font>
      <b/>
      <sz val="14"/>
      <name val="TimesNewRomanPS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8"/>
      <color indexed="8"/>
      <name val="Times New Roman"/>
      <family val="1"/>
    </font>
    <font>
      <u val="single"/>
      <sz val="12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u val="singleAccounting"/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NewRomanPS"/>
      <family val="0"/>
    </font>
    <font>
      <b/>
      <u val="single"/>
      <sz val="12"/>
      <name val="Arial"/>
      <family val="2"/>
    </font>
    <font>
      <b/>
      <sz val="10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NewRomanPS"/>
      <family val="0"/>
    </font>
    <font>
      <i/>
      <sz val="14"/>
      <name val="Times New Roman"/>
      <family val="1"/>
    </font>
    <font>
      <sz val="14"/>
      <name val="Arial"/>
      <family val="0"/>
    </font>
    <font>
      <b/>
      <sz val="10"/>
      <color indexed="8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i/>
      <sz val="12"/>
      <name val="Arial"/>
      <family val="0"/>
    </font>
    <font>
      <u val="single"/>
      <sz val="9"/>
      <name val="Times New Roman"/>
      <family val="1"/>
    </font>
    <font>
      <b/>
      <sz val="9"/>
      <name val="Times New Roman"/>
      <family val="1"/>
    </font>
    <font>
      <b/>
      <sz val="24"/>
      <name val="Times New Roman"/>
      <family val="1"/>
    </font>
    <font>
      <sz val="16"/>
      <color indexed="8"/>
      <name val="Times New Roman"/>
      <family val="1"/>
    </font>
    <font>
      <b/>
      <u val="single"/>
      <sz val="14"/>
      <name val="Times New Roman"/>
      <family val="1"/>
    </font>
    <font>
      <b/>
      <u val="single"/>
      <sz val="14"/>
      <name val="Arial"/>
      <family val="2"/>
    </font>
    <font>
      <sz val="12"/>
      <color indexed="8"/>
      <name val="Arial"/>
      <family val="0"/>
    </font>
    <font>
      <sz val="12"/>
      <color indexed="9"/>
      <name val="Arial"/>
      <family val="0"/>
    </font>
    <font>
      <sz val="12"/>
      <color indexed="9"/>
      <name val="TimesNewRomanPS"/>
      <family val="0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0"/>
    </font>
    <font>
      <sz val="10"/>
      <color indexed="9"/>
      <name val="TMS"/>
      <family val="0"/>
    </font>
    <font>
      <sz val="8"/>
      <color indexed="9"/>
      <name val="Arial"/>
      <family val="2"/>
    </font>
    <font>
      <sz val="8"/>
      <name val="Times New Roman"/>
      <family val="1"/>
    </font>
    <font>
      <sz val="8"/>
      <color indexed="9"/>
      <name val="Times New Roman"/>
      <family val="1"/>
    </font>
    <font>
      <sz val="8"/>
      <color indexed="8"/>
      <name val="Arial"/>
      <family val="2"/>
    </font>
    <font>
      <b/>
      <sz val="8"/>
      <color indexed="9"/>
      <name val="Times New Roman"/>
      <family val="1"/>
    </font>
    <font>
      <sz val="18"/>
      <name val="Arial"/>
      <family val="0"/>
    </font>
    <font>
      <sz val="16"/>
      <name val="Arial"/>
      <family val="0"/>
    </font>
    <font>
      <sz val="16"/>
      <name val="Times New Roman"/>
      <family val="1"/>
    </font>
    <font>
      <sz val="11"/>
      <name val="Times New Roman"/>
      <family val="1"/>
    </font>
    <font>
      <b/>
      <sz val="18"/>
      <name val="Arial"/>
      <family val="0"/>
    </font>
    <font>
      <b/>
      <sz val="13"/>
      <name val="TimesNewRomanPS"/>
      <family val="0"/>
    </font>
    <font>
      <b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>
        <color indexed="24"/>
      </top>
      <bottom>
        <color indexed="24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23"/>
      </bottom>
    </border>
    <border>
      <left style="thin"/>
      <right style="thin"/>
      <top style="thin">
        <color indexed="2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>
        <color indexed="23"/>
      </top>
      <bottom style="thin"/>
    </border>
    <border>
      <left style="thin"/>
      <right style="thin"/>
      <top style="thin">
        <color indexed="23"/>
      </top>
      <bottom style="hair"/>
    </border>
    <border>
      <left style="thin"/>
      <right style="thin"/>
      <top style="thin">
        <color indexed="2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8"/>
      </right>
      <top style="medium"/>
      <bottom style="hair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hair"/>
      <bottom style="medium">
        <color indexed="8"/>
      </bottom>
    </border>
    <border>
      <left style="thin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>
        <color indexed="23"/>
      </top>
      <bottom style="thin"/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 style="thin"/>
      <right>
        <color indexed="63"/>
      </right>
      <top style="thin">
        <color indexed="23"/>
      </top>
      <bottom style="hair"/>
    </border>
    <border>
      <left>
        <color indexed="63"/>
      </left>
      <right>
        <color indexed="63"/>
      </right>
      <top style="thin">
        <color indexed="2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9" fontId="20" fillId="0" borderId="0" applyFont="0" applyFill="0" applyBorder="0" applyAlignment="0" applyProtection="0"/>
  </cellStyleXfs>
  <cellXfs count="809">
    <xf numFmtId="0" fontId="0" fillId="0" borderId="0" xfId="0" applyAlignment="1">
      <alignment/>
    </xf>
    <xf numFmtId="177" fontId="5" fillId="0" borderId="0" xfId="0" applyNumberFormat="1" applyFont="1" applyAlignment="1">
      <alignment/>
    </xf>
    <xf numFmtId="177" fontId="5" fillId="0" borderId="0" xfId="0" applyNumberFormat="1" applyFont="1" applyBorder="1" applyAlignment="1">
      <alignment/>
    </xf>
    <xf numFmtId="177" fontId="6" fillId="0" borderId="0" xfId="0" applyNumberFormat="1" applyFont="1" applyAlignment="1">
      <alignment/>
    </xf>
    <xf numFmtId="177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6" fillId="0" borderId="0" xfId="0" applyNumberFormat="1" applyFont="1" applyAlignment="1">
      <alignment horizontal="centerContinuous"/>
    </xf>
    <xf numFmtId="3" fontId="6" fillId="0" borderId="0" xfId="0" applyNumberFormat="1" applyFont="1" applyAlignment="1">
      <alignment horizontal="fill"/>
    </xf>
    <xf numFmtId="3" fontId="6" fillId="0" borderId="0" xfId="0" applyNumberFormat="1" applyFont="1" applyBorder="1" applyAlignment="1">
      <alignment/>
    </xf>
    <xf numFmtId="177" fontId="14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177" fontId="6" fillId="0" borderId="0" xfId="0" applyNumberFormat="1" applyFont="1" applyAlignment="1">
      <alignment horizontal="centerContinuous"/>
    </xf>
    <xf numFmtId="177" fontId="16" fillId="0" borderId="0" xfId="0" applyNumberFormat="1" applyFont="1" applyAlignment="1">
      <alignment horizontal="centerContinuous"/>
    </xf>
    <xf numFmtId="177" fontId="6" fillId="0" borderId="0" xfId="0" applyNumberFormat="1" applyFont="1" applyAlignment="1">
      <alignment horizontal="fill"/>
    </xf>
    <xf numFmtId="177" fontId="6" fillId="0" borderId="0" xfId="0" applyNumberFormat="1" applyFont="1" applyAlignment="1">
      <alignment/>
    </xf>
    <xf numFmtId="177" fontId="11" fillId="0" borderId="0" xfId="0" applyNumberFormat="1" applyFont="1" applyAlignment="1">
      <alignment horizontal="centerContinuous"/>
    </xf>
    <xf numFmtId="177" fontId="5" fillId="0" borderId="0" xfId="0" applyNumberFormat="1" applyFont="1" applyAlignment="1">
      <alignment horizontal="centerContinuous"/>
    </xf>
    <xf numFmtId="177" fontId="7" fillId="0" borderId="0" xfId="0" applyNumberFormat="1" applyFont="1" applyAlignment="1">
      <alignment/>
    </xf>
    <xf numFmtId="177" fontId="6" fillId="0" borderId="0" xfId="0" applyNumberFormat="1" applyFont="1" applyBorder="1" applyAlignment="1">
      <alignment/>
    </xf>
    <xf numFmtId="177" fontId="12" fillId="2" borderId="0" xfId="0" applyNumberFormat="1" applyFont="1" applyFill="1" applyAlignment="1">
      <alignment/>
    </xf>
    <xf numFmtId="177" fontId="12" fillId="2" borderId="0" xfId="0" applyNumberFormat="1" applyFont="1" applyFill="1" applyBorder="1" applyAlignment="1">
      <alignment/>
    </xf>
    <xf numFmtId="177" fontId="6" fillId="0" borderId="0" xfId="0" applyNumberFormat="1" applyFont="1" applyBorder="1" applyAlignment="1">
      <alignment horizontal="centerContinuous"/>
    </xf>
    <xf numFmtId="177" fontId="17" fillId="2" borderId="0" xfId="0" applyNumberFormat="1" applyFont="1" applyFill="1" applyAlignment="1">
      <alignment/>
    </xf>
    <xf numFmtId="177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/>
    </xf>
    <xf numFmtId="3" fontId="8" fillId="2" borderId="0" xfId="0" applyNumberFormat="1" applyFont="1" applyFill="1" applyAlignment="1">
      <alignment/>
    </xf>
    <xf numFmtId="3" fontId="8" fillId="2" borderId="0" xfId="0" applyNumberFormat="1" applyFont="1" applyFill="1" applyAlignment="1">
      <alignment horizontal="centerContinuous"/>
    </xf>
    <xf numFmtId="0" fontId="0" fillId="0" borderId="0" xfId="0" applyBorder="1" applyAlignment="1">
      <alignment/>
    </xf>
    <xf numFmtId="3" fontId="8" fillId="2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23" fillId="0" borderId="0" xfId="0" applyNumberFormat="1" applyFont="1" applyAlignment="1">
      <alignment/>
    </xf>
    <xf numFmtId="177" fontId="6" fillId="0" borderId="0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0" fontId="20" fillId="0" borderId="0" xfId="21">
      <alignment/>
      <protection/>
    </xf>
    <xf numFmtId="0" fontId="20" fillId="0" borderId="0" xfId="22" applyAlignment="1">
      <alignment horizontal="centerContinuous"/>
      <protection/>
    </xf>
    <xf numFmtId="0" fontId="20" fillId="0" borderId="0" xfId="22">
      <alignment/>
      <protection/>
    </xf>
    <xf numFmtId="0" fontId="1" fillId="0" borderId="0" xfId="22" applyFont="1">
      <alignment/>
      <protection/>
    </xf>
    <xf numFmtId="0" fontId="1" fillId="0" borderId="0" xfId="22" applyFont="1" applyAlignment="1">
      <alignment horizontal="left"/>
      <protection/>
    </xf>
    <xf numFmtId="0" fontId="20" fillId="0" borderId="0" xfId="21" applyAlignment="1">
      <alignment horizontal="centerContinuous"/>
      <protection/>
    </xf>
    <xf numFmtId="0" fontId="22" fillId="0" borderId="0" xfId="22" applyFont="1">
      <alignment/>
      <protection/>
    </xf>
    <xf numFmtId="0" fontId="22" fillId="0" borderId="0" xfId="22" applyFont="1" applyAlignment="1">
      <alignment horizontal="centerContinuous"/>
      <protection/>
    </xf>
    <xf numFmtId="3" fontId="22" fillId="0" borderId="0" xfId="22" applyNumberFormat="1" applyFont="1" applyAlignment="1">
      <alignment horizontal="centerContinuous"/>
      <protection/>
    </xf>
    <xf numFmtId="0" fontId="14" fillId="0" borderId="0" xfId="22" applyFont="1" applyAlignment="1">
      <alignment horizontal="centerContinuous"/>
      <protection/>
    </xf>
    <xf numFmtId="0" fontId="26" fillId="0" borderId="1" xfId="21" applyFont="1" applyBorder="1" applyAlignment="1">
      <alignment horizontal="center"/>
      <protection/>
    </xf>
    <xf numFmtId="0" fontId="26" fillId="0" borderId="2" xfId="21" applyFont="1" applyBorder="1" applyAlignment="1">
      <alignment horizontal="center"/>
      <protection/>
    </xf>
    <xf numFmtId="0" fontId="26" fillId="0" borderId="3" xfId="21" applyFont="1" applyBorder="1" applyAlignment="1">
      <alignment horizontal="center"/>
      <protection/>
    </xf>
    <xf numFmtId="0" fontId="14" fillId="0" borderId="4" xfId="21" applyFont="1" applyBorder="1">
      <alignment/>
      <protection/>
    </xf>
    <xf numFmtId="0" fontId="14" fillId="0" borderId="2" xfId="21" applyFont="1" applyBorder="1">
      <alignment/>
      <protection/>
    </xf>
    <xf numFmtId="0" fontId="14" fillId="0" borderId="5" xfId="21" applyFont="1" applyBorder="1">
      <alignment/>
      <protection/>
    </xf>
    <xf numFmtId="0" fontId="14" fillId="0" borderId="3" xfId="21" applyFont="1" applyBorder="1">
      <alignment/>
      <protection/>
    </xf>
    <xf numFmtId="0" fontId="14" fillId="0" borderId="0" xfId="22" applyFont="1">
      <alignment/>
      <protection/>
    </xf>
    <xf numFmtId="0" fontId="14" fillId="0" borderId="6" xfId="22" applyFont="1" applyBorder="1">
      <alignment/>
      <protection/>
    </xf>
    <xf numFmtId="0" fontId="14" fillId="0" borderId="7" xfId="22" applyFont="1" applyBorder="1">
      <alignment/>
      <protection/>
    </xf>
    <xf numFmtId="0" fontId="14" fillId="0" borderId="8" xfId="22" applyFont="1" applyBorder="1">
      <alignment/>
      <protection/>
    </xf>
    <xf numFmtId="0" fontId="26" fillId="0" borderId="6" xfId="22" applyFont="1" applyBorder="1">
      <alignment/>
      <protection/>
    </xf>
    <xf numFmtId="183" fontId="26" fillId="0" borderId="7" xfId="22" applyNumberFormat="1" applyFont="1" applyBorder="1">
      <alignment/>
      <protection/>
    </xf>
    <xf numFmtId="185" fontId="26" fillId="0" borderId="8" xfId="17" applyNumberFormat="1" applyFont="1" applyBorder="1" applyAlignment="1">
      <alignment/>
    </xf>
    <xf numFmtId="0" fontId="14" fillId="0" borderId="6" xfId="22" applyFont="1" applyBorder="1" applyAlignment="1">
      <alignment horizontal="left" indent="1"/>
      <protection/>
    </xf>
    <xf numFmtId="183" fontId="14" fillId="0" borderId="7" xfId="15" applyNumberFormat="1" applyFont="1" applyBorder="1" applyAlignment="1">
      <alignment/>
    </xf>
    <xf numFmtId="183" fontId="14" fillId="0" borderId="8" xfId="15" applyNumberFormat="1" applyFont="1" applyBorder="1" applyAlignment="1">
      <alignment/>
    </xf>
    <xf numFmtId="183" fontId="14" fillId="0" borderId="0" xfId="15" applyNumberFormat="1" applyFont="1" applyAlignment="1">
      <alignment/>
    </xf>
    <xf numFmtId="183" fontId="28" fillId="0" borderId="7" xfId="15" applyNumberFormat="1" applyFont="1" applyBorder="1" applyAlignment="1">
      <alignment/>
    </xf>
    <xf numFmtId="183" fontId="28" fillId="0" borderId="8" xfId="15" applyNumberFormat="1" applyFont="1" applyBorder="1" applyAlignment="1">
      <alignment/>
    </xf>
    <xf numFmtId="183" fontId="26" fillId="0" borderId="0" xfId="15" applyNumberFormat="1" applyFont="1" applyAlignment="1">
      <alignment/>
    </xf>
    <xf numFmtId="0" fontId="26" fillId="0" borderId="6" xfId="22" applyFont="1" applyBorder="1" applyAlignment="1">
      <alignment wrapText="1"/>
      <protection/>
    </xf>
    <xf numFmtId="0" fontId="26" fillId="0" borderId="4" xfId="22" applyFont="1" applyBorder="1">
      <alignment/>
      <protection/>
    </xf>
    <xf numFmtId="183" fontId="26" fillId="0" borderId="5" xfId="15" applyNumberFormat="1" applyFont="1" applyBorder="1" applyAlignment="1">
      <alignment/>
    </xf>
    <xf numFmtId="183" fontId="26" fillId="0" borderId="3" xfId="15" applyNumberFormat="1" applyFont="1" applyBorder="1" applyAlignment="1">
      <alignment/>
    </xf>
    <xf numFmtId="185" fontId="26" fillId="0" borderId="9" xfId="17" applyNumberFormat="1" applyFont="1" applyBorder="1" applyAlignment="1">
      <alignment horizontal="left"/>
    </xf>
    <xf numFmtId="0" fontId="26" fillId="0" borderId="0" xfId="22" applyFont="1" applyBorder="1" applyAlignment="1">
      <alignment horizontal="left"/>
      <protection/>
    </xf>
    <xf numFmtId="183" fontId="26" fillId="0" borderId="0" xfId="22" applyNumberFormat="1" applyFont="1" applyBorder="1" applyAlignment="1">
      <alignment horizontal="left"/>
      <protection/>
    </xf>
    <xf numFmtId="185" fontId="26" fillId="0" borderId="0" xfId="17" applyNumberFormat="1" applyFont="1" applyBorder="1" applyAlignment="1">
      <alignment horizontal="left"/>
    </xf>
    <xf numFmtId="177" fontId="24" fillId="0" borderId="0" xfId="0" applyNumberFormat="1" applyFont="1" applyAlignment="1">
      <alignment horizontal="centerContinuous"/>
    </xf>
    <xf numFmtId="0" fontId="0" fillId="0" borderId="0" xfId="0" applyBorder="1" applyAlignment="1">
      <alignment vertical="top" wrapText="1"/>
    </xf>
    <xf numFmtId="3" fontId="6" fillId="0" borderId="0" xfId="0" applyNumberFormat="1" applyFont="1" applyAlignment="1">
      <alignment/>
    </xf>
    <xf numFmtId="3" fontId="14" fillId="0" borderId="0" xfId="0" applyNumberFormat="1" applyFont="1" applyAlignment="1">
      <alignment horizontal="centerContinuous"/>
    </xf>
    <xf numFmtId="0" fontId="6" fillId="0" borderId="0" xfId="0" applyFont="1" applyBorder="1" applyAlignment="1">
      <alignment vertical="top" wrapText="1"/>
    </xf>
    <xf numFmtId="177" fontId="5" fillId="0" borderId="8" xfId="0" applyNumberFormat="1" applyFont="1" applyBorder="1" applyAlignment="1">
      <alignment/>
    </xf>
    <xf numFmtId="5" fontId="32" fillId="0" borderId="2" xfId="0" applyNumberFormat="1" applyFont="1" applyBorder="1" applyAlignment="1">
      <alignment/>
    </xf>
    <xf numFmtId="5" fontId="32" fillId="0" borderId="3" xfId="0" applyNumberFormat="1" applyFont="1" applyBorder="1" applyAlignment="1">
      <alignment/>
    </xf>
    <xf numFmtId="177" fontId="5" fillId="0" borderId="7" xfId="0" applyNumberFormat="1" applyFont="1" applyBorder="1" applyAlignment="1">
      <alignment/>
    </xf>
    <xf numFmtId="177" fontId="5" fillId="0" borderId="10" xfId="0" applyNumberFormat="1" applyFont="1" applyBorder="1" applyAlignment="1">
      <alignment/>
    </xf>
    <xf numFmtId="177" fontId="5" fillId="0" borderId="11" xfId="0" applyNumberFormat="1" applyFont="1" applyBorder="1" applyAlignment="1">
      <alignment/>
    </xf>
    <xf numFmtId="177" fontId="32" fillId="0" borderId="12" xfId="0" applyNumberFormat="1" applyFont="1" applyBorder="1" applyAlignment="1">
      <alignment horizontal="right"/>
    </xf>
    <xf numFmtId="177" fontId="32" fillId="0" borderId="13" xfId="0" applyNumberFormat="1" applyFont="1" applyBorder="1" applyAlignment="1">
      <alignment/>
    </xf>
    <xf numFmtId="0" fontId="14" fillId="0" borderId="14" xfId="21" applyFont="1" applyBorder="1">
      <alignment/>
      <protection/>
    </xf>
    <xf numFmtId="0" fontId="14" fillId="0" borderId="14" xfId="21" applyFont="1" applyBorder="1" applyAlignment="1">
      <alignment horizontal="center"/>
      <protection/>
    </xf>
    <xf numFmtId="177" fontId="6" fillId="0" borderId="8" xfId="0" applyNumberFormat="1" applyFont="1" applyBorder="1" applyAlignment="1">
      <alignment/>
    </xf>
    <xf numFmtId="177" fontId="21" fillId="0" borderId="8" xfId="0" applyNumberFormat="1" applyFont="1" applyBorder="1" applyAlignment="1">
      <alignment/>
    </xf>
    <xf numFmtId="177" fontId="6" fillId="0" borderId="3" xfId="0" applyNumberFormat="1" applyFont="1" applyBorder="1" applyAlignment="1">
      <alignment/>
    </xf>
    <xf numFmtId="177" fontId="6" fillId="0" borderId="15" xfId="0" applyNumberFormat="1" applyFont="1" applyBorder="1" applyAlignment="1">
      <alignment/>
    </xf>
    <xf numFmtId="177" fontId="6" fillId="0" borderId="2" xfId="0" applyNumberFormat="1" applyFont="1" applyBorder="1" applyAlignment="1">
      <alignment horizontal="fill"/>
    </xf>
    <xf numFmtId="3" fontId="6" fillId="0" borderId="7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177" fontId="6" fillId="0" borderId="17" xfId="0" applyNumberFormat="1" applyFont="1" applyBorder="1" applyAlignment="1">
      <alignment horizontal="fill"/>
    </xf>
    <xf numFmtId="177" fontId="6" fillId="0" borderId="17" xfId="0" applyNumberFormat="1" applyFont="1" applyBorder="1" applyAlignment="1">
      <alignment/>
    </xf>
    <xf numFmtId="177" fontId="6" fillId="0" borderId="18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177" fontId="6" fillId="0" borderId="12" xfId="0" applyNumberFormat="1" applyFont="1" applyBorder="1" applyAlignment="1">
      <alignment/>
    </xf>
    <xf numFmtId="177" fontId="18" fillId="0" borderId="12" xfId="0" applyNumberFormat="1" applyFont="1" applyBorder="1" applyAlignment="1">
      <alignment/>
    </xf>
    <xf numFmtId="177" fontId="22" fillId="0" borderId="15" xfId="0" applyNumberFormat="1" applyFont="1" applyBorder="1" applyAlignment="1">
      <alignment/>
    </xf>
    <xf numFmtId="177" fontId="22" fillId="0" borderId="19" xfId="0" applyNumberFormat="1" applyFont="1" applyBorder="1" applyAlignment="1">
      <alignment horizontal="right"/>
    </xf>
    <xf numFmtId="177" fontId="22" fillId="0" borderId="1" xfId="0" applyNumberFormat="1" applyFont="1" applyBorder="1" applyAlignment="1">
      <alignment horizontal="center"/>
    </xf>
    <xf numFmtId="177" fontId="22" fillId="0" borderId="20" xfId="0" applyNumberFormat="1" applyFont="1" applyBorder="1" applyAlignment="1">
      <alignment horizontal="center"/>
    </xf>
    <xf numFmtId="177" fontId="6" fillId="0" borderId="6" xfId="0" applyNumberFormat="1" applyFont="1" applyBorder="1" applyAlignment="1">
      <alignment/>
    </xf>
    <xf numFmtId="177" fontId="6" fillId="0" borderId="14" xfId="0" applyNumberFormat="1" applyFont="1" applyBorder="1" applyAlignment="1">
      <alignment/>
    </xf>
    <xf numFmtId="177" fontId="21" fillId="0" borderId="6" xfId="0" applyNumberFormat="1" applyFont="1" applyBorder="1" applyAlignment="1">
      <alignment/>
    </xf>
    <xf numFmtId="177" fontId="6" fillId="0" borderId="4" xfId="0" applyNumberFormat="1" applyFont="1" applyBorder="1" applyAlignment="1">
      <alignment/>
    </xf>
    <xf numFmtId="177" fontId="22" fillId="0" borderId="1" xfId="0" applyNumberFormat="1" applyFont="1" applyBorder="1" applyAlignment="1">
      <alignment/>
    </xf>
    <xf numFmtId="3" fontId="39" fillId="0" borderId="0" xfId="0" applyNumberFormat="1" applyFont="1" applyAlignment="1">
      <alignment horizontal="centerContinuous"/>
    </xf>
    <xf numFmtId="177" fontId="22" fillId="0" borderId="3" xfId="0" applyNumberFormat="1" applyFont="1" applyBorder="1" applyAlignment="1">
      <alignment/>
    </xf>
    <xf numFmtId="177" fontId="22" fillId="0" borderId="2" xfId="0" applyNumberFormat="1" applyFont="1" applyBorder="1" applyAlignment="1">
      <alignment horizontal="fill"/>
    </xf>
    <xf numFmtId="177" fontId="22" fillId="0" borderId="4" xfId="0" applyNumberFormat="1" applyFont="1" applyBorder="1" applyAlignment="1">
      <alignment/>
    </xf>
    <xf numFmtId="165" fontId="22" fillId="0" borderId="3" xfId="0" applyNumberFormat="1" applyFont="1" applyBorder="1" applyAlignment="1">
      <alignment/>
    </xf>
    <xf numFmtId="177" fontId="35" fillId="2" borderId="13" xfId="0" applyNumberFormat="1" applyFont="1" applyFill="1" applyBorder="1" applyAlignment="1">
      <alignment horizontal="right"/>
    </xf>
    <xf numFmtId="177" fontId="35" fillId="2" borderId="12" xfId="0" applyNumberFormat="1" applyFont="1" applyFill="1" applyBorder="1" applyAlignment="1">
      <alignment horizontal="right"/>
    </xf>
    <xf numFmtId="177" fontId="35" fillId="2" borderId="19" xfId="0" applyNumberFormat="1" applyFont="1" applyFill="1" applyBorder="1" applyAlignment="1">
      <alignment horizontal="right"/>
    </xf>
    <xf numFmtId="177" fontId="32" fillId="0" borderId="13" xfId="0" applyNumberFormat="1" applyFont="1" applyBorder="1" applyAlignment="1">
      <alignment horizontal="right"/>
    </xf>
    <xf numFmtId="177" fontId="32" fillId="0" borderId="19" xfId="0" applyNumberFormat="1" applyFont="1" applyBorder="1" applyAlignment="1">
      <alignment horizontal="right"/>
    </xf>
    <xf numFmtId="3" fontId="31" fillId="2" borderId="21" xfId="0" applyNumberFormat="1" applyFont="1" applyFill="1" applyBorder="1" applyAlignment="1">
      <alignment horizontal="right"/>
    </xf>
    <xf numFmtId="3" fontId="31" fillId="2" borderId="22" xfId="0" applyNumberFormat="1" applyFont="1" applyFill="1" applyBorder="1" applyAlignment="1">
      <alignment horizontal="right"/>
    </xf>
    <xf numFmtId="0" fontId="14" fillId="0" borderId="4" xfId="22" applyFont="1" applyBorder="1" applyAlignment="1">
      <alignment horizontal="left" indent="1"/>
      <protection/>
    </xf>
    <xf numFmtId="183" fontId="14" fillId="0" borderId="5" xfId="15" applyNumberFormat="1" applyFont="1" applyBorder="1" applyAlignment="1">
      <alignment/>
    </xf>
    <xf numFmtId="183" fontId="14" fillId="0" borderId="3" xfId="15" applyNumberFormat="1" applyFont="1" applyBorder="1" applyAlignment="1">
      <alignment/>
    </xf>
    <xf numFmtId="183" fontId="26" fillId="0" borderId="6" xfId="15" applyNumberFormat="1" applyFont="1" applyBorder="1" applyAlignment="1">
      <alignment/>
    </xf>
    <xf numFmtId="183" fontId="14" fillId="0" borderId="6" xfId="15" applyNumberFormat="1" applyFont="1" applyBorder="1" applyAlignment="1">
      <alignment/>
    </xf>
    <xf numFmtId="183" fontId="26" fillId="0" borderId="23" xfId="22" applyNumberFormat="1" applyFont="1" applyBorder="1" applyAlignment="1">
      <alignment horizontal="left"/>
      <protection/>
    </xf>
    <xf numFmtId="0" fontId="26" fillId="0" borderId="24" xfId="22" applyFont="1" applyBorder="1" applyAlignment="1">
      <alignment horizontal="left"/>
      <protection/>
    </xf>
    <xf numFmtId="0" fontId="26" fillId="0" borderId="25" xfId="22" applyFont="1" applyBorder="1" applyAlignment="1">
      <alignment horizontal="left"/>
      <protection/>
    </xf>
    <xf numFmtId="0" fontId="20" fillId="0" borderId="0" xfId="21" applyBorder="1">
      <alignment/>
      <protection/>
    </xf>
    <xf numFmtId="177" fontId="4" fillId="0" borderId="12" xfId="0" applyNumberFormat="1" applyFont="1" applyBorder="1" applyAlignment="1">
      <alignment/>
    </xf>
    <xf numFmtId="5" fontId="35" fillId="2" borderId="18" xfId="0" applyNumberFormat="1" applyFont="1" applyFill="1" applyBorder="1" applyAlignment="1">
      <alignment/>
    </xf>
    <xf numFmtId="5" fontId="35" fillId="2" borderId="17" xfId="0" applyNumberFormat="1" applyFont="1" applyFill="1" applyBorder="1" applyAlignment="1">
      <alignment/>
    </xf>
    <xf numFmtId="0" fontId="26" fillId="0" borderId="10" xfId="22" applyFont="1" applyFill="1" applyBorder="1" applyAlignment="1">
      <alignment horizontal="centerContinuous"/>
      <protection/>
    </xf>
    <xf numFmtId="0" fontId="26" fillId="0" borderId="15" xfId="22" applyFont="1" applyFill="1" applyBorder="1" applyAlignment="1">
      <alignment horizontal="centerContinuous"/>
      <protection/>
    </xf>
    <xf numFmtId="0" fontId="14" fillId="0" borderId="0" xfId="22" applyFont="1" applyFill="1">
      <alignment/>
      <protection/>
    </xf>
    <xf numFmtId="1" fontId="26" fillId="0" borderId="10" xfId="22" applyNumberFormat="1" applyFont="1" applyFill="1" applyBorder="1" applyAlignment="1">
      <alignment horizontal="centerContinuous"/>
      <protection/>
    </xf>
    <xf numFmtId="0" fontId="20" fillId="0" borderId="0" xfId="22" applyFill="1">
      <alignment/>
      <protection/>
    </xf>
    <xf numFmtId="0" fontId="26" fillId="0" borderId="5" xfId="22" applyFont="1" applyFill="1" applyBorder="1" applyAlignment="1">
      <alignment horizontal="centerContinuous"/>
      <protection/>
    </xf>
    <xf numFmtId="0" fontId="14" fillId="0" borderId="3" xfId="22" applyFont="1" applyFill="1" applyBorder="1" applyAlignment="1">
      <alignment horizontal="centerContinuous"/>
      <protection/>
    </xf>
    <xf numFmtId="0" fontId="26" fillId="0" borderId="3" xfId="22" applyFont="1" applyFill="1" applyBorder="1" applyAlignment="1">
      <alignment horizontal="centerContinuous"/>
      <protection/>
    </xf>
    <xf numFmtId="0" fontId="14" fillId="0" borderId="7" xfId="22" applyFont="1" applyFill="1" applyBorder="1" applyAlignment="1">
      <alignment horizontal="center"/>
      <protection/>
    </xf>
    <xf numFmtId="0" fontId="14" fillId="0" borderId="8" xfId="22" applyFont="1" applyFill="1" applyBorder="1" applyAlignment="1">
      <alignment horizontal="center"/>
      <protection/>
    </xf>
    <xf numFmtId="0" fontId="28" fillId="0" borderId="5" xfId="22" applyFont="1" applyFill="1" applyBorder="1" applyAlignment="1">
      <alignment horizontal="center"/>
      <protection/>
    </xf>
    <xf numFmtId="0" fontId="28" fillId="0" borderId="3" xfId="22" applyFont="1" applyFill="1" applyBorder="1" applyAlignment="1">
      <alignment horizontal="center"/>
      <protection/>
    </xf>
    <xf numFmtId="3" fontId="37" fillId="0" borderId="10" xfId="0" applyNumberFormat="1" applyFont="1" applyBorder="1" applyAlignment="1">
      <alignment/>
    </xf>
    <xf numFmtId="3" fontId="37" fillId="0" borderId="11" xfId="0" applyNumberFormat="1" applyFont="1" applyBorder="1" applyAlignment="1">
      <alignment/>
    </xf>
    <xf numFmtId="177" fontId="37" fillId="0" borderId="10" xfId="0" applyNumberFormat="1" applyFont="1" applyBorder="1" applyAlignment="1">
      <alignment horizontal="centerContinuous"/>
    </xf>
    <xf numFmtId="177" fontId="37" fillId="0" borderId="11" xfId="0" applyNumberFormat="1" applyFont="1" applyBorder="1" applyAlignment="1">
      <alignment horizontal="centerContinuous"/>
    </xf>
    <xf numFmtId="177" fontId="37" fillId="0" borderId="11" xfId="0" applyNumberFormat="1" applyFont="1" applyBorder="1" applyAlignment="1">
      <alignment/>
    </xf>
    <xf numFmtId="1" fontId="37" fillId="0" borderId="10" xfId="0" applyNumberFormat="1" applyFont="1" applyBorder="1" applyAlignment="1">
      <alignment horizontal="centerContinuous"/>
    </xf>
    <xf numFmtId="1" fontId="37" fillId="0" borderId="11" xfId="0" applyNumberFormat="1" applyFont="1" applyBorder="1" applyAlignment="1">
      <alignment horizontal="centerContinuous"/>
    </xf>
    <xf numFmtId="177" fontId="37" fillId="0" borderId="15" xfId="0" applyNumberFormat="1" applyFont="1" applyBorder="1" applyAlignment="1">
      <alignment horizontal="centerContinuous"/>
    </xf>
    <xf numFmtId="3" fontId="37" fillId="0" borderId="7" xfId="0" applyNumberFormat="1" applyFont="1" applyBorder="1" applyAlignment="1">
      <alignment/>
    </xf>
    <xf numFmtId="3" fontId="41" fillId="0" borderId="0" xfId="0" applyNumberFormat="1" applyFont="1" applyAlignment="1">
      <alignment horizontal="centerContinuous"/>
    </xf>
    <xf numFmtId="3" fontId="37" fillId="0" borderId="0" xfId="0" applyNumberFormat="1" applyFont="1" applyAlignment="1">
      <alignment horizontal="centerContinuous"/>
    </xf>
    <xf numFmtId="3" fontId="37" fillId="0" borderId="0" xfId="0" applyNumberFormat="1" applyFont="1" applyAlignment="1">
      <alignment/>
    </xf>
    <xf numFmtId="177" fontId="37" fillId="0" borderId="5" xfId="0" applyNumberFormat="1" applyFont="1" applyBorder="1" applyAlignment="1">
      <alignment horizontal="centerContinuous"/>
    </xf>
    <xf numFmtId="177" fontId="37" fillId="0" borderId="2" xfId="0" applyNumberFormat="1" applyFont="1" applyBorder="1" applyAlignment="1">
      <alignment horizontal="centerContinuous"/>
    </xf>
    <xf numFmtId="177" fontId="37" fillId="0" borderId="2" xfId="0" applyNumberFormat="1" applyFont="1" applyBorder="1" applyAlignment="1">
      <alignment/>
    </xf>
    <xf numFmtId="177" fontId="41" fillId="0" borderId="2" xfId="0" applyNumberFormat="1" applyFont="1" applyBorder="1" applyAlignment="1">
      <alignment horizontal="centerContinuous"/>
    </xf>
    <xf numFmtId="177" fontId="37" fillId="0" borderId="3" xfId="0" applyNumberFormat="1" applyFont="1" applyBorder="1" applyAlignment="1">
      <alignment horizontal="centerContinuous"/>
    </xf>
    <xf numFmtId="3" fontId="42" fillId="0" borderId="13" xfId="0" applyNumberFormat="1" applyFont="1" applyBorder="1" applyAlignment="1">
      <alignment/>
    </xf>
    <xf numFmtId="3" fontId="37" fillId="0" borderId="12" xfId="0" applyNumberFormat="1" applyFont="1" applyBorder="1" applyAlignment="1">
      <alignment/>
    </xf>
    <xf numFmtId="177" fontId="37" fillId="0" borderId="13" xfId="0" applyNumberFormat="1" applyFont="1" applyBorder="1" applyAlignment="1">
      <alignment horizontal="right"/>
    </xf>
    <xf numFmtId="177" fontId="37" fillId="0" borderId="12" xfId="0" applyNumberFormat="1" applyFont="1" applyBorder="1" applyAlignment="1">
      <alignment horizontal="center"/>
    </xf>
    <xf numFmtId="177" fontId="37" fillId="0" borderId="12" xfId="0" applyNumberFormat="1" applyFont="1" applyBorder="1" applyAlignment="1">
      <alignment horizontal="right"/>
    </xf>
    <xf numFmtId="177" fontId="37" fillId="0" borderId="12" xfId="0" applyNumberFormat="1" applyFont="1" applyBorder="1" applyAlignment="1">
      <alignment/>
    </xf>
    <xf numFmtId="177" fontId="37" fillId="0" borderId="19" xfId="0" applyNumberFormat="1" applyFont="1" applyBorder="1" applyAlignment="1">
      <alignment horizontal="right"/>
    </xf>
    <xf numFmtId="3" fontId="37" fillId="0" borderId="16" xfId="0" applyNumberFormat="1" applyFont="1" applyBorder="1" applyAlignment="1">
      <alignment/>
    </xf>
    <xf numFmtId="3" fontId="37" fillId="0" borderId="17" xfId="0" applyNumberFormat="1" applyFont="1" applyBorder="1" applyAlignment="1">
      <alignment/>
    </xf>
    <xf numFmtId="3" fontId="37" fillId="0" borderId="17" xfId="0" applyNumberFormat="1" applyFont="1" applyBorder="1" applyAlignment="1">
      <alignment horizontal="fill"/>
    </xf>
    <xf numFmtId="177" fontId="37" fillId="0" borderId="16" xfId="0" applyNumberFormat="1" applyFont="1" applyBorder="1" applyAlignment="1">
      <alignment/>
    </xf>
    <xf numFmtId="177" fontId="37" fillId="0" borderId="17" xfId="0" applyNumberFormat="1" applyFont="1" applyBorder="1" applyAlignment="1">
      <alignment/>
    </xf>
    <xf numFmtId="165" fontId="37" fillId="0" borderId="17" xfId="0" applyNumberFormat="1" applyFont="1" applyBorder="1" applyAlignment="1">
      <alignment/>
    </xf>
    <xf numFmtId="165" fontId="37" fillId="0" borderId="18" xfId="0" applyNumberFormat="1" applyFont="1" applyBorder="1" applyAlignment="1">
      <alignment/>
    </xf>
    <xf numFmtId="177" fontId="37" fillId="0" borderId="18" xfId="0" applyNumberFormat="1" applyFont="1" applyBorder="1" applyAlignment="1">
      <alignment/>
    </xf>
    <xf numFmtId="3" fontId="37" fillId="0" borderId="5" xfId="0" applyNumberFormat="1" applyFont="1" applyFill="1" applyBorder="1" applyAlignment="1">
      <alignment/>
    </xf>
    <xf numFmtId="3" fontId="37" fillId="0" borderId="2" xfId="0" applyNumberFormat="1" applyFont="1" applyBorder="1" applyAlignment="1">
      <alignment/>
    </xf>
    <xf numFmtId="3" fontId="37" fillId="0" borderId="2" xfId="0" applyNumberFormat="1" applyFont="1" applyBorder="1" applyAlignment="1">
      <alignment horizontal="fill"/>
    </xf>
    <xf numFmtId="177" fontId="37" fillId="0" borderId="5" xfId="0" applyNumberFormat="1" applyFont="1" applyBorder="1" applyAlignment="1">
      <alignment/>
    </xf>
    <xf numFmtId="177" fontId="37" fillId="0" borderId="3" xfId="0" applyNumberFormat="1" applyFont="1" applyBorder="1" applyAlignment="1">
      <alignment/>
    </xf>
    <xf numFmtId="3" fontId="37" fillId="0" borderId="5" xfId="0" applyNumberFormat="1" applyFont="1" applyBorder="1" applyAlignment="1">
      <alignment/>
    </xf>
    <xf numFmtId="3" fontId="42" fillId="0" borderId="2" xfId="0" applyNumberFormat="1" applyFont="1" applyBorder="1" applyAlignment="1">
      <alignment/>
    </xf>
    <xf numFmtId="3" fontId="42" fillId="0" borderId="2" xfId="0" applyNumberFormat="1" applyFont="1" applyBorder="1" applyAlignment="1">
      <alignment horizontal="fill"/>
    </xf>
    <xf numFmtId="177" fontId="42" fillId="0" borderId="5" xfId="0" applyNumberFormat="1" applyFont="1" applyBorder="1" applyAlignment="1">
      <alignment/>
    </xf>
    <xf numFmtId="177" fontId="42" fillId="0" borderId="2" xfId="0" applyNumberFormat="1" applyFont="1" applyBorder="1" applyAlignment="1">
      <alignment/>
    </xf>
    <xf numFmtId="177" fontId="42" fillId="0" borderId="3" xfId="0" applyNumberFormat="1" applyFont="1" applyBorder="1" applyAlignment="1">
      <alignment/>
    </xf>
    <xf numFmtId="177" fontId="37" fillId="0" borderId="7" xfId="0" applyNumberFormat="1" applyFont="1" applyBorder="1" applyAlignment="1">
      <alignment/>
    </xf>
    <xf numFmtId="177" fontId="37" fillId="0" borderId="0" xfId="0" applyNumberFormat="1" applyFont="1" applyAlignment="1">
      <alignment/>
    </xf>
    <xf numFmtId="177" fontId="37" fillId="0" borderId="8" xfId="0" applyNumberFormat="1" applyFont="1" applyBorder="1" applyAlignment="1">
      <alignment/>
    </xf>
    <xf numFmtId="0" fontId="20" fillId="0" borderId="0" xfId="21" applyFont="1" applyAlignment="1">
      <alignment horizontal="left"/>
      <protection/>
    </xf>
    <xf numFmtId="0" fontId="20" fillId="0" borderId="0" xfId="21" applyFont="1" applyBorder="1">
      <alignment/>
      <protection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3" fontId="43" fillId="0" borderId="0" xfId="0" applyNumberFormat="1" applyFont="1" applyAlignment="1">
      <alignment/>
    </xf>
    <xf numFmtId="3" fontId="44" fillId="2" borderId="0" xfId="0" applyNumberFormat="1" applyFont="1" applyFill="1" applyAlignment="1">
      <alignment/>
    </xf>
    <xf numFmtId="3" fontId="8" fillId="2" borderId="0" xfId="0" applyNumberFormat="1" applyFont="1" applyFill="1" applyBorder="1" applyAlignment="1">
      <alignment horizontal="centerContinuous"/>
    </xf>
    <xf numFmtId="0" fontId="0" fillId="0" borderId="0" xfId="0" applyBorder="1" applyAlignment="1">
      <alignment/>
    </xf>
    <xf numFmtId="3" fontId="8" fillId="2" borderId="26" xfId="0" applyNumberFormat="1" applyFont="1" applyFill="1" applyBorder="1" applyAlignment="1">
      <alignment horizontal="centerContinuous"/>
    </xf>
    <xf numFmtId="3" fontId="31" fillId="2" borderId="27" xfId="0" applyNumberFormat="1" applyFont="1" applyFill="1" applyBorder="1" applyAlignment="1">
      <alignment horizontal="right"/>
    </xf>
    <xf numFmtId="3" fontId="31" fillId="2" borderId="28" xfId="0" applyNumberFormat="1" applyFont="1" applyFill="1" applyBorder="1" applyAlignment="1">
      <alignment horizontal="left"/>
    </xf>
    <xf numFmtId="5" fontId="31" fillId="2" borderId="29" xfId="0" applyNumberFormat="1" applyFont="1" applyFill="1" applyBorder="1" applyAlignment="1">
      <alignment/>
    </xf>
    <xf numFmtId="5" fontId="31" fillId="2" borderId="30" xfId="0" applyNumberFormat="1" applyFont="1" applyFill="1" applyBorder="1" applyAlignment="1">
      <alignment/>
    </xf>
    <xf numFmtId="3" fontId="31" fillId="2" borderId="31" xfId="0" applyNumberFormat="1" applyFont="1" applyFill="1" applyBorder="1" applyAlignment="1">
      <alignment horizontal="right"/>
    </xf>
    <xf numFmtId="5" fontId="31" fillId="2" borderId="32" xfId="0" applyNumberFormat="1" applyFont="1" applyFill="1" applyBorder="1" applyAlignment="1">
      <alignment/>
    </xf>
    <xf numFmtId="0" fontId="14" fillId="0" borderId="33" xfId="21" applyFont="1" applyBorder="1">
      <alignment/>
      <protection/>
    </xf>
    <xf numFmtId="177" fontId="22" fillId="0" borderId="34" xfId="0" applyNumberFormat="1" applyFont="1" applyBorder="1" applyAlignment="1">
      <alignment horizontal="centerContinuous"/>
    </xf>
    <xf numFmtId="3" fontId="22" fillId="0" borderId="0" xfId="0" applyNumberFormat="1" applyFont="1" applyAlignment="1">
      <alignment horizontal="centerContinuous"/>
    </xf>
    <xf numFmtId="177" fontId="22" fillId="0" borderId="0" xfId="0" applyNumberFormat="1" applyFont="1" applyAlignment="1">
      <alignment horizontal="centerContinuous"/>
    </xf>
    <xf numFmtId="0" fontId="26" fillId="0" borderId="0" xfId="22" applyFont="1">
      <alignment/>
      <protection/>
    </xf>
    <xf numFmtId="177" fontId="1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vertical="top" wrapText="1"/>
    </xf>
    <xf numFmtId="177" fontId="6" fillId="0" borderId="0" xfId="0" applyNumberFormat="1" applyFont="1" applyFill="1" applyAlignment="1">
      <alignment/>
    </xf>
    <xf numFmtId="0" fontId="40" fillId="0" borderId="0" xfId="0" applyFont="1" applyFill="1" applyBorder="1" applyAlignment="1">
      <alignment vertical="top" wrapText="1"/>
    </xf>
    <xf numFmtId="0" fontId="27" fillId="0" borderId="0" xfId="0" applyFont="1" applyFill="1" applyAlignment="1">
      <alignment horizontal="centerContinuous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2" fillId="0" borderId="0" xfId="21" applyFont="1" applyFill="1" applyAlignment="1">
      <alignment/>
      <protection/>
    </xf>
    <xf numFmtId="0" fontId="3" fillId="0" borderId="0" xfId="21" applyFont="1" applyFill="1" applyAlignment="1">
      <alignment/>
      <protection/>
    </xf>
    <xf numFmtId="0" fontId="26" fillId="0" borderId="2" xfId="22" applyFont="1" applyFill="1" applyBorder="1" applyAlignment="1">
      <alignment horizontal="centerContinuous"/>
      <protection/>
    </xf>
    <xf numFmtId="0" fontId="14" fillId="0" borderId="0" xfId="22" applyFont="1" applyFill="1" applyBorder="1" applyAlignment="1">
      <alignment horizontal="center"/>
      <protection/>
    </xf>
    <xf numFmtId="0" fontId="28" fillId="0" borderId="2" xfId="22" applyFont="1" applyFill="1" applyBorder="1" applyAlignment="1">
      <alignment horizontal="center"/>
      <protection/>
    </xf>
    <xf numFmtId="0" fontId="14" fillId="0" borderId="0" xfId="22" applyFont="1" applyBorder="1">
      <alignment/>
      <protection/>
    </xf>
    <xf numFmtId="183" fontId="26" fillId="0" borderId="0" xfId="22" applyNumberFormat="1" applyFont="1" applyBorder="1">
      <alignment/>
      <protection/>
    </xf>
    <xf numFmtId="183" fontId="14" fillId="0" borderId="2" xfId="15" applyNumberFormat="1" applyFont="1" applyBorder="1" applyAlignment="1">
      <alignment/>
    </xf>
    <xf numFmtId="183" fontId="28" fillId="0" borderId="0" xfId="15" applyNumberFormat="1" applyFont="1" applyBorder="1" applyAlignment="1">
      <alignment/>
    </xf>
    <xf numFmtId="183" fontId="26" fillId="0" borderId="2" xfId="15" applyNumberFormat="1" applyFont="1" applyBorder="1" applyAlignment="1">
      <alignment/>
    </xf>
    <xf numFmtId="183" fontId="14" fillId="0" borderId="0" xfId="15" applyNumberFormat="1" applyFont="1" applyBorder="1" applyAlignment="1">
      <alignment/>
    </xf>
    <xf numFmtId="183" fontId="26" fillId="0" borderId="35" xfId="22" applyNumberFormat="1" applyFont="1" applyBorder="1" applyAlignment="1">
      <alignment horizontal="left"/>
      <protection/>
    </xf>
    <xf numFmtId="1" fontId="26" fillId="0" borderId="11" xfId="22" applyNumberFormat="1" applyFont="1" applyFill="1" applyBorder="1" applyAlignment="1">
      <alignment horizontal="centerContinuous"/>
      <protection/>
    </xf>
    <xf numFmtId="177" fontId="6" fillId="0" borderId="0" xfId="0" applyNumberFormat="1" applyFont="1" applyBorder="1" applyAlignment="1">
      <alignment horizontal="fill"/>
    </xf>
    <xf numFmtId="177" fontId="22" fillId="0" borderId="0" xfId="0" applyNumberFormat="1" applyFont="1" applyBorder="1" applyAlignment="1">
      <alignment horizontal="fill"/>
    </xf>
    <xf numFmtId="177" fontId="22" fillId="0" borderId="6" xfId="0" applyNumberFormat="1" applyFont="1" applyBorder="1" applyAlignment="1">
      <alignment/>
    </xf>
    <xf numFmtId="177" fontId="22" fillId="0" borderId="36" xfId="0" applyNumberFormat="1" applyFont="1" applyBorder="1" applyAlignment="1">
      <alignment horizontal="fill"/>
    </xf>
    <xf numFmtId="177" fontId="6" fillId="0" borderId="26" xfId="0" applyNumberFormat="1" applyFont="1" applyBorder="1" applyAlignment="1">
      <alignment horizontal="fill"/>
    </xf>
    <xf numFmtId="177" fontId="22" fillId="0" borderId="37" xfId="0" applyNumberFormat="1" applyFont="1" applyBorder="1" applyAlignment="1">
      <alignment horizontal="fill"/>
    </xf>
    <xf numFmtId="177" fontId="22" fillId="0" borderId="8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1" fontId="26" fillId="0" borderId="0" xfId="22" applyNumberFormat="1" applyFont="1" applyFill="1" applyBorder="1" applyAlignment="1">
      <alignment horizontal="centerContinuous"/>
      <protection/>
    </xf>
    <xf numFmtId="0" fontId="26" fillId="0" borderId="0" xfId="22" applyFont="1" applyFill="1" applyBorder="1" applyAlignment="1">
      <alignment horizontal="centerContinuous"/>
      <protection/>
    </xf>
    <xf numFmtId="0" fontId="28" fillId="0" borderId="0" xfId="22" applyFont="1" applyFill="1" applyBorder="1" applyAlignment="1">
      <alignment horizontal="center"/>
      <protection/>
    </xf>
    <xf numFmtId="185" fontId="26" fillId="0" borderId="0" xfId="17" applyNumberFormat="1" applyFont="1" applyBorder="1" applyAlignment="1">
      <alignment/>
    </xf>
    <xf numFmtId="183" fontId="26" fillId="0" borderId="0" xfId="15" applyNumberFormat="1" applyFont="1" applyBorder="1" applyAlignment="1">
      <alignment/>
    </xf>
    <xf numFmtId="0" fontId="1" fillId="0" borderId="0" xfId="22" applyFont="1" applyBorder="1" applyAlignment="1">
      <alignment horizontal="left"/>
      <protection/>
    </xf>
    <xf numFmtId="0" fontId="20" fillId="0" borderId="0" xfId="22" applyBorder="1" applyAlignment="1">
      <alignment horizontal="centerContinuous"/>
      <protection/>
    </xf>
    <xf numFmtId="0" fontId="20" fillId="0" borderId="0" xfId="22" applyBorder="1">
      <alignment/>
      <protection/>
    </xf>
    <xf numFmtId="0" fontId="6" fillId="0" borderId="0" xfId="0" applyFont="1" applyAlignment="1">
      <alignment/>
    </xf>
    <xf numFmtId="3" fontId="18" fillId="0" borderId="12" xfId="0" applyNumberFormat="1" applyFont="1" applyBorder="1" applyAlignment="1">
      <alignment/>
    </xf>
    <xf numFmtId="0" fontId="14" fillId="0" borderId="5" xfId="22" applyFont="1" applyFill="1" applyBorder="1" applyAlignment="1">
      <alignment horizontal="center" wrapText="1"/>
      <protection/>
    </xf>
    <xf numFmtId="0" fontId="14" fillId="0" borderId="3" xfId="22" applyFont="1" applyFill="1" applyBorder="1" applyAlignment="1">
      <alignment horizontal="center" wrapText="1"/>
      <protection/>
    </xf>
    <xf numFmtId="0" fontId="14" fillId="0" borderId="1" xfId="22" applyFont="1" applyBorder="1">
      <alignment/>
      <protection/>
    </xf>
    <xf numFmtId="0" fontId="14" fillId="0" borderId="38" xfId="0" applyFont="1" applyBorder="1" applyAlignment="1">
      <alignment/>
    </xf>
    <xf numFmtId="0" fontId="14" fillId="0" borderId="38" xfId="0" applyFont="1" applyBorder="1" applyAlignment="1">
      <alignment wrapText="1"/>
    </xf>
    <xf numFmtId="0" fontId="36" fillId="0" borderId="0" xfId="0" applyFont="1" applyAlignment="1">
      <alignment/>
    </xf>
    <xf numFmtId="177" fontId="12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3" fontId="22" fillId="0" borderId="39" xfId="0" applyNumberFormat="1" applyFont="1" applyBorder="1" applyAlignment="1">
      <alignment/>
    </xf>
    <xf numFmtId="0" fontId="0" fillId="0" borderId="40" xfId="0" applyBorder="1" applyAlignment="1">
      <alignment/>
    </xf>
    <xf numFmtId="177" fontId="37" fillId="0" borderId="11" xfId="0" applyNumberFormat="1" applyFont="1" applyBorder="1" applyAlignment="1">
      <alignment vertical="center"/>
    </xf>
    <xf numFmtId="177" fontId="37" fillId="0" borderId="2" xfId="0" applyNumberFormat="1" applyFont="1" applyBorder="1" applyAlignment="1">
      <alignment vertical="center"/>
    </xf>
    <xf numFmtId="0" fontId="48" fillId="0" borderId="0" xfId="0" applyFont="1" applyAlignment="1">
      <alignment/>
    </xf>
    <xf numFmtId="177" fontId="50" fillId="0" borderId="0" xfId="0" applyNumberFormat="1" applyFont="1" applyAlignment="1">
      <alignment/>
    </xf>
    <xf numFmtId="0" fontId="52" fillId="0" borderId="0" xfId="22" applyFont="1">
      <alignment/>
      <protection/>
    </xf>
    <xf numFmtId="0" fontId="14" fillId="0" borderId="0" xfId="22" applyFont="1" applyFill="1" applyAlignment="1">
      <alignment vertical="center"/>
      <protection/>
    </xf>
    <xf numFmtId="0" fontId="0" fillId="0" borderId="0" xfId="0" applyAlignment="1">
      <alignment/>
    </xf>
    <xf numFmtId="0" fontId="52" fillId="0" borderId="0" xfId="21" applyFont="1">
      <alignment/>
      <protection/>
    </xf>
    <xf numFmtId="206" fontId="14" fillId="0" borderId="0" xfId="22" applyNumberFormat="1" applyFont="1">
      <alignment/>
      <protection/>
    </xf>
    <xf numFmtId="5" fontId="26" fillId="0" borderId="9" xfId="17" applyNumberFormat="1" applyFont="1" applyBorder="1" applyAlignment="1">
      <alignment horizontal="left"/>
    </xf>
    <xf numFmtId="206" fontId="31" fillId="2" borderId="28" xfId="0" applyNumberFormat="1" applyFont="1" applyFill="1" applyBorder="1" applyAlignment="1">
      <alignment/>
    </xf>
    <xf numFmtId="206" fontId="31" fillId="2" borderId="30" xfId="0" applyNumberFormat="1" applyFont="1" applyFill="1" applyBorder="1" applyAlignment="1">
      <alignment/>
    </xf>
    <xf numFmtId="206" fontId="35" fillId="2" borderId="16" xfId="0" applyNumberFormat="1" applyFont="1" applyFill="1" applyBorder="1" applyAlignment="1">
      <alignment/>
    </xf>
    <xf numFmtId="0" fontId="51" fillId="0" borderId="0" xfId="22" applyFont="1" applyAlignment="1">
      <alignment horizontal="left"/>
      <protection/>
    </xf>
    <xf numFmtId="177" fontId="54" fillId="0" borderId="0" xfId="0" applyNumberFormat="1" applyFont="1" applyAlignment="1">
      <alignment/>
    </xf>
    <xf numFmtId="177" fontId="36" fillId="0" borderId="0" xfId="0" applyNumberFormat="1" applyFont="1" applyAlignment="1">
      <alignment/>
    </xf>
    <xf numFmtId="3" fontId="54" fillId="2" borderId="0" xfId="0" applyNumberFormat="1" applyFont="1" applyFill="1" applyAlignment="1">
      <alignment/>
    </xf>
    <xf numFmtId="3" fontId="57" fillId="2" borderId="0" xfId="0" applyNumberFormat="1" applyFont="1" applyFill="1" applyAlignment="1">
      <alignment/>
    </xf>
    <xf numFmtId="3" fontId="57" fillId="2" borderId="0" xfId="0" applyNumberFormat="1" applyFont="1" applyFill="1" applyBorder="1" applyAlignment="1">
      <alignment/>
    </xf>
    <xf numFmtId="0" fontId="36" fillId="0" borderId="0" xfId="0" applyFont="1" applyAlignment="1">
      <alignment/>
    </xf>
    <xf numFmtId="177" fontId="56" fillId="0" borderId="0" xfId="0" applyNumberFormat="1" applyFont="1" applyAlignment="1">
      <alignment/>
    </xf>
    <xf numFmtId="177" fontId="55" fillId="0" borderId="0" xfId="0" applyNumberFormat="1" applyFont="1" applyAlignment="1">
      <alignment/>
    </xf>
    <xf numFmtId="0" fontId="56" fillId="0" borderId="0" xfId="0" applyFont="1" applyAlignment="1">
      <alignment/>
    </xf>
    <xf numFmtId="3" fontId="56" fillId="0" borderId="0" xfId="0" applyNumberFormat="1" applyFont="1" applyAlignment="1">
      <alignment/>
    </xf>
    <xf numFmtId="3" fontId="56" fillId="0" borderId="0" xfId="0" applyNumberFormat="1" applyFont="1" applyAlignment="1">
      <alignment/>
    </xf>
    <xf numFmtId="3" fontId="56" fillId="0" borderId="0" xfId="0" applyNumberFormat="1" applyFont="1" applyBorder="1" applyAlignment="1">
      <alignment/>
    </xf>
    <xf numFmtId="3" fontId="55" fillId="0" borderId="0" xfId="0" applyNumberFormat="1" applyFont="1" applyAlignment="1">
      <alignment/>
    </xf>
    <xf numFmtId="0" fontId="54" fillId="0" borderId="0" xfId="21" applyFont="1">
      <alignment/>
      <protection/>
    </xf>
    <xf numFmtId="0" fontId="36" fillId="0" borderId="0" xfId="21" applyFont="1">
      <alignment/>
      <protection/>
    </xf>
    <xf numFmtId="177" fontId="58" fillId="0" borderId="0" xfId="0" applyNumberFormat="1" applyFont="1" applyAlignment="1">
      <alignment/>
    </xf>
    <xf numFmtId="177" fontId="22" fillId="0" borderId="0" xfId="0" applyNumberFormat="1" applyFont="1" applyAlignment="1">
      <alignment/>
    </xf>
    <xf numFmtId="177" fontId="14" fillId="0" borderId="0" xfId="0" applyNumberFormat="1" applyFont="1" applyFill="1" applyAlignment="1">
      <alignment/>
    </xf>
    <xf numFmtId="37" fontId="6" fillId="0" borderId="14" xfId="0" applyNumberFormat="1" applyFont="1" applyBorder="1" applyAlignment="1">
      <alignment/>
    </xf>
    <xf numFmtId="37" fontId="6" fillId="0" borderId="18" xfId="0" applyNumberFormat="1" applyFont="1" applyBorder="1" applyAlignment="1">
      <alignment/>
    </xf>
    <xf numFmtId="37" fontId="6" fillId="0" borderId="6" xfId="0" applyNumberFormat="1" applyFont="1" applyBorder="1" applyAlignment="1">
      <alignment/>
    </xf>
    <xf numFmtId="37" fontId="6" fillId="0" borderId="8" xfId="0" applyNumberFormat="1" applyFont="1" applyBorder="1" applyAlignment="1">
      <alignment/>
    </xf>
    <xf numFmtId="37" fontId="21" fillId="0" borderId="6" xfId="0" applyNumberFormat="1" applyFont="1" applyBorder="1" applyAlignment="1">
      <alignment/>
    </xf>
    <xf numFmtId="37" fontId="21" fillId="0" borderId="8" xfId="0" applyNumberFormat="1" applyFont="1" applyBorder="1" applyAlignment="1">
      <alignment/>
    </xf>
    <xf numFmtId="37" fontId="6" fillId="0" borderId="41" xfId="0" applyNumberFormat="1" applyFont="1" applyBorder="1" applyAlignment="1">
      <alignment/>
    </xf>
    <xf numFmtId="37" fontId="6" fillId="0" borderId="42" xfId="0" applyNumberFormat="1" applyFont="1" applyBorder="1" applyAlignment="1">
      <alignment/>
    </xf>
    <xf numFmtId="37" fontId="22" fillId="0" borderId="43" xfId="0" applyNumberFormat="1" applyFont="1" applyBorder="1" applyAlignment="1">
      <alignment/>
    </xf>
    <xf numFmtId="37" fontId="6" fillId="0" borderId="3" xfId="0" applyNumberFormat="1" applyFont="1" applyBorder="1" applyAlignment="1">
      <alignment/>
    </xf>
    <xf numFmtId="37" fontId="6" fillId="0" borderId="44" xfId="0" applyNumberFormat="1" applyFont="1" applyBorder="1" applyAlignment="1">
      <alignment/>
    </xf>
    <xf numFmtId="5" fontId="22" fillId="0" borderId="4" xfId="0" applyNumberFormat="1" applyFont="1" applyBorder="1" applyAlignment="1">
      <alignment/>
    </xf>
    <xf numFmtId="3" fontId="42" fillId="0" borderId="5" xfId="0" applyNumberFormat="1" applyFont="1" applyBorder="1" applyAlignment="1">
      <alignment/>
    </xf>
    <xf numFmtId="3" fontId="14" fillId="0" borderId="0" xfId="22" applyNumberFormat="1" applyFont="1">
      <alignment/>
      <protection/>
    </xf>
    <xf numFmtId="3" fontId="14" fillId="0" borderId="7" xfId="15" applyNumberFormat="1" applyFont="1" applyBorder="1" applyAlignment="1">
      <alignment/>
    </xf>
    <xf numFmtId="3" fontId="14" fillId="0" borderId="6" xfId="15" applyNumberFormat="1" applyFont="1" applyBorder="1" applyAlignment="1">
      <alignment/>
    </xf>
    <xf numFmtId="3" fontId="14" fillId="0" borderId="0" xfId="15" applyNumberFormat="1" applyFont="1" applyAlignment="1">
      <alignment/>
    </xf>
    <xf numFmtId="3" fontId="26" fillId="0" borderId="7" xfId="15" applyNumberFormat="1" applyFont="1" applyBorder="1" applyAlignment="1">
      <alignment/>
    </xf>
    <xf numFmtId="3" fontId="26" fillId="0" borderId="6" xfId="15" applyNumberFormat="1" applyFont="1" applyBorder="1" applyAlignment="1">
      <alignment/>
    </xf>
    <xf numFmtId="37" fontId="14" fillId="0" borderId="7" xfId="22" applyNumberFormat="1" applyFont="1" applyBorder="1">
      <alignment/>
      <protection/>
    </xf>
    <xf numFmtId="37" fontId="14" fillId="0" borderId="8" xfId="22" applyNumberFormat="1" applyFont="1" applyBorder="1">
      <alignment/>
      <protection/>
    </xf>
    <xf numFmtId="37" fontId="14" fillId="0" borderId="0" xfId="22" applyNumberFormat="1" applyFont="1">
      <alignment/>
      <protection/>
    </xf>
    <xf numFmtId="37" fontId="14" fillId="0" borderId="0" xfId="22" applyNumberFormat="1" applyFont="1" applyBorder="1">
      <alignment/>
      <protection/>
    </xf>
    <xf numFmtId="37" fontId="14" fillId="0" borderId="7" xfId="22" applyNumberFormat="1" applyFont="1" applyBorder="1" applyAlignment="1">
      <alignment/>
      <protection/>
    </xf>
    <xf numFmtId="37" fontId="14" fillId="0" borderId="8" xfId="22" applyNumberFormat="1" applyFont="1" applyBorder="1" applyAlignment="1">
      <alignment/>
      <protection/>
    </xf>
    <xf numFmtId="37" fontId="14" fillId="0" borderId="5" xfId="15" applyNumberFormat="1" applyFont="1" applyBorder="1" applyAlignment="1">
      <alignment/>
    </xf>
    <xf numFmtId="37" fontId="14" fillId="0" borderId="3" xfId="15" applyNumberFormat="1" applyFont="1" applyBorder="1" applyAlignment="1">
      <alignment/>
    </xf>
    <xf numFmtId="37" fontId="14" fillId="0" borderId="7" xfId="15" applyNumberFormat="1" applyFont="1" applyBorder="1" applyAlignment="1">
      <alignment/>
    </xf>
    <xf numFmtId="37" fontId="14" fillId="0" borderId="6" xfId="15" applyNumberFormat="1" applyFont="1" applyBorder="1" applyAlignment="1">
      <alignment/>
    </xf>
    <xf numFmtId="37" fontId="14" fillId="0" borderId="2" xfId="15" applyNumberFormat="1" applyFont="1" applyBorder="1" applyAlignment="1">
      <alignment/>
    </xf>
    <xf numFmtId="37" fontId="14" fillId="0" borderId="3" xfId="22" applyNumberFormat="1" applyFont="1" applyBorder="1">
      <alignment/>
      <protection/>
    </xf>
    <xf numFmtId="37" fontId="26" fillId="0" borderId="5" xfId="15" applyNumberFormat="1" applyFont="1" applyBorder="1" applyAlignment="1">
      <alignment/>
    </xf>
    <xf numFmtId="37" fontId="26" fillId="0" borderId="3" xfId="15" applyNumberFormat="1" applyFont="1" applyBorder="1" applyAlignment="1">
      <alignment/>
    </xf>
    <xf numFmtId="37" fontId="26" fillId="0" borderId="7" xfId="15" applyNumberFormat="1" applyFont="1" applyBorder="1" applyAlignment="1">
      <alignment/>
    </xf>
    <xf numFmtId="37" fontId="26" fillId="0" borderId="6" xfId="15" applyNumberFormat="1" applyFont="1" applyBorder="1" applyAlignment="1">
      <alignment/>
    </xf>
    <xf numFmtId="37" fontId="26" fillId="0" borderId="45" xfId="15" applyNumberFormat="1" applyFont="1" applyBorder="1" applyAlignment="1">
      <alignment/>
    </xf>
    <xf numFmtId="37" fontId="26" fillId="0" borderId="2" xfId="15" applyNumberFormat="1" applyFont="1" applyBorder="1" applyAlignment="1">
      <alignment/>
    </xf>
    <xf numFmtId="37" fontId="26" fillId="0" borderId="23" xfId="22" applyNumberFormat="1" applyFont="1" applyBorder="1" applyAlignment="1">
      <alignment horizontal="left"/>
      <protection/>
    </xf>
    <xf numFmtId="37" fontId="5" fillId="0" borderId="16" xfId="0" applyNumberFormat="1" applyFont="1" applyBorder="1" applyAlignment="1">
      <alignment/>
    </xf>
    <xf numFmtId="37" fontId="5" fillId="0" borderId="17" xfId="0" applyNumberFormat="1" applyFont="1" applyBorder="1" applyAlignment="1">
      <alignment/>
    </xf>
    <xf numFmtId="37" fontId="5" fillId="0" borderId="18" xfId="0" applyNumberFormat="1" applyFont="1" applyBorder="1" applyAlignment="1">
      <alignment/>
    </xf>
    <xf numFmtId="37" fontId="32" fillId="0" borderId="5" xfId="0" applyNumberFormat="1" applyFont="1" applyBorder="1" applyAlignment="1">
      <alignment/>
    </xf>
    <xf numFmtId="37" fontId="32" fillId="0" borderId="2" xfId="0" applyNumberFormat="1" applyFont="1" applyBorder="1" applyAlignment="1">
      <alignment/>
    </xf>
    <xf numFmtId="37" fontId="5" fillId="0" borderId="5" xfId="0" applyNumberFormat="1" applyFont="1" applyBorder="1" applyAlignment="1">
      <alignment/>
    </xf>
    <xf numFmtId="37" fontId="5" fillId="0" borderId="2" xfId="0" applyNumberFormat="1" applyFont="1" applyBorder="1" applyAlignment="1">
      <alignment/>
    </xf>
    <xf numFmtId="37" fontId="5" fillId="0" borderId="3" xfId="0" applyNumberFormat="1" applyFont="1" applyBorder="1" applyAlignment="1">
      <alignment/>
    </xf>
    <xf numFmtId="37" fontId="5" fillId="0" borderId="45" xfId="0" applyNumberFormat="1" applyFont="1" applyBorder="1" applyAlignment="1">
      <alignment/>
    </xf>
    <xf numFmtId="37" fontId="5" fillId="0" borderId="46" xfId="0" applyNumberFormat="1" applyFont="1" applyBorder="1" applyAlignment="1">
      <alignment/>
    </xf>
    <xf numFmtId="37" fontId="5" fillId="0" borderId="47" xfId="0" applyNumberFormat="1" applyFont="1" applyBorder="1" applyAlignment="1">
      <alignment/>
    </xf>
    <xf numFmtId="5" fontId="5" fillId="0" borderId="2" xfId="0" applyNumberFormat="1" applyFont="1" applyBorder="1" applyAlignment="1">
      <alignment/>
    </xf>
    <xf numFmtId="5" fontId="5" fillId="0" borderId="3" xfId="0" applyNumberFormat="1" applyFont="1" applyBorder="1" applyAlignment="1">
      <alignment/>
    </xf>
    <xf numFmtId="37" fontId="12" fillId="2" borderId="18" xfId="0" applyNumberFormat="1" applyFont="1" applyFill="1" applyBorder="1" applyAlignment="1">
      <alignment/>
    </xf>
    <xf numFmtId="37" fontId="30" fillId="2" borderId="48" xfId="0" applyNumberFormat="1" applyFont="1" applyFill="1" applyBorder="1" applyAlignment="1">
      <alignment/>
    </xf>
    <xf numFmtId="37" fontId="30" fillId="2" borderId="49" xfId="0" applyNumberFormat="1" applyFont="1" applyFill="1" applyBorder="1" applyAlignment="1">
      <alignment/>
    </xf>
    <xf numFmtId="37" fontId="30" fillId="2" borderId="50" xfId="0" applyNumberFormat="1" applyFont="1" applyFill="1" applyBorder="1" applyAlignment="1">
      <alignment/>
    </xf>
    <xf numFmtId="37" fontId="30" fillId="2" borderId="51" xfId="0" applyNumberFormat="1" applyFont="1" applyFill="1" applyBorder="1" applyAlignment="1">
      <alignment/>
    </xf>
    <xf numFmtId="37" fontId="30" fillId="2" borderId="52" xfId="0" applyNumberFormat="1" applyFont="1" applyFill="1" applyBorder="1" applyAlignment="1">
      <alignment/>
    </xf>
    <xf numFmtId="37" fontId="30" fillId="2" borderId="53" xfId="0" applyNumberFormat="1" applyFont="1" applyFill="1" applyBorder="1" applyAlignment="1">
      <alignment/>
    </xf>
    <xf numFmtId="37" fontId="31" fillId="2" borderId="28" xfId="0" applyNumberFormat="1" applyFont="1" applyFill="1" applyBorder="1" applyAlignment="1">
      <alignment/>
    </xf>
    <xf numFmtId="37" fontId="12" fillId="2" borderId="16" xfId="0" applyNumberFormat="1" applyFont="1" applyFill="1" applyBorder="1" applyAlignment="1">
      <alignment/>
    </xf>
    <xf numFmtId="37" fontId="12" fillId="2" borderId="17" xfId="0" applyNumberFormat="1" applyFont="1" applyFill="1" applyBorder="1" applyAlignment="1">
      <alignment/>
    </xf>
    <xf numFmtId="37" fontId="12" fillId="0" borderId="16" xfId="0" applyNumberFormat="1" applyFont="1" applyFill="1" applyBorder="1" applyAlignment="1">
      <alignment/>
    </xf>
    <xf numFmtId="37" fontId="12" fillId="0" borderId="17" xfId="0" applyNumberFormat="1" applyFont="1" applyFill="1" applyBorder="1" applyAlignment="1">
      <alignment/>
    </xf>
    <xf numFmtId="37" fontId="12" fillId="0" borderId="18" xfId="0" applyNumberFormat="1" applyFont="1" applyFill="1" applyBorder="1" applyAlignment="1">
      <alignment/>
    </xf>
    <xf numFmtId="37" fontId="13" fillId="2" borderId="16" xfId="0" applyNumberFormat="1" applyFont="1" applyFill="1" applyBorder="1" applyAlignment="1">
      <alignment/>
    </xf>
    <xf numFmtId="37" fontId="13" fillId="2" borderId="17" xfId="0" applyNumberFormat="1" applyFont="1" applyFill="1" applyBorder="1" applyAlignment="1">
      <alignment/>
    </xf>
    <xf numFmtId="37" fontId="13" fillId="2" borderId="18" xfId="0" applyNumberFormat="1" applyFont="1" applyFill="1" applyBorder="1" applyAlignment="1">
      <alignment/>
    </xf>
    <xf numFmtId="37" fontId="12" fillId="2" borderId="7" xfId="0" applyNumberFormat="1" applyFont="1" applyFill="1" applyBorder="1" applyAlignment="1">
      <alignment/>
    </xf>
    <xf numFmtId="37" fontId="12" fillId="2" borderId="0" xfId="0" applyNumberFormat="1" applyFont="1" applyFill="1" applyBorder="1" applyAlignment="1">
      <alignment/>
    </xf>
    <xf numFmtId="37" fontId="12" fillId="2" borderId="8" xfId="0" applyNumberFormat="1" applyFont="1" applyFill="1" applyBorder="1" applyAlignment="1">
      <alignment/>
    </xf>
    <xf numFmtId="37" fontId="12" fillId="2" borderId="45" xfId="0" applyNumberFormat="1" applyFont="1" applyFill="1" applyBorder="1" applyAlignment="1">
      <alignment/>
    </xf>
    <xf numFmtId="37" fontId="12" fillId="2" borderId="46" xfId="0" applyNumberFormat="1" applyFont="1" applyFill="1" applyBorder="1" applyAlignment="1">
      <alignment/>
    </xf>
    <xf numFmtId="37" fontId="12" fillId="2" borderId="47" xfId="0" applyNumberFormat="1" applyFont="1" applyFill="1" applyBorder="1" applyAlignment="1">
      <alignment/>
    </xf>
    <xf numFmtId="37" fontId="35" fillId="0" borderId="54" xfId="0" applyNumberFormat="1" applyFont="1" applyFill="1" applyBorder="1" applyAlignment="1">
      <alignment/>
    </xf>
    <xf numFmtId="37" fontId="35" fillId="0" borderId="55" xfId="0" applyNumberFormat="1" applyFont="1" applyFill="1" applyBorder="1" applyAlignment="1">
      <alignment/>
    </xf>
    <xf numFmtId="37" fontId="35" fillId="0" borderId="56" xfId="0" applyNumberFormat="1" applyFont="1" applyFill="1" applyBorder="1" applyAlignment="1">
      <alignment/>
    </xf>
    <xf numFmtId="5" fontId="42" fillId="0" borderId="2" xfId="0" applyNumberFormat="1" applyFont="1" applyBorder="1" applyAlignment="1">
      <alignment/>
    </xf>
    <xf numFmtId="37" fontId="37" fillId="0" borderId="16" xfId="0" applyNumberFormat="1" applyFont="1" applyBorder="1" applyAlignment="1">
      <alignment/>
    </xf>
    <xf numFmtId="37" fontId="37" fillId="0" borderId="17" xfId="0" applyNumberFormat="1" applyFont="1" applyBorder="1" applyAlignment="1">
      <alignment/>
    </xf>
    <xf numFmtId="37" fontId="37" fillId="0" borderId="18" xfId="0" applyNumberFormat="1" applyFont="1" applyBorder="1" applyAlignment="1">
      <alignment/>
    </xf>
    <xf numFmtId="37" fontId="37" fillId="0" borderId="5" xfId="0" applyNumberFormat="1" applyFont="1" applyBorder="1" applyAlignment="1">
      <alignment/>
    </xf>
    <xf numFmtId="37" fontId="37" fillId="0" borderId="2" xfId="0" applyNumberFormat="1" applyFont="1" applyBorder="1" applyAlignment="1">
      <alignment/>
    </xf>
    <xf numFmtId="37" fontId="37" fillId="0" borderId="3" xfId="0" applyNumberFormat="1" applyFont="1" applyBorder="1" applyAlignment="1">
      <alignment/>
    </xf>
    <xf numFmtId="37" fontId="42" fillId="0" borderId="5" xfId="0" applyNumberFormat="1" applyFont="1" applyBorder="1" applyAlignment="1">
      <alignment/>
    </xf>
    <xf numFmtId="37" fontId="42" fillId="0" borderId="2" xfId="0" applyNumberFormat="1" applyFont="1" applyBorder="1" applyAlignment="1">
      <alignment/>
    </xf>
    <xf numFmtId="37" fontId="37" fillId="0" borderId="0" xfId="0" applyNumberFormat="1" applyFont="1" applyAlignment="1">
      <alignment/>
    </xf>
    <xf numFmtId="5" fontId="42" fillId="0" borderId="3" xfId="0" applyNumberFormat="1" applyFont="1" applyBorder="1" applyAlignment="1">
      <alignment/>
    </xf>
    <xf numFmtId="37" fontId="14" fillId="0" borderId="8" xfId="17" applyNumberFormat="1" applyFont="1" applyBorder="1" applyAlignment="1">
      <alignment/>
    </xf>
    <xf numFmtId="37" fontId="28" fillId="0" borderId="7" xfId="15" applyNumberFormat="1" applyFont="1" applyBorder="1" applyAlignment="1">
      <alignment/>
    </xf>
    <xf numFmtId="37" fontId="28" fillId="0" borderId="8" xfId="15" applyNumberFormat="1" applyFont="1" applyBorder="1" applyAlignment="1">
      <alignment/>
    </xf>
    <xf numFmtId="37" fontId="14" fillId="0" borderId="8" xfId="15" applyNumberFormat="1" applyFont="1" applyBorder="1" applyAlignment="1">
      <alignment/>
    </xf>
    <xf numFmtId="37" fontId="28" fillId="0" borderId="0" xfId="15" applyNumberFormat="1" applyFont="1" applyBorder="1" applyAlignment="1">
      <alignment/>
    </xf>
    <xf numFmtId="37" fontId="14" fillId="0" borderId="0" xfId="15" applyNumberFormat="1" applyFont="1" applyBorder="1" applyAlignment="1">
      <alignment/>
    </xf>
    <xf numFmtId="37" fontId="14" fillId="0" borderId="10" xfId="22" applyNumberFormat="1" applyFont="1" applyBorder="1">
      <alignment/>
      <protection/>
    </xf>
    <xf numFmtId="0" fontId="14" fillId="0" borderId="0" xfId="22" applyNumberFormat="1" applyFont="1">
      <alignment/>
      <protection/>
    </xf>
    <xf numFmtId="37" fontId="14" fillId="0" borderId="57" xfId="22" applyNumberFormat="1" applyFont="1" applyBorder="1">
      <alignment/>
      <protection/>
    </xf>
    <xf numFmtId="3" fontId="6" fillId="0" borderId="45" xfId="0" applyNumberFormat="1" applyFont="1" applyBorder="1" applyAlignment="1">
      <alignment/>
    </xf>
    <xf numFmtId="0" fontId="26" fillId="0" borderId="34" xfId="21" applyFont="1" applyBorder="1">
      <alignment/>
      <protection/>
    </xf>
    <xf numFmtId="37" fontId="26" fillId="0" borderId="45" xfId="21" applyNumberFormat="1" applyFont="1" applyBorder="1">
      <alignment/>
      <protection/>
    </xf>
    <xf numFmtId="37" fontId="26" fillId="0" borderId="46" xfId="21" applyNumberFormat="1" applyFont="1" applyBorder="1">
      <alignment/>
      <protection/>
    </xf>
    <xf numFmtId="5" fontId="26" fillId="0" borderId="46" xfId="21" applyNumberFormat="1" applyFont="1" applyBorder="1">
      <alignment/>
      <protection/>
    </xf>
    <xf numFmtId="5" fontId="26" fillId="0" borderId="34" xfId="21" applyNumberFormat="1" applyFont="1" applyBorder="1">
      <alignment/>
      <protection/>
    </xf>
    <xf numFmtId="0" fontId="50" fillId="0" borderId="0" xfId="0" applyFont="1" applyAlignment="1">
      <alignment/>
    </xf>
    <xf numFmtId="177" fontId="22" fillId="0" borderId="10" xfId="0" applyNumberFormat="1" applyFont="1" applyBorder="1" applyAlignment="1">
      <alignment/>
    </xf>
    <xf numFmtId="177" fontId="22" fillId="0" borderId="11" xfId="0" applyNumberFormat="1" applyFont="1" applyBorder="1" applyAlignment="1">
      <alignment/>
    </xf>
    <xf numFmtId="177" fontId="22" fillId="0" borderId="7" xfId="0" applyNumberFormat="1" applyFont="1" applyBorder="1" applyAlignment="1">
      <alignment/>
    </xf>
    <xf numFmtId="177" fontId="22" fillId="0" borderId="0" xfId="0" applyNumberFormat="1" applyFont="1" applyBorder="1" applyAlignment="1">
      <alignment/>
    </xf>
    <xf numFmtId="177" fontId="22" fillId="0" borderId="13" xfId="0" applyNumberFormat="1" applyFont="1" applyBorder="1" applyAlignment="1">
      <alignment/>
    </xf>
    <xf numFmtId="177" fontId="22" fillId="0" borderId="12" xfId="0" applyNumberFormat="1" applyFont="1" applyBorder="1" applyAlignment="1">
      <alignment/>
    </xf>
    <xf numFmtId="177" fontId="22" fillId="0" borderId="13" xfId="0" applyNumberFormat="1" applyFont="1" applyBorder="1" applyAlignment="1">
      <alignment horizontal="right"/>
    </xf>
    <xf numFmtId="177" fontId="22" fillId="0" borderId="12" xfId="0" applyNumberFormat="1" applyFon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22" fillId="0" borderId="5" xfId="0" applyNumberFormat="1" applyFont="1" applyBorder="1" applyAlignment="1">
      <alignment/>
    </xf>
    <xf numFmtId="3" fontId="22" fillId="0" borderId="2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46" xfId="0" applyNumberFormat="1" applyFont="1" applyBorder="1" applyAlignment="1">
      <alignment/>
    </xf>
    <xf numFmtId="3" fontId="6" fillId="0" borderId="47" xfId="0" applyNumberFormat="1" applyFont="1" applyBorder="1" applyAlignment="1">
      <alignment/>
    </xf>
    <xf numFmtId="0" fontId="0" fillId="0" borderId="58" xfId="0" applyBorder="1" applyAlignment="1">
      <alignment horizontal="left" indent="2"/>
    </xf>
    <xf numFmtId="0" fontId="0" fillId="0" borderId="0" xfId="0" applyBorder="1" applyAlignment="1">
      <alignment/>
    </xf>
    <xf numFmtId="177" fontId="12" fillId="2" borderId="33" xfId="0" applyNumberFormat="1" applyFont="1" applyFill="1" applyBorder="1" applyAlignment="1">
      <alignment horizontal="left" indent="2"/>
    </xf>
    <xf numFmtId="0" fontId="0" fillId="0" borderId="59" xfId="0" applyBorder="1" applyAlignment="1">
      <alignment horizontal="left" indent="2"/>
    </xf>
    <xf numFmtId="177" fontId="12" fillId="0" borderId="33" xfId="0" applyNumberFormat="1" applyFont="1" applyFill="1" applyBorder="1" applyAlignment="1">
      <alignment horizontal="left" indent="2"/>
    </xf>
    <xf numFmtId="165" fontId="22" fillId="0" borderId="8" xfId="0" applyNumberFormat="1" applyFont="1" applyBorder="1" applyAlignment="1">
      <alignment/>
    </xf>
    <xf numFmtId="37" fontId="0" fillId="0" borderId="60" xfId="0" applyNumberFormat="1" applyBorder="1" applyAlignment="1">
      <alignment/>
    </xf>
    <xf numFmtId="0" fontId="62" fillId="0" borderId="0" xfId="0" applyFont="1" applyBorder="1" applyAlignment="1">
      <alignment/>
    </xf>
    <xf numFmtId="0" fontId="14" fillId="0" borderId="58" xfId="0" applyFont="1" applyBorder="1" applyAlignment="1">
      <alignment/>
    </xf>
    <xf numFmtId="37" fontId="0" fillId="0" borderId="43" xfId="0" applyNumberFormat="1" applyBorder="1" applyAlignment="1">
      <alignment horizontal="right"/>
    </xf>
    <xf numFmtId="37" fontId="18" fillId="0" borderId="18" xfId="0" applyNumberFormat="1" applyFont="1" applyBorder="1" applyAlignment="1">
      <alignment/>
    </xf>
    <xf numFmtId="177" fontId="22" fillId="0" borderId="60" xfId="0" applyNumberFormat="1" applyFont="1" applyBorder="1" applyAlignment="1">
      <alignment horizontal="fill"/>
    </xf>
    <xf numFmtId="0" fontId="36" fillId="0" borderId="0" xfId="21" applyFont="1" applyFill="1" applyBorder="1">
      <alignment/>
      <protection/>
    </xf>
    <xf numFmtId="0" fontId="20" fillId="0" borderId="0" xfId="21" applyFill="1" applyBorder="1">
      <alignment/>
      <protection/>
    </xf>
    <xf numFmtId="37" fontId="20" fillId="0" borderId="0" xfId="21" applyNumberFormat="1" applyFill="1" applyBorder="1">
      <alignment/>
      <protection/>
    </xf>
    <xf numFmtId="0" fontId="20" fillId="0" borderId="0" xfId="21" applyFont="1" applyFill="1" applyBorder="1">
      <alignment/>
      <protection/>
    </xf>
    <xf numFmtId="37" fontId="20" fillId="0" borderId="0" xfId="21" applyNumberFormat="1" applyFont="1" applyFill="1" applyBorder="1">
      <alignment/>
      <protection/>
    </xf>
    <xf numFmtId="1" fontId="20" fillId="0" borderId="0" xfId="21" applyNumberFormat="1" applyFont="1" applyFill="1" applyBorder="1">
      <alignment/>
      <protection/>
    </xf>
    <xf numFmtId="165" fontId="20" fillId="0" borderId="0" xfId="21" applyNumberFormat="1" applyFill="1" applyBorder="1">
      <alignment/>
      <protection/>
    </xf>
    <xf numFmtId="165" fontId="20" fillId="0" borderId="0" xfId="21" applyNumberFormat="1" applyFont="1" applyFill="1" applyBorder="1">
      <alignment/>
      <protection/>
    </xf>
    <xf numFmtId="0" fontId="25" fillId="0" borderId="0" xfId="21" applyFont="1" applyFill="1" applyBorder="1" applyAlignment="1">
      <alignment horizontal="centerContinuous"/>
      <protection/>
    </xf>
    <xf numFmtId="0" fontId="0" fillId="0" borderId="0" xfId="21" applyFont="1" applyFill="1" applyBorder="1" applyAlignment="1">
      <alignment horizontal="centerContinuous"/>
      <protection/>
    </xf>
    <xf numFmtId="177" fontId="12" fillId="0" borderId="17" xfId="0" applyNumberFormat="1" applyFont="1" applyFill="1" applyBorder="1" applyAlignment="1">
      <alignment horizontal="left"/>
    </xf>
    <xf numFmtId="177" fontId="5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7" fontId="6" fillId="0" borderId="0" xfId="0" applyNumberFormat="1" applyFont="1" applyBorder="1" applyAlignment="1">
      <alignment/>
    </xf>
    <xf numFmtId="177" fontId="0" fillId="0" borderId="0" xfId="0" applyNumberFormat="1" applyFont="1" applyFill="1" applyAlignment="1">
      <alignment/>
    </xf>
    <xf numFmtId="177" fontId="46" fillId="0" borderId="0" xfId="0" applyNumberFormat="1" applyFont="1" applyFill="1" applyAlignment="1">
      <alignment horizontal="centerContinuous"/>
    </xf>
    <xf numFmtId="177" fontId="0" fillId="0" borderId="0" xfId="0" applyNumberFormat="1" applyFont="1" applyFill="1" applyAlignment="1">
      <alignment horizontal="centerContinuous"/>
    </xf>
    <xf numFmtId="0" fontId="34" fillId="0" borderId="0" xfId="0" applyFont="1" applyFill="1" applyBorder="1" applyAlignment="1">
      <alignment vertical="top" wrapText="1"/>
    </xf>
    <xf numFmtId="177" fontId="34" fillId="0" borderId="0" xfId="0" applyNumberFormat="1" applyFont="1" applyFill="1" applyBorder="1" applyAlignment="1">
      <alignment vertical="top" wrapText="1"/>
    </xf>
    <xf numFmtId="0" fontId="34" fillId="0" borderId="0" xfId="0" applyFont="1" applyFill="1" applyBorder="1" applyAlignment="1">
      <alignment vertical="top" wrapText="1"/>
    </xf>
    <xf numFmtId="0" fontId="33" fillId="0" borderId="0" xfId="0" applyFont="1" applyFill="1" applyBorder="1" applyAlignment="1">
      <alignment vertical="top" wrapText="1"/>
    </xf>
    <xf numFmtId="177" fontId="12" fillId="0" borderId="0" xfId="0" applyNumberFormat="1" applyFont="1" applyFill="1" applyAlignment="1">
      <alignment horizontal="right"/>
    </xf>
    <xf numFmtId="177" fontId="12" fillId="0" borderId="0" xfId="0" applyNumberFormat="1" applyFont="1" applyFill="1" applyAlignment="1">
      <alignment/>
    </xf>
    <xf numFmtId="0" fontId="33" fillId="0" borderId="0" xfId="0" applyFont="1" applyFill="1" applyAlignment="1">
      <alignment/>
    </xf>
    <xf numFmtId="0" fontId="37" fillId="0" borderId="0" xfId="0" applyFont="1" applyFill="1" applyAlignment="1">
      <alignment/>
    </xf>
    <xf numFmtId="177" fontId="51" fillId="0" borderId="0" xfId="0" applyNumberFormat="1" applyFont="1" applyFill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177" fontId="6" fillId="0" borderId="0" xfId="0" applyNumberFormat="1" applyFont="1" applyAlignment="1">
      <alignment/>
    </xf>
    <xf numFmtId="177" fontId="6" fillId="0" borderId="8" xfId="0" applyNumberFormat="1" applyFont="1" applyBorder="1" applyAlignment="1">
      <alignment horizontal="centerContinuous"/>
    </xf>
    <xf numFmtId="5" fontId="0" fillId="0" borderId="42" xfId="0" applyNumberFormat="1" applyBorder="1" applyAlignment="1">
      <alignment/>
    </xf>
    <xf numFmtId="37" fontId="0" fillId="0" borderId="4" xfId="0" applyNumberFormat="1" applyBorder="1" applyAlignment="1">
      <alignment horizontal="right"/>
    </xf>
    <xf numFmtId="37" fontId="0" fillId="0" borderId="61" xfId="0" applyNumberFormat="1" applyBorder="1" applyAlignment="1">
      <alignment horizontal="right"/>
    </xf>
    <xf numFmtId="37" fontId="0" fillId="0" borderId="62" xfId="0" applyNumberFormat="1" applyBorder="1" applyAlignment="1">
      <alignment horizontal="right"/>
    </xf>
    <xf numFmtId="37" fontId="0" fillId="0" borderId="44" xfId="0" applyNumberFormat="1" applyBorder="1" applyAlignment="1">
      <alignment horizontal="right"/>
    </xf>
    <xf numFmtId="37" fontId="0" fillId="0" borderId="63" xfId="0" applyNumberFormat="1" applyBorder="1" applyAlignment="1">
      <alignment horizontal="right"/>
    </xf>
    <xf numFmtId="37" fontId="0" fillId="0" borderId="64" xfId="0" applyNumberFormat="1" applyBorder="1" applyAlignment="1">
      <alignment horizontal="right"/>
    </xf>
    <xf numFmtId="177" fontId="6" fillId="0" borderId="59" xfId="0" applyNumberFormat="1" applyFont="1" applyBorder="1" applyAlignment="1">
      <alignment horizontal="fill"/>
    </xf>
    <xf numFmtId="37" fontId="0" fillId="0" borderId="6" xfId="0" applyNumberFormat="1" applyBorder="1" applyAlignment="1">
      <alignment horizontal="right"/>
    </xf>
    <xf numFmtId="177" fontId="6" fillId="0" borderId="65" xfId="0" applyNumberFormat="1" applyFont="1" applyBorder="1" applyAlignment="1">
      <alignment horizontal="fill"/>
    </xf>
    <xf numFmtId="37" fontId="6" fillId="0" borderId="64" xfId="0" applyNumberFormat="1" applyFont="1" applyBorder="1" applyAlignment="1">
      <alignment/>
    </xf>
    <xf numFmtId="37" fontId="22" fillId="0" borderId="63" xfId="0" applyNumberFormat="1" applyFont="1" applyBorder="1" applyAlignment="1">
      <alignment/>
    </xf>
    <xf numFmtId="37" fontId="37" fillId="0" borderId="59" xfId="0" applyNumberFormat="1" applyFont="1" applyBorder="1" applyAlignment="1">
      <alignment/>
    </xf>
    <xf numFmtId="37" fontId="0" fillId="0" borderId="66" xfId="0" applyNumberFormat="1" applyBorder="1" applyAlignment="1">
      <alignment horizontal="right"/>
    </xf>
    <xf numFmtId="37" fontId="0" fillId="0" borderId="67" xfId="0" applyNumberFormat="1" applyBorder="1" applyAlignment="1">
      <alignment horizontal="right"/>
    </xf>
    <xf numFmtId="37" fontId="37" fillId="0" borderId="68" xfId="0" applyNumberFormat="1" applyFont="1" applyBorder="1" applyAlignment="1">
      <alignment/>
    </xf>
    <xf numFmtId="37" fontId="0" fillId="0" borderId="33" xfId="0" applyNumberFormat="1" applyBorder="1" applyAlignment="1">
      <alignment horizontal="right"/>
    </xf>
    <xf numFmtId="37" fontId="0" fillId="0" borderId="58" xfId="0" applyNumberFormat="1" applyBorder="1" applyAlignment="1">
      <alignment horizontal="right"/>
    </xf>
    <xf numFmtId="37" fontId="0" fillId="0" borderId="69" xfId="0" applyNumberFormat="1" applyBorder="1" applyAlignment="1">
      <alignment horizontal="right"/>
    </xf>
    <xf numFmtId="177" fontId="14" fillId="0" borderId="70" xfId="0" applyNumberFormat="1" applyFont="1" applyBorder="1" applyAlignment="1">
      <alignment/>
    </xf>
    <xf numFmtId="177" fontId="14" fillId="0" borderId="17" xfId="0" applyNumberFormat="1" applyFont="1" applyBorder="1" applyAlignment="1">
      <alignment/>
    </xf>
    <xf numFmtId="5" fontId="14" fillId="0" borderId="18" xfId="0" applyNumberFormat="1" applyFont="1" applyBorder="1" applyAlignment="1">
      <alignment/>
    </xf>
    <xf numFmtId="37" fontId="14" fillId="0" borderId="18" xfId="0" applyNumberFormat="1" applyFont="1" applyBorder="1" applyAlignment="1">
      <alignment/>
    </xf>
    <xf numFmtId="0" fontId="14" fillId="0" borderId="64" xfId="21" applyFont="1" applyBorder="1" applyAlignment="1">
      <alignment horizontal="center"/>
      <protection/>
    </xf>
    <xf numFmtId="0" fontId="14" fillId="0" borderId="46" xfId="21" applyFont="1" applyBorder="1">
      <alignment/>
      <protection/>
    </xf>
    <xf numFmtId="37" fontId="5" fillId="0" borderId="68" xfId="0" applyNumberFormat="1" applyFont="1" applyBorder="1" applyAlignment="1">
      <alignment/>
    </xf>
    <xf numFmtId="5" fontId="5" fillId="0" borderId="0" xfId="0" applyNumberFormat="1" applyFont="1" applyBorder="1" applyAlignment="1">
      <alignment/>
    </xf>
    <xf numFmtId="37" fontId="5" fillId="0" borderId="59" xfId="0" applyNumberFormat="1" applyFont="1" applyBorder="1" applyAlignment="1">
      <alignment/>
    </xf>
    <xf numFmtId="5" fontId="32" fillId="0" borderId="65" xfId="0" applyNumberFormat="1" applyFont="1" applyBorder="1" applyAlignment="1">
      <alignment/>
    </xf>
    <xf numFmtId="177" fontId="5" fillId="0" borderId="16" xfId="0" applyNumberFormat="1" applyFont="1" applyBorder="1" applyAlignment="1">
      <alignment/>
    </xf>
    <xf numFmtId="177" fontId="5" fillId="0" borderId="17" xfId="0" applyNumberFormat="1" applyFont="1" applyBorder="1" applyAlignment="1">
      <alignment/>
    </xf>
    <xf numFmtId="0" fontId="6" fillId="0" borderId="71" xfId="0" applyFont="1" applyBorder="1" applyAlignment="1">
      <alignment/>
    </xf>
    <xf numFmtId="3" fontId="31" fillId="2" borderId="13" xfId="0" applyNumberFormat="1" applyFont="1" applyFill="1" applyBorder="1" applyAlignment="1">
      <alignment horizontal="right"/>
    </xf>
    <xf numFmtId="3" fontId="31" fillId="2" borderId="12" xfId="0" applyNumberFormat="1" applyFont="1" applyFill="1" applyBorder="1" applyAlignment="1">
      <alignment horizontal="right"/>
    </xf>
    <xf numFmtId="3" fontId="31" fillId="2" borderId="72" xfId="0" applyNumberFormat="1" applyFont="1" applyFill="1" applyBorder="1" applyAlignment="1">
      <alignment horizontal="right"/>
    </xf>
    <xf numFmtId="5" fontId="31" fillId="2" borderId="73" xfId="0" applyNumberFormat="1" applyFont="1" applyFill="1" applyBorder="1" applyAlignment="1">
      <alignment/>
    </xf>
    <xf numFmtId="3" fontId="22" fillId="0" borderId="65" xfId="0" applyNumberFormat="1" applyFont="1" applyBorder="1" applyAlignment="1">
      <alignment/>
    </xf>
    <xf numFmtId="177" fontId="6" fillId="0" borderId="16" xfId="0" applyNumberFormat="1" applyFont="1" applyBorder="1" applyAlignment="1">
      <alignment/>
    </xf>
    <xf numFmtId="0" fontId="6" fillId="0" borderId="74" xfId="0" applyFont="1" applyBorder="1" applyAlignment="1">
      <alignment/>
    </xf>
    <xf numFmtId="177" fontId="64" fillId="0" borderId="0" xfId="0" applyNumberFormat="1" applyFont="1" applyAlignment="1">
      <alignment horizontal="centerContinuous"/>
    </xf>
    <xf numFmtId="0" fontId="14" fillId="0" borderId="6" xfId="21" applyFont="1" applyBorder="1">
      <alignment/>
      <protection/>
    </xf>
    <xf numFmtId="0" fontId="14" fillId="0" borderId="6" xfId="21" applyFont="1" applyBorder="1" applyAlignment="1">
      <alignment horizontal="center"/>
      <protection/>
    </xf>
    <xf numFmtId="177" fontId="14" fillId="0" borderId="7" xfId="0" applyNumberFormat="1" applyFont="1" applyBorder="1" applyAlignment="1">
      <alignment/>
    </xf>
    <xf numFmtId="177" fontId="14" fillId="0" borderId="0" xfId="0" applyNumberFormat="1" applyFont="1" applyBorder="1" applyAlignment="1">
      <alignment/>
    </xf>
    <xf numFmtId="37" fontId="14" fillId="0" borderId="8" xfId="0" applyNumberFormat="1" applyFont="1" applyBorder="1" applyAlignment="1">
      <alignment/>
    </xf>
    <xf numFmtId="0" fontId="26" fillId="0" borderId="10" xfId="21" applyFont="1" applyBorder="1" applyAlignment="1">
      <alignment horizontal="left"/>
      <protection/>
    </xf>
    <xf numFmtId="37" fontId="26" fillId="0" borderId="10" xfId="21" applyNumberFormat="1" applyFont="1" applyBorder="1">
      <alignment/>
      <protection/>
    </xf>
    <xf numFmtId="37" fontId="26" fillId="0" borderId="11" xfId="21" applyNumberFormat="1" applyFont="1" applyBorder="1">
      <alignment/>
      <protection/>
    </xf>
    <xf numFmtId="5" fontId="26" fillId="0" borderId="11" xfId="21" applyNumberFormat="1" applyFont="1" applyBorder="1">
      <alignment/>
      <protection/>
    </xf>
    <xf numFmtId="5" fontId="26" fillId="0" borderId="1" xfId="21" applyNumberFormat="1" applyFont="1" applyBorder="1">
      <alignment/>
      <protection/>
    </xf>
    <xf numFmtId="177" fontId="12" fillId="0" borderId="33" xfId="0" applyNumberFormat="1" applyFont="1" applyFill="1" applyBorder="1" applyAlignment="1">
      <alignment horizontal="left"/>
    </xf>
    <xf numFmtId="177" fontId="12" fillId="0" borderId="16" xfId="0" applyNumberFormat="1" applyFont="1" applyFill="1" applyBorder="1" applyAlignment="1">
      <alignment horizontal="left"/>
    </xf>
    <xf numFmtId="0" fontId="0" fillId="0" borderId="46" xfId="0" applyBorder="1" applyAlignment="1">
      <alignment/>
    </xf>
    <xf numFmtId="3" fontId="22" fillId="0" borderId="45" xfId="0" applyNumberFormat="1" applyFont="1" applyBorder="1" applyAlignment="1">
      <alignment/>
    </xf>
    <xf numFmtId="0" fontId="0" fillId="0" borderId="18" xfId="0" applyBorder="1" applyAlignment="1">
      <alignment horizontal="left" indent="2"/>
    </xf>
    <xf numFmtId="5" fontId="22" fillId="0" borderId="3" xfId="0" applyNumberFormat="1" applyFont="1" applyBorder="1" applyAlignment="1">
      <alignment horizontal="right"/>
    </xf>
    <xf numFmtId="5" fontId="6" fillId="0" borderId="3" xfId="0" applyNumberFormat="1" applyFont="1" applyBorder="1" applyAlignment="1">
      <alignment horizontal="right"/>
    </xf>
    <xf numFmtId="37" fontId="19" fillId="0" borderId="64" xfId="0" applyNumberFormat="1" applyFont="1" applyBorder="1" applyAlignment="1">
      <alignment horizontal="right"/>
    </xf>
    <xf numFmtId="37" fontId="19" fillId="0" borderId="43" xfId="0" applyNumberFormat="1" applyFont="1" applyBorder="1" applyAlignment="1">
      <alignment horizontal="right"/>
    </xf>
    <xf numFmtId="37" fontId="19" fillId="0" borderId="63" xfId="0" applyNumberFormat="1" applyFont="1" applyBorder="1" applyAlignment="1">
      <alignment horizontal="right"/>
    </xf>
    <xf numFmtId="37" fontId="6" fillId="0" borderId="75" xfId="0" applyNumberFormat="1" applyFont="1" applyBorder="1" applyAlignment="1">
      <alignment/>
    </xf>
    <xf numFmtId="3" fontId="37" fillId="0" borderId="39" xfId="0" applyNumberFormat="1" applyFont="1" applyBorder="1" applyAlignment="1">
      <alignment horizontal="left" indent="2"/>
    </xf>
    <xf numFmtId="0" fontId="0" fillId="0" borderId="40" xfId="0" applyBorder="1" applyAlignment="1">
      <alignment horizontal="left" indent="2"/>
    </xf>
    <xf numFmtId="0" fontId="0" fillId="0" borderId="76" xfId="0" applyBorder="1" applyAlignment="1">
      <alignment horizontal="left" indent="2"/>
    </xf>
    <xf numFmtId="0" fontId="0" fillId="0" borderId="16" xfId="0" applyBorder="1" applyAlignment="1">
      <alignment horizontal="left" indent="2"/>
    </xf>
    <xf numFmtId="0" fontId="0" fillId="0" borderId="17" xfId="0" applyBorder="1" applyAlignment="1">
      <alignment horizontal="left" indent="2"/>
    </xf>
    <xf numFmtId="0" fontId="0" fillId="0" borderId="2" xfId="0" applyBorder="1" applyAlignment="1">
      <alignment horizontal="left" indent="4"/>
    </xf>
    <xf numFmtId="0" fontId="0" fillId="0" borderId="3" xfId="0" applyBorder="1" applyAlignment="1">
      <alignment horizontal="left" indent="4"/>
    </xf>
    <xf numFmtId="3" fontId="37" fillId="0" borderId="77" xfId="0" applyNumberFormat="1" applyFont="1" applyBorder="1" applyAlignment="1">
      <alignment horizontal="left" indent="2"/>
    </xf>
    <xf numFmtId="0" fontId="0" fillId="0" borderId="78" xfId="0" applyBorder="1" applyAlignment="1">
      <alignment horizontal="left" indent="2"/>
    </xf>
    <xf numFmtId="0" fontId="0" fillId="0" borderId="79" xfId="0" applyBorder="1" applyAlignment="1">
      <alignment horizontal="left" indent="2"/>
    </xf>
    <xf numFmtId="3" fontId="42" fillId="0" borderId="5" xfId="0" applyNumberFormat="1" applyFont="1" applyBorder="1" applyAlignment="1">
      <alignment horizontal="left" indent="4"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13" xfId="0" applyBorder="1" applyAlignment="1">
      <alignment/>
    </xf>
    <xf numFmtId="3" fontId="37" fillId="0" borderId="15" xfId="0" applyNumberFormat="1" applyFont="1" applyBorder="1" applyAlignment="1">
      <alignment/>
    </xf>
    <xf numFmtId="0" fontId="0" fillId="0" borderId="3" xfId="0" applyBorder="1" applyAlignment="1">
      <alignment/>
    </xf>
    <xf numFmtId="3" fontId="37" fillId="0" borderId="33" xfId="0" applyNumberFormat="1" applyFont="1" applyBorder="1" applyAlignment="1">
      <alignment horizontal="left" indent="4"/>
    </xf>
    <xf numFmtId="0" fontId="0" fillId="0" borderId="58" xfId="0" applyBorder="1" applyAlignment="1">
      <alignment horizontal="left" indent="4"/>
    </xf>
    <xf numFmtId="0" fontId="0" fillId="0" borderId="59" xfId="0" applyBorder="1" applyAlignment="1">
      <alignment horizontal="left" indent="4"/>
    </xf>
    <xf numFmtId="3" fontId="42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5" xfId="0" applyBorder="1" applyAlignment="1">
      <alignment/>
    </xf>
    <xf numFmtId="177" fontId="37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37" fillId="0" borderId="10" xfId="0" applyNumberFormat="1" applyFont="1" applyBorder="1" applyAlignment="1">
      <alignment horizontal="left" wrapText="1" indent="1"/>
    </xf>
    <xf numFmtId="0" fontId="0" fillId="0" borderId="11" xfId="0" applyBorder="1" applyAlignment="1">
      <alignment horizontal="left" wrapText="1" indent="1"/>
    </xf>
    <xf numFmtId="0" fontId="0" fillId="0" borderId="15" xfId="0" applyBorder="1" applyAlignment="1">
      <alignment horizontal="left" wrapText="1" indent="1"/>
    </xf>
    <xf numFmtId="0" fontId="0" fillId="0" borderId="5" xfId="0" applyBorder="1" applyAlignment="1">
      <alignment horizontal="left" wrapText="1" indent="1"/>
    </xf>
    <xf numFmtId="0" fontId="0" fillId="0" borderId="2" xfId="0" applyBorder="1" applyAlignment="1">
      <alignment horizontal="left" wrapText="1" indent="1"/>
    </xf>
    <xf numFmtId="0" fontId="0" fillId="0" borderId="3" xfId="0" applyBorder="1" applyAlignment="1">
      <alignment horizontal="left" wrapText="1" indent="1"/>
    </xf>
    <xf numFmtId="177" fontId="37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3" fontId="37" fillId="0" borderId="10" xfId="0" applyNumberFormat="1" applyFont="1" applyBorder="1" applyAlignment="1">
      <alignment/>
    </xf>
    <xf numFmtId="3" fontId="37" fillId="0" borderId="80" xfId="0" applyNumberFormat="1" applyFont="1" applyBorder="1" applyAlignment="1">
      <alignment horizontal="left" indent="2"/>
    </xf>
    <xf numFmtId="0" fontId="0" fillId="0" borderId="81" xfId="0" applyBorder="1" applyAlignment="1">
      <alignment horizontal="left" indent="2"/>
    </xf>
    <xf numFmtId="0" fontId="0" fillId="0" borderId="82" xfId="0" applyBorder="1" applyAlignment="1">
      <alignment horizontal="left" indent="2"/>
    </xf>
    <xf numFmtId="3" fontId="37" fillId="0" borderId="7" xfId="0" applyNumberFormat="1" applyFont="1" applyBorder="1" applyAlignment="1">
      <alignment horizontal="left" indent="2"/>
    </xf>
    <xf numFmtId="0" fontId="0" fillId="0" borderId="0" xfId="0" applyBorder="1" applyAlignment="1">
      <alignment horizontal="left" indent="2"/>
    </xf>
    <xf numFmtId="0" fontId="0" fillId="0" borderId="8" xfId="0" applyBorder="1" applyAlignment="1">
      <alignment horizontal="left" indent="2"/>
    </xf>
    <xf numFmtId="3" fontId="6" fillId="0" borderId="16" xfId="0" applyNumberFormat="1" applyFont="1" applyBorder="1" applyAlignment="1">
      <alignment horizontal="left" indent="4"/>
    </xf>
    <xf numFmtId="0" fontId="0" fillId="0" borderId="17" xfId="0" applyBorder="1" applyAlignment="1">
      <alignment horizontal="left" indent="4"/>
    </xf>
    <xf numFmtId="177" fontId="22" fillId="0" borderId="1" xfId="0" applyNumberFormat="1" applyFont="1" applyBorder="1" applyAlignment="1">
      <alignment horizontal="right"/>
    </xf>
    <xf numFmtId="0" fontId="0" fillId="0" borderId="20" xfId="0" applyBorder="1" applyAlignment="1">
      <alignment/>
    </xf>
    <xf numFmtId="177" fontId="22" fillId="0" borderId="1" xfId="0" applyNumberFormat="1" applyFont="1" applyBorder="1" applyAlignment="1">
      <alignment horizontal="center"/>
    </xf>
    <xf numFmtId="177" fontId="22" fillId="0" borderId="1" xfId="0" applyNumberFormat="1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3" fontId="6" fillId="0" borderId="33" xfId="0" applyNumberFormat="1" applyFont="1" applyBorder="1" applyAlignment="1">
      <alignment horizontal="left" indent="2"/>
    </xf>
    <xf numFmtId="0" fontId="0" fillId="0" borderId="58" xfId="0" applyBorder="1" applyAlignment="1">
      <alignment horizontal="left" indent="2"/>
    </xf>
    <xf numFmtId="3" fontId="22" fillId="0" borderId="83" xfId="0" applyNumberFormat="1" applyFont="1" applyBorder="1" applyAlignment="1">
      <alignment horizontal="left" indent="2"/>
    </xf>
    <xf numFmtId="0" fontId="0" fillId="0" borderId="84" xfId="0" applyBorder="1" applyAlignment="1">
      <alignment horizontal="left" indent="2"/>
    </xf>
    <xf numFmtId="3" fontId="6" fillId="0" borderId="33" xfId="0" applyNumberFormat="1" applyFont="1" applyBorder="1" applyAlignment="1">
      <alignment/>
    </xf>
    <xf numFmtId="0" fontId="0" fillId="0" borderId="58" xfId="0" applyBorder="1" applyAlignment="1">
      <alignment/>
    </xf>
    <xf numFmtId="3" fontId="6" fillId="0" borderId="33" xfId="0" applyNumberFormat="1" applyFont="1" applyFill="1" applyBorder="1" applyAlignment="1">
      <alignment horizontal="left" indent="4"/>
    </xf>
    <xf numFmtId="3" fontId="6" fillId="0" borderId="45" xfId="0" applyNumberFormat="1" applyFont="1" applyBorder="1" applyAlignment="1">
      <alignment/>
    </xf>
    <xf numFmtId="0" fontId="0" fillId="0" borderId="46" xfId="0" applyBorder="1" applyAlignment="1">
      <alignment/>
    </xf>
    <xf numFmtId="3" fontId="22" fillId="0" borderId="45" xfId="0" applyNumberFormat="1" applyFont="1" applyBorder="1" applyAlignment="1">
      <alignment/>
    </xf>
    <xf numFmtId="0" fontId="6" fillId="0" borderId="33" xfId="0" applyFont="1" applyBorder="1" applyAlignment="1">
      <alignment horizontal="left" indent="2"/>
    </xf>
    <xf numFmtId="3" fontId="6" fillId="0" borderId="33" xfId="0" applyNumberFormat="1" applyFont="1" applyBorder="1" applyAlignment="1">
      <alignment horizontal="left" indent="4"/>
    </xf>
    <xf numFmtId="177" fontId="22" fillId="0" borderId="45" xfId="0" applyNumberFormat="1" applyFont="1" applyBorder="1" applyAlignment="1">
      <alignment horizontal="center"/>
    </xf>
    <xf numFmtId="177" fontId="22" fillId="0" borderId="46" xfId="0" applyNumberFormat="1" applyFont="1" applyBorder="1" applyAlignment="1">
      <alignment horizontal="center"/>
    </xf>
    <xf numFmtId="177" fontId="22" fillId="0" borderId="47" xfId="0" applyNumberFormat="1" applyFont="1" applyBorder="1" applyAlignment="1">
      <alignment horizontal="center"/>
    </xf>
    <xf numFmtId="3" fontId="6" fillId="0" borderId="85" xfId="0" applyNumberFormat="1" applyFont="1" applyBorder="1" applyAlignment="1">
      <alignment/>
    </xf>
    <xf numFmtId="0" fontId="0" fillId="0" borderId="86" xfId="0" applyBorder="1" applyAlignment="1">
      <alignment/>
    </xf>
    <xf numFmtId="3" fontId="37" fillId="0" borderId="67" xfId="0" applyNumberFormat="1" applyFont="1" applyBorder="1" applyAlignment="1">
      <alignment/>
    </xf>
    <xf numFmtId="3" fontId="37" fillId="0" borderId="68" xfId="0" applyNumberFormat="1" applyFont="1" applyBorder="1" applyAlignment="1">
      <alignment/>
    </xf>
    <xf numFmtId="3" fontId="37" fillId="0" borderId="87" xfId="0" applyNumberFormat="1" applyFont="1" applyBorder="1" applyAlignment="1">
      <alignment/>
    </xf>
    <xf numFmtId="3" fontId="37" fillId="0" borderId="65" xfId="0" applyNumberFormat="1" applyFont="1" applyBorder="1" applyAlignment="1">
      <alignment/>
    </xf>
    <xf numFmtId="3" fontId="37" fillId="0" borderId="58" xfId="0" applyNumberFormat="1" applyFont="1" applyBorder="1" applyAlignment="1">
      <alignment/>
    </xf>
    <xf numFmtId="3" fontId="37" fillId="0" borderId="59" xfId="0" applyNumberFormat="1" applyFont="1" applyBorder="1" applyAlignment="1">
      <alignment/>
    </xf>
    <xf numFmtId="3" fontId="38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3" fontId="39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3" fontId="37" fillId="0" borderId="88" xfId="0" applyNumberFormat="1" applyFont="1" applyBorder="1" applyAlignment="1">
      <alignment horizontal="left" indent="4"/>
    </xf>
    <xf numFmtId="0" fontId="0" fillId="0" borderId="87" xfId="0" applyBorder="1" applyAlignment="1">
      <alignment horizontal="left" indent="4"/>
    </xf>
    <xf numFmtId="0" fontId="0" fillId="0" borderId="65" xfId="0" applyBorder="1" applyAlignment="1">
      <alignment horizontal="left" indent="4"/>
    </xf>
    <xf numFmtId="3" fontId="37" fillId="0" borderId="45" xfId="0" applyNumberFormat="1" applyFont="1" applyBorder="1" applyAlignment="1">
      <alignment horizontal="left" indent="2"/>
    </xf>
    <xf numFmtId="0" fontId="0" fillId="0" borderId="46" xfId="0" applyBorder="1" applyAlignment="1">
      <alignment horizontal="left" indent="2"/>
    </xf>
    <xf numFmtId="0" fontId="0" fillId="0" borderId="47" xfId="0" applyBorder="1" applyAlignment="1">
      <alignment horizontal="left" indent="2"/>
    </xf>
    <xf numFmtId="3" fontId="23" fillId="0" borderId="0" xfId="0" applyNumberFormat="1" applyFont="1" applyAlignment="1">
      <alignment/>
    </xf>
    <xf numFmtId="0" fontId="60" fillId="0" borderId="0" xfId="0" applyFont="1" applyAlignment="1">
      <alignment/>
    </xf>
    <xf numFmtId="3" fontId="22" fillId="0" borderId="70" xfId="0" applyNumberFormat="1" applyFont="1" applyBorder="1" applyAlignment="1">
      <alignment/>
    </xf>
    <xf numFmtId="0" fontId="0" fillId="0" borderId="36" xfId="0" applyBorder="1" applyAlignment="1">
      <alignment/>
    </xf>
    <xf numFmtId="3" fontId="37" fillId="0" borderId="11" xfId="0" applyNumberFormat="1" applyFont="1" applyBorder="1" applyAlignment="1">
      <alignment/>
    </xf>
    <xf numFmtId="0" fontId="0" fillId="0" borderId="2" xfId="0" applyBorder="1" applyAlignment="1">
      <alignment/>
    </xf>
    <xf numFmtId="3" fontId="50" fillId="0" borderId="0" xfId="0" applyNumberFormat="1" applyFont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3" fontId="22" fillId="0" borderId="89" xfId="0" applyNumberFormat="1" applyFont="1" applyBorder="1" applyAlignment="1">
      <alignment horizontal="left" indent="2"/>
    </xf>
    <xf numFmtId="0" fontId="0" fillId="0" borderId="26" xfId="0" applyBorder="1" applyAlignment="1">
      <alignment horizontal="left" indent="2"/>
    </xf>
    <xf numFmtId="3" fontId="6" fillId="0" borderId="74" xfId="0" applyNumberFormat="1" applyFont="1" applyBorder="1" applyAlignment="1">
      <alignment/>
    </xf>
    <xf numFmtId="0" fontId="0" fillId="0" borderId="37" xfId="0" applyBorder="1" applyAlignment="1">
      <alignment/>
    </xf>
    <xf numFmtId="3" fontId="37" fillId="0" borderId="39" xfId="0" applyNumberFormat="1" applyFont="1" applyBorder="1" applyAlignment="1">
      <alignment/>
    </xf>
    <xf numFmtId="0" fontId="0" fillId="0" borderId="16" xfId="0" applyBorder="1" applyAlignment="1">
      <alignment/>
    </xf>
    <xf numFmtId="37" fontId="37" fillId="0" borderId="40" xfId="0" applyNumberFormat="1" applyFont="1" applyBorder="1" applyAlignment="1">
      <alignment/>
    </xf>
    <xf numFmtId="37" fontId="0" fillId="0" borderId="17" xfId="0" applyNumberFormat="1" applyBorder="1" applyAlignment="1">
      <alignment/>
    </xf>
    <xf numFmtId="37" fontId="37" fillId="0" borderId="76" xfId="0" applyNumberFormat="1" applyFont="1" applyBorder="1" applyAlignment="1">
      <alignment/>
    </xf>
    <xf numFmtId="37" fontId="0" fillId="0" borderId="18" xfId="0" applyNumberFormat="1" applyBorder="1" applyAlignment="1">
      <alignment/>
    </xf>
    <xf numFmtId="37" fontId="37" fillId="0" borderId="39" xfId="0" applyNumberFormat="1" applyFont="1" applyBorder="1" applyAlignment="1">
      <alignment/>
    </xf>
    <xf numFmtId="37" fontId="0" fillId="0" borderId="16" xfId="0" applyNumberFormat="1" applyBorder="1" applyAlignment="1">
      <alignment/>
    </xf>
    <xf numFmtId="0" fontId="26" fillId="0" borderId="1" xfId="21" applyFont="1" applyBorder="1" applyAlignment="1">
      <alignment horizontal="center" wrapText="1"/>
      <protection/>
    </xf>
    <xf numFmtId="0" fontId="14" fillId="0" borderId="4" xfId="0" applyFont="1" applyBorder="1" applyAlignment="1">
      <alignment horizontal="center" wrapText="1"/>
    </xf>
    <xf numFmtId="0" fontId="26" fillId="0" borderId="1" xfId="21" applyFont="1" applyBorder="1" applyAlignment="1">
      <alignment wrapText="1"/>
      <protection/>
    </xf>
    <xf numFmtId="0" fontId="14" fillId="0" borderId="4" xfId="0" applyFont="1" applyBorder="1" applyAlignment="1">
      <alignment wrapText="1"/>
    </xf>
    <xf numFmtId="0" fontId="26" fillId="0" borderId="45" xfId="21" applyFont="1" applyBorder="1" applyAlignment="1">
      <alignment horizontal="center"/>
      <protection/>
    </xf>
    <xf numFmtId="0" fontId="14" fillId="0" borderId="46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51" fillId="0" borderId="5" xfId="21" applyFont="1" applyBorder="1" applyAlignment="1">
      <alignment horizontal="center"/>
      <protection/>
    </xf>
    <xf numFmtId="0" fontId="48" fillId="0" borderId="2" xfId="0" applyFont="1" applyBorder="1" applyAlignment="1">
      <alignment horizontal="center"/>
    </xf>
    <xf numFmtId="0" fontId="48" fillId="0" borderId="3" xfId="0" applyFont="1" applyBorder="1" applyAlignment="1">
      <alignment horizontal="center"/>
    </xf>
    <xf numFmtId="0" fontId="26" fillId="0" borderId="1" xfId="21" applyFont="1" applyBorder="1" applyAlignment="1">
      <alignment/>
      <protection/>
    </xf>
    <xf numFmtId="0" fontId="14" fillId="0" borderId="4" xfId="0" applyFont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21" applyFont="1" applyFill="1" applyBorder="1" applyAlignment="1">
      <alignment horizontal="left" wrapText="1"/>
      <protection/>
    </xf>
    <xf numFmtId="0" fontId="38" fillId="0" borderId="0" xfId="21" applyFont="1" applyAlignment="1">
      <alignment horizontal="center"/>
      <protection/>
    </xf>
    <xf numFmtId="0" fontId="59" fillId="0" borderId="0" xfId="0" applyFont="1" applyAlignment="1">
      <alignment horizontal="center"/>
    </xf>
    <xf numFmtId="3" fontId="38" fillId="0" borderId="0" xfId="21" applyNumberFormat="1" applyFont="1" applyAlignment="1">
      <alignment horizontal="center"/>
      <protection/>
    </xf>
    <xf numFmtId="0" fontId="63" fillId="0" borderId="0" xfId="0" applyFont="1" applyBorder="1" applyAlignment="1">
      <alignment horizontal="center"/>
    </xf>
    <xf numFmtId="0" fontId="39" fillId="0" borderId="0" xfId="21" applyFont="1" applyAlignment="1">
      <alignment horizontal="center"/>
      <protection/>
    </xf>
    <xf numFmtId="1" fontId="26" fillId="0" borderId="80" xfId="22" applyNumberFormat="1" applyFont="1" applyFill="1" applyBorder="1" applyAlignment="1">
      <alignment horizontal="center" vertical="center" wrapText="1"/>
      <protection/>
    </xf>
    <xf numFmtId="0" fontId="0" fillId="0" borderId="82" xfId="0" applyBorder="1" applyAlignment="1">
      <alignment horizontal="center" vertical="center" wrapText="1"/>
    </xf>
    <xf numFmtId="0" fontId="42" fillId="0" borderId="80" xfId="22" applyFont="1" applyFill="1" applyBorder="1" applyAlignment="1">
      <alignment horizontal="center" vertical="center" wrapText="1"/>
      <protection/>
    </xf>
    <xf numFmtId="0" fontId="0" fillId="0" borderId="3" xfId="0" applyBorder="1" applyAlignment="1">
      <alignment vertical="center" wrapText="1"/>
    </xf>
    <xf numFmtId="1" fontId="26" fillId="0" borderId="90" xfId="22" applyNumberFormat="1" applyFont="1" applyFill="1" applyBorder="1" applyAlignment="1">
      <alignment horizontal="center" vertical="center" wrapText="1"/>
      <protection/>
    </xf>
    <xf numFmtId="0" fontId="0" fillId="0" borderId="91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26" fillId="0" borderId="45" xfId="22" applyFont="1" applyFill="1" applyBorder="1" applyAlignment="1">
      <alignment horizontal="center"/>
      <protection/>
    </xf>
    <xf numFmtId="0" fontId="0" fillId="0" borderId="47" xfId="0" applyBorder="1" applyAlignment="1">
      <alignment horizontal="center"/>
    </xf>
    <xf numFmtId="0" fontId="26" fillId="0" borderId="5" xfId="22" applyFont="1" applyFill="1" applyBorder="1" applyAlignment="1">
      <alignment horizontal="center"/>
      <protection/>
    </xf>
    <xf numFmtId="0" fontId="26" fillId="0" borderId="3" xfId="22" applyFont="1" applyFill="1" applyBorder="1" applyAlignment="1">
      <alignment horizontal="center"/>
      <protection/>
    </xf>
    <xf numFmtId="0" fontId="29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26" fillId="0" borderId="11" xfId="22" applyFont="1" applyFill="1" applyBorder="1" applyAlignment="1">
      <alignment/>
      <protection/>
    </xf>
    <xf numFmtId="0" fontId="14" fillId="0" borderId="2" xfId="22" applyFont="1" applyFill="1" applyBorder="1" applyAlignment="1">
      <alignment/>
      <protection/>
    </xf>
    <xf numFmtId="0" fontId="26" fillId="0" borderId="1" xfId="22" applyFont="1" applyFill="1" applyBorder="1" applyAlignment="1">
      <alignment/>
      <protection/>
    </xf>
    <xf numFmtId="0" fontId="14" fillId="0" borderId="4" xfId="22" applyFont="1" applyFill="1" applyBorder="1" applyAlignment="1">
      <alignment/>
      <protection/>
    </xf>
    <xf numFmtId="0" fontId="51" fillId="0" borderId="0" xfId="22" applyFont="1" applyBorder="1" applyAlignment="1">
      <alignment horizontal="center"/>
      <protection/>
    </xf>
    <xf numFmtId="0" fontId="23" fillId="0" borderId="0" xfId="22" applyFont="1" applyAlignment="1">
      <alignment/>
      <protection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22" fillId="0" borderId="0" xfId="22" applyFont="1" applyAlignment="1">
      <alignment horizontal="center"/>
      <protection/>
    </xf>
    <xf numFmtId="0" fontId="0" fillId="0" borderId="0" xfId="0" applyBorder="1" applyAlignment="1">
      <alignment horizontal="center"/>
    </xf>
    <xf numFmtId="3" fontId="22" fillId="0" borderId="0" xfId="22" applyNumberFormat="1" applyFont="1" applyAlignment="1">
      <alignment horizontal="center"/>
      <protection/>
    </xf>
    <xf numFmtId="0" fontId="14" fillId="0" borderId="0" xfId="22" applyFont="1" applyAlignment="1">
      <alignment horizontal="center"/>
      <protection/>
    </xf>
    <xf numFmtId="177" fontId="32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177" fontId="5" fillId="0" borderId="88" xfId="0" applyNumberFormat="1" applyFont="1" applyBorder="1" applyAlignment="1">
      <alignment horizontal="left" indent="3"/>
    </xf>
    <xf numFmtId="0" fontId="0" fillId="0" borderId="65" xfId="0" applyBorder="1" applyAlignment="1">
      <alignment horizontal="left" indent="3"/>
    </xf>
    <xf numFmtId="177" fontId="6" fillId="0" borderId="45" xfId="0" applyNumberFormat="1" applyFont="1" applyBorder="1" applyAlignment="1">
      <alignment/>
    </xf>
    <xf numFmtId="0" fontId="0" fillId="0" borderId="47" xfId="0" applyBorder="1" applyAlignment="1">
      <alignment/>
    </xf>
    <xf numFmtId="177" fontId="5" fillId="0" borderId="66" xfId="0" applyNumberFormat="1" applyFont="1" applyBorder="1" applyAlignment="1">
      <alignment/>
    </xf>
    <xf numFmtId="0" fontId="0" fillId="0" borderId="68" xfId="0" applyBorder="1" applyAlignment="1">
      <alignment/>
    </xf>
    <xf numFmtId="177" fontId="5" fillId="0" borderId="16" xfId="0" applyNumberFormat="1" applyFont="1" applyBorder="1" applyAlignment="1">
      <alignment/>
    </xf>
    <xf numFmtId="0" fontId="0" fillId="0" borderId="18" xfId="0" applyBorder="1" applyAlignment="1">
      <alignment/>
    </xf>
    <xf numFmtId="177" fontId="5" fillId="0" borderId="45" xfId="0" applyNumberFormat="1" applyFont="1" applyBorder="1" applyAlignment="1">
      <alignment/>
    </xf>
    <xf numFmtId="177" fontId="32" fillId="0" borderId="5" xfId="0" applyNumberFormat="1" applyFont="1" applyBorder="1" applyAlignment="1">
      <alignment horizontal="left" indent="3"/>
    </xf>
    <xf numFmtId="0" fontId="0" fillId="0" borderId="3" xfId="0" applyBorder="1" applyAlignment="1">
      <alignment horizontal="left" indent="3"/>
    </xf>
    <xf numFmtId="0" fontId="6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177" fontId="24" fillId="0" borderId="0" xfId="0" applyNumberFormat="1" applyFont="1" applyAlignment="1">
      <alignment horizontal="center"/>
    </xf>
    <xf numFmtId="177" fontId="49" fillId="0" borderId="0" xfId="0" applyNumberFormat="1" applyFont="1" applyAlignment="1">
      <alignment horizontal="center"/>
    </xf>
    <xf numFmtId="177" fontId="11" fillId="0" borderId="0" xfId="0" applyNumberFormat="1" applyFont="1" applyAlignment="1">
      <alignment horizontal="center"/>
    </xf>
    <xf numFmtId="177" fontId="64" fillId="0" borderId="0" xfId="0" applyNumberFormat="1" applyFont="1" applyAlignment="1">
      <alignment horizontal="center"/>
    </xf>
    <xf numFmtId="177" fontId="6" fillId="0" borderId="77" xfId="0" applyNumberFormat="1" applyFont="1" applyBorder="1" applyAlignment="1">
      <alignment/>
    </xf>
    <xf numFmtId="0" fontId="0" fillId="0" borderId="79" xfId="0" applyBorder="1" applyAlignment="1">
      <alignment/>
    </xf>
    <xf numFmtId="177" fontId="32" fillId="0" borderId="10" xfId="0" applyNumberFormat="1" applyFont="1" applyBorder="1" applyAlignment="1">
      <alignment horizontal="center"/>
    </xf>
    <xf numFmtId="177" fontId="5" fillId="0" borderId="33" xfId="0" applyNumberFormat="1" applyFont="1" applyBorder="1" applyAlignment="1">
      <alignment horizontal="left" indent="3"/>
    </xf>
    <xf numFmtId="0" fontId="0" fillId="0" borderId="59" xfId="0" applyBorder="1" applyAlignment="1">
      <alignment horizontal="left" indent="3"/>
    </xf>
    <xf numFmtId="177" fontId="6" fillId="0" borderId="88" xfId="0" applyNumberFormat="1" applyFont="1" applyBorder="1" applyAlignment="1">
      <alignment horizontal="left" indent="3"/>
    </xf>
    <xf numFmtId="0" fontId="6" fillId="0" borderId="65" xfId="0" applyFont="1" applyBorder="1" applyAlignment="1">
      <alignment horizontal="left" indent="3"/>
    </xf>
    <xf numFmtId="177" fontId="6" fillId="0" borderId="45" xfId="0" applyNumberFormat="1" applyFont="1" applyBorder="1" applyAlignment="1">
      <alignment/>
    </xf>
    <xf numFmtId="0" fontId="6" fillId="0" borderId="47" xfId="0" applyFont="1" applyBorder="1" applyAlignment="1">
      <alignment/>
    </xf>
    <xf numFmtId="0" fontId="6" fillId="0" borderId="0" xfId="0" applyFont="1" applyBorder="1" applyAlignment="1">
      <alignment vertical="top" wrapText="1"/>
    </xf>
    <xf numFmtId="177" fontId="6" fillId="0" borderId="0" xfId="0" applyNumberFormat="1" applyFont="1" applyAlignment="1">
      <alignment horizontal="center"/>
    </xf>
    <xf numFmtId="177" fontId="6" fillId="0" borderId="77" xfId="0" applyNumberFormat="1" applyFont="1" applyBorder="1" applyAlignment="1">
      <alignment/>
    </xf>
    <xf numFmtId="0" fontId="6" fillId="0" borderId="79" xfId="0" applyFont="1" applyBorder="1" applyAlignment="1">
      <alignment/>
    </xf>
    <xf numFmtId="177" fontId="6" fillId="0" borderId="33" xfId="0" applyNumberFormat="1" applyFont="1" applyBorder="1" applyAlignment="1">
      <alignment horizontal="left" indent="3"/>
    </xf>
    <xf numFmtId="0" fontId="6" fillId="0" borderId="59" xfId="0" applyFont="1" applyBorder="1" applyAlignment="1">
      <alignment horizontal="left" indent="3"/>
    </xf>
    <xf numFmtId="177" fontId="5" fillId="0" borderId="33" xfId="0" applyNumberFormat="1" applyFont="1" applyBorder="1" applyAlignment="1">
      <alignment/>
    </xf>
    <xf numFmtId="0" fontId="0" fillId="0" borderId="59" xfId="0" applyBorder="1" applyAlignment="1">
      <alignment/>
    </xf>
    <xf numFmtId="177" fontId="22" fillId="0" borderId="5" xfId="0" applyNumberFormat="1" applyFont="1" applyBorder="1" applyAlignment="1">
      <alignment horizontal="left" indent="3"/>
    </xf>
    <xf numFmtId="0" fontId="22" fillId="0" borderId="3" xfId="0" applyFont="1" applyBorder="1" applyAlignment="1">
      <alignment horizontal="left" indent="3"/>
    </xf>
    <xf numFmtId="177" fontId="14" fillId="0" borderId="0" xfId="0" applyNumberFormat="1" applyFont="1" applyAlignment="1">
      <alignment horizontal="center"/>
    </xf>
    <xf numFmtId="0" fontId="14" fillId="0" borderId="0" xfId="0" applyFont="1" applyBorder="1" applyAlignment="1">
      <alignment horizontal="center"/>
    </xf>
    <xf numFmtId="177" fontId="22" fillId="0" borderId="10" xfId="0" applyNumberFormat="1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2" fillId="0" borderId="7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2" fillId="0" borderId="8" xfId="0" applyFont="1" applyBorder="1" applyAlignment="1">
      <alignment horizontal="center" wrapText="1"/>
    </xf>
    <xf numFmtId="177" fontId="22" fillId="0" borderId="10" xfId="0" applyNumberFormat="1" applyFont="1" applyBorder="1" applyAlignment="1">
      <alignment horizontal="center"/>
    </xf>
    <xf numFmtId="0" fontId="22" fillId="0" borderId="11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7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8" xfId="0" applyFont="1" applyBorder="1" applyAlignment="1">
      <alignment/>
    </xf>
    <xf numFmtId="3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/>
    </xf>
    <xf numFmtId="17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177" fontId="22" fillId="0" borderId="0" xfId="0" applyNumberFormat="1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7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3" fontId="31" fillId="2" borderId="93" xfId="0" applyNumberFormat="1" applyFont="1" applyFill="1" applyBorder="1" applyAlignment="1">
      <alignment wrapText="1"/>
    </xf>
    <xf numFmtId="0" fontId="0" fillId="0" borderId="94" xfId="0" applyBorder="1" applyAlignment="1">
      <alignment wrapText="1"/>
    </xf>
    <xf numFmtId="0" fontId="0" fillId="0" borderId="95" xfId="0" applyBorder="1" applyAlignment="1">
      <alignment wrapText="1"/>
    </xf>
    <xf numFmtId="3" fontId="31" fillId="2" borderId="0" xfId="0" applyNumberFormat="1" applyFont="1" applyFill="1" applyAlignment="1">
      <alignment horizontal="center"/>
    </xf>
    <xf numFmtId="3" fontId="31" fillId="2" borderId="53" xfId="0" applyNumberFormat="1" applyFont="1" applyFill="1" applyBorder="1" applyAlignment="1">
      <alignment horizontal="center"/>
    </xf>
    <xf numFmtId="3" fontId="31" fillId="2" borderId="45" xfId="0" applyNumberFormat="1" applyFont="1" applyFill="1" applyBorder="1" applyAlignment="1">
      <alignment horizontal="center"/>
    </xf>
    <xf numFmtId="3" fontId="31" fillId="2" borderId="47" xfId="0" applyNumberFormat="1" applyFont="1" applyFill="1" applyBorder="1" applyAlignment="1">
      <alignment horizontal="center"/>
    </xf>
    <xf numFmtId="3" fontId="31" fillId="2" borderId="96" xfId="0" applyNumberFormat="1" applyFont="1" applyFill="1" applyBorder="1" applyAlignment="1">
      <alignment horizontal="center" wrapText="1"/>
    </xf>
    <xf numFmtId="0" fontId="0" fillId="0" borderId="97" xfId="0" applyBorder="1" applyAlignment="1">
      <alignment wrapText="1"/>
    </xf>
    <xf numFmtId="0" fontId="0" fillId="0" borderId="51" xfId="0" applyBorder="1" applyAlignment="1">
      <alignment wrapText="1"/>
    </xf>
    <xf numFmtId="0" fontId="0" fillId="0" borderId="52" xfId="0" applyBorder="1" applyAlignment="1">
      <alignment wrapText="1"/>
    </xf>
    <xf numFmtId="3" fontId="53" fillId="2" borderId="98" xfId="0" applyNumberFormat="1" applyFont="1" applyFill="1" applyBorder="1" applyAlignment="1">
      <alignment horizontal="center"/>
    </xf>
    <xf numFmtId="0" fontId="48" fillId="0" borderId="98" xfId="0" applyFont="1" applyBorder="1" applyAlignment="1">
      <alignment horizontal="center"/>
    </xf>
    <xf numFmtId="0" fontId="48" fillId="0" borderId="99" xfId="0" applyFont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vertical="top" wrapText="1"/>
    </xf>
    <xf numFmtId="0" fontId="34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34" fillId="0" borderId="0" xfId="0" applyFont="1" applyFill="1" applyBorder="1" applyAlignment="1">
      <alignment vertical="top" wrapText="1"/>
    </xf>
    <xf numFmtId="0" fontId="34" fillId="0" borderId="0" xfId="0" applyNumberFormat="1" applyFont="1" applyFill="1" applyBorder="1" applyAlignment="1">
      <alignment vertical="top" wrapText="1"/>
    </xf>
    <xf numFmtId="0" fontId="34" fillId="0" borderId="0" xfId="0" applyFont="1" applyFill="1" applyBorder="1" applyAlignment="1">
      <alignment vertical="top" wrapText="1"/>
    </xf>
    <xf numFmtId="177" fontId="34" fillId="0" borderId="0" xfId="0" applyNumberFormat="1" applyFont="1" applyFill="1" applyBorder="1" applyAlignment="1">
      <alignment vertical="top" wrapText="1"/>
    </xf>
    <xf numFmtId="0" fontId="34" fillId="0" borderId="0" xfId="0" applyNumberFormat="1" applyFont="1" applyFill="1" applyBorder="1" applyAlignment="1">
      <alignment vertical="top" wrapText="1"/>
    </xf>
    <xf numFmtId="177" fontId="12" fillId="2" borderId="77" xfId="0" applyNumberFormat="1" applyFont="1" applyFill="1" applyBorder="1" applyAlignment="1">
      <alignment horizontal="left" indent="2"/>
    </xf>
    <xf numFmtId="177" fontId="35" fillId="2" borderId="45" xfId="0" applyNumberFormat="1" applyFont="1" applyFill="1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177" fontId="12" fillId="2" borderId="33" xfId="0" applyNumberFormat="1" applyFont="1" applyFill="1" applyBorder="1" applyAlignment="1">
      <alignment horizontal="left" indent="2"/>
    </xf>
    <xf numFmtId="0" fontId="0" fillId="0" borderId="59" xfId="0" applyBorder="1" applyAlignment="1">
      <alignment horizontal="left" indent="2"/>
    </xf>
    <xf numFmtId="177" fontId="12" fillId="2" borderId="33" xfId="0" applyNumberFormat="1" applyFont="1" applyFill="1" applyBorder="1" applyAlignment="1">
      <alignment horizontal="left" indent="1"/>
    </xf>
    <xf numFmtId="0" fontId="0" fillId="0" borderId="58" xfId="0" applyBorder="1" applyAlignment="1">
      <alignment horizontal="left" indent="1"/>
    </xf>
    <xf numFmtId="0" fontId="0" fillId="0" borderId="59" xfId="0" applyBorder="1" applyAlignment="1">
      <alignment horizontal="left" indent="1"/>
    </xf>
    <xf numFmtId="177" fontId="13" fillId="2" borderId="33" xfId="0" applyNumberFormat="1" applyFont="1" applyFill="1" applyBorder="1" applyAlignment="1">
      <alignment horizontal="left" indent="2"/>
    </xf>
    <xf numFmtId="177" fontId="12" fillId="2" borderId="88" xfId="0" applyNumberFormat="1" applyFont="1" applyFill="1" applyBorder="1" applyAlignment="1">
      <alignment horizontal="left" indent="1"/>
    </xf>
    <xf numFmtId="0" fontId="0" fillId="0" borderId="87" xfId="0" applyBorder="1" applyAlignment="1">
      <alignment horizontal="left" indent="1"/>
    </xf>
    <xf numFmtId="0" fontId="0" fillId="0" borderId="65" xfId="0" applyBorder="1" applyAlignment="1">
      <alignment horizontal="left" inden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77" fontId="15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77" fontId="65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177" fontId="12" fillId="2" borderId="10" xfId="0" applyNumberFormat="1" applyFont="1" applyFill="1" applyBorder="1" applyAlignment="1">
      <alignment/>
    </xf>
    <xf numFmtId="177" fontId="12" fillId="2" borderId="66" xfId="0" applyNumberFormat="1" applyFont="1" applyFill="1" applyBorder="1" applyAlignment="1">
      <alignment horizontal="left" indent="1"/>
    </xf>
    <xf numFmtId="0" fontId="0" fillId="0" borderId="67" xfId="0" applyBorder="1" applyAlignment="1">
      <alignment horizontal="left" indent="1"/>
    </xf>
    <xf numFmtId="0" fontId="0" fillId="0" borderId="68" xfId="0" applyBorder="1" applyAlignment="1">
      <alignment horizontal="left" indent="1"/>
    </xf>
    <xf numFmtId="177" fontId="14" fillId="0" borderId="0" xfId="0" applyNumberFormat="1" applyFont="1" applyBorder="1" applyAlignment="1">
      <alignment horizontal="center"/>
    </xf>
    <xf numFmtId="177" fontId="35" fillId="2" borderId="45" xfId="0" applyNumberFormat="1" applyFont="1" applyFill="1" applyBorder="1" applyAlignment="1">
      <alignment horizontal="center"/>
    </xf>
    <xf numFmtId="177" fontId="35" fillId="2" borderId="47" xfId="0" applyNumberFormat="1" applyFont="1" applyFill="1" applyBorder="1" applyAlignment="1">
      <alignment horizontal="center"/>
    </xf>
    <xf numFmtId="0" fontId="26" fillId="0" borderId="45" xfId="0" applyFont="1" applyBorder="1" applyAlignment="1">
      <alignment horizontal="center" wrapText="1"/>
    </xf>
    <xf numFmtId="0" fontId="26" fillId="0" borderId="47" xfId="0" applyFont="1" applyBorder="1" applyAlignment="1">
      <alignment horizontal="center" wrapText="1"/>
    </xf>
    <xf numFmtId="0" fontId="47" fillId="0" borderId="58" xfId="0" applyFont="1" applyBorder="1" applyAlignment="1">
      <alignment horizontal="left" indent="2"/>
    </xf>
    <xf numFmtId="0" fontId="47" fillId="0" borderId="59" xfId="0" applyFont="1" applyBorder="1" applyAlignment="1">
      <alignment horizontal="left" indent="2"/>
    </xf>
    <xf numFmtId="177" fontId="35" fillId="2" borderId="33" xfId="0" applyNumberFormat="1" applyFont="1" applyFill="1" applyBorder="1" applyAlignment="1">
      <alignment horizontal="left" indent="3"/>
    </xf>
    <xf numFmtId="0" fontId="0" fillId="0" borderId="58" xfId="0" applyBorder="1" applyAlignment="1">
      <alignment horizontal="left" indent="3"/>
    </xf>
    <xf numFmtId="177" fontId="12" fillId="0" borderId="33" xfId="0" applyNumberFormat="1" applyFont="1" applyFill="1" applyBorder="1" applyAlignment="1">
      <alignment horizontal="left" indent="2"/>
    </xf>
    <xf numFmtId="0" fontId="47" fillId="0" borderId="58" xfId="0" applyFont="1" applyBorder="1" applyAlignment="1">
      <alignment horizontal="left" indent="1"/>
    </xf>
    <xf numFmtId="0" fontId="47" fillId="0" borderId="59" xfId="0" applyFont="1" applyBorder="1" applyAlignment="1">
      <alignment horizontal="left" indent="1"/>
    </xf>
    <xf numFmtId="177" fontId="35" fillId="0" borderId="54" xfId="0" applyNumberFormat="1" applyFont="1" applyFill="1" applyBorder="1" applyAlignment="1">
      <alignment horizontal="left" indent="2"/>
    </xf>
    <xf numFmtId="0" fontId="19" fillId="0" borderId="55" xfId="0" applyFont="1" applyBorder="1" applyAlignment="1">
      <alignment horizontal="left" indent="2"/>
    </xf>
    <xf numFmtId="0" fontId="19" fillId="0" borderId="56" xfId="0" applyFont="1" applyBorder="1" applyAlignment="1">
      <alignment horizontal="left" indent="2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Improve by DU" xfId="21"/>
    <cellStyle name="Normal_Rsrcs_X_ DOJ Goal  Obj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dget_Staff\2006%20Congressional%20Submission\Instructions\excel%20templa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Profiles\debjones\Temporary%20Internet%20Files\OLKD\2006%20Perf%20Budget%20Cong%20Submission%20Exhibits%20Template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5 XWal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rg Chart"/>
      <sheetName val="Approp Lang"/>
      <sheetName val="Sum of Req"/>
      <sheetName val="Increases Offsets"/>
      <sheetName val="Strat Goal &amp; Obj"/>
      <sheetName val="ATB Justification"/>
      <sheetName val="2004 XWalk"/>
      <sheetName val="2005 XWalk"/>
      <sheetName val="Reimb Resources"/>
      <sheetName val="Perm Positions"/>
      <sheetName val="Summ Atty Agt"/>
      <sheetName val="Financial Analysis"/>
      <sheetName val="Sum by Grade"/>
      <sheetName val="Sum by OC"/>
      <sheetName val="Cong Reports"/>
      <sheetName val="PA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H97"/>
  <sheetViews>
    <sheetView showGridLines="0" tabSelected="1" showOutlineSymbols="0" zoomScale="75" zoomScaleNormal="75" zoomScaleSheetLayoutView="75" workbookViewId="0" topLeftCell="A1">
      <selection activeCell="A24" sqref="A24:Y24"/>
    </sheetView>
  </sheetViews>
  <sheetFormatPr defaultColWidth="8.88671875" defaultRowHeight="15"/>
  <cols>
    <col min="1" max="2" width="2.5546875" style="5" customWidth="1"/>
    <col min="3" max="3" width="24.99609375" style="5" customWidth="1"/>
    <col min="4" max="4" width="6.6640625" style="5" customWidth="1"/>
    <col min="5" max="5" width="1.66796875" style="5" customWidth="1"/>
    <col min="6" max="6" width="1.99609375" style="5" customWidth="1"/>
    <col min="7" max="7" width="1.77734375" style="5" customWidth="1"/>
    <col min="8" max="8" width="6.88671875" style="11" customWidth="1"/>
    <col min="9" max="9" width="6.21484375" style="11" customWidth="1"/>
    <col min="10" max="10" width="10.21484375" style="11" customWidth="1"/>
    <col min="11" max="11" width="5.6640625" style="11" customWidth="1"/>
    <col min="12" max="12" width="6.21484375" style="11" customWidth="1"/>
    <col min="13" max="13" width="9.77734375" style="11" customWidth="1"/>
    <col min="14" max="15" width="5.6640625" style="11" customWidth="1"/>
    <col min="16" max="16" width="7.6640625" style="11" customWidth="1"/>
    <col min="17" max="17" width="5.6640625" style="11" customWidth="1"/>
    <col min="18" max="18" width="6.10546875" style="11" customWidth="1"/>
    <col min="19" max="19" width="9.77734375" style="11" customWidth="1"/>
    <col min="20" max="21" width="5.6640625" style="11" customWidth="1"/>
    <col min="22" max="22" width="8.5546875" style="11" customWidth="1"/>
    <col min="23" max="23" width="6.10546875" style="11" customWidth="1"/>
    <col min="24" max="24" width="5.6640625" style="11" customWidth="1"/>
    <col min="25" max="25" width="10.4453125" style="11" customWidth="1"/>
    <col min="26" max="26" width="1.1171875" style="11" customWidth="1"/>
    <col min="27" max="27" width="9.5546875" style="11" customWidth="1"/>
    <col min="28" max="28" width="6.21484375" style="11" customWidth="1"/>
    <col min="29" max="29" width="11.88671875" style="11" customWidth="1"/>
    <col min="30" max="30" width="3.3359375" style="11" hidden="1" customWidth="1"/>
    <col min="31" max="31" width="0.23046875" style="11" hidden="1" customWidth="1"/>
    <col min="32" max="32" width="8.4453125" style="11" hidden="1" customWidth="1"/>
    <col min="33" max="33" width="7.99609375" style="11" hidden="1" customWidth="1"/>
    <col min="34" max="34" width="0.9921875" style="288" customWidth="1"/>
    <col min="35" max="35" width="5.6640625" style="5" customWidth="1"/>
    <col min="36" max="36" width="7.6640625" style="5" customWidth="1"/>
    <col min="37" max="16384" width="9.6640625" style="5" customWidth="1"/>
  </cols>
  <sheetData>
    <row r="1" spans="1:34" ht="20.25">
      <c r="A1" s="612" t="s">
        <v>81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  <c r="N1" s="613"/>
      <c r="O1" s="613"/>
      <c r="P1" s="613"/>
      <c r="Q1" s="613"/>
      <c r="R1" s="613"/>
      <c r="S1" s="613"/>
      <c r="T1" s="613"/>
      <c r="U1" s="613"/>
      <c r="V1" s="613"/>
      <c r="W1" s="613"/>
      <c r="X1" s="613"/>
      <c r="Y1" s="613"/>
      <c r="Z1" s="613"/>
      <c r="AA1" s="613"/>
      <c r="AB1" s="613"/>
      <c r="AC1" s="613"/>
      <c r="AH1" s="285" t="s">
        <v>3</v>
      </c>
    </row>
    <row r="2" ht="15.75">
      <c r="AH2" s="285" t="s">
        <v>3</v>
      </c>
    </row>
    <row r="3" spans="1:34" ht="15.75">
      <c r="A3" s="6"/>
      <c r="B3" s="6"/>
      <c r="C3" s="6"/>
      <c r="D3" s="6"/>
      <c r="E3" s="6"/>
      <c r="F3" s="6"/>
      <c r="G3" s="6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285" t="s">
        <v>3</v>
      </c>
    </row>
    <row r="4" spans="1:34" ht="22.5">
      <c r="A4" s="600" t="s">
        <v>183</v>
      </c>
      <c r="B4" s="601"/>
      <c r="C4" s="601"/>
      <c r="D4" s="601"/>
      <c r="E4" s="601"/>
      <c r="F4" s="601"/>
      <c r="G4" s="601"/>
      <c r="H4" s="601"/>
      <c r="I4" s="601"/>
      <c r="J4" s="601"/>
      <c r="K4" s="601"/>
      <c r="L4" s="601"/>
      <c r="M4" s="601"/>
      <c r="N4" s="601"/>
      <c r="O4" s="601"/>
      <c r="P4" s="601"/>
      <c r="Q4" s="601"/>
      <c r="R4" s="601"/>
      <c r="S4" s="601"/>
      <c r="T4" s="601"/>
      <c r="U4" s="601"/>
      <c r="V4" s="601"/>
      <c r="W4" s="601"/>
      <c r="X4" s="601"/>
      <c r="Y4" s="601"/>
      <c r="Z4" s="601"/>
      <c r="AA4" s="601"/>
      <c r="AB4" s="601"/>
      <c r="AC4" s="601"/>
      <c r="AD4" s="12"/>
      <c r="AE4" s="12"/>
      <c r="AF4" s="12"/>
      <c r="AG4" s="12"/>
      <c r="AH4" s="285" t="s">
        <v>3</v>
      </c>
    </row>
    <row r="5" spans="1:34" ht="22.5">
      <c r="A5" s="600" t="s">
        <v>59</v>
      </c>
      <c r="B5" s="602"/>
      <c r="C5" s="602"/>
      <c r="D5" s="602"/>
      <c r="E5" s="602"/>
      <c r="F5" s="602"/>
      <c r="G5" s="602"/>
      <c r="H5" s="602"/>
      <c r="I5" s="602"/>
      <c r="J5" s="602"/>
      <c r="K5" s="602"/>
      <c r="L5" s="602"/>
      <c r="M5" s="602"/>
      <c r="N5" s="602"/>
      <c r="O5" s="602"/>
      <c r="P5" s="602"/>
      <c r="Q5" s="602"/>
      <c r="R5" s="602"/>
      <c r="S5" s="602"/>
      <c r="T5" s="602"/>
      <c r="U5" s="602"/>
      <c r="V5" s="602"/>
      <c r="W5" s="602"/>
      <c r="X5" s="602"/>
      <c r="Y5" s="602"/>
      <c r="Z5" s="602"/>
      <c r="AA5" s="602"/>
      <c r="AB5" s="602"/>
      <c r="AC5" s="602"/>
      <c r="AD5" s="12"/>
      <c r="AE5" s="12"/>
      <c r="AF5" s="12"/>
      <c r="AG5" s="12"/>
      <c r="AH5" s="285" t="s">
        <v>3</v>
      </c>
    </row>
    <row r="6" spans="1:34" ht="22.5">
      <c r="A6" s="600" t="s">
        <v>210</v>
      </c>
      <c r="B6" s="603"/>
      <c r="C6" s="603"/>
      <c r="D6" s="603"/>
      <c r="E6" s="603"/>
      <c r="F6" s="603"/>
      <c r="G6" s="603"/>
      <c r="H6" s="603"/>
      <c r="I6" s="603"/>
      <c r="J6" s="603"/>
      <c r="K6" s="603"/>
      <c r="L6" s="603"/>
      <c r="M6" s="603"/>
      <c r="N6" s="603"/>
      <c r="O6" s="603"/>
      <c r="P6" s="603"/>
      <c r="Q6" s="603"/>
      <c r="R6" s="603"/>
      <c r="S6" s="603"/>
      <c r="T6" s="603"/>
      <c r="U6" s="603"/>
      <c r="V6" s="603"/>
      <c r="W6" s="603"/>
      <c r="X6" s="603"/>
      <c r="Y6" s="603"/>
      <c r="Z6" s="603"/>
      <c r="AA6" s="603"/>
      <c r="AB6" s="603"/>
      <c r="AC6" s="603"/>
      <c r="AD6" s="12"/>
      <c r="AE6" s="12"/>
      <c r="AF6" s="12"/>
      <c r="AG6" s="12"/>
      <c r="AH6" s="285" t="s">
        <v>3</v>
      </c>
    </row>
    <row r="7" spans="1:34" ht="23.25">
      <c r="A7" s="604" t="s">
        <v>173</v>
      </c>
      <c r="B7" s="605"/>
      <c r="C7" s="605"/>
      <c r="D7" s="605"/>
      <c r="E7" s="605"/>
      <c r="F7" s="605"/>
      <c r="G7" s="605"/>
      <c r="H7" s="605"/>
      <c r="I7" s="605"/>
      <c r="J7" s="605"/>
      <c r="K7" s="605"/>
      <c r="L7" s="605"/>
      <c r="M7" s="605"/>
      <c r="N7" s="605"/>
      <c r="O7" s="605"/>
      <c r="P7" s="605"/>
      <c r="Q7" s="605"/>
      <c r="R7" s="605"/>
      <c r="S7" s="605"/>
      <c r="T7" s="605"/>
      <c r="U7" s="605"/>
      <c r="V7" s="605"/>
      <c r="W7" s="605"/>
      <c r="X7" s="605"/>
      <c r="Y7" s="605"/>
      <c r="Z7" s="605"/>
      <c r="AA7" s="605"/>
      <c r="AB7" s="605"/>
      <c r="AC7" s="605"/>
      <c r="AD7" s="12"/>
      <c r="AE7" s="12"/>
      <c r="AF7" s="12"/>
      <c r="AG7" s="12"/>
      <c r="AH7" s="285" t="s">
        <v>3</v>
      </c>
    </row>
    <row r="8" spans="1:34" ht="23.25">
      <c r="A8" s="111"/>
      <c r="B8" s="7"/>
      <c r="C8" s="7"/>
      <c r="D8" s="7"/>
      <c r="E8" s="7"/>
      <c r="F8" s="7"/>
      <c r="G8" s="7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285"/>
    </row>
    <row r="9" spans="1:34" ht="23.25">
      <c r="A9" s="111"/>
      <c r="B9" s="7"/>
      <c r="C9" s="7"/>
      <c r="D9" s="7"/>
      <c r="E9" s="7"/>
      <c r="F9" s="7"/>
      <c r="G9" s="7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285"/>
    </row>
    <row r="10" spans="1:34" ht="23.25">
      <c r="A10" s="111"/>
      <c r="B10" s="7"/>
      <c r="C10" s="7"/>
      <c r="D10" s="7"/>
      <c r="E10" s="7"/>
      <c r="F10" s="7"/>
      <c r="G10" s="7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285"/>
    </row>
    <row r="11" spans="1:34" ht="15.75">
      <c r="A11" s="76"/>
      <c r="B11" s="7"/>
      <c r="C11" s="7"/>
      <c r="D11" s="7"/>
      <c r="E11" s="7"/>
      <c r="F11" s="7"/>
      <c r="G11" s="7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454"/>
      <c r="AA11" s="589" t="s">
        <v>169</v>
      </c>
      <c r="AB11" s="590"/>
      <c r="AC11" s="591"/>
      <c r="AD11" s="209"/>
      <c r="AE11" s="589" t="s">
        <v>184</v>
      </c>
      <c r="AF11" s="590"/>
      <c r="AG11" s="591"/>
      <c r="AH11" s="285" t="s">
        <v>3</v>
      </c>
    </row>
    <row r="12" spans="1:34" ht="15.75">
      <c r="A12" s="9"/>
      <c r="B12" s="9"/>
      <c r="C12" s="9"/>
      <c r="D12" s="9"/>
      <c r="E12" s="9"/>
      <c r="F12" s="9"/>
      <c r="G12" s="9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88"/>
      <c r="AA12" s="575" t="s">
        <v>69</v>
      </c>
      <c r="AB12" s="574" t="s">
        <v>117</v>
      </c>
      <c r="AC12" s="572" t="s">
        <v>195</v>
      </c>
      <c r="AD12" s="91"/>
      <c r="AE12" s="104" t="s">
        <v>196</v>
      </c>
      <c r="AF12" s="110"/>
      <c r="AG12" s="102"/>
      <c r="AH12" s="285" t="s">
        <v>3</v>
      </c>
    </row>
    <row r="13" spans="1:34" ht="16.5" thickBot="1">
      <c r="A13" s="251"/>
      <c r="B13" s="99"/>
      <c r="C13" s="99"/>
      <c r="D13" s="99"/>
      <c r="E13" s="99"/>
      <c r="F13" s="99"/>
      <c r="G13" s="99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576"/>
      <c r="AB13" s="573"/>
      <c r="AC13" s="573"/>
      <c r="AD13" s="101"/>
      <c r="AE13" s="105" t="s">
        <v>193</v>
      </c>
      <c r="AF13" s="105" t="s">
        <v>117</v>
      </c>
      <c r="AG13" s="103" t="s">
        <v>195</v>
      </c>
      <c r="AH13" s="285" t="s">
        <v>3</v>
      </c>
    </row>
    <row r="14" spans="1:34" ht="15.75">
      <c r="A14" s="614" t="s">
        <v>82</v>
      </c>
      <c r="B14" s="615"/>
      <c r="C14" s="615"/>
      <c r="D14" s="615"/>
      <c r="E14" s="615"/>
      <c r="F14" s="615"/>
      <c r="G14" s="615"/>
      <c r="H14" s="615"/>
      <c r="I14" s="615"/>
      <c r="J14" s="615"/>
      <c r="K14" s="615"/>
      <c r="L14" s="615"/>
      <c r="M14" s="615"/>
      <c r="N14" s="615"/>
      <c r="O14" s="615"/>
      <c r="P14" s="615"/>
      <c r="Q14" s="615"/>
      <c r="R14" s="615"/>
      <c r="S14" s="615"/>
      <c r="T14" s="615"/>
      <c r="U14" s="615"/>
      <c r="V14" s="615"/>
      <c r="W14" s="615"/>
      <c r="X14" s="615"/>
      <c r="Y14" s="615"/>
      <c r="Z14" s="237"/>
      <c r="AA14" s="422" t="s">
        <v>5</v>
      </c>
      <c r="AB14" s="422" t="s">
        <v>5</v>
      </c>
      <c r="AC14" s="455">
        <v>72834</v>
      </c>
      <c r="AD14" s="113"/>
      <c r="AE14" s="114"/>
      <c r="AF14" s="114"/>
      <c r="AG14" s="115">
        <v>0</v>
      </c>
      <c r="AH14" s="285" t="s">
        <v>3</v>
      </c>
    </row>
    <row r="15" spans="1:34" ht="15.75">
      <c r="A15" s="493" t="s">
        <v>58</v>
      </c>
      <c r="B15" s="414"/>
      <c r="C15" s="420"/>
      <c r="D15" s="414"/>
      <c r="E15" s="414"/>
      <c r="F15" s="414"/>
      <c r="G15" s="414"/>
      <c r="H15" s="414"/>
      <c r="I15" s="414"/>
      <c r="J15" s="414"/>
      <c r="K15" s="414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4"/>
      <c r="X15" s="414"/>
      <c r="Y15" s="414"/>
      <c r="Z15" s="424"/>
      <c r="AA15" s="422" t="s">
        <v>5</v>
      </c>
      <c r="AB15" s="422" t="s">
        <v>5</v>
      </c>
      <c r="AC15" s="419">
        <v>-1070</v>
      </c>
      <c r="AD15" s="235"/>
      <c r="AE15" s="236"/>
      <c r="AF15" s="236"/>
      <c r="AG15" s="418"/>
      <c r="AH15" s="285"/>
    </row>
    <row r="16" spans="1:34" ht="20.25" customHeight="1">
      <c r="A16" s="592" t="s">
        <v>190</v>
      </c>
      <c r="B16" s="593"/>
      <c r="C16" s="593"/>
      <c r="D16" s="593"/>
      <c r="E16" s="593"/>
      <c r="F16" s="593"/>
      <c r="G16" s="593"/>
      <c r="H16" s="593"/>
      <c r="I16" s="593"/>
      <c r="J16" s="593"/>
      <c r="K16" s="593"/>
      <c r="L16" s="593"/>
      <c r="M16" s="593"/>
      <c r="N16" s="593"/>
      <c r="O16" s="593"/>
      <c r="P16" s="593"/>
      <c r="Q16" s="593"/>
      <c r="R16" s="593"/>
      <c r="S16" s="593"/>
      <c r="T16" s="593"/>
      <c r="U16" s="593"/>
      <c r="V16" s="593"/>
      <c r="W16" s="593"/>
      <c r="X16" s="593"/>
      <c r="Y16" s="593"/>
      <c r="Z16" s="96"/>
      <c r="AA16" s="294"/>
      <c r="AB16" s="294"/>
      <c r="AC16" s="295">
        <v>0</v>
      </c>
      <c r="AD16" s="96"/>
      <c r="AE16" s="107"/>
      <c r="AF16" s="107"/>
      <c r="AG16" s="98"/>
      <c r="AH16" s="285" t="s">
        <v>3</v>
      </c>
    </row>
    <row r="17" spans="1:34" ht="15.75" hidden="1">
      <c r="A17" s="93" t="s">
        <v>144</v>
      </c>
      <c r="B17" s="9"/>
      <c r="C17" s="8"/>
      <c r="D17" s="8"/>
      <c r="E17" s="8"/>
      <c r="F17" s="8"/>
      <c r="G17" s="8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296" t="e">
        <f>+#REF!+#REF!+#REF!+#REF!</f>
        <v>#REF!</v>
      </c>
      <c r="AB17" s="296" t="e">
        <f>+#REF!+#REF!+#REF!+#REF!</f>
        <v>#REF!</v>
      </c>
      <c r="AC17" s="297" t="e">
        <f>+#REF!+#REF!+#REF!+#REF!-2</f>
        <v>#REF!</v>
      </c>
      <c r="AD17" s="14" t="s">
        <v>194</v>
      </c>
      <c r="AE17" s="106" t="e">
        <f>+#REF!+#REF!+#REF!+#REF!</f>
        <v>#REF!</v>
      </c>
      <c r="AF17" s="106" t="e">
        <f>+#REF!+#REF!+#REF!+#REF!</f>
        <v>#REF!</v>
      </c>
      <c r="AG17" s="88" t="e">
        <f>+#REF!+#REF!+#REF!+#REF!-2</f>
        <v>#REF!</v>
      </c>
      <c r="AH17" s="285" t="s">
        <v>3</v>
      </c>
    </row>
    <row r="18" spans="1:34" ht="15.75" hidden="1">
      <c r="A18" s="93"/>
      <c r="B18" s="9" t="s">
        <v>29</v>
      </c>
      <c r="C18" s="8"/>
      <c r="D18" s="8"/>
      <c r="E18" s="8"/>
      <c r="F18" s="8"/>
      <c r="G18" s="8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296">
        <v>0</v>
      </c>
      <c r="AB18" s="296">
        <v>0</v>
      </c>
      <c r="AC18" s="297">
        <v>-496</v>
      </c>
      <c r="AD18" s="14"/>
      <c r="AE18" s="106">
        <v>0</v>
      </c>
      <c r="AF18" s="106">
        <v>0</v>
      </c>
      <c r="AG18" s="88">
        <v>-496</v>
      </c>
      <c r="AH18" s="285" t="s">
        <v>3</v>
      </c>
    </row>
    <row r="19" spans="1:34" ht="18" hidden="1">
      <c r="A19" s="93"/>
      <c r="B19" s="9" t="s">
        <v>1</v>
      </c>
      <c r="C19" s="8"/>
      <c r="D19" s="8"/>
      <c r="E19" s="8"/>
      <c r="F19" s="8"/>
      <c r="G19" s="8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298">
        <v>0</v>
      </c>
      <c r="AB19" s="298">
        <v>0</v>
      </c>
      <c r="AC19" s="299">
        <v>-627</v>
      </c>
      <c r="AD19" s="14"/>
      <c r="AE19" s="108">
        <v>0</v>
      </c>
      <c r="AF19" s="108">
        <v>0</v>
      </c>
      <c r="AG19" s="89">
        <v>-627</v>
      </c>
      <c r="AH19" s="285" t="s">
        <v>3</v>
      </c>
    </row>
    <row r="20" spans="1:34" ht="18">
      <c r="A20" s="621" t="s">
        <v>83</v>
      </c>
      <c r="B20" s="622"/>
      <c r="C20" s="622"/>
      <c r="D20" s="622"/>
      <c r="E20" s="622"/>
      <c r="F20" s="622"/>
      <c r="G20" s="622"/>
      <c r="H20" s="622"/>
      <c r="I20" s="622"/>
      <c r="J20" s="622"/>
      <c r="K20" s="622"/>
      <c r="L20" s="622"/>
      <c r="M20" s="622"/>
      <c r="N20" s="622"/>
      <c r="O20" s="622"/>
      <c r="P20" s="622"/>
      <c r="Q20" s="622"/>
      <c r="R20" s="622"/>
      <c r="S20" s="622"/>
      <c r="T20" s="622"/>
      <c r="U20" s="622"/>
      <c r="V20" s="622"/>
      <c r="W20" s="622"/>
      <c r="X20" s="622"/>
      <c r="Y20" s="622"/>
      <c r="Z20" s="238"/>
      <c r="AA20" s="422" t="s">
        <v>5</v>
      </c>
      <c r="AB20" s="422" t="s">
        <v>5</v>
      </c>
      <c r="AC20" s="300">
        <f>SUM(AC14:AC16)</f>
        <v>71764</v>
      </c>
      <c r="AD20" s="14"/>
      <c r="AE20" s="108"/>
      <c r="AF20" s="108"/>
      <c r="AG20" s="89"/>
      <c r="AH20" s="285" t="s">
        <v>3</v>
      </c>
    </row>
    <row r="21" spans="1:34" ht="15.75">
      <c r="A21" s="614" t="s">
        <v>165</v>
      </c>
      <c r="B21" s="615"/>
      <c r="C21" s="615"/>
      <c r="D21" s="615"/>
      <c r="E21" s="615"/>
      <c r="F21" s="615"/>
      <c r="G21" s="615"/>
      <c r="H21" s="615"/>
      <c r="I21" s="615"/>
      <c r="J21" s="615"/>
      <c r="K21" s="615"/>
      <c r="L21" s="615"/>
      <c r="M21" s="615"/>
      <c r="N21" s="615"/>
      <c r="O21" s="615"/>
      <c r="P21" s="615"/>
      <c r="Q21" s="615"/>
      <c r="R21" s="615"/>
      <c r="S21" s="615"/>
      <c r="T21" s="615"/>
      <c r="U21" s="615"/>
      <c r="V21" s="615"/>
      <c r="W21" s="615"/>
      <c r="X21" s="615"/>
      <c r="Y21" s="615"/>
      <c r="Z21" s="237"/>
      <c r="AA21" s="422" t="s">
        <v>5</v>
      </c>
      <c r="AB21" s="422" t="s">
        <v>5</v>
      </c>
      <c r="AC21" s="301">
        <f>66000+8834</f>
        <v>74834</v>
      </c>
      <c r="AD21" s="113" t="s">
        <v>194</v>
      </c>
      <c r="AE21" s="114"/>
      <c r="AF21" s="114"/>
      <c r="AG21" s="112"/>
      <c r="AH21" s="285" t="s">
        <v>3</v>
      </c>
    </row>
    <row r="22" spans="1:34" ht="18.75" customHeight="1">
      <c r="A22" s="623" t="s">
        <v>84</v>
      </c>
      <c r="B22" s="624"/>
      <c r="C22" s="624"/>
      <c r="D22" s="624"/>
      <c r="E22" s="624"/>
      <c r="F22" s="624"/>
      <c r="G22" s="624"/>
      <c r="H22" s="624"/>
      <c r="I22" s="624"/>
      <c r="J22" s="624"/>
      <c r="K22" s="624"/>
      <c r="L22" s="624"/>
      <c r="M22" s="624"/>
      <c r="N22" s="624"/>
      <c r="O22" s="624"/>
      <c r="P22" s="624"/>
      <c r="Q22" s="624"/>
      <c r="R22" s="624"/>
      <c r="S22" s="624"/>
      <c r="T22" s="624"/>
      <c r="U22" s="624"/>
      <c r="V22" s="624"/>
      <c r="W22" s="624"/>
      <c r="X22" s="624"/>
      <c r="Y22" s="624"/>
      <c r="Z22" s="239"/>
      <c r="AA22" s="422" t="s">
        <v>5</v>
      </c>
      <c r="AB22" s="422" t="s">
        <v>5</v>
      </c>
      <c r="AC22" s="515">
        <v>0</v>
      </c>
      <c r="AD22" s="235"/>
      <c r="AE22" s="236"/>
      <c r="AF22" s="236"/>
      <c r="AG22" s="240"/>
      <c r="AH22" s="285" t="s">
        <v>3</v>
      </c>
    </row>
    <row r="23" spans="1:34" ht="15.75">
      <c r="A23" s="579" t="s">
        <v>166</v>
      </c>
      <c r="B23" s="580"/>
      <c r="C23" s="580"/>
      <c r="D23" s="580"/>
      <c r="E23" s="580"/>
      <c r="F23" s="580"/>
      <c r="G23" s="580"/>
      <c r="H23" s="580"/>
      <c r="I23" s="580"/>
      <c r="J23" s="580"/>
      <c r="K23" s="580"/>
      <c r="L23" s="580"/>
      <c r="M23" s="580"/>
      <c r="N23" s="580"/>
      <c r="O23" s="580"/>
      <c r="P23" s="580"/>
      <c r="Q23" s="580"/>
      <c r="R23" s="580"/>
      <c r="S23" s="580"/>
      <c r="T23" s="580"/>
      <c r="U23" s="580"/>
      <c r="V23" s="580"/>
      <c r="W23" s="580"/>
      <c r="X23" s="580"/>
      <c r="Y23" s="580"/>
      <c r="Z23" s="424"/>
      <c r="AA23" s="513" t="s">
        <v>5</v>
      </c>
      <c r="AB23" s="513" t="s">
        <v>5</v>
      </c>
      <c r="AC23" s="302">
        <f>+AC22+AC21</f>
        <v>74834</v>
      </c>
      <c r="AD23" s="235"/>
      <c r="AE23" s="236"/>
      <c r="AF23" s="236"/>
      <c r="AG23" s="240"/>
      <c r="AH23" s="285" t="s">
        <v>3</v>
      </c>
    </row>
    <row r="24" spans="1:34" ht="15.75">
      <c r="A24" s="581" t="s">
        <v>30</v>
      </c>
      <c r="B24" s="582"/>
      <c r="C24" s="582"/>
      <c r="D24" s="582"/>
      <c r="E24" s="582"/>
      <c r="F24" s="582"/>
      <c r="G24" s="582"/>
      <c r="H24" s="582"/>
      <c r="I24" s="582"/>
      <c r="J24" s="582"/>
      <c r="K24" s="582"/>
      <c r="L24" s="582"/>
      <c r="M24" s="582"/>
      <c r="N24" s="582"/>
      <c r="O24" s="582"/>
      <c r="P24" s="582"/>
      <c r="Q24" s="582"/>
      <c r="R24" s="582"/>
      <c r="S24" s="582"/>
      <c r="T24" s="582"/>
      <c r="U24" s="582"/>
      <c r="V24" s="582"/>
      <c r="W24" s="582"/>
      <c r="X24" s="582"/>
      <c r="Y24" s="582"/>
      <c r="Z24" s="96"/>
      <c r="AA24" s="294"/>
      <c r="AB24" s="294"/>
      <c r="AC24" s="295"/>
      <c r="AD24" s="96"/>
      <c r="AE24" s="107"/>
      <c r="AF24" s="107"/>
      <c r="AG24" s="98"/>
      <c r="AH24" s="285" t="s">
        <v>3</v>
      </c>
    </row>
    <row r="25" spans="1:34" ht="15.75">
      <c r="A25" s="577" t="s">
        <v>119</v>
      </c>
      <c r="B25" s="578"/>
      <c r="C25" s="578"/>
      <c r="D25" s="578"/>
      <c r="E25" s="578"/>
      <c r="F25" s="578"/>
      <c r="G25" s="578"/>
      <c r="H25" s="578"/>
      <c r="I25" s="578"/>
      <c r="J25" s="578"/>
      <c r="K25" s="578"/>
      <c r="L25" s="578"/>
      <c r="M25" s="578"/>
      <c r="N25" s="578"/>
      <c r="O25" s="578"/>
      <c r="P25" s="578"/>
      <c r="Q25" s="578"/>
      <c r="R25" s="578"/>
      <c r="S25" s="578"/>
      <c r="T25" s="578"/>
      <c r="U25" s="578"/>
      <c r="V25" s="578"/>
      <c r="W25" s="578"/>
      <c r="X25" s="578"/>
      <c r="Y25" s="578"/>
      <c r="Z25" s="96"/>
      <c r="AA25" s="294"/>
      <c r="AB25" s="294"/>
      <c r="AC25" s="295"/>
      <c r="AD25" s="96"/>
      <c r="AE25" s="107"/>
      <c r="AF25" s="107"/>
      <c r="AG25" s="98"/>
      <c r="AH25" s="285" t="s">
        <v>3</v>
      </c>
    </row>
    <row r="26" spans="1:34" ht="15.75">
      <c r="A26" s="583" t="s">
        <v>60</v>
      </c>
      <c r="B26" s="536"/>
      <c r="C26" s="536"/>
      <c r="D26" s="536"/>
      <c r="E26" s="536"/>
      <c r="F26" s="536"/>
      <c r="G26" s="536"/>
      <c r="H26" s="536"/>
      <c r="I26" s="536"/>
      <c r="J26" s="536"/>
      <c r="K26" s="536"/>
      <c r="L26" s="536"/>
      <c r="M26" s="536"/>
      <c r="N26" s="536"/>
      <c r="O26" s="536"/>
      <c r="P26" s="536"/>
      <c r="Q26" s="536"/>
      <c r="R26" s="536"/>
      <c r="S26" s="536"/>
      <c r="T26" s="536"/>
      <c r="U26" s="536"/>
      <c r="V26" s="536"/>
      <c r="W26" s="536"/>
      <c r="X26" s="536"/>
      <c r="Y26" s="536"/>
      <c r="Z26" s="96"/>
      <c r="AA26" s="457" t="s">
        <v>5</v>
      </c>
      <c r="AB26" s="458" t="s">
        <v>5</v>
      </c>
      <c r="AC26" s="295">
        <v>-3000</v>
      </c>
      <c r="AD26" s="96"/>
      <c r="AE26" s="107"/>
      <c r="AF26" s="107"/>
      <c r="AG26" s="98"/>
      <c r="AH26" s="285" t="s">
        <v>3</v>
      </c>
    </row>
    <row r="27" spans="1:34" ht="15.75" hidden="1">
      <c r="A27" s="93"/>
      <c r="B27" s="9"/>
      <c r="C27" s="5" t="s">
        <v>28</v>
      </c>
      <c r="D27" s="8"/>
      <c r="E27" s="8"/>
      <c r="F27" s="8"/>
      <c r="G27" s="8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456" t="s">
        <v>5</v>
      </c>
      <c r="AB27" s="459" t="s">
        <v>5</v>
      </c>
      <c r="AC27" s="297"/>
      <c r="AD27" s="14"/>
      <c r="AE27" s="106"/>
      <c r="AF27" s="106"/>
      <c r="AG27" s="88"/>
      <c r="AH27" s="285" t="s">
        <v>3</v>
      </c>
    </row>
    <row r="28" spans="1:34" ht="15.75" hidden="1">
      <c r="A28" s="93"/>
      <c r="B28" s="9"/>
      <c r="C28" s="5" t="s">
        <v>202</v>
      </c>
      <c r="D28" s="8"/>
      <c r="E28" s="8"/>
      <c r="F28" s="8"/>
      <c r="G28" s="8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422" t="s">
        <v>5</v>
      </c>
      <c r="AB28" s="422" t="s">
        <v>5</v>
      </c>
      <c r="AC28" s="297"/>
      <c r="AD28" s="14"/>
      <c r="AE28" s="106"/>
      <c r="AF28" s="106"/>
      <c r="AG28" s="88"/>
      <c r="AH28" s="285" t="s">
        <v>3</v>
      </c>
    </row>
    <row r="29" spans="1:34" ht="15.75">
      <c r="A29" s="581" t="s">
        <v>61</v>
      </c>
      <c r="B29" s="582"/>
      <c r="C29" s="582"/>
      <c r="D29" s="582"/>
      <c r="E29" s="582"/>
      <c r="F29" s="582"/>
      <c r="G29" s="582"/>
      <c r="H29" s="582"/>
      <c r="I29" s="582"/>
      <c r="J29" s="582"/>
      <c r="K29" s="582"/>
      <c r="L29" s="582"/>
      <c r="M29" s="582"/>
      <c r="N29" s="582"/>
      <c r="O29" s="582"/>
      <c r="P29" s="582"/>
      <c r="Q29" s="582"/>
      <c r="R29" s="582"/>
      <c r="S29" s="582"/>
      <c r="T29" s="582"/>
      <c r="U29" s="582"/>
      <c r="V29" s="582"/>
      <c r="W29" s="582"/>
      <c r="X29" s="582"/>
      <c r="Y29" s="582"/>
      <c r="Z29" s="96"/>
      <c r="AA29" s="458" t="s">
        <v>5</v>
      </c>
      <c r="AB29" s="458" t="s">
        <v>5</v>
      </c>
      <c r="AC29" s="295">
        <f>SUM(AC26:AC28)</f>
        <v>-3000</v>
      </c>
      <c r="AD29" s="96"/>
      <c r="AE29" s="107"/>
      <c r="AF29" s="107"/>
      <c r="AG29" s="98"/>
      <c r="AH29" s="285" t="s">
        <v>3</v>
      </c>
    </row>
    <row r="30" spans="1:34" ht="15.75">
      <c r="A30" s="587" t="s">
        <v>112</v>
      </c>
      <c r="B30" s="578"/>
      <c r="C30" s="578"/>
      <c r="D30" s="578"/>
      <c r="E30" s="578"/>
      <c r="F30" s="578"/>
      <c r="G30" s="578"/>
      <c r="H30" s="578"/>
      <c r="I30" s="578"/>
      <c r="J30" s="578"/>
      <c r="K30" s="578"/>
      <c r="L30" s="578"/>
      <c r="M30" s="578"/>
      <c r="N30" s="578"/>
      <c r="O30" s="578"/>
      <c r="P30" s="578"/>
      <c r="Q30" s="578"/>
      <c r="R30" s="578"/>
      <c r="S30" s="578"/>
      <c r="T30" s="578"/>
      <c r="U30" s="578"/>
      <c r="V30" s="578"/>
      <c r="W30" s="578"/>
      <c r="X30" s="578"/>
      <c r="Y30" s="578"/>
      <c r="Z30" s="96"/>
      <c r="AA30" s="460" t="s">
        <v>5</v>
      </c>
      <c r="AB30" s="460" t="s">
        <v>5</v>
      </c>
      <c r="AC30" s="294">
        <v>-3000</v>
      </c>
      <c r="AD30" s="96"/>
      <c r="AE30" s="107"/>
      <c r="AF30" s="107"/>
      <c r="AG30" s="98"/>
      <c r="AH30" s="285" t="s">
        <v>3</v>
      </c>
    </row>
    <row r="31" spans="1:34" ht="15.75">
      <c r="A31" s="260" t="s">
        <v>85</v>
      </c>
      <c r="B31" s="261"/>
      <c r="C31" s="261"/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462"/>
      <c r="AA31" s="514" t="s">
        <v>5</v>
      </c>
      <c r="AB31" s="512" t="s">
        <v>5</v>
      </c>
      <c r="AC31" s="466">
        <f>AC30+AC21</f>
        <v>71834</v>
      </c>
      <c r="AD31" s="234"/>
      <c r="AE31" s="106"/>
      <c r="AF31" s="106"/>
      <c r="AG31" s="88"/>
      <c r="AH31" s="285" t="s">
        <v>3</v>
      </c>
    </row>
    <row r="32" spans="1:34" ht="15.75">
      <c r="A32" s="581" t="s">
        <v>151</v>
      </c>
      <c r="B32" s="582"/>
      <c r="C32" s="582"/>
      <c r="D32" s="582"/>
      <c r="E32" s="582"/>
      <c r="F32" s="582"/>
      <c r="G32" s="582"/>
      <c r="H32" s="582"/>
      <c r="I32" s="582"/>
      <c r="J32" s="582"/>
      <c r="K32" s="582"/>
      <c r="L32" s="582"/>
      <c r="M32" s="582"/>
      <c r="N32" s="582"/>
      <c r="O32" s="582"/>
      <c r="P32" s="582"/>
      <c r="Q32" s="582"/>
      <c r="R32" s="582"/>
      <c r="S32" s="582"/>
      <c r="T32" s="582"/>
      <c r="U32" s="582"/>
      <c r="V32" s="582"/>
      <c r="W32" s="582"/>
      <c r="X32" s="582"/>
      <c r="Y32" s="582"/>
      <c r="Z32" s="96"/>
      <c r="AA32" s="465"/>
      <c r="AB32" s="294"/>
      <c r="AC32" s="465"/>
      <c r="AD32" s="96"/>
      <c r="AE32" s="107"/>
      <c r="AF32" s="107"/>
      <c r="AG32" s="98"/>
      <c r="AH32" s="285" t="s">
        <v>3</v>
      </c>
    </row>
    <row r="33" spans="1:34" ht="15.75">
      <c r="A33" s="577" t="s">
        <v>199</v>
      </c>
      <c r="B33" s="578"/>
      <c r="C33" s="578"/>
      <c r="D33" s="578"/>
      <c r="E33" s="578"/>
      <c r="F33" s="578"/>
      <c r="G33" s="578"/>
      <c r="H33" s="578"/>
      <c r="I33" s="578"/>
      <c r="J33" s="578"/>
      <c r="K33" s="578"/>
      <c r="L33" s="578"/>
      <c r="M33" s="578"/>
      <c r="N33" s="578"/>
      <c r="O33" s="578"/>
      <c r="P33" s="578"/>
      <c r="Q33" s="578"/>
      <c r="R33" s="578"/>
      <c r="S33" s="578"/>
      <c r="T33" s="578"/>
      <c r="U33" s="578"/>
      <c r="V33" s="578"/>
      <c r="W33" s="578"/>
      <c r="X33" s="578"/>
      <c r="Y33" s="578"/>
      <c r="Z33" s="96"/>
      <c r="AA33" s="294"/>
      <c r="AB33" s="294"/>
      <c r="AC33" s="295"/>
      <c r="AD33" s="96" t="s">
        <v>194</v>
      </c>
      <c r="AE33" s="107" t="s">
        <v>194</v>
      </c>
      <c r="AF33" s="107"/>
      <c r="AG33" s="98"/>
      <c r="AH33" s="285" t="s">
        <v>3</v>
      </c>
    </row>
    <row r="34" spans="1:34" ht="15.75">
      <c r="A34" s="588" t="s">
        <v>63</v>
      </c>
      <c r="B34" s="536"/>
      <c r="C34" s="536"/>
      <c r="D34" s="536"/>
      <c r="E34" s="536"/>
      <c r="F34" s="536"/>
      <c r="G34" s="536"/>
      <c r="H34" s="536"/>
      <c r="I34" s="536"/>
      <c r="J34" s="536"/>
      <c r="K34" s="536"/>
      <c r="L34" s="536"/>
      <c r="M34" s="536"/>
      <c r="N34" s="536"/>
      <c r="O34" s="536"/>
      <c r="P34" s="536"/>
      <c r="Q34" s="536"/>
      <c r="R34" s="536"/>
      <c r="S34" s="536"/>
      <c r="T34" s="536"/>
      <c r="U34" s="536"/>
      <c r="V34" s="536"/>
      <c r="W34" s="536"/>
      <c r="X34" s="536"/>
      <c r="Y34" s="536"/>
      <c r="Z34" s="96"/>
      <c r="AA34" s="457" t="s">
        <v>5</v>
      </c>
      <c r="AB34" s="458" t="s">
        <v>5</v>
      </c>
      <c r="AC34" s="295">
        <v>146</v>
      </c>
      <c r="AD34" s="96"/>
      <c r="AE34" s="107"/>
      <c r="AF34" s="107"/>
      <c r="AG34" s="98"/>
      <c r="AH34" s="285" t="s">
        <v>3</v>
      </c>
    </row>
    <row r="35" spans="1:34" ht="15.75">
      <c r="A35" s="588" t="s">
        <v>64</v>
      </c>
      <c r="B35" s="536"/>
      <c r="C35" s="536"/>
      <c r="D35" s="536"/>
      <c r="E35" s="536"/>
      <c r="F35" s="536"/>
      <c r="G35" s="536"/>
      <c r="H35" s="536"/>
      <c r="I35" s="536"/>
      <c r="J35" s="536"/>
      <c r="K35" s="536"/>
      <c r="L35" s="536"/>
      <c r="M35" s="536"/>
      <c r="N35" s="536"/>
      <c r="O35" s="536"/>
      <c r="P35" s="536"/>
      <c r="Q35" s="536"/>
      <c r="R35" s="536"/>
      <c r="S35" s="536"/>
      <c r="T35" s="536"/>
      <c r="U35" s="536"/>
      <c r="V35" s="536"/>
      <c r="W35" s="536"/>
      <c r="X35" s="536"/>
      <c r="Y35" s="536"/>
      <c r="Z35" s="96"/>
      <c r="AA35" s="461" t="s">
        <v>5</v>
      </c>
      <c r="AB35" s="461" t="s">
        <v>5</v>
      </c>
      <c r="AC35" s="423">
        <v>120</v>
      </c>
      <c r="AD35" s="96"/>
      <c r="AE35" s="107"/>
      <c r="AF35" s="107"/>
      <c r="AG35" s="98"/>
      <c r="AH35" s="285" t="s">
        <v>3</v>
      </c>
    </row>
    <row r="36" spans="1:34" ht="15.75" hidden="1">
      <c r="A36" s="94"/>
      <c r="B36" s="95"/>
      <c r="C36" s="95" t="s">
        <v>23</v>
      </c>
      <c r="D36" s="95"/>
      <c r="E36" s="95"/>
      <c r="F36" s="95"/>
      <c r="G36" s="95"/>
      <c r="H36" s="97"/>
      <c r="I36" s="97"/>
      <c r="J36" s="97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456" t="s">
        <v>5</v>
      </c>
      <c r="AB36" s="456" t="s">
        <v>5</v>
      </c>
      <c r="AC36" s="295"/>
      <c r="AD36" s="96"/>
      <c r="AE36" s="107"/>
      <c r="AF36" s="107"/>
      <c r="AG36" s="98"/>
      <c r="AH36" s="285" t="s">
        <v>3</v>
      </c>
    </row>
    <row r="37" spans="1:34" ht="16.5" customHeight="1" hidden="1">
      <c r="A37" s="93"/>
      <c r="B37" s="9"/>
      <c r="C37" s="5" t="s">
        <v>2</v>
      </c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422" t="s">
        <v>5</v>
      </c>
      <c r="AB37" s="422" t="s">
        <v>5</v>
      </c>
      <c r="AC37" s="297"/>
      <c r="AD37" s="14"/>
      <c r="AE37" s="106"/>
      <c r="AF37" s="106"/>
      <c r="AG37" s="88"/>
      <c r="AH37" s="285" t="s">
        <v>3</v>
      </c>
    </row>
    <row r="38" spans="1:34" ht="15.75" hidden="1">
      <c r="A38" s="93"/>
      <c r="B38" s="9"/>
      <c r="C38" s="5" t="s">
        <v>18</v>
      </c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422" t="s">
        <v>5</v>
      </c>
      <c r="AB38" s="422" t="s">
        <v>5</v>
      </c>
      <c r="AC38" s="297"/>
      <c r="AD38" s="14"/>
      <c r="AE38" s="106"/>
      <c r="AF38" s="106"/>
      <c r="AG38" s="88"/>
      <c r="AH38" s="285" t="s">
        <v>3</v>
      </c>
    </row>
    <row r="39" spans="1:34" ht="15.75" hidden="1">
      <c r="A39" s="93"/>
      <c r="B39" s="9"/>
      <c r="C39" s="5" t="s">
        <v>19</v>
      </c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458" t="s">
        <v>5</v>
      </c>
      <c r="AB39" s="458" t="s">
        <v>5</v>
      </c>
      <c r="AC39" s="303"/>
      <c r="AD39" s="14"/>
      <c r="AE39" s="109"/>
      <c r="AF39" s="109"/>
      <c r="AG39" s="90"/>
      <c r="AH39" s="285" t="s">
        <v>3</v>
      </c>
    </row>
    <row r="40" spans="1:34" ht="15.75">
      <c r="A40" s="570" t="s">
        <v>153</v>
      </c>
      <c r="B40" s="571"/>
      <c r="C40" s="571"/>
      <c r="D40" s="571"/>
      <c r="E40" s="571"/>
      <c r="F40" s="571"/>
      <c r="G40" s="571"/>
      <c r="H40" s="571"/>
      <c r="I40" s="571"/>
      <c r="J40" s="571"/>
      <c r="K40" s="571"/>
      <c r="L40" s="571"/>
      <c r="M40" s="571"/>
      <c r="N40" s="571"/>
      <c r="O40" s="571"/>
      <c r="P40" s="571"/>
      <c r="Q40" s="571"/>
      <c r="R40" s="571"/>
      <c r="S40" s="571"/>
      <c r="T40" s="571"/>
      <c r="U40" s="571"/>
      <c r="V40" s="571"/>
      <c r="W40" s="571"/>
      <c r="X40" s="571"/>
      <c r="Y40" s="571"/>
      <c r="Z40" s="96"/>
      <c r="AA40" s="461" t="s">
        <v>5</v>
      </c>
      <c r="AB40" s="461" t="s">
        <v>5</v>
      </c>
      <c r="AC40" s="295">
        <f>SUM(AC34:AC39)</f>
        <v>266</v>
      </c>
      <c r="AD40" s="96"/>
      <c r="AE40" s="107">
        <f>SUM(AE34:AE39)</f>
        <v>0</v>
      </c>
      <c r="AF40" s="107">
        <f>SUM(AF34:AF39)</f>
        <v>0</v>
      </c>
      <c r="AG40" s="98">
        <f>SUM(AG34:AG39)</f>
        <v>0</v>
      </c>
      <c r="AH40" s="285" t="s">
        <v>3</v>
      </c>
    </row>
    <row r="41" spans="1:34" ht="15.75">
      <c r="A41" s="577" t="s">
        <v>200</v>
      </c>
      <c r="B41" s="578"/>
      <c r="C41" s="578"/>
      <c r="D41" s="578"/>
      <c r="E41" s="578"/>
      <c r="F41" s="578"/>
      <c r="G41" s="578"/>
      <c r="H41" s="578"/>
      <c r="I41" s="578"/>
      <c r="J41" s="578"/>
      <c r="K41" s="578"/>
      <c r="L41" s="578"/>
      <c r="M41" s="578"/>
      <c r="N41" s="578"/>
      <c r="O41" s="578"/>
      <c r="P41" s="578"/>
      <c r="Q41" s="578"/>
      <c r="R41" s="578"/>
      <c r="S41" s="578"/>
      <c r="T41" s="578"/>
      <c r="U41" s="578"/>
      <c r="V41" s="578"/>
      <c r="W41" s="578"/>
      <c r="X41" s="578"/>
      <c r="Y41" s="578"/>
      <c r="Z41" s="96"/>
      <c r="AA41" s="294"/>
      <c r="AB41" s="294"/>
      <c r="AC41" s="295"/>
      <c r="AD41" s="96"/>
      <c r="AE41" s="107"/>
      <c r="AF41" s="107"/>
      <c r="AG41" s="98"/>
      <c r="AH41" s="285" t="s">
        <v>3</v>
      </c>
    </row>
    <row r="42" spans="1:34" ht="15.75">
      <c r="A42" s="588" t="s">
        <v>62</v>
      </c>
      <c r="B42" s="536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536"/>
      <c r="N42" s="536"/>
      <c r="O42" s="536"/>
      <c r="P42" s="536"/>
      <c r="Q42" s="536"/>
      <c r="R42" s="536"/>
      <c r="S42" s="536"/>
      <c r="T42" s="536"/>
      <c r="U42" s="536"/>
      <c r="V42" s="536"/>
      <c r="W42" s="536"/>
      <c r="X42" s="536"/>
      <c r="Y42" s="536"/>
      <c r="Z42" s="96"/>
      <c r="AA42" s="457" t="s">
        <v>5</v>
      </c>
      <c r="AB42" s="457" t="s">
        <v>5</v>
      </c>
      <c r="AC42" s="295">
        <f>-66000+49734</f>
        <v>-16266</v>
      </c>
      <c r="AD42" s="96"/>
      <c r="AE42" s="107"/>
      <c r="AF42" s="107"/>
      <c r="AG42" s="98"/>
      <c r="AH42" s="285" t="s">
        <v>3</v>
      </c>
    </row>
    <row r="43" spans="1:34" ht="15.75">
      <c r="A43" s="588" t="s">
        <v>154</v>
      </c>
      <c r="B43" s="536"/>
      <c r="C43" s="536"/>
      <c r="D43" s="536"/>
      <c r="E43" s="536"/>
      <c r="F43" s="536"/>
      <c r="G43" s="536"/>
      <c r="H43" s="536"/>
      <c r="I43" s="536"/>
      <c r="J43" s="536"/>
      <c r="K43" s="536"/>
      <c r="L43" s="536"/>
      <c r="M43" s="536"/>
      <c r="N43" s="536"/>
      <c r="O43" s="536"/>
      <c r="P43" s="536"/>
      <c r="Q43" s="536"/>
      <c r="R43" s="536"/>
      <c r="S43" s="536"/>
      <c r="T43" s="536"/>
      <c r="U43" s="536"/>
      <c r="V43" s="536"/>
      <c r="W43" s="536"/>
      <c r="X43" s="536"/>
      <c r="Y43" s="536"/>
      <c r="Z43" s="96"/>
      <c r="AA43" s="463" t="s">
        <v>5</v>
      </c>
      <c r="AB43" s="463" t="s">
        <v>5</v>
      </c>
      <c r="AC43" s="294">
        <f>SUM(AC42:AC42)</f>
        <v>-16266</v>
      </c>
      <c r="AD43" s="96"/>
      <c r="AE43" s="107"/>
      <c r="AF43" s="107"/>
      <c r="AG43" s="98"/>
      <c r="AH43" s="285" t="s">
        <v>3</v>
      </c>
    </row>
    <row r="44" spans="1:34" ht="15.75">
      <c r="A44" s="577" t="s">
        <v>152</v>
      </c>
      <c r="B44" s="578"/>
      <c r="C44" s="578"/>
      <c r="D44" s="578"/>
      <c r="E44" s="578"/>
      <c r="F44" s="578"/>
      <c r="G44" s="578"/>
      <c r="H44" s="578"/>
      <c r="I44" s="578"/>
      <c r="J44" s="578"/>
      <c r="K44" s="578"/>
      <c r="L44" s="578"/>
      <c r="M44" s="578"/>
      <c r="N44" s="578"/>
      <c r="O44" s="578"/>
      <c r="P44" s="578"/>
      <c r="Q44" s="578"/>
      <c r="R44" s="578"/>
      <c r="S44" s="578"/>
      <c r="T44" s="578"/>
      <c r="U44" s="578"/>
      <c r="V44" s="578"/>
      <c r="W44" s="578"/>
      <c r="X44" s="578"/>
      <c r="Y44" s="578"/>
      <c r="Z44" s="464"/>
      <c r="AA44" s="459" t="s">
        <v>5</v>
      </c>
      <c r="AB44" s="459" t="s">
        <v>5</v>
      </c>
      <c r="AC44" s="304">
        <f>SUM(AC40+AC43)</f>
        <v>-16000</v>
      </c>
      <c r="AD44" s="96"/>
      <c r="AE44" s="107" t="e">
        <f>SUM(AE41+#REF!)</f>
        <v>#REF!</v>
      </c>
      <c r="AF44" s="107" t="e">
        <f>SUM(AF41+#REF!)</f>
        <v>#REF!</v>
      </c>
      <c r="AG44" s="107" t="e">
        <f>SUM(AG41+#REF!)</f>
        <v>#REF!</v>
      </c>
      <c r="AH44" s="285" t="s">
        <v>3</v>
      </c>
    </row>
    <row r="45" spans="1:34" ht="15.75">
      <c r="A45" s="586" t="s">
        <v>220</v>
      </c>
      <c r="B45" s="585"/>
      <c r="C45" s="585"/>
      <c r="D45" s="585"/>
      <c r="E45" s="585"/>
      <c r="F45" s="585"/>
      <c r="G45" s="585"/>
      <c r="H45" s="585"/>
      <c r="I45" s="585"/>
      <c r="J45" s="585"/>
      <c r="K45" s="585"/>
      <c r="L45" s="585"/>
      <c r="M45" s="585"/>
      <c r="N45" s="585"/>
      <c r="O45" s="585"/>
      <c r="P45" s="585"/>
      <c r="Q45" s="585"/>
      <c r="R45" s="585"/>
      <c r="S45" s="585"/>
      <c r="T45" s="585"/>
      <c r="U45" s="585"/>
      <c r="V45" s="585"/>
      <c r="W45" s="585"/>
      <c r="X45" s="585"/>
      <c r="Y45" s="585"/>
      <c r="Z45" s="113"/>
      <c r="AA45" s="513" t="s">
        <v>5</v>
      </c>
      <c r="AB45" s="513" t="s">
        <v>5</v>
      </c>
      <c r="AC45" s="305">
        <f>AC31+AC44</f>
        <v>55834</v>
      </c>
      <c r="AD45" s="113"/>
      <c r="AE45" s="114"/>
      <c r="AF45" s="114"/>
      <c r="AG45" s="112"/>
      <c r="AH45" s="285" t="s">
        <v>3</v>
      </c>
    </row>
    <row r="46" spans="1:34" ht="15.75">
      <c r="A46" s="508" t="s">
        <v>218</v>
      </c>
      <c r="B46" s="507"/>
      <c r="C46" s="507"/>
      <c r="D46" s="507"/>
      <c r="E46" s="507"/>
      <c r="F46" s="507"/>
      <c r="G46" s="507"/>
      <c r="H46" s="507"/>
      <c r="I46" s="507"/>
      <c r="J46" s="507"/>
      <c r="K46" s="507"/>
      <c r="L46" s="507"/>
      <c r="M46" s="507"/>
      <c r="N46" s="507"/>
      <c r="O46" s="507"/>
      <c r="P46" s="507" t="s">
        <v>77</v>
      </c>
      <c r="Q46" s="507"/>
      <c r="R46" s="507"/>
      <c r="S46" s="507"/>
      <c r="T46" s="507"/>
      <c r="U46" s="507"/>
      <c r="V46" s="507"/>
      <c r="W46" s="507"/>
      <c r="X46" s="507"/>
      <c r="Y46" s="507"/>
      <c r="Z46" s="113"/>
      <c r="AA46" s="461" t="s">
        <v>5</v>
      </c>
      <c r="AB46" s="461" t="s">
        <v>5</v>
      </c>
      <c r="AC46" s="511" t="s">
        <v>222</v>
      </c>
      <c r="AD46" s="113"/>
      <c r="AE46" s="114"/>
      <c r="AF46" s="114"/>
      <c r="AG46" s="112"/>
      <c r="AH46" s="285"/>
    </row>
    <row r="47" spans="1:34" ht="15.75">
      <c r="A47" s="508" t="s">
        <v>219</v>
      </c>
      <c r="B47" s="507"/>
      <c r="C47" s="507"/>
      <c r="D47" s="507"/>
      <c r="E47" s="507"/>
      <c r="F47" s="507"/>
      <c r="G47" s="507"/>
      <c r="H47" s="507"/>
      <c r="I47" s="507"/>
      <c r="J47" s="507"/>
      <c r="K47" s="507"/>
      <c r="L47" s="507"/>
      <c r="M47" s="507"/>
      <c r="N47" s="507"/>
      <c r="O47" s="507"/>
      <c r="P47" s="507"/>
      <c r="Q47" s="507"/>
      <c r="R47" s="507"/>
      <c r="S47" s="507"/>
      <c r="T47" s="507"/>
      <c r="U47" s="507"/>
      <c r="V47" s="507"/>
      <c r="W47" s="507"/>
      <c r="X47" s="507"/>
      <c r="Y47" s="507"/>
      <c r="Z47" s="113"/>
      <c r="AA47" s="512" t="s">
        <v>5</v>
      </c>
      <c r="AB47" s="512" t="s">
        <v>5</v>
      </c>
      <c r="AC47" s="510" t="s">
        <v>221</v>
      </c>
      <c r="AD47" s="113"/>
      <c r="AE47" s="114"/>
      <c r="AF47" s="114"/>
      <c r="AG47" s="112"/>
      <c r="AH47" s="285"/>
    </row>
    <row r="48" spans="1:34" ht="15.75">
      <c r="A48" s="584" t="s">
        <v>86</v>
      </c>
      <c r="B48" s="585"/>
      <c r="C48" s="585"/>
      <c r="D48" s="585"/>
      <c r="E48" s="585"/>
      <c r="F48" s="585"/>
      <c r="G48" s="585"/>
      <c r="H48" s="585"/>
      <c r="I48" s="585"/>
      <c r="J48" s="585"/>
      <c r="K48" s="585"/>
      <c r="L48" s="585"/>
      <c r="M48" s="585"/>
      <c r="N48" s="585"/>
      <c r="O48" s="585"/>
      <c r="P48" s="585"/>
      <c r="Q48" s="585"/>
      <c r="R48" s="585"/>
      <c r="S48" s="585"/>
      <c r="T48" s="585"/>
      <c r="U48" s="585"/>
      <c r="V48" s="585"/>
      <c r="W48" s="585"/>
      <c r="X48" s="585"/>
      <c r="Y48" s="585"/>
      <c r="Z48" s="92"/>
      <c r="AA48" s="422" t="s">
        <v>5</v>
      </c>
      <c r="AB48" s="422" t="s">
        <v>5</v>
      </c>
      <c r="AC48" s="303">
        <f>AC45-AC21</f>
        <v>-19000</v>
      </c>
      <c r="AD48" s="92"/>
      <c r="AE48" s="109" t="e">
        <f>#REF!-AE21</f>
        <v>#REF!</v>
      </c>
      <c r="AF48" s="109" t="e">
        <f>#REF!-AF21</f>
        <v>#REF!</v>
      </c>
      <c r="AG48" s="90" t="e">
        <f>#REF!-AG21</f>
        <v>#REF!</v>
      </c>
      <c r="AH48" s="285" t="s">
        <v>3</v>
      </c>
    </row>
    <row r="49" ht="15.75">
      <c r="AH49" s="285" t="s">
        <v>3</v>
      </c>
    </row>
    <row r="50" spans="15:34" ht="15.75">
      <c r="O50" s="265" t="s">
        <v>15</v>
      </c>
      <c r="AH50" s="285" t="s">
        <v>3</v>
      </c>
    </row>
    <row r="51" ht="15.75">
      <c r="AH51" s="285" t="s">
        <v>3</v>
      </c>
    </row>
    <row r="52" spans="1:34" ht="22.5">
      <c r="A52" s="600" t="s">
        <v>183</v>
      </c>
      <c r="B52" s="601"/>
      <c r="C52" s="601"/>
      <c r="D52" s="601"/>
      <c r="E52" s="601"/>
      <c r="F52" s="601"/>
      <c r="G52" s="601"/>
      <c r="H52" s="601"/>
      <c r="I52" s="601"/>
      <c r="J52" s="601"/>
      <c r="K52" s="601"/>
      <c r="L52" s="601"/>
      <c r="M52" s="601"/>
      <c r="N52" s="601"/>
      <c r="O52" s="601"/>
      <c r="P52" s="601"/>
      <c r="Q52" s="601"/>
      <c r="R52" s="601"/>
      <c r="S52" s="601"/>
      <c r="T52" s="601"/>
      <c r="U52" s="601"/>
      <c r="V52" s="601"/>
      <c r="W52" s="601"/>
      <c r="X52" s="601"/>
      <c r="Y52" s="601"/>
      <c r="Z52" s="601"/>
      <c r="AA52" s="601"/>
      <c r="AB52" s="601"/>
      <c r="AC52" s="601"/>
      <c r="AD52" s="12"/>
      <c r="AE52" s="12"/>
      <c r="AF52" s="12"/>
      <c r="AG52" s="12"/>
      <c r="AH52" s="285" t="s">
        <v>3</v>
      </c>
    </row>
    <row r="53" spans="1:34" ht="22.5">
      <c r="A53" s="600" t="s">
        <v>59</v>
      </c>
      <c r="B53" s="602"/>
      <c r="C53" s="602"/>
      <c r="D53" s="602"/>
      <c r="E53" s="602"/>
      <c r="F53" s="602"/>
      <c r="G53" s="602"/>
      <c r="H53" s="602"/>
      <c r="I53" s="602"/>
      <c r="J53" s="602"/>
      <c r="K53" s="602"/>
      <c r="L53" s="602"/>
      <c r="M53" s="602"/>
      <c r="N53" s="602"/>
      <c r="O53" s="602"/>
      <c r="P53" s="602"/>
      <c r="Q53" s="602"/>
      <c r="R53" s="602"/>
      <c r="S53" s="602"/>
      <c r="T53" s="602"/>
      <c r="U53" s="602"/>
      <c r="V53" s="602"/>
      <c r="W53" s="602"/>
      <c r="X53" s="602"/>
      <c r="Y53" s="602"/>
      <c r="Z53" s="602"/>
      <c r="AA53" s="602"/>
      <c r="AB53" s="602"/>
      <c r="AC53" s="602"/>
      <c r="AD53" s="12"/>
      <c r="AE53" s="12"/>
      <c r="AF53" s="12"/>
      <c r="AG53" s="12"/>
      <c r="AH53" s="285" t="s">
        <v>3</v>
      </c>
    </row>
    <row r="54" spans="1:34" ht="22.5">
      <c r="A54" s="600" t="s">
        <v>210</v>
      </c>
      <c r="B54" s="603"/>
      <c r="C54" s="603"/>
      <c r="D54" s="603"/>
      <c r="E54" s="603"/>
      <c r="F54" s="603"/>
      <c r="G54" s="603"/>
      <c r="H54" s="603"/>
      <c r="I54" s="603"/>
      <c r="J54" s="603"/>
      <c r="K54" s="603"/>
      <c r="L54" s="603"/>
      <c r="M54" s="603"/>
      <c r="N54" s="603"/>
      <c r="O54" s="603"/>
      <c r="P54" s="603"/>
      <c r="Q54" s="603"/>
      <c r="R54" s="603"/>
      <c r="S54" s="603"/>
      <c r="T54" s="603"/>
      <c r="U54" s="603"/>
      <c r="V54" s="603"/>
      <c r="W54" s="603"/>
      <c r="X54" s="603"/>
      <c r="Y54" s="603"/>
      <c r="Z54" s="603"/>
      <c r="AA54" s="603"/>
      <c r="AB54" s="603"/>
      <c r="AC54" s="603"/>
      <c r="AD54" s="12"/>
      <c r="AE54" s="12"/>
      <c r="AF54" s="12"/>
      <c r="AG54" s="12"/>
      <c r="AH54" s="285" t="s">
        <v>3</v>
      </c>
    </row>
    <row r="55" spans="1:34" ht="23.25">
      <c r="A55" s="604" t="s">
        <v>173</v>
      </c>
      <c r="B55" s="605"/>
      <c r="C55" s="605"/>
      <c r="D55" s="605"/>
      <c r="E55" s="605"/>
      <c r="F55" s="605"/>
      <c r="G55" s="605"/>
      <c r="H55" s="605"/>
      <c r="I55" s="605"/>
      <c r="J55" s="605"/>
      <c r="K55" s="605"/>
      <c r="L55" s="605"/>
      <c r="M55" s="605"/>
      <c r="N55" s="605"/>
      <c r="O55" s="605"/>
      <c r="P55" s="605"/>
      <c r="Q55" s="605"/>
      <c r="R55" s="605"/>
      <c r="S55" s="605"/>
      <c r="T55" s="605"/>
      <c r="U55" s="605"/>
      <c r="V55" s="605"/>
      <c r="W55" s="605"/>
      <c r="X55" s="605"/>
      <c r="Y55" s="605"/>
      <c r="Z55" s="605"/>
      <c r="AA55" s="605"/>
      <c r="AB55" s="605"/>
      <c r="AC55" s="605"/>
      <c r="AD55" s="12"/>
      <c r="AE55" s="12"/>
      <c r="AF55" s="12"/>
      <c r="AG55" s="12"/>
      <c r="AH55" s="285" t="s">
        <v>3</v>
      </c>
    </row>
    <row r="56" ht="15.75">
      <c r="AH56" s="285" t="s">
        <v>3</v>
      </c>
    </row>
    <row r="57" ht="15.75">
      <c r="AH57" s="285" t="s">
        <v>3</v>
      </c>
    </row>
    <row r="58" ht="15.75">
      <c r="AH58" s="285" t="s">
        <v>3</v>
      </c>
    </row>
    <row r="59" ht="18" customHeight="1">
      <c r="AH59" s="285" t="s">
        <v>3</v>
      </c>
    </row>
    <row r="60" spans="1:34" ht="18" customHeight="1">
      <c r="A60" s="210"/>
      <c r="B60" s="210"/>
      <c r="C60" s="210"/>
      <c r="D60" s="210"/>
      <c r="E60" s="210"/>
      <c r="F60" s="210"/>
      <c r="G60" s="210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1"/>
      <c r="Y60" s="211"/>
      <c r="Z60" s="211"/>
      <c r="AA60" s="211"/>
      <c r="AB60" s="211"/>
      <c r="AC60" s="211"/>
      <c r="AD60" s="211"/>
      <c r="AE60" s="211"/>
      <c r="AF60" s="211"/>
      <c r="AG60" s="211"/>
      <c r="AH60" s="285" t="s">
        <v>3</v>
      </c>
    </row>
    <row r="61" spans="1:34" ht="18" customHeight="1">
      <c r="A61" s="538" t="s">
        <v>192</v>
      </c>
      <c r="B61" s="539"/>
      <c r="C61" s="539"/>
      <c r="D61" s="539"/>
      <c r="E61" s="539"/>
      <c r="F61" s="539"/>
      <c r="G61" s="540"/>
      <c r="H61" s="542" t="s">
        <v>70</v>
      </c>
      <c r="I61" s="546"/>
      <c r="J61" s="549"/>
      <c r="K61" s="557" t="s">
        <v>167</v>
      </c>
      <c r="L61" s="558"/>
      <c r="M61" s="559"/>
      <c r="N61" s="542" t="s">
        <v>71</v>
      </c>
      <c r="O61" s="546"/>
      <c r="P61" s="549"/>
      <c r="Q61" s="542" t="s">
        <v>85</v>
      </c>
      <c r="R61" s="546"/>
      <c r="S61" s="549"/>
      <c r="T61" s="542" t="s">
        <v>72</v>
      </c>
      <c r="U61" s="543"/>
      <c r="V61" s="543"/>
      <c r="W61" s="542" t="s">
        <v>73</v>
      </c>
      <c r="X61" s="546"/>
      <c r="Y61" s="546"/>
      <c r="Z61" s="262"/>
      <c r="AA61" s="542" t="s">
        <v>91</v>
      </c>
      <c r="AB61" s="546"/>
      <c r="AC61" s="549"/>
      <c r="AD61" s="151"/>
      <c r="AE61" s="149" t="s">
        <v>161</v>
      </c>
      <c r="AF61" s="150"/>
      <c r="AG61" s="154"/>
      <c r="AH61" s="285" t="s">
        <v>3</v>
      </c>
    </row>
    <row r="62" spans="1:34" ht="28.5" customHeight="1">
      <c r="A62" s="529"/>
      <c r="B62" s="530"/>
      <c r="C62" s="530"/>
      <c r="D62" s="530"/>
      <c r="E62" s="530"/>
      <c r="F62" s="530"/>
      <c r="G62" s="531"/>
      <c r="H62" s="547"/>
      <c r="I62" s="548"/>
      <c r="J62" s="550"/>
      <c r="K62" s="560"/>
      <c r="L62" s="561"/>
      <c r="M62" s="562"/>
      <c r="N62" s="547"/>
      <c r="O62" s="548"/>
      <c r="P62" s="550"/>
      <c r="Q62" s="547"/>
      <c r="R62" s="548"/>
      <c r="S62" s="550"/>
      <c r="T62" s="544"/>
      <c r="U62" s="545"/>
      <c r="V62" s="545"/>
      <c r="W62" s="547"/>
      <c r="X62" s="548"/>
      <c r="Y62" s="548"/>
      <c r="Z62" s="263"/>
      <c r="AA62" s="547"/>
      <c r="AB62" s="548"/>
      <c r="AC62" s="550"/>
      <c r="AD62" s="161"/>
      <c r="AE62" s="159" t="s">
        <v>197</v>
      </c>
      <c r="AF62" s="160"/>
      <c r="AG62" s="163"/>
      <c r="AH62" s="285" t="s">
        <v>3</v>
      </c>
    </row>
    <row r="63" spans="1:34" ht="18" customHeight="1" thickBot="1">
      <c r="A63" s="532"/>
      <c r="B63" s="528"/>
      <c r="C63" s="528"/>
      <c r="D63" s="528"/>
      <c r="E63" s="528"/>
      <c r="F63" s="528"/>
      <c r="G63" s="527"/>
      <c r="H63" s="166" t="s">
        <v>193</v>
      </c>
      <c r="I63" s="167" t="s">
        <v>117</v>
      </c>
      <c r="J63" s="168" t="s">
        <v>195</v>
      </c>
      <c r="K63" s="166" t="s">
        <v>193</v>
      </c>
      <c r="L63" s="167" t="s">
        <v>117</v>
      </c>
      <c r="M63" s="168" t="s">
        <v>195</v>
      </c>
      <c r="N63" s="166" t="s">
        <v>193</v>
      </c>
      <c r="O63" s="167" t="s">
        <v>117</v>
      </c>
      <c r="P63" s="168" t="s">
        <v>195</v>
      </c>
      <c r="Q63" s="166" t="s">
        <v>193</v>
      </c>
      <c r="R63" s="167" t="s">
        <v>117</v>
      </c>
      <c r="S63" s="168" t="s">
        <v>195</v>
      </c>
      <c r="T63" s="166" t="s">
        <v>193</v>
      </c>
      <c r="U63" s="167" t="s">
        <v>117</v>
      </c>
      <c r="V63" s="168" t="s">
        <v>195</v>
      </c>
      <c r="W63" s="166" t="s">
        <v>193</v>
      </c>
      <c r="X63" s="167" t="s">
        <v>117</v>
      </c>
      <c r="Y63" s="168" t="s">
        <v>195</v>
      </c>
      <c r="Z63" s="169"/>
      <c r="AA63" s="166" t="s">
        <v>193</v>
      </c>
      <c r="AB63" s="167" t="s">
        <v>117</v>
      </c>
      <c r="AC63" s="170" t="s">
        <v>195</v>
      </c>
      <c r="AD63" s="169"/>
      <c r="AE63" s="166" t="s">
        <v>193</v>
      </c>
      <c r="AF63" s="167" t="s">
        <v>117</v>
      </c>
      <c r="AG63" s="170" t="s">
        <v>195</v>
      </c>
      <c r="AH63" s="285" t="s">
        <v>3</v>
      </c>
    </row>
    <row r="64" spans="1:34" ht="18" customHeight="1">
      <c r="A64" s="564" t="s">
        <v>62</v>
      </c>
      <c r="B64" s="565"/>
      <c r="C64" s="565"/>
      <c r="D64" s="565"/>
      <c r="E64" s="565"/>
      <c r="F64" s="565"/>
      <c r="G64" s="566"/>
      <c r="H64" s="371"/>
      <c r="I64" s="372"/>
      <c r="J64" s="372">
        <v>64000</v>
      </c>
      <c r="K64" s="371"/>
      <c r="L64" s="372"/>
      <c r="M64" s="372">
        <v>66000</v>
      </c>
      <c r="N64" s="371"/>
      <c r="O64" s="372"/>
      <c r="P64" s="372">
        <v>0</v>
      </c>
      <c r="Q64" s="468" t="s">
        <v>5</v>
      </c>
      <c r="R64" s="469" t="s">
        <v>5</v>
      </c>
      <c r="S64" s="470">
        <f>P64+M64</f>
        <v>66000</v>
      </c>
      <c r="T64" s="371"/>
      <c r="U64" s="372"/>
      <c r="V64" s="372">
        <v>0</v>
      </c>
      <c r="W64" s="371"/>
      <c r="X64" s="372"/>
      <c r="Y64" s="372">
        <v>-16266</v>
      </c>
      <c r="Z64" s="372"/>
      <c r="AA64" s="371"/>
      <c r="AB64" s="372"/>
      <c r="AC64" s="373">
        <f>V64+S64+Y64</f>
        <v>49734</v>
      </c>
      <c r="AD64" s="175"/>
      <c r="AE64" s="174">
        <f aca="true" t="shared" si="0" ref="AE64:AG66">AA64-K64</f>
        <v>0</v>
      </c>
      <c r="AF64" s="175">
        <f t="shared" si="0"/>
        <v>0</v>
      </c>
      <c r="AG64" s="177">
        <f t="shared" si="0"/>
        <v>-16266</v>
      </c>
      <c r="AH64" s="285" t="s">
        <v>3</v>
      </c>
    </row>
    <row r="65" spans="1:34" ht="18" customHeight="1">
      <c r="A65" s="567" t="s">
        <v>65</v>
      </c>
      <c r="B65" s="568"/>
      <c r="C65" s="568"/>
      <c r="D65" s="568"/>
      <c r="E65" s="568"/>
      <c r="F65" s="568"/>
      <c r="G65" s="569"/>
      <c r="H65" s="371"/>
      <c r="I65" s="372"/>
      <c r="J65" s="372">
        <v>4822</v>
      </c>
      <c r="K65" s="371"/>
      <c r="L65" s="372"/>
      <c r="M65" s="372">
        <v>4854</v>
      </c>
      <c r="N65" s="371"/>
      <c r="O65" s="372"/>
      <c r="P65" s="372">
        <v>-1500</v>
      </c>
      <c r="Q65" s="471" t="s">
        <v>5</v>
      </c>
      <c r="R65" s="472" t="s">
        <v>5</v>
      </c>
      <c r="S65" s="373">
        <f>P65+M65</f>
        <v>3354</v>
      </c>
      <c r="T65" s="371"/>
      <c r="U65" s="372"/>
      <c r="V65" s="372">
        <v>146</v>
      </c>
      <c r="W65" s="371"/>
      <c r="X65" s="372"/>
      <c r="Y65" s="372"/>
      <c r="Z65" s="372"/>
      <c r="AA65" s="371"/>
      <c r="AB65" s="372"/>
      <c r="AC65" s="373">
        <f>V65+S65+Y65</f>
        <v>3500</v>
      </c>
      <c r="AD65" s="175"/>
      <c r="AE65" s="174">
        <f t="shared" si="0"/>
        <v>0</v>
      </c>
      <c r="AF65" s="175">
        <f t="shared" si="0"/>
        <v>0</v>
      </c>
      <c r="AG65" s="178">
        <f t="shared" si="0"/>
        <v>-1354</v>
      </c>
      <c r="AH65" s="285" t="s">
        <v>3</v>
      </c>
    </row>
    <row r="66" spans="1:34" ht="18" customHeight="1">
      <c r="A66" s="567" t="s">
        <v>66</v>
      </c>
      <c r="B66" s="568"/>
      <c r="C66" s="568"/>
      <c r="D66" s="568"/>
      <c r="E66" s="568"/>
      <c r="F66" s="568"/>
      <c r="G66" s="569"/>
      <c r="H66" s="371"/>
      <c r="I66" s="372"/>
      <c r="J66" s="372">
        <v>4012</v>
      </c>
      <c r="K66" s="371"/>
      <c r="L66" s="372"/>
      <c r="M66" s="372">
        <v>3980</v>
      </c>
      <c r="N66" s="371"/>
      <c r="O66" s="372"/>
      <c r="P66" s="372">
        <v>-1500</v>
      </c>
      <c r="Q66" s="473" t="s">
        <v>5</v>
      </c>
      <c r="R66" s="472" t="s">
        <v>5</v>
      </c>
      <c r="S66" s="467">
        <f>P66+M66</f>
        <v>2480</v>
      </c>
      <c r="T66" s="371"/>
      <c r="U66" s="372"/>
      <c r="V66" s="372">
        <v>120</v>
      </c>
      <c r="W66" s="371"/>
      <c r="X66" s="372"/>
      <c r="Y66" s="372"/>
      <c r="Z66" s="372"/>
      <c r="AA66" s="371"/>
      <c r="AB66" s="372"/>
      <c r="AC66" s="373">
        <f>V66+S66+Y66</f>
        <v>2600</v>
      </c>
      <c r="AD66" s="175"/>
      <c r="AE66" s="174">
        <f t="shared" si="0"/>
        <v>0</v>
      </c>
      <c r="AF66" s="175">
        <f t="shared" si="0"/>
        <v>0</v>
      </c>
      <c r="AG66" s="178">
        <f t="shared" si="0"/>
        <v>-1380</v>
      </c>
      <c r="AH66" s="285" t="s">
        <v>3</v>
      </c>
    </row>
    <row r="67" spans="1:34" ht="18" customHeight="1">
      <c r="A67" s="526" t="s">
        <v>118</v>
      </c>
      <c r="B67" s="521"/>
      <c r="C67" s="521"/>
      <c r="D67" s="521"/>
      <c r="E67" s="521"/>
      <c r="F67" s="521"/>
      <c r="G67" s="522"/>
      <c r="H67" s="306">
        <f>SUM(H64:H66)</f>
        <v>0</v>
      </c>
      <c r="I67" s="185">
        <f aca="true" t="shared" si="1" ref="I67:Y67">SUM(I64:I66)</f>
        <v>0</v>
      </c>
      <c r="J67" s="370">
        <f t="shared" si="1"/>
        <v>72834</v>
      </c>
      <c r="K67" s="377">
        <f t="shared" si="1"/>
        <v>0</v>
      </c>
      <c r="L67" s="378">
        <f t="shared" si="1"/>
        <v>0</v>
      </c>
      <c r="M67" s="370">
        <f t="shared" si="1"/>
        <v>74834</v>
      </c>
      <c r="N67" s="377">
        <f t="shared" si="1"/>
        <v>0</v>
      </c>
      <c r="O67" s="378">
        <f t="shared" si="1"/>
        <v>0</v>
      </c>
      <c r="P67" s="370">
        <f t="shared" si="1"/>
        <v>-3000</v>
      </c>
      <c r="Q67" s="377">
        <f t="shared" si="1"/>
        <v>0</v>
      </c>
      <c r="R67" s="378">
        <f t="shared" si="1"/>
        <v>0</v>
      </c>
      <c r="S67" s="370">
        <f t="shared" si="1"/>
        <v>71834</v>
      </c>
      <c r="T67" s="377">
        <f t="shared" si="1"/>
        <v>0</v>
      </c>
      <c r="U67" s="378">
        <f t="shared" si="1"/>
        <v>0</v>
      </c>
      <c r="V67" s="370">
        <f t="shared" si="1"/>
        <v>266</v>
      </c>
      <c r="W67" s="377">
        <f t="shared" si="1"/>
        <v>0</v>
      </c>
      <c r="X67" s="378">
        <f t="shared" si="1"/>
        <v>0</v>
      </c>
      <c r="Y67" s="370">
        <f t="shared" si="1"/>
        <v>-16266</v>
      </c>
      <c r="Z67" s="185"/>
      <c r="AA67" s="377">
        <f>SUM(AA64:AA66)</f>
        <v>0</v>
      </c>
      <c r="AB67" s="378">
        <f>SUM(AB64:AB66)</f>
        <v>0</v>
      </c>
      <c r="AC67" s="380">
        <f>SUM(AC64:AC66)</f>
        <v>55834</v>
      </c>
      <c r="AD67" s="188"/>
      <c r="AE67" s="187">
        <f>SUM(AE64:AE66)</f>
        <v>0</v>
      </c>
      <c r="AF67" s="188">
        <f>SUM(AF64:AF66)</f>
        <v>0</v>
      </c>
      <c r="AG67" s="189">
        <f>SUM(AG64:AG66)</f>
        <v>-19000</v>
      </c>
      <c r="AH67" s="285" t="s">
        <v>3</v>
      </c>
    </row>
    <row r="68" spans="1:34" ht="18" customHeight="1">
      <c r="A68" s="551" t="s">
        <v>176</v>
      </c>
      <c r="B68" s="552"/>
      <c r="C68" s="552"/>
      <c r="D68" s="552"/>
      <c r="E68" s="552"/>
      <c r="F68" s="552"/>
      <c r="G68" s="553"/>
      <c r="H68" s="563"/>
      <c r="I68" s="616"/>
      <c r="J68" s="533"/>
      <c r="K68" s="563"/>
      <c r="L68" s="616"/>
      <c r="M68" s="533"/>
      <c r="N68" s="563"/>
      <c r="O68" s="616"/>
      <c r="P68" s="533"/>
      <c r="Q68" s="563"/>
      <c r="R68" s="616">
        <f>+L68+O69</f>
        <v>0</v>
      </c>
      <c r="S68" s="533"/>
      <c r="T68" s="563"/>
      <c r="U68" s="616"/>
      <c r="V68" s="533"/>
      <c r="W68" s="563"/>
      <c r="X68" s="616"/>
      <c r="Y68" s="616"/>
      <c r="Z68" s="158"/>
      <c r="AA68" s="563"/>
      <c r="AB68" s="616">
        <f>U69+R68</f>
        <v>0</v>
      </c>
      <c r="AC68" s="533"/>
      <c r="AD68" s="191"/>
      <c r="AE68" s="190"/>
      <c r="AF68" s="191"/>
      <c r="AG68" s="192"/>
      <c r="AH68" s="285" t="s">
        <v>3</v>
      </c>
    </row>
    <row r="69" spans="1:34" ht="18" customHeight="1">
      <c r="A69" s="554"/>
      <c r="B69" s="555"/>
      <c r="C69" s="555"/>
      <c r="D69" s="555"/>
      <c r="E69" s="555"/>
      <c r="F69" s="555"/>
      <c r="G69" s="556"/>
      <c r="H69" s="541"/>
      <c r="I69" s="617"/>
      <c r="J69" s="534"/>
      <c r="K69" s="541"/>
      <c r="L69" s="617"/>
      <c r="M69" s="534"/>
      <c r="N69" s="541"/>
      <c r="O69" s="617"/>
      <c r="P69" s="534"/>
      <c r="Q69" s="541"/>
      <c r="R69" s="617"/>
      <c r="S69" s="534"/>
      <c r="T69" s="541"/>
      <c r="U69" s="617"/>
      <c r="V69" s="534"/>
      <c r="W69" s="541"/>
      <c r="X69" s="617"/>
      <c r="Y69" s="617"/>
      <c r="Z69" s="180"/>
      <c r="AA69" s="541"/>
      <c r="AB69" s="617"/>
      <c r="AC69" s="534"/>
      <c r="AD69" s="161"/>
      <c r="AE69" s="182"/>
      <c r="AF69" s="161">
        <f>AB68-L68</f>
        <v>0</v>
      </c>
      <c r="AG69" s="183"/>
      <c r="AH69" s="285" t="s">
        <v>3</v>
      </c>
    </row>
    <row r="70" spans="1:34" ht="18" customHeight="1">
      <c r="A70" s="523" t="s">
        <v>179</v>
      </c>
      <c r="B70" s="524"/>
      <c r="C70" s="524"/>
      <c r="D70" s="524"/>
      <c r="E70" s="524"/>
      <c r="F70" s="524"/>
      <c r="G70" s="525"/>
      <c r="H70" s="171"/>
      <c r="I70" s="372">
        <f>+I67+I68</f>
        <v>0</v>
      </c>
      <c r="J70" s="372"/>
      <c r="K70" s="371"/>
      <c r="L70" s="372">
        <f>+L67+L68</f>
        <v>0</v>
      </c>
      <c r="M70" s="372"/>
      <c r="N70" s="371"/>
      <c r="O70" s="372">
        <f>+O67+O69</f>
        <v>0</v>
      </c>
      <c r="P70" s="372"/>
      <c r="Q70" s="371"/>
      <c r="R70" s="372">
        <f>+R67+R68</f>
        <v>0</v>
      </c>
      <c r="S70" s="372"/>
      <c r="T70" s="371"/>
      <c r="U70" s="372">
        <f>+U67+U69</f>
        <v>0</v>
      </c>
      <c r="V70" s="372"/>
      <c r="W70" s="371"/>
      <c r="X70" s="372">
        <f>+X67+X69</f>
        <v>0</v>
      </c>
      <c r="Y70" s="372"/>
      <c r="Z70" s="372"/>
      <c r="AA70" s="371"/>
      <c r="AB70" s="372">
        <f>+AB67+AB68</f>
        <v>0</v>
      </c>
      <c r="AC70" s="373"/>
      <c r="AD70" s="175"/>
      <c r="AE70" s="174"/>
      <c r="AF70" s="175">
        <f>+AF67+AF69</f>
        <v>0</v>
      </c>
      <c r="AG70" s="178"/>
      <c r="AH70" s="285" t="s">
        <v>3</v>
      </c>
    </row>
    <row r="71" spans="1:34" ht="18" customHeight="1">
      <c r="A71" s="516" t="s">
        <v>177</v>
      </c>
      <c r="B71" s="517"/>
      <c r="C71" s="517"/>
      <c r="D71" s="517"/>
      <c r="E71" s="517"/>
      <c r="F71" s="517"/>
      <c r="G71" s="518"/>
      <c r="H71" s="625"/>
      <c r="I71" s="627"/>
      <c r="J71" s="629"/>
      <c r="K71" s="631"/>
      <c r="L71" s="627"/>
      <c r="M71" s="629"/>
      <c r="N71" s="631"/>
      <c r="O71" s="627"/>
      <c r="P71" s="629"/>
      <c r="Q71" s="631"/>
      <c r="R71" s="627"/>
      <c r="S71" s="629"/>
      <c r="T71" s="631"/>
      <c r="U71" s="627"/>
      <c r="V71" s="629"/>
      <c r="W71" s="631"/>
      <c r="X71" s="627"/>
      <c r="Y71" s="627"/>
      <c r="Z71" s="379"/>
      <c r="AA71" s="631"/>
      <c r="AB71" s="627"/>
      <c r="AC71" s="629"/>
      <c r="AD71" s="191"/>
      <c r="AE71" s="190"/>
      <c r="AF71" s="191"/>
      <c r="AG71" s="192"/>
      <c r="AH71" s="285" t="s">
        <v>3</v>
      </c>
    </row>
    <row r="72" spans="1:34" ht="18" customHeight="1">
      <c r="A72" s="519"/>
      <c r="B72" s="520"/>
      <c r="C72" s="520"/>
      <c r="D72" s="520"/>
      <c r="E72" s="520"/>
      <c r="F72" s="520"/>
      <c r="G72" s="509"/>
      <c r="H72" s="626"/>
      <c r="I72" s="628"/>
      <c r="J72" s="630"/>
      <c r="K72" s="632"/>
      <c r="L72" s="628"/>
      <c r="M72" s="630"/>
      <c r="N72" s="632"/>
      <c r="O72" s="628"/>
      <c r="P72" s="630"/>
      <c r="Q72" s="632"/>
      <c r="R72" s="628"/>
      <c r="S72" s="630"/>
      <c r="T72" s="632"/>
      <c r="U72" s="628"/>
      <c r="V72" s="630"/>
      <c r="W72" s="632"/>
      <c r="X72" s="628"/>
      <c r="Y72" s="628"/>
      <c r="Z72" s="372"/>
      <c r="AA72" s="632"/>
      <c r="AB72" s="628"/>
      <c r="AC72" s="630"/>
      <c r="AD72" s="175"/>
      <c r="AE72" s="174"/>
      <c r="AF72" s="175"/>
      <c r="AG72" s="178"/>
      <c r="AH72" s="285" t="s">
        <v>3</v>
      </c>
    </row>
    <row r="73" spans="1:34" ht="18" customHeight="1">
      <c r="A73" s="535" t="s">
        <v>120</v>
      </c>
      <c r="B73" s="536"/>
      <c r="C73" s="536"/>
      <c r="D73" s="536"/>
      <c r="E73" s="536"/>
      <c r="F73" s="536"/>
      <c r="G73" s="537"/>
      <c r="H73" s="171"/>
      <c r="I73" s="372"/>
      <c r="J73" s="372"/>
      <c r="K73" s="371"/>
      <c r="L73" s="372"/>
      <c r="M73" s="372"/>
      <c r="N73" s="371"/>
      <c r="O73" s="372"/>
      <c r="P73" s="372"/>
      <c r="Q73" s="371"/>
      <c r="R73" s="372"/>
      <c r="S73" s="372"/>
      <c r="T73" s="371"/>
      <c r="U73" s="372"/>
      <c r="V73" s="372"/>
      <c r="W73" s="371"/>
      <c r="X73" s="372"/>
      <c r="Y73" s="372"/>
      <c r="Z73" s="372"/>
      <c r="AA73" s="371"/>
      <c r="AB73" s="372"/>
      <c r="AC73" s="373"/>
      <c r="AD73" s="175"/>
      <c r="AE73" s="174"/>
      <c r="AF73" s="175">
        <f>AB73-L73</f>
        <v>0</v>
      </c>
      <c r="AG73" s="178"/>
      <c r="AH73" s="285" t="s">
        <v>3</v>
      </c>
    </row>
    <row r="74" spans="1:34" ht="18" customHeight="1">
      <c r="A74" s="606" t="s">
        <v>150</v>
      </c>
      <c r="B74" s="607"/>
      <c r="C74" s="607"/>
      <c r="D74" s="607"/>
      <c r="E74" s="607"/>
      <c r="F74" s="607"/>
      <c r="G74" s="608"/>
      <c r="H74" s="184"/>
      <c r="I74" s="375"/>
      <c r="J74" s="375"/>
      <c r="K74" s="374"/>
      <c r="L74" s="375"/>
      <c r="M74" s="375"/>
      <c r="N74" s="374"/>
      <c r="O74" s="375"/>
      <c r="P74" s="375"/>
      <c r="Q74" s="374"/>
      <c r="R74" s="375"/>
      <c r="S74" s="375"/>
      <c r="T74" s="374"/>
      <c r="U74" s="375"/>
      <c r="V74" s="375"/>
      <c r="W74" s="374"/>
      <c r="X74" s="375"/>
      <c r="Y74" s="375"/>
      <c r="Z74" s="375"/>
      <c r="AA74" s="374"/>
      <c r="AB74" s="375"/>
      <c r="AC74" s="376"/>
      <c r="AD74" s="161"/>
      <c r="AE74" s="182"/>
      <c r="AF74" s="161">
        <f>AB74-L74</f>
        <v>0</v>
      </c>
      <c r="AG74" s="183"/>
      <c r="AH74" s="285" t="s">
        <v>3</v>
      </c>
    </row>
    <row r="75" spans="1:34" ht="18" customHeight="1">
      <c r="A75" s="609" t="s">
        <v>178</v>
      </c>
      <c r="B75" s="610"/>
      <c r="C75" s="610"/>
      <c r="D75" s="610"/>
      <c r="E75" s="610"/>
      <c r="F75" s="610"/>
      <c r="G75" s="611"/>
      <c r="H75" s="184"/>
      <c r="I75" s="375">
        <f>I74+I73+I70</f>
        <v>0</v>
      </c>
      <c r="J75" s="375"/>
      <c r="K75" s="374"/>
      <c r="L75" s="375">
        <f>L74+L73+L70</f>
        <v>0</v>
      </c>
      <c r="M75" s="375"/>
      <c r="N75" s="374"/>
      <c r="O75" s="375">
        <f>O74+O73+O70</f>
        <v>0</v>
      </c>
      <c r="P75" s="375"/>
      <c r="Q75" s="374"/>
      <c r="R75" s="375">
        <f>R74+R73+R70</f>
        <v>0</v>
      </c>
      <c r="S75" s="375"/>
      <c r="T75" s="374"/>
      <c r="U75" s="375">
        <f>U74+U73+U70</f>
        <v>0</v>
      </c>
      <c r="V75" s="375"/>
      <c r="W75" s="374"/>
      <c r="X75" s="375">
        <f>X74+X73+X70</f>
        <v>0</v>
      </c>
      <c r="Y75" s="375"/>
      <c r="Z75" s="375"/>
      <c r="AA75" s="374"/>
      <c r="AB75" s="375">
        <f>AB74+AB73+AB70</f>
        <v>0</v>
      </c>
      <c r="AC75" s="376"/>
      <c r="AD75" s="161"/>
      <c r="AE75" s="182"/>
      <c r="AF75" s="161">
        <f>AF74+AF73+AF70</f>
        <v>0</v>
      </c>
      <c r="AG75" s="183"/>
      <c r="AH75" s="285" t="s">
        <v>77</v>
      </c>
    </row>
    <row r="76" spans="1:34" ht="18" customHeight="1">
      <c r="A76" s="618"/>
      <c r="B76" s="619"/>
      <c r="C76" s="619"/>
      <c r="D76" s="619"/>
      <c r="E76" s="619"/>
      <c r="F76" s="619"/>
      <c r="G76" s="619"/>
      <c r="H76" s="619"/>
      <c r="I76" s="619"/>
      <c r="J76" s="619"/>
      <c r="K76" s="619"/>
      <c r="L76" s="619"/>
      <c r="M76" s="619"/>
      <c r="N76" s="619"/>
      <c r="O76" s="619"/>
      <c r="P76" s="619"/>
      <c r="Q76" s="619"/>
      <c r="R76" s="619"/>
      <c r="S76" s="619"/>
      <c r="T76" s="619"/>
      <c r="U76" s="619"/>
      <c r="V76" s="619"/>
      <c r="W76" s="619"/>
      <c r="X76" s="619"/>
      <c r="Y76" s="619"/>
      <c r="Z76" s="619"/>
      <c r="AA76" s="619"/>
      <c r="AB76" s="619"/>
      <c r="AC76" s="620"/>
      <c r="AH76" s="285"/>
    </row>
    <row r="77" spans="1:34" ht="18" customHeight="1" hidden="1">
      <c r="A77" s="210" t="s">
        <v>185</v>
      </c>
      <c r="B77" s="210"/>
      <c r="C77" s="210"/>
      <c r="D77" s="210"/>
      <c r="E77" s="210"/>
      <c r="F77" s="210"/>
      <c r="G77" s="210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1"/>
      <c r="U77" s="211"/>
      <c r="V77" s="211"/>
      <c r="W77" s="211"/>
      <c r="X77" s="211"/>
      <c r="Y77" s="211"/>
      <c r="Z77" s="211"/>
      <c r="AA77" s="211"/>
      <c r="AB77" s="211"/>
      <c r="AC77" s="211"/>
      <c r="AD77" s="211"/>
      <c r="AE77" s="211"/>
      <c r="AF77" s="211"/>
      <c r="AG77" s="211"/>
      <c r="AH77" s="286"/>
    </row>
    <row r="78" spans="1:34" ht="18" customHeight="1" hidden="1">
      <c r="A78" s="147"/>
      <c r="B78" s="148"/>
      <c r="C78" s="148"/>
      <c r="D78" s="148"/>
      <c r="E78" s="148"/>
      <c r="F78" s="148"/>
      <c r="G78" s="148"/>
      <c r="H78" s="149" t="s">
        <v>159</v>
      </c>
      <c r="I78" s="150"/>
      <c r="J78" s="150"/>
      <c r="K78" s="149" t="s">
        <v>160</v>
      </c>
      <c r="L78" s="150"/>
      <c r="M78" s="150"/>
      <c r="N78" s="152">
        <v>2007</v>
      </c>
      <c r="O78" s="153"/>
      <c r="P78" s="153"/>
      <c r="Q78" s="152">
        <v>2007</v>
      </c>
      <c r="R78" s="153"/>
      <c r="S78" s="153"/>
      <c r="T78" s="152">
        <v>2007</v>
      </c>
      <c r="U78" s="153"/>
      <c r="V78" s="153"/>
      <c r="W78" s="152">
        <v>2007</v>
      </c>
      <c r="X78" s="153"/>
      <c r="Y78" s="153"/>
      <c r="Z78" s="151"/>
      <c r="AA78" s="152">
        <v>2007</v>
      </c>
      <c r="AB78" s="153"/>
      <c r="AC78" s="153"/>
      <c r="AD78" s="151"/>
      <c r="AE78" s="149" t="s">
        <v>161</v>
      </c>
      <c r="AF78" s="150"/>
      <c r="AG78" s="154"/>
      <c r="AH78" s="285"/>
    </row>
    <row r="79" spans="1:34" ht="18" customHeight="1" hidden="1">
      <c r="A79" s="155"/>
      <c r="B79" s="156"/>
      <c r="C79" s="157"/>
      <c r="D79" s="157"/>
      <c r="E79" s="158"/>
      <c r="F79" s="156"/>
      <c r="G79" s="158"/>
      <c r="H79" s="159" t="s">
        <v>187</v>
      </c>
      <c r="I79" s="160"/>
      <c r="J79" s="160"/>
      <c r="K79" s="159" t="s">
        <v>186</v>
      </c>
      <c r="L79" s="160"/>
      <c r="M79" s="160"/>
      <c r="N79" s="159" t="s">
        <v>30</v>
      </c>
      <c r="O79" s="162"/>
      <c r="P79" s="162"/>
      <c r="Q79" s="159" t="s">
        <v>198</v>
      </c>
      <c r="R79" s="160"/>
      <c r="S79" s="160"/>
      <c r="T79" s="159" t="s">
        <v>199</v>
      </c>
      <c r="U79" s="162"/>
      <c r="V79" s="162"/>
      <c r="W79" s="159" t="s">
        <v>200</v>
      </c>
      <c r="X79" s="162"/>
      <c r="Y79" s="162"/>
      <c r="Z79" s="161"/>
      <c r="AA79" s="159" t="s">
        <v>191</v>
      </c>
      <c r="AB79" s="160"/>
      <c r="AC79" s="160"/>
      <c r="AD79" s="161"/>
      <c r="AE79" s="159" t="s">
        <v>197</v>
      </c>
      <c r="AF79" s="160"/>
      <c r="AG79" s="163"/>
      <c r="AH79" s="285"/>
    </row>
    <row r="80" spans="1:34" ht="18" customHeight="1" hidden="1" thickBot="1">
      <c r="A80" s="164" t="s">
        <v>192</v>
      </c>
      <c r="B80" s="165"/>
      <c r="C80" s="165"/>
      <c r="D80" s="165"/>
      <c r="E80" s="165"/>
      <c r="F80" s="165"/>
      <c r="G80" s="165"/>
      <c r="H80" s="166" t="s">
        <v>193</v>
      </c>
      <c r="I80" s="167" t="s">
        <v>117</v>
      </c>
      <c r="J80" s="168" t="s">
        <v>195</v>
      </c>
      <c r="K80" s="166" t="s">
        <v>193</v>
      </c>
      <c r="L80" s="167" t="s">
        <v>117</v>
      </c>
      <c r="M80" s="168" t="s">
        <v>195</v>
      </c>
      <c r="N80" s="166" t="s">
        <v>193</v>
      </c>
      <c r="O80" s="167" t="s">
        <v>117</v>
      </c>
      <c r="P80" s="168" t="s">
        <v>195</v>
      </c>
      <c r="Q80" s="166" t="s">
        <v>193</v>
      </c>
      <c r="R80" s="167" t="s">
        <v>117</v>
      </c>
      <c r="S80" s="168" t="s">
        <v>195</v>
      </c>
      <c r="T80" s="166" t="s">
        <v>193</v>
      </c>
      <c r="U80" s="167" t="s">
        <v>117</v>
      </c>
      <c r="V80" s="168" t="s">
        <v>195</v>
      </c>
      <c r="W80" s="166" t="s">
        <v>193</v>
      </c>
      <c r="X80" s="167" t="s">
        <v>117</v>
      </c>
      <c r="Y80" s="168" t="s">
        <v>195</v>
      </c>
      <c r="Z80" s="169"/>
      <c r="AA80" s="166" t="s">
        <v>193</v>
      </c>
      <c r="AB80" s="167" t="s">
        <v>117</v>
      </c>
      <c r="AC80" s="168" t="s">
        <v>195</v>
      </c>
      <c r="AD80" s="169"/>
      <c r="AE80" s="166" t="s">
        <v>193</v>
      </c>
      <c r="AF80" s="167" t="s">
        <v>117</v>
      </c>
      <c r="AG80" s="170" t="s">
        <v>195</v>
      </c>
      <c r="AH80" s="285"/>
    </row>
    <row r="81" spans="1:34" ht="18" customHeight="1" hidden="1">
      <c r="A81" s="171"/>
      <c r="B81" s="594" t="s">
        <v>145</v>
      </c>
      <c r="C81" s="594"/>
      <c r="D81" s="594"/>
      <c r="E81" s="594"/>
      <c r="F81" s="594"/>
      <c r="G81" s="595"/>
      <c r="H81" s="174"/>
      <c r="I81" s="175"/>
      <c r="J81" s="176">
        <v>0</v>
      </c>
      <c r="K81" s="174"/>
      <c r="L81" s="175"/>
      <c r="M81" s="176">
        <v>0</v>
      </c>
      <c r="N81" s="174"/>
      <c r="O81" s="175"/>
      <c r="P81" s="176">
        <v>0</v>
      </c>
      <c r="Q81" s="174">
        <f aca="true" t="shared" si="2" ref="Q81:S84">N81+K81</f>
        <v>0</v>
      </c>
      <c r="R81" s="175">
        <f t="shared" si="2"/>
        <v>0</v>
      </c>
      <c r="S81" s="175">
        <f t="shared" si="2"/>
        <v>0</v>
      </c>
      <c r="T81" s="174">
        <v>0</v>
      </c>
      <c r="U81" s="175">
        <v>0</v>
      </c>
      <c r="V81" s="176">
        <v>0</v>
      </c>
      <c r="W81" s="174">
        <v>0</v>
      </c>
      <c r="X81" s="175">
        <v>0</v>
      </c>
      <c r="Y81" s="176">
        <v>0</v>
      </c>
      <c r="Z81" s="175"/>
      <c r="AA81" s="174">
        <f aca="true" t="shared" si="3" ref="AA81:AC84">T81+Q81</f>
        <v>0</v>
      </c>
      <c r="AB81" s="175">
        <f t="shared" si="3"/>
        <v>0</v>
      </c>
      <c r="AC81" s="176">
        <f t="shared" si="3"/>
        <v>0</v>
      </c>
      <c r="AD81" s="175"/>
      <c r="AE81" s="174">
        <f aca="true" t="shared" si="4" ref="AE81:AG84">AA81-K81</f>
        <v>0</v>
      </c>
      <c r="AF81" s="175">
        <f t="shared" si="4"/>
        <v>0</v>
      </c>
      <c r="AG81" s="177">
        <f t="shared" si="4"/>
        <v>0</v>
      </c>
      <c r="AH81" s="285"/>
    </row>
    <row r="82" spans="1:34" ht="18" customHeight="1" hidden="1">
      <c r="A82" s="171"/>
      <c r="B82" s="598" t="s">
        <v>146</v>
      </c>
      <c r="C82" s="598"/>
      <c r="D82" s="598"/>
      <c r="E82" s="598"/>
      <c r="F82" s="598"/>
      <c r="G82" s="599"/>
      <c r="H82" s="174"/>
      <c r="I82" s="175"/>
      <c r="J82" s="175"/>
      <c r="K82" s="174"/>
      <c r="L82" s="175"/>
      <c r="M82" s="175"/>
      <c r="N82" s="174"/>
      <c r="O82" s="175"/>
      <c r="P82" s="175"/>
      <c r="Q82" s="174">
        <f t="shared" si="2"/>
        <v>0</v>
      </c>
      <c r="R82" s="175">
        <f t="shared" si="2"/>
        <v>0</v>
      </c>
      <c r="S82" s="175">
        <f t="shared" si="2"/>
        <v>0</v>
      </c>
      <c r="T82" s="174"/>
      <c r="U82" s="175"/>
      <c r="V82" s="175"/>
      <c r="W82" s="174"/>
      <c r="X82" s="175"/>
      <c r="Y82" s="175"/>
      <c r="Z82" s="175"/>
      <c r="AA82" s="174">
        <f t="shared" si="3"/>
        <v>0</v>
      </c>
      <c r="AB82" s="175">
        <f t="shared" si="3"/>
        <v>0</v>
      </c>
      <c r="AC82" s="175">
        <f t="shared" si="3"/>
        <v>0</v>
      </c>
      <c r="AD82" s="175"/>
      <c r="AE82" s="174">
        <f t="shared" si="4"/>
        <v>0</v>
      </c>
      <c r="AF82" s="175">
        <f t="shared" si="4"/>
        <v>0</v>
      </c>
      <c r="AG82" s="178">
        <f t="shared" si="4"/>
        <v>0</v>
      </c>
      <c r="AH82" s="285"/>
    </row>
    <row r="83" spans="1:34" ht="18" customHeight="1" hidden="1">
      <c r="A83" s="171"/>
      <c r="B83" s="598" t="s">
        <v>147</v>
      </c>
      <c r="C83" s="598"/>
      <c r="D83" s="598"/>
      <c r="E83" s="598"/>
      <c r="F83" s="598"/>
      <c r="G83" s="599"/>
      <c r="H83" s="174"/>
      <c r="I83" s="175"/>
      <c r="J83" s="175"/>
      <c r="K83" s="174"/>
      <c r="L83" s="175"/>
      <c r="M83" s="175"/>
      <c r="N83" s="174"/>
      <c r="O83" s="175"/>
      <c r="P83" s="175"/>
      <c r="Q83" s="174">
        <f t="shared" si="2"/>
        <v>0</v>
      </c>
      <c r="R83" s="175">
        <f t="shared" si="2"/>
        <v>0</v>
      </c>
      <c r="S83" s="175">
        <f t="shared" si="2"/>
        <v>0</v>
      </c>
      <c r="T83" s="174"/>
      <c r="U83" s="175"/>
      <c r="V83" s="175"/>
      <c r="W83" s="174"/>
      <c r="X83" s="175"/>
      <c r="Y83" s="175"/>
      <c r="Z83" s="175"/>
      <c r="AA83" s="174">
        <f t="shared" si="3"/>
        <v>0</v>
      </c>
      <c r="AB83" s="175">
        <f t="shared" si="3"/>
        <v>0</v>
      </c>
      <c r="AC83" s="175">
        <f t="shared" si="3"/>
        <v>0</v>
      </c>
      <c r="AD83" s="175"/>
      <c r="AE83" s="174">
        <f t="shared" si="4"/>
        <v>0</v>
      </c>
      <c r="AF83" s="175">
        <f t="shared" si="4"/>
        <v>0</v>
      </c>
      <c r="AG83" s="178">
        <f t="shared" si="4"/>
        <v>0</v>
      </c>
      <c r="AH83" s="285"/>
    </row>
    <row r="84" spans="1:34" ht="18" customHeight="1" hidden="1">
      <c r="A84" s="179"/>
      <c r="B84" s="596" t="s">
        <v>148</v>
      </c>
      <c r="C84" s="596"/>
      <c r="D84" s="596"/>
      <c r="E84" s="596"/>
      <c r="F84" s="596"/>
      <c r="G84" s="597"/>
      <c r="H84" s="182"/>
      <c r="I84" s="161"/>
      <c r="J84" s="161"/>
      <c r="K84" s="182"/>
      <c r="L84" s="161"/>
      <c r="M84" s="161"/>
      <c r="N84" s="182"/>
      <c r="O84" s="161"/>
      <c r="P84" s="161"/>
      <c r="Q84" s="182">
        <f t="shared" si="2"/>
        <v>0</v>
      </c>
      <c r="R84" s="161">
        <f t="shared" si="2"/>
        <v>0</v>
      </c>
      <c r="S84" s="161">
        <f t="shared" si="2"/>
        <v>0</v>
      </c>
      <c r="T84" s="182"/>
      <c r="U84" s="161"/>
      <c r="V84" s="161"/>
      <c r="W84" s="182"/>
      <c r="X84" s="161"/>
      <c r="Y84" s="161"/>
      <c r="Z84" s="161"/>
      <c r="AA84" s="182">
        <f t="shared" si="3"/>
        <v>0</v>
      </c>
      <c r="AB84" s="161">
        <f t="shared" si="3"/>
        <v>0</v>
      </c>
      <c r="AC84" s="161">
        <f t="shared" si="3"/>
        <v>0</v>
      </c>
      <c r="AD84" s="161"/>
      <c r="AE84" s="182">
        <f t="shared" si="4"/>
        <v>0</v>
      </c>
      <c r="AF84" s="161">
        <f t="shared" si="4"/>
        <v>0</v>
      </c>
      <c r="AG84" s="183">
        <f t="shared" si="4"/>
        <v>0</v>
      </c>
      <c r="AH84" s="285"/>
    </row>
    <row r="85" spans="1:34" ht="18" customHeight="1" hidden="1">
      <c r="A85" s="184"/>
      <c r="B85" s="185"/>
      <c r="C85" s="185" t="s">
        <v>118</v>
      </c>
      <c r="D85" s="186"/>
      <c r="E85" s="186"/>
      <c r="F85" s="186"/>
      <c r="G85" s="185"/>
      <c r="H85" s="187">
        <f aca="true" t="shared" si="5" ref="H85:Y85">SUM(H81:H84)</f>
        <v>0</v>
      </c>
      <c r="I85" s="188">
        <f t="shared" si="5"/>
        <v>0</v>
      </c>
      <c r="J85" s="188">
        <f t="shared" si="5"/>
        <v>0</v>
      </c>
      <c r="K85" s="187">
        <f t="shared" si="5"/>
        <v>0</v>
      </c>
      <c r="L85" s="188">
        <f t="shared" si="5"/>
        <v>0</v>
      </c>
      <c r="M85" s="188">
        <f t="shared" si="5"/>
        <v>0</v>
      </c>
      <c r="N85" s="187">
        <f t="shared" si="5"/>
        <v>0</v>
      </c>
      <c r="O85" s="188">
        <f t="shared" si="5"/>
        <v>0</v>
      </c>
      <c r="P85" s="188">
        <f t="shared" si="5"/>
        <v>0</v>
      </c>
      <c r="Q85" s="187">
        <f t="shared" si="5"/>
        <v>0</v>
      </c>
      <c r="R85" s="188">
        <f t="shared" si="5"/>
        <v>0</v>
      </c>
      <c r="S85" s="188">
        <f t="shared" si="5"/>
        <v>0</v>
      </c>
      <c r="T85" s="187">
        <f t="shared" si="5"/>
        <v>0</v>
      </c>
      <c r="U85" s="188">
        <f t="shared" si="5"/>
        <v>0</v>
      </c>
      <c r="V85" s="188">
        <f t="shared" si="5"/>
        <v>0</v>
      </c>
      <c r="W85" s="187">
        <f t="shared" si="5"/>
        <v>0</v>
      </c>
      <c r="X85" s="188">
        <f t="shared" si="5"/>
        <v>0</v>
      </c>
      <c r="Y85" s="188">
        <f t="shared" si="5"/>
        <v>0</v>
      </c>
      <c r="Z85" s="188"/>
      <c r="AA85" s="187">
        <f>SUM(AA81:AA84)</f>
        <v>0</v>
      </c>
      <c r="AB85" s="188">
        <f>SUM(AB81:AB84)</f>
        <v>0</v>
      </c>
      <c r="AC85" s="188">
        <f>SUM(AC81:AC84)</f>
        <v>0</v>
      </c>
      <c r="AD85" s="188"/>
      <c r="AE85" s="187">
        <f>SUM(AE81:AE84)</f>
        <v>0</v>
      </c>
      <c r="AF85" s="188">
        <f>SUM(AF81:AF84)</f>
        <v>0</v>
      </c>
      <c r="AG85" s="189">
        <f>SUM(AG81:AG84)</f>
        <v>0</v>
      </c>
      <c r="AH85" s="287"/>
    </row>
    <row r="86" spans="1:34" ht="18" customHeight="1" hidden="1">
      <c r="A86" s="155"/>
      <c r="B86" s="158"/>
      <c r="C86" s="158"/>
      <c r="D86" s="158"/>
      <c r="E86" s="158"/>
      <c r="F86" s="158"/>
      <c r="G86" s="158"/>
      <c r="H86" s="190"/>
      <c r="I86" s="191"/>
      <c r="J86" s="191"/>
      <c r="K86" s="190"/>
      <c r="L86" s="191"/>
      <c r="M86" s="191"/>
      <c r="N86" s="190"/>
      <c r="O86" s="191"/>
      <c r="P86" s="191"/>
      <c r="Q86" s="190"/>
      <c r="R86" s="191"/>
      <c r="S86" s="191"/>
      <c r="T86" s="190"/>
      <c r="U86" s="191"/>
      <c r="V86" s="191"/>
      <c r="W86" s="190"/>
      <c r="X86" s="191"/>
      <c r="Y86" s="191"/>
      <c r="Z86" s="191"/>
      <c r="AA86" s="190"/>
      <c r="AB86" s="191"/>
      <c r="AC86" s="191"/>
      <c r="AD86" s="191"/>
      <c r="AE86" s="190"/>
      <c r="AF86" s="191"/>
      <c r="AG86" s="192"/>
      <c r="AH86" s="285"/>
    </row>
    <row r="87" spans="1:34" ht="18" customHeight="1" hidden="1">
      <c r="A87" s="184" t="s">
        <v>176</v>
      </c>
      <c r="B87" s="180"/>
      <c r="C87" s="181"/>
      <c r="D87" s="181"/>
      <c r="E87" s="181"/>
      <c r="F87" s="181"/>
      <c r="G87" s="180"/>
      <c r="H87" s="182"/>
      <c r="I87" s="161"/>
      <c r="J87" s="161"/>
      <c r="K87" s="182"/>
      <c r="L87" s="161"/>
      <c r="M87" s="161"/>
      <c r="N87" s="182"/>
      <c r="O87" s="161"/>
      <c r="P87" s="161"/>
      <c r="Q87" s="182"/>
      <c r="R87" s="161">
        <f>+L87+O87</f>
        <v>0</v>
      </c>
      <c r="S87" s="161"/>
      <c r="T87" s="182"/>
      <c r="U87" s="161"/>
      <c r="V87" s="161"/>
      <c r="W87" s="182"/>
      <c r="X87" s="161"/>
      <c r="Y87" s="161"/>
      <c r="Z87" s="161"/>
      <c r="AA87" s="182"/>
      <c r="AB87" s="161">
        <f>U87+R87</f>
        <v>0</v>
      </c>
      <c r="AC87" s="161"/>
      <c r="AD87" s="161"/>
      <c r="AE87" s="182"/>
      <c r="AF87" s="161">
        <f>AB87-L87</f>
        <v>0</v>
      </c>
      <c r="AG87" s="183"/>
      <c r="AH87" s="285"/>
    </row>
    <row r="88" spans="1:34" ht="18" customHeight="1" hidden="1">
      <c r="A88" s="171"/>
      <c r="B88" s="172" t="s">
        <v>179</v>
      </c>
      <c r="C88" s="173"/>
      <c r="D88" s="173"/>
      <c r="E88" s="173"/>
      <c r="F88" s="173"/>
      <c r="G88" s="172"/>
      <c r="H88" s="174"/>
      <c r="I88" s="175">
        <f>+I85+I87</f>
        <v>0</v>
      </c>
      <c r="J88" s="175"/>
      <c r="K88" s="174"/>
      <c r="L88" s="175">
        <f>+L85+L87</f>
        <v>0</v>
      </c>
      <c r="M88" s="175"/>
      <c r="N88" s="174"/>
      <c r="O88" s="175">
        <f>+O85+O87</f>
        <v>0</v>
      </c>
      <c r="P88" s="175"/>
      <c r="Q88" s="174"/>
      <c r="R88" s="175">
        <f>+R85+R87</f>
        <v>0</v>
      </c>
      <c r="S88" s="175"/>
      <c r="T88" s="174"/>
      <c r="U88" s="175">
        <f>+U85+U87</f>
        <v>0</v>
      </c>
      <c r="V88" s="175"/>
      <c r="W88" s="174"/>
      <c r="X88" s="175">
        <f>+X85+X87</f>
        <v>0</v>
      </c>
      <c r="Y88" s="175"/>
      <c r="Z88" s="175"/>
      <c r="AA88" s="174"/>
      <c r="AB88" s="175">
        <f>+AB85+AB87</f>
        <v>0</v>
      </c>
      <c r="AC88" s="175"/>
      <c r="AD88" s="175"/>
      <c r="AE88" s="174"/>
      <c r="AF88" s="175">
        <f>+AF85+AF87</f>
        <v>0</v>
      </c>
      <c r="AG88" s="178"/>
      <c r="AH88" s="285"/>
    </row>
    <row r="89" spans="1:34" ht="18" customHeight="1" hidden="1">
      <c r="A89" s="155"/>
      <c r="B89" s="158"/>
      <c r="C89" s="158"/>
      <c r="D89" s="158"/>
      <c r="E89" s="158"/>
      <c r="F89" s="158"/>
      <c r="G89" s="158"/>
      <c r="H89" s="190"/>
      <c r="I89" s="191"/>
      <c r="J89" s="191"/>
      <c r="K89" s="190"/>
      <c r="L89" s="191"/>
      <c r="M89" s="191"/>
      <c r="N89" s="190"/>
      <c r="O89" s="191"/>
      <c r="P89" s="191"/>
      <c r="Q89" s="190"/>
      <c r="R89" s="191"/>
      <c r="S89" s="191"/>
      <c r="T89" s="190"/>
      <c r="U89" s="191"/>
      <c r="V89" s="191"/>
      <c r="W89" s="190"/>
      <c r="X89" s="191"/>
      <c r="Y89" s="191"/>
      <c r="Z89" s="191"/>
      <c r="AA89" s="190"/>
      <c r="AB89" s="191"/>
      <c r="AC89" s="191"/>
      <c r="AD89" s="191"/>
      <c r="AE89" s="190"/>
      <c r="AF89" s="191"/>
      <c r="AG89" s="192"/>
      <c r="AH89" s="285"/>
    </row>
    <row r="90" spans="1:34" ht="18" customHeight="1" hidden="1">
      <c r="A90" s="171"/>
      <c r="B90" s="172" t="s">
        <v>177</v>
      </c>
      <c r="C90" s="172"/>
      <c r="D90" s="172"/>
      <c r="E90" s="172"/>
      <c r="F90" s="172"/>
      <c r="G90" s="172"/>
      <c r="H90" s="174"/>
      <c r="I90" s="175"/>
      <c r="J90" s="175"/>
      <c r="K90" s="174"/>
      <c r="L90" s="175"/>
      <c r="M90" s="175"/>
      <c r="N90" s="174"/>
      <c r="O90" s="175"/>
      <c r="P90" s="175"/>
      <c r="Q90" s="174"/>
      <c r="R90" s="175"/>
      <c r="S90" s="175"/>
      <c r="T90" s="174"/>
      <c r="U90" s="175"/>
      <c r="V90" s="175"/>
      <c r="W90" s="174"/>
      <c r="X90" s="175"/>
      <c r="Y90" s="175"/>
      <c r="Z90" s="175"/>
      <c r="AA90" s="174"/>
      <c r="AB90" s="175"/>
      <c r="AC90" s="175"/>
      <c r="AD90" s="175"/>
      <c r="AE90" s="174"/>
      <c r="AF90" s="175"/>
      <c r="AG90" s="178"/>
      <c r="AH90" s="285"/>
    </row>
    <row r="91" spans="1:34" ht="18" customHeight="1" hidden="1">
      <c r="A91" s="171"/>
      <c r="B91" s="173"/>
      <c r="C91" s="172" t="s">
        <v>120</v>
      </c>
      <c r="D91" s="173"/>
      <c r="E91" s="173"/>
      <c r="F91" s="173"/>
      <c r="G91" s="172"/>
      <c r="H91" s="174"/>
      <c r="I91" s="175"/>
      <c r="J91" s="175"/>
      <c r="K91" s="174"/>
      <c r="L91" s="175"/>
      <c r="M91" s="175"/>
      <c r="N91" s="174"/>
      <c r="O91" s="175">
        <v>0</v>
      </c>
      <c r="P91" s="175"/>
      <c r="Q91" s="174"/>
      <c r="R91" s="175"/>
      <c r="S91" s="175"/>
      <c r="T91" s="174"/>
      <c r="U91" s="175">
        <v>0</v>
      </c>
      <c r="V91" s="175"/>
      <c r="W91" s="174"/>
      <c r="X91" s="175">
        <v>0</v>
      </c>
      <c r="Y91" s="175"/>
      <c r="Z91" s="175"/>
      <c r="AA91" s="174"/>
      <c r="AB91" s="175"/>
      <c r="AC91" s="175"/>
      <c r="AD91" s="175"/>
      <c r="AE91" s="174"/>
      <c r="AF91" s="175">
        <f>AB91-L91</f>
        <v>0</v>
      </c>
      <c r="AG91" s="178"/>
      <c r="AH91" s="285"/>
    </row>
    <row r="92" spans="1:34" ht="18" customHeight="1" hidden="1">
      <c r="A92" s="184"/>
      <c r="B92" s="181"/>
      <c r="C92" s="180" t="s">
        <v>150</v>
      </c>
      <c r="D92" s="181"/>
      <c r="E92" s="181"/>
      <c r="F92" s="181"/>
      <c r="G92" s="180"/>
      <c r="H92" s="182"/>
      <c r="I92" s="161"/>
      <c r="J92" s="161"/>
      <c r="K92" s="182"/>
      <c r="L92" s="161"/>
      <c r="M92" s="161"/>
      <c r="N92" s="182"/>
      <c r="O92" s="161">
        <v>0</v>
      </c>
      <c r="P92" s="161"/>
      <c r="Q92" s="182"/>
      <c r="R92" s="161"/>
      <c r="S92" s="161"/>
      <c r="T92" s="182"/>
      <c r="U92" s="161">
        <v>0</v>
      </c>
      <c r="V92" s="161"/>
      <c r="W92" s="182"/>
      <c r="X92" s="161">
        <v>0</v>
      </c>
      <c r="Y92" s="161"/>
      <c r="Z92" s="161"/>
      <c r="AA92" s="182"/>
      <c r="AB92" s="161"/>
      <c r="AC92" s="161"/>
      <c r="AD92" s="161"/>
      <c r="AE92" s="182"/>
      <c r="AF92" s="161">
        <f>AB92-L92</f>
        <v>0</v>
      </c>
      <c r="AG92" s="183"/>
      <c r="AH92" s="285"/>
    </row>
    <row r="93" spans="1:34" ht="18" customHeight="1" hidden="1">
      <c r="A93" s="184"/>
      <c r="B93" s="180" t="s">
        <v>178</v>
      </c>
      <c r="C93" s="181"/>
      <c r="D93" s="181"/>
      <c r="E93" s="181"/>
      <c r="F93" s="181"/>
      <c r="G93" s="180"/>
      <c r="H93" s="182"/>
      <c r="I93" s="161">
        <f>I92+I91+I88</f>
        <v>0</v>
      </c>
      <c r="J93" s="161"/>
      <c r="K93" s="182"/>
      <c r="L93" s="161">
        <f>L92+L91+L88</f>
        <v>0</v>
      </c>
      <c r="M93" s="161"/>
      <c r="N93" s="182"/>
      <c r="O93" s="161">
        <f>O92+O91+O88</f>
        <v>0</v>
      </c>
      <c r="P93" s="161"/>
      <c r="Q93" s="182"/>
      <c r="R93" s="161">
        <f>R92+R91+R88</f>
        <v>0</v>
      </c>
      <c r="S93" s="161"/>
      <c r="T93" s="182"/>
      <c r="U93" s="161">
        <f>U92+U91+U88</f>
        <v>0</v>
      </c>
      <c r="V93" s="161"/>
      <c r="W93" s="182"/>
      <c r="X93" s="161">
        <f>X92+X91+X88</f>
        <v>0</v>
      </c>
      <c r="Y93" s="161"/>
      <c r="Z93" s="161"/>
      <c r="AA93" s="182"/>
      <c r="AB93" s="161">
        <f>AB92+AB91+AB88</f>
        <v>0</v>
      </c>
      <c r="AC93" s="161"/>
      <c r="AD93" s="161"/>
      <c r="AE93" s="182"/>
      <c r="AF93" s="161">
        <f>AF92+AF91+AF88</f>
        <v>0</v>
      </c>
      <c r="AG93" s="183"/>
      <c r="AH93" s="285"/>
    </row>
    <row r="94" spans="3:34" ht="18" customHeight="1">
      <c r="C94" s="8"/>
      <c r="D94" s="8"/>
      <c r="E94" s="8"/>
      <c r="F94" s="8"/>
      <c r="AH94" s="285"/>
    </row>
    <row r="95" spans="3:34" ht="18" customHeight="1">
      <c r="C95" s="8"/>
      <c r="D95" s="8"/>
      <c r="E95" s="8"/>
      <c r="F95" s="8"/>
      <c r="AH95" s="285"/>
    </row>
    <row r="96" ht="15.75">
      <c r="AH96" s="285"/>
    </row>
    <row r="97" ht="15.75">
      <c r="AH97" s="285"/>
    </row>
  </sheetData>
  <mergeCells count="101">
    <mergeCell ref="L71:L72"/>
    <mergeCell ref="K71:K72"/>
    <mergeCell ref="P71:P72"/>
    <mergeCell ref="O71:O72"/>
    <mergeCell ref="N71:N72"/>
    <mergeCell ref="M71:M72"/>
    <mergeCell ref="T71:T72"/>
    <mergeCell ref="S71:S72"/>
    <mergeCell ref="R71:R72"/>
    <mergeCell ref="Q71:Q72"/>
    <mergeCell ref="X71:X72"/>
    <mergeCell ref="W71:W72"/>
    <mergeCell ref="V71:V72"/>
    <mergeCell ref="U71:U72"/>
    <mergeCell ref="AA71:AA72"/>
    <mergeCell ref="AB71:AB72"/>
    <mergeCell ref="AC71:AC72"/>
    <mergeCell ref="Y71:Y72"/>
    <mergeCell ref="Y68:Y69"/>
    <mergeCell ref="AA68:AA69"/>
    <mergeCell ref="AB68:AB69"/>
    <mergeCell ref="AC68:AC69"/>
    <mergeCell ref="U68:U69"/>
    <mergeCell ref="V68:V69"/>
    <mergeCell ref="W68:W69"/>
    <mergeCell ref="X68:X69"/>
    <mergeCell ref="Q68:Q69"/>
    <mergeCell ref="R68:R69"/>
    <mergeCell ref="S68:S69"/>
    <mergeCell ref="T68:T69"/>
    <mergeCell ref="A76:AC76"/>
    <mergeCell ref="A4:AC4"/>
    <mergeCell ref="A5:AC5"/>
    <mergeCell ref="A6:AC6"/>
    <mergeCell ref="A7:AC7"/>
    <mergeCell ref="A20:Y20"/>
    <mergeCell ref="A22:Y22"/>
    <mergeCell ref="H71:H72"/>
    <mergeCell ref="I71:I72"/>
    <mergeCell ref="J71:J72"/>
    <mergeCell ref="A1:AC1"/>
    <mergeCell ref="A14:Y14"/>
    <mergeCell ref="A21:Y21"/>
    <mergeCell ref="H68:H69"/>
    <mergeCell ref="J68:J69"/>
    <mergeCell ref="I68:I69"/>
    <mergeCell ref="L68:L69"/>
    <mergeCell ref="O68:O69"/>
    <mergeCell ref="P68:P69"/>
    <mergeCell ref="N68:N69"/>
    <mergeCell ref="B83:G83"/>
    <mergeCell ref="A52:AC52"/>
    <mergeCell ref="A53:AC53"/>
    <mergeCell ref="A54:AC54"/>
    <mergeCell ref="A55:AC55"/>
    <mergeCell ref="A74:G74"/>
    <mergeCell ref="A75:G75"/>
    <mergeCell ref="A66:G66"/>
    <mergeCell ref="AE11:AG11"/>
    <mergeCell ref="AA11:AC11"/>
    <mergeCell ref="A16:Y16"/>
    <mergeCell ref="B81:G81"/>
    <mergeCell ref="B84:G84"/>
    <mergeCell ref="B82:G82"/>
    <mergeCell ref="A48:Y48"/>
    <mergeCell ref="A45:Y45"/>
    <mergeCell ref="A30:Y30"/>
    <mergeCell ref="A32:Y32"/>
    <mergeCell ref="A43:Y43"/>
    <mergeCell ref="A34:Y34"/>
    <mergeCell ref="A35:Y35"/>
    <mergeCell ref="A44:Y44"/>
    <mergeCell ref="A42:Y42"/>
    <mergeCell ref="A41:Y41"/>
    <mergeCell ref="A40:Y40"/>
    <mergeCell ref="AC12:AC13"/>
    <mergeCell ref="AB12:AB13"/>
    <mergeCell ref="AA12:AA13"/>
    <mergeCell ref="A33:Y33"/>
    <mergeCell ref="A23:Y23"/>
    <mergeCell ref="A29:Y29"/>
    <mergeCell ref="A24:Y24"/>
    <mergeCell ref="A25:Y25"/>
    <mergeCell ref="A26:Y26"/>
    <mergeCell ref="A73:G73"/>
    <mergeCell ref="A61:G63"/>
    <mergeCell ref="A67:G67"/>
    <mergeCell ref="A70:G70"/>
    <mergeCell ref="A71:G72"/>
    <mergeCell ref="A64:G64"/>
    <mergeCell ref="A65:G65"/>
    <mergeCell ref="T61:V62"/>
    <mergeCell ref="W61:Y62"/>
    <mergeCell ref="AA61:AC62"/>
    <mergeCell ref="A68:G69"/>
    <mergeCell ref="H61:J62"/>
    <mergeCell ref="K61:M62"/>
    <mergeCell ref="N61:P62"/>
    <mergeCell ref="Q61:S62"/>
    <mergeCell ref="K68:K69"/>
    <mergeCell ref="M68:M69"/>
  </mergeCells>
  <printOptions horizontalCentered="1"/>
  <pageMargins left="0.5" right="0.4" top="0.5" bottom="0.25" header="0" footer="0"/>
  <pageSetup firstPageNumber="8" useFirstPageNumber="1" fitToHeight="0" fitToWidth="1" horizontalDpi="300" verticalDpi="300" orientation="landscape" scale="54" r:id="rId1"/>
  <headerFooter alignWithMargins="0">
    <oddFooter>&amp;C&amp;"Times New Roman,Regular"Exhibit B - Summary of Requirements&amp;R&amp;"Times New Roman,Regular"Public Safety Officers' Benefits</oddFooter>
  </headerFooter>
  <rowBreaks count="1" manualBreakCount="1">
    <brk id="50" max="3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P46"/>
  <sheetViews>
    <sheetView zoomScale="75" zoomScaleNormal="75" zoomScaleSheetLayoutView="75" workbookViewId="0" topLeftCell="A1">
      <selection activeCell="A24" sqref="G24"/>
    </sheetView>
  </sheetViews>
  <sheetFormatPr defaultColWidth="8.88671875" defaultRowHeight="15"/>
  <cols>
    <col min="1" max="1" width="20.4453125" style="34" customWidth="1"/>
    <col min="2" max="2" width="17.6640625" style="34" customWidth="1"/>
    <col min="3" max="3" width="4.6640625" style="34" customWidth="1"/>
    <col min="4" max="4" width="7.5546875" style="34" customWidth="1"/>
    <col min="5" max="5" width="4.6640625" style="34" customWidth="1"/>
    <col min="6" max="6" width="8.4453125" style="34" customWidth="1"/>
    <col min="7" max="7" width="4.6640625" style="34" customWidth="1"/>
    <col min="8" max="8" width="7.4453125" style="34" customWidth="1"/>
    <col min="9" max="9" width="4.6640625" style="34" customWidth="1"/>
    <col min="10" max="10" width="7.21484375" style="34" customWidth="1"/>
    <col min="11" max="11" width="11.21484375" style="34" customWidth="1"/>
    <col min="12" max="12" width="1.1171875" style="290" customWidth="1"/>
    <col min="13" max="16384" width="7.21484375" style="34" customWidth="1"/>
  </cols>
  <sheetData>
    <row r="1" spans="1:12" ht="20.25">
      <c r="A1" s="612" t="s">
        <v>211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289" t="s">
        <v>3</v>
      </c>
    </row>
    <row r="2" spans="1:12" ht="20.25">
      <c r="A2" s="31"/>
      <c r="L2" s="289"/>
    </row>
    <row r="3" ht="12.75">
      <c r="L3" s="289"/>
    </row>
    <row r="4" spans="1:12" ht="23.25">
      <c r="A4" s="648" t="s">
        <v>212</v>
      </c>
      <c r="B4" s="649"/>
      <c r="C4" s="649"/>
      <c r="D4" s="649"/>
      <c r="E4" s="649"/>
      <c r="F4" s="649"/>
      <c r="G4" s="649"/>
      <c r="H4" s="649"/>
      <c r="I4" s="649"/>
      <c r="J4" s="649"/>
      <c r="K4" s="649"/>
      <c r="L4" s="289" t="s">
        <v>3</v>
      </c>
    </row>
    <row r="5" spans="1:12" ht="23.25">
      <c r="A5" s="650" t="str">
        <f>'B. Summary of Requirements '!A53</f>
        <v>Office of Justice Programs</v>
      </c>
      <c r="B5" s="651"/>
      <c r="C5" s="651"/>
      <c r="D5" s="651"/>
      <c r="E5" s="651"/>
      <c r="F5" s="651"/>
      <c r="G5" s="651"/>
      <c r="H5" s="651"/>
      <c r="I5" s="651"/>
      <c r="J5" s="651"/>
      <c r="K5" s="651"/>
      <c r="L5" s="289" t="s">
        <v>3</v>
      </c>
    </row>
    <row r="6" spans="1:12" ht="23.25">
      <c r="A6" s="650" t="str">
        <f>'B. Summary of Requirements '!A54</f>
        <v>Public Safety Officers' Benefits</v>
      </c>
      <c r="B6" s="651"/>
      <c r="C6" s="651"/>
      <c r="D6" s="651"/>
      <c r="E6" s="651"/>
      <c r="F6" s="651"/>
      <c r="G6" s="651"/>
      <c r="H6" s="651"/>
      <c r="I6" s="651"/>
      <c r="J6" s="651"/>
      <c r="K6" s="651"/>
      <c r="L6" s="289" t="s">
        <v>3</v>
      </c>
    </row>
    <row r="7" spans="1:12" ht="23.25">
      <c r="A7" s="652" t="s">
        <v>173</v>
      </c>
      <c r="B7" s="649"/>
      <c r="C7" s="649"/>
      <c r="D7" s="649"/>
      <c r="E7" s="649"/>
      <c r="F7" s="649"/>
      <c r="G7" s="649"/>
      <c r="H7" s="649"/>
      <c r="I7" s="649"/>
      <c r="J7" s="649"/>
      <c r="K7" s="649"/>
      <c r="L7" s="289" t="s">
        <v>3</v>
      </c>
    </row>
    <row r="8" spans="1:12" ht="12.75">
      <c r="A8" s="193"/>
      <c r="B8" s="39"/>
      <c r="C8" s="39"/>
      <c r="D8" s="39"/>
      <c r="E8" s="39"/>
      <c r="F8" s="39"/>
      <c r="G8" s="39"/>
      <c r="H8" s="39"/>
      <c r="I8" s="39"/>
      <c r="J8" s="39"/>
      <c r="K8" s="39"/>
      <c r="L8" s="289"/>
    </row>
    <row r="9" ht="12.75">
      <c r="L9" s="289"/>
    </row>
    <row r="10" spans="1:12" ht="12.75">
      <c r="A10" s="635" t="s">
        <v>164</v>
      </c>
      <c r="B10" s="633" t="s">
        <v>213</v>
      </c>
      <c r="C10" s="637" t="s">
        <v>6</v>
      </c>
      <c r="D10" s="638"/>
      <c r="E10" s="638"/>
      <c r="F10" s="639"/>
      <c r="G10" s="637" t="s">
        <v>7</v>
      </c>
      <c r="H10" s="638"/>
      <c r="I10" s="638"/>
      <c r="J10" s="639"/>
      <c r="K10" s="633" t="s">
        <v>78</v>
      </c>
      <c r="L10" s="289" t="s">
        <v>3</v>
      </c>
    </row>
    <row r="11" spans="1:12" ht="26.25" customHeight="1">
      <c r="A11" s="636"/>
      <c r="B11" s="634"/>
      <c r="C11" s="45" t="s">
        <v>193</v>
      </c>
      <c r="D11" s="45" t="s">
        <v>20</v>
      </c>
      <c r="E11" s="45" t="s">
        <v>117</v>
      </c>
      <c r="F11" s="46" t="s">
        <v>195</v>
      </c>
      <c r="G11" s="45" t="s">
        <v>193</v>
      </c>
      <c r="H11" s="45" t="s">
        <v>20</v>
      </c>
      <c r="I11" s="45" t="s">
        <v>117</v>
      </c>
      <c r="J11" s="46" t="s">
        <v>195</v>
      </c>
      <c r="K11" s="634"/>
      <c r="L11" s="289" t="s">
        <v>3</v>
      </c>
    </row>
    <row r="12" spans="1:12" ht="12.75">
      <c r="A12" s="86" t="s">
        <v>6</v>
      </c>
      <c r="B12" s="87" t="s">
        <v>8</v>
      </c>
      <c r="C12" s="474">
        <v>0</v>
      </c>
      <c r="D12" s="475">
        <v>0</v>
      </c>
      <c r="E12" s="475">
        <v>0</v>
      </c>
      <c r="F12" s="476">
        <v>146</v>
      </c>
      <c r="G12" s="474">
        <v>0</v>
      </c>
      <c r="H12" s="475">
        <v>0</v>
      </c>
      <c r="I12" s="475">
        <v>0</v>
      </c>
      <c r="J12" s="476">
        <v>0</v>
      </c>
      <c r="K12" s="476">
        <f>F12</f>
        <v>146</v>
      </c>
      <c r="L12" s="289" t="s">
        <v>3</v>
      </c>
    </row>
    <row r="13" spans="1:12" ht="18.75" customHeight="1">
      <c r="A13" s="495" t="s">
        <v>7</v>
      </c>
      <c r="B13" s="496" t="s">
        <v>8</v>
      </c>
      <c r="C13" s="497">
        <v>0</v>
      </c>
      <c r="D13" s="498">
        <v>0</v>
      </c>
      <c r="E13" s="498">
        <v>0</v>
      </c>
      <c r="F13" s="499">
        <v>0</v>
      </c>
      <c r="G13" s="497">
        <v>0</v>
      </c>
      <c r="H13" s="498">
        <v>0</v>
      </c>
      <c r="I13" s="498">
        <v>0</v>
      </c>
      <c r="J13" s="499">
        <v>120</v>
      </c>
      <c r="K13" s="499">
        <f>J13</f>
        <v>120</v>
      </c>
      <c r="L13" s="289" t="s">
        <v>3</v>
      </c>
    </row>
    <row r="14" spans="1:12" ht="18.75" customHeight="1">
      <c r="A14" s="500" t="s">
        <v>188</v>
      </c>
      <c r="B14" s="44"/>
      <c r="C14" s="501">
        <f aca="true" t="shared" si="0" ref="C14:K14">SUM(C12:C13)</f>
        <v>0</v>
      </c>
      <c r="D14" s="502">
        <f t="shared" si="0"/>
        <v>0</v>
      </c>
      <c r="E14" s="502">
        <f t="shared" si="0"/>
        <v>0</v>
      </c>
      <c r="F14" s="503">
        <f t="shared" si="0"/>
        <v>146</v>
      </c>
      <c r="G14" s="501">
        <f t="shared" si="0"/>
        <v>0</v>
      </c>
      <c r="H14" s="502">
        <f t="shared" si="0"/>
        <v>0</v>
      </c>
      <c r="I14" s="502">
        <f t="shared" si="0"/>
        <v>0</v>
      </c>
      <c r="J14" s="503">
        <f t="shared" si="0"/>
        <v>120</v>
      </c>
      <c r="K14" s="504">
        <f t="shared" si="0"/>
        <v>266</v>
      </c>
      <c r="L14" s="289" t="s">
        <v>3</v>
      </c>
    </row>
    <row r="15" spans="1:12" ht="18.75" customHeight="1">
      <c r="A15" s="49"/>
      <c r="B15" s="47"/>
      <c r="C15" s="49"/>
      <c r="D15" s="48"/>
      <c r="E15" s="48"/>
      <c r="F15" s="50"/>
      <c r="G15" s="48"/>
      <c r="H15" s="48"/>
      <c r="I15" s="48"/>
      <c r="J15" s="50"/>
      <c r="K15" s="50"/>
      <c r="L15" s="289" t="s">
        <v>3</v>
      </c>
    </row>
    <row r="16" spans="1:12" ht="18.75" customHeight="1">
      <c r="A16" s="643" t="s">
        <v>22</v>
      </c>
      <c r="B16" s="633" t="s">
        <v>213</v>
      </c>
      <c r="C16" s="637" t="s">
        <v>62</v>
      </c>
      <c r="D16" s="638"/>
      <c r="E16" s="638"/>
      <c r="F16" s="639"/>
      <c r="G16" s="637"/>
      <c r="H16" s="638"/>
      <c r="I16" s="638"/>
      <c r="J16" s="639"/>
      <c r="K16" s="633" t="s">
        <v>174</v>
      </c>
      <c r="L16" s="289" t="s">
        <v>3</v>
      </c>
    </row>
    <row r="17" spans="1:12" ht="18.75" customHeight="1">
      <c r="A17" s="644"/>
      <c r="B17" s="634"/>
      <c r="C17" s="45" t="s">
        <v>193</v>
      </c>
      <c r="D17" s="45" t="s">
        <v>20</v>
      </c>
      <c r="E17" s="45" t="s">
        <v>117</v>
      </c>
      <c r="F17" s="46" t="s">
        <v>195</v>
      </c>
      <c r="G17" s="45" t="s">
        <v>193</v>
      </c>
      <c r="H17" s="45" t="s">
        <v>20</v>
      </c>
      <c r="I17" s="45" t="s">
        <v>117</v>
      </c>
      <c r="J17" s="46" t="s">
        <v>195</v>
      </c>
      <c r="K17" s="634"/>
      <c r="L17" s="289" t="s">
        <v>3</v>
      </c>
    </row>
    <row r="18" spans="1:12" ht="18.75" customHeight="1">
      <c r="A18" s="208" t="s">
        <v>62</v>
      </c>
      <c r="B18" s="478" t="s">
        <v>8</v>
      </c>
      <c r="C18" s="474">
        <v>0</v>
      </c>
      <c r="D18" s="475">
        <v>0</v>
      </c>
      <c r="E18" s="475">
        <v>0</v>
      </c>
      <c r="F18" s="477">
        <v>-16266</v>
      </c>
      <c r="G18" s="474">
        <v>0</v>
      </c>
      <c r="H18" s="475">
        <v>0</v>
      </c>
      <c r="I18" s="475">
        <v>0</v>
      </c>
      <c r="J18" s="477">
        <v>0</v>
      </c>
      <c r="K18" s="477">
        <f>F18</f>
        <v>-16266</v>
      </c>
      <c r="L18" s="289" t="s">
        <v>3</v>
      </c>
    </row>
    <row r="19" spans="1:12" ht="18.75" customHeight="1">
      <c r="A19" s="391" t="s">
        <v>174</v>
      </c>
      <c r="B19" s="479"/>
      <c r="C19" s="392">
        <f aca="true" t="shared" si="1" ref="C19:K19">SUM(C18:C18)</f>
        <v>0</v>
      </c>
      <c r="D19" s="393">
        <f t="shared" si="1"/>
        <v>0</v>
      </c>
      <c r="E19" s="393">
        <f t="shared" si="1"/>
        <v>0</v>
      </c>
      <c r="F19" s="394">
        <f t="shared" si="1"/>
        <v>-16266</v>
      </c>
      <c r="G19" s="392">
        <f t="shared" si="1"/>
        <v>0</v>
      </c>
      <c r="H19" s="393">
        <f t="shared" si="1"/>
        <v>0</v>
      </c>
      <c r="I19" s="393">
        <f t="shared" si="1"/>
        <v>0</v>
      </c>
      <c r="J19" s="394">
        <f t="shared" si="1"/>
        <v>0</v>
      </c>
      <c r="K19" s="395">
        <f t="shared" si="1"/>
        <v>-16266</v>
      </c>
      <c r="L19" s="289" t="s">
        <v>77</v>
      </c>
    </row>
    <row r="20" spans="1:12" ht="18.75" customHeight="1">
      <c r="A20" s="640"/>
      <c r="B20" s="641"/>
      <c r="C20" s="641"/>
      <c r="D20" s="641"/>
      <c r="E20" s="641"/>
      <c r="F20" s="641"/>
      <c r="G20" s="641"/>
      <c r="H20" s="641"/>
      <c r="I20" s="641"/>
      <c r="J20" s="641"/>
      <c r="K20" s="642"/>
      <c r="L20" s="289"/>
    </row>
    <row r="21" spans="1:12" ht="18.75" customHeight="1">
      <c r="A21" s="194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289"/>
    </row>
    <row r="22" ht="18.75" customHeight="1">
      <c r="L22" s="289"/>
    </row>
    <row r="23" spans="1:12" ht="18.75" customHeight="1">
      <c r="A23" s="425"/>
      <c r="B23" s="426"/>
      <c r="C23" s="427"/>
      <c r="D23" s="427"/>
      <c r="E23" s="427"/>
      <c r="F23" s="427"/>
      <c r="G23" s="427"/>
      <c r="H23" s="427"/>
      <c r="I23" s="427"/>
      <c r="J23" s="427"/>
      <c r="K23" s="427"/>
      <c r="L23" s="289"/>
    </row>
    <row r="24" spans="1:12" ht="18.75" customHeight="1">
      <c r="A24" s="425"/>
      <c r="B24" s="428"/>
      <c r="C24" s="429"/>
      <c r="D24" s="429"/>
      <c r="E24" s="429"/>
      <c r="F24" s="427"/>
      <c r="G24" s="429"/>
      <c r="H24" s="429"/>
      <c r="I24" s="429"/>
      <c r="J24" s="429"/>
      <c r="K24" s="429"/>
      <c r="L24" s="289"/>
    </row>
    <row r="25" spans="1:12" ht="18.75" customHeight="1">
      <c r="A25" s="425"/>
      <c r="B25" s="428"/>
      <c r="C25" s="430"/>
      <c r="D25" s="430"/>
      <c r="E25" s="430"/>
      <c r="F25" s="431"/>
      <c r="G25" s="430"/>
      <c r="H25" s="430"/>
      <c r="I25" s="430"/>
      <c r="J25" s="432"/>
      <c r="K25" s="432"/>
      <c r="L25" s="289"/>
    </row>
    <row r="26" spans="1:11" ht="12.75" customHeight="1">
      <c r="A26" s="433"/>
      <c r="B26" s="434"/>
      <c r="C26" s="434"/>
      <c r="D26" s="434"/>
      <c r="E26" s="434"/>
      <c r="F26" s="434"/>
      <c r="G26" s="434"/>
      <c r="H26" s="434"/>
      <c r="I26" s="434"/>
      <c r="J26" s="434"/>
      <c r="K26" s="426"/>
    </row>
    <row r="27" spans="1:11" ht="33.75" customHeight="1">
      <c r="A27" s="647"/>
      <c r="B27" s="646"/>
      <c r="C27" s="646"/>
      <c r="D27" s="646"/>
      <c r="E27" s="646"/>
      <c r="F27" s="646"/>
      <c r="G27" s="646"/>
      <c r="H27" s="646"/>
      <c r="I27" s="646"/>
      <c r="J27" s="646"/>
      <c r="K27" s="426"/>
    </row>
    <row r="28" spans="1:11" ht="12.75" customHeight="1">
      <c r="A28" s="428"/>
      <c r="B28" s="428"/>
      <c r="C28" s="428"/>
      <c r="D28" s="428"/>
      <c r="E28" s="428"/>
      <c r="F28" s="428"/>
      <c r="G28" s="428"/>
      <c r="H28" s="428"/>
      <c r="I28" s="428"/>
      <c r="J28" s="428"/>
      <c r="K28" s="426"/>
    </row>
    <row r="29" spans="1:11" ht="57" customHeight="1">
      <c r="A29" s="645"/>
      <c r="B29" s="646"/>
      <c r="C29" s="646"/>
      <c r="D29" s="646"/>
      <c r="E29" s="646"/>
      <c r="F29" s="646"/>
      <c r="G29" s="646"/>
      <c r="H29" s="646"/>
      <c r="I29" s="646"/>
      <c r="J29" s="646"/>
      <c r="K29" s="426"/>
    </row>
    <row r="30" spans="1:11" ht="15" customHeight="1">
      <c r="A30" s="221"/>
      <c r="B30" s="222"/>
      <c r="C30" s="222"/>
      <c r="D30" s="222"/>
      <c r="E30" s="222"/>
      <c r="F30" s="222"/>
      <c r="G30" s="222"/>
      <c r="H30" s="222"/>
      <c r="I30" s="222"/>
      <c r="J30" s="222"/>
      <c r="K30" s="269"/>
    </row>
    <row r="31" spans="1:10" ht="12.75">
      <c r="A31" s="222"/>
      <c r="B31" s="222"/>
      <c r="C31" s="222"/>
      <c r="D31" s="222"/>
      <c r="E31" s="222"/>
      <c r="F31" s="222"/>
      <c r="G31" s="222"/>
      <c r="H31" s="222"/>
      <c r="I31" s="222"/>
      <c r="J31" s="222"/>
    </row>
    <row r="46" ht="12.75">
      <c r="P46" s="34" t="s">
        <v>77</v>
      </c>
    </row>
  </sheetData>
  <mergeCells count="18">
    <mergeCell ref="A1:K1"/>
    <mergeCell ref="A4:K4"/>
    <mergeCell ref="A5:K5"/>
    <mergeCell ref="A7:K7"/>
    <mergeCell ref="A6:K6"/>
    <mergeCell ref="C16:F16"/>
    <mergeCell ref="B16:B17"/>
    <mergeCell ref="A20:K20"/>
    <mergeCell ref="A16:A17"/>
    <mergeCell ref="K16:K17"/>
    <mergeCell ref="G16:J16"/>
    <mergeCell ref="A29:J29"/>
    <mergeCell ref="A27:J27"/>
    <mergeCell ref="K10:K11"/>
    <mergeCell ref="A10:A11"/>
    <mergeCell ref="C10:F10"/>
    <mergeCell ref="B10:B11"/>
    <mergeCell ref="G10:J10"/>
  </mergeCells>
  <printOptions horizontalCentered="1"/>
  <pageMargins left="0.5" right="0.4" top="0.5" bottom="0.25" header="0" footer="0"/>
  <pageSetup firstPageNumber="8" useFirstPageNumber="1" fitToHeight="0" fitToWidth="1" horizontalDpi="600" verticalDpi="600" orientation="landscape" r:id="rId1"/>
  <headerFooter alignWithMargins="0">
    <oddFooter>&amp;C&amp;"Times New Roman,Regular"Exhibit C - Program Increases/Offsets by Appropriation&amp;R&amp;"Times New Roman,Regular"Public Safety Officers' Benefits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T91"/>
  <sheetViews>
    <sheetView zoomScale="75" zoomScaleNormal="75" zoomScaleSheetLayoutView="75" workbookViewId="0" topLeftCell="A1">
      <selection activeCell="A24" sqref="G24"/>
    </sheetView>
  </sheetViews>
  <sheetFormatPr defaultColWidth="8.88671875" defaultRowHeight="15"/>
  <cols>
    <col min="1" max="1" width="49.5546875" style="36" customWidth="1"/>
    <col min="2" max="2" width="1.2265625" style="36" customWidth="1"/>
    <col min="3" max="3" width="10.77734375" style="36" customWidth="1"/>
    <col min="4" max="4" width="10.99609375" style="36" customWidth="1"/>
    <col min="5" max="5" width="1.2265625" style="36" customWidth="1"/>
    <col min="6" max="7" width="11.21484375" style="36" customWidth="1"/>
    <col min="8" max="8" width="1.2265625" style="36" customWidth="1"/>
    <col min="9" max="9" width="7.21484375" style="36" customWidth="1"/>
    <col min="10" max="10" width="7.99609375" style="36" customWidth="1"/>
    <col min="11" max="13" width="6.77734375" style="36" customWidth="1"/>
    <col min="14" max="14" width="7.21484375" style="36" customWidth="1"/>
    <col min="15" max="15" width="6.3359375" style="36" customWidth="1"/>
    <col min="16" max="16" width="7.6640625" style="36" customWidth="1"/>
    <col min="17" max="17" width="1.88671875" style="36" customWidth="1"/>
    <col min="18" max="16384" width="7.21484375" style="36" customWidth="1"/>
  </cols>
  <sheetData>
    <row r="1" spans="1:19" ht="20.25">
      <c r="A1" s="672" t="s">
        <v>80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  <c r="N1" s="673"/>
      <c r="O1" s="673"/>
      <c r="P1" s="674"/>
      <c r="Q1" s="266" t="s">
        <v>3</v>
      </c>
      <c r="R1" s="268"/>
      <c r="S1" s="268"/>
    </row>
    <row r="2" spans="1:20" ht="18.75" customHeight="1">
      <c r="A2" s="40"/>
      <c r="Q2" s="266" t="s">
        <v>3</v>
      </c>
      <c r="T2" s="266"/>
    </row>
    <row r="3" spans="1:20" ht="15.75">
      <c r="A3" s="675" t="s">
        <v>21</v>
      </c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76"/>
      <c r="Q3" s="266" t="s">
        <v>3</v>
      </c>
      <c r="R3" s="196"/>
      <c r="S3" s="196"/>
      <c r="T3" s="266"/>
    </row>
    <row r="4" spans="1:19" ht="15.75">
      <c r="A4" s="677" t="str">
        <f>+'B. Summary of Requirements '!A53</f>
        <v>Office of Justice Programs</v>
      </c>
      <c r="B4" s="605"/>
      <c r="C4" s="605"/>
      <c r="D4" s="605"/>
      <c r="E4" s="605"/>
      <c r="F4" s="605"/>
      <c r="G4" s="605"/>
      <c r="H4" s="605"/>
      <c r="I4" s="605"/>
      <c r="J4" s="605"/>
      <c r="K4" s="605"/>
      <c r="L4" s="605"/>
      <c r="M4" s="605"/>
      <c r="N4" s="605"/>
      <c r="O4" s="605"/>
      <c r="P4" s="605"/>
      <c r="Q4" s="266" t="s">
        <v>3</v>
      </c>
      <c r="R4" s="195"/>
      <c r="S4" s="195"/>
    </row>
    <row r="5" spans="1:19" ht="15.75">
      <c r="A5" s="677" t="str">
        <f>+'B. Summary of Requirements '!A54</f>
        <v>Public Safety Officers' Benefits</v>
      </c>
      <c r="B5" s="605"/>
      <c r="C5" s="605"/>
      <c r="D5" s="605"/>
      <c r="E5" s="605"/>
      <c r="F5" s="605"/>
      <c r="G5" s="605"/>
      <c r="H5" s="605"/>
      <c r="I5" s="605"/>
      <c r="J5" s="605"/>
      <c r="K5" s="605"/>
      <c r="L5" s="605"/>
      <c r="M5" s="605"/>
      <c r="N5" s="605"/>
      <c r="O5" s="605"/>
      <c r="P5" s="605"/>
      <c r="Q5" s="266" t="s">
        <v>3</v>
      </c>
      <c r="R5" s="195"/>
      <c r="S5" s="195"/>
    </row>
    <row r="6" spans="1:20" ht="15">
      <c r="A6" s="678" t="s">
        <v>173</v>
      </c>
      <c r="B6" s="605"/>
      <c r="C6" s="605"/>
      <c r="D6" s="605"/>
      <c r="E6" s="605"/>
      <c r="F6" s="605"/>
      <c r="G6" s="605"/>
      <c r="H6" s="605"/>
      <c r="I6" s="605"/>
      <c r="J6" s="605"/>
      <c r="K6" s="605"/>
      <c r="L6" s="605"/>
      <c r="M6" s="605"/>
      <c r="N6" s="605"/>
      <c r="O6" s="605"/>
      <c r="P6" s="676"/>
      <c r="Q6" s="266" t="s">
        <v>3</v>
      </c>
      <c r="R6" s="196"/>
      <c r="S6" s="196"/>
      <c r="T6" s="266"/>
    </row>
    <row r="7" spans="17:20" ht="12.75">
      <c r="Q7" s="266" t="s">
        <v>3</v>
      </c>
      <c r="T7" s="266"/>
    </row>
    <row r="8" spans="17:20" ht="13.5" thickBot="1">
      <c r="Q8" s="266" t="s">
        <v>3</v>
      </c>
      <c r="T8" s="266"/>
    </row>
    <row r="9" spans="1:20" ht="37.5" customHeight="1">
      <c r="A9" s="212"/>
      <c r="B9" s="51"/>
      <c r="C9" s="655" t="str">
        <f>+'B. Summary of Requirements '!H61</f>
        <v>2007 Appropriation Enacted w/Rescissions and Supplementals</v>
      </c>
      <c r="D9" s="654"/>
      <c r="E9" s="267"/>
      <c r="F9" s="655" t="str">
        <f>+'B. Summary of Requirements '!K61</f>
        <v>2008 Enacted</v>
      </c>
      <c r="G9" s="654"/>
      <c r="H9" s="267"/>
      <c r="I9" s="653" t="str">
        <f>+'B. Summary of Requirements '!Q61</f>
        <v>2009 Current Services</v>
      </c>
      <c r="J9" s="654"/>
      <c r="K9" s="657">
        <v>2009</v>
      </c>
      <c r="L9" s="658"/>
      <c r="M9" s="658"/>
      <c r="N9" s="659"/>
      <c r="O9" s="653" t="str">
        <f>+'B. Summary of Requirements '!AA61</f>
        <v>2009 Request</v>
      </c>
      <c r="P9" s="654"/>
      <c r="Q9" s="266" t="s">
        <v>3</v>
      </c>
      <c r="R9" s="242"/>
      <c r="S9" s="243"/>
      <c r="T9" s="266"/>
    </row>
    <row r="10" spans="1:20" ht="14.25" customHeight="1">
      <c r="A10" s="51"/>
      <c r="B10" s="51"/>
      <c r="C10" s="544"/>
      <c r="D10" s="656"/>
      <c r="E10" s="267"/>
      <c r="F10" s="547"/>
      <c r="G10" s="550"/>
      <c r="H10" s="267"/>
      <c r="I10" s="547"/>
      <c r="J10" s="550"/>
      <c r="K10" s="662" t="s">
        <v>199</v>
      </c>
      <c r="L10" s="663"/>
      <c r="M10" s="660" t="s">
        <v>200</v>
      </c>
      <c r="N10" s="661"/>
      <c r="O10" s="547"/>
      <c r="P10" s="550"/>
      <c r="Q10" s="266" t="s">
        <v>3</v>
      </c>
      <c r="R10" s="243"/>
      <c r="S10" s="243"/>
      <c r="T10" s="266"/>
    </row>
    <row r="11" spans="1:20" ht="12.75" hidden="1">
      <c r="A11" s="667" t="s">
        <v>162</v>
      </c>
      <c r="B11" s="51"/>
      <c r="C11" s="143"/>
      <c r="D11" s="144"/>
      <c r="E11" s="137"/>
      <c r="F11" s="143"/>
      <c r="G11" s="144"/>
      <c r="H11" s="137"/>
      <c r="I11" s="143"/>
      <c r="J11" s="144"/>
      <c r="K11" s="143"/>
      <c r="L11" s="144"/>
      <c r="M11" s="224"/>
      <c r="N11" s="144"/>
      <c r="O11" s="143"/>
      <c r="P11" s="144"/>
      <c r="Q11" s="266" t="s">
        <v>3</v>
      </c>
      <c r="R11" s="224"/>
      <c r="S11" s="224"/>
      <c r="T11" s="266"/>
    </row>
    <row r="12" spans="1:20" ht="51">
      <c r="A12" s="668"/>
      <c r="B12" s="51"/>
      <c r="C12" s="252" t="s">
        <v>54</v>
      </c>
      <c r="D12" s="253" t="s">
        <v>55</v>
      </c>
      <c r="E12" s="137"/>
      <c r="F12" s="252" t="s">
        <v>54</v>
      </c>
      <c r="G12" s="253" t="s">
        <v>55</v>
      </c>
      <c r="H12" s="137"/>
      <c r="I12" s="252" t="s">
        <v>54</v>
      </c>
      <c r="J12" s="253" t="s">
        <v>55</v>
      </c>
      <c r="K12" s="252" t="s">
        <v>54</v>
      </c>
      <c r="L12" s="253" t="s">
        <v>55</v>
      </c>
      <c r="M12" s="252" t="s">
        <v>54</v>
      </c>
      <c r="N12" s="253" t="s">
        <v>55</v>
      </c>
      <c r="O12" s="252" t="s">
        <v>54</v>
      </c>
      <c r="P12" s="253" t="s">
        <v>55</v>
      </c>
      <c r="Q12" s="266" t="s">
        <v>3</v>
      </c>
      <c r="R12" s="244"/>
      <c r="S12" s="244"/>
      <c r="T12" s="266"/>
    </row>
    <row r="13" spans="1:20" ht="12.75">
      <c r="A13" s="254"/>
      <c r="B13" s="51"/>
      <c r="C13" s="313"/>
      <c r="D13" s="314"/>
      <c r="E13" s="307"/>
      <c r="F13" s="313"/>
      <c r="G13" s="314"/>
      <c r="H13" s="307"/>
      <c r="I13" s="313"/>
      <c r="J13" s="314"/>
      <c r="K13" s="313"/>
      <c r="L13" s="316"/>
      <c r="M13" s="387"/>
      <c r="N13" s="314"/>
      <c r="O13" s="313"/>
      <c r="P13" s="314"/>
      <c r="Q13" s="266" t="s">
        <v>3</v>
      </c>
      <c r="R13" s="226"/>
      <c r="S13" s="226"/>
      <c r="T13" s="266"/>
    </row>
    <row r="14" spans="1:20" ht="12.75">
      <c r="A14" s="55" t="s">
        <v>33</v>
      </c>
      <c r="B14" s="51"/>
      <c r="C14" s="313"/>
      <c r="D14" s="381"/>
      <c r="E14" s="307"/>
      <c r="F14" s="313"/>
      <c r="G14" s="381"/>
      <c r="H14" s="307"/>
      <c r="I14" s="313"/>
      <c r="J14" s="381"/>
      <c r="K14" s="313"/>
      <c r="L14" s="316"/>
      <c r="M14" s="313"/>
      <c r="N14" s="381"/>
      <c r="O14" s="313"/>
      <c r="P14" s="381"/>
      <c r="Q14" s="266" t="s">
        <v>3</v>
      </c>
      <c r="R14" s="227"/>
      <c r="S14" s="245"/>
      <c r="T14" s="266"/>
    </row>
    <row r="15" spans="1:20" ht="12.75">
      <c r="A15" s="255" t="s">
        <v>95</v>
      </c>
      <c r="B15" s="51"/>
      <c r="C15" s="313"/>
      <c r="D15" s="381"/>
      <c r="E15" s="307"/>
      <c r="F15" s="313"/>
      <c r="G15" s="381"/>
      <c r="H15" s="307"/>
      <c r="I15" s="313"/>
      <c r="J15" s="381"/>
      <c r="K15" s="313"/>
      <c r="L15" s="316"/>
      <c r="M15" s="313"/>
      <c r="N15" s="381"/>
      <c r="O15" s="313"/>
      <c r="P15" s="314"/>
      <c r="Q15" s="266" t="s">
        <v>3</v>
      </c>
      <c r="R15" s="227"/>
      <c r="S15" s="245"/>
      <c r="T15" s="266"/>
    </row>
    <row r="16" spans="1:20" ht="25.5">
      <c r="A16" s="256" t="s">
        <v>96</v>
      </c>
      <c r="B16" s="51"/>
      <c r="C16" s="313"/>
      <c r="D16" s="381"/>
      <c r="E16" s="307"/>
      <c r="F16" s="313"/>
      <c r="G16" s="381"/>
      <c r="H16" s="307"/>
      <c r="I16" s="313"/>
      <c r="J16" s="381"/>
      <c r="K16" s="313"/>
      <c r="L16" s="316"/>
      <c r="M16" s="313"/>
      <c r="N16" s="381"/>
      <c r="O16" s="313"/>
      <c r="P16" s="314"/>
      <c r="Q16" s="266" t="s">
        <v>3</v>
      </c>
      <c r="R16" s="227"/>
      <c r="S16" s="245"/>
      <c r="T16" s="266"/>
    </row>
    <row r="17" spans="1:20" ht="25.5">
      <c r="A17" s="256" t="s">
        <v>68</v>
      </c>
      <c r="B17" s="51"/>
      <c r="C17" s="313"/>
      <c r="D17" s="381"/>
      <c r="E17" s="307"/>
      <c r="F17" s="313"/>
      <c r="G17" s="381"/>
      <c r="H17" s="307"/>
      <c r="I17" s="313"/>
      <c r="J17" s="381"/>
      <c r="K17" s="313"/>
      <c r="L17" s="316"/>
      <c r="M17" s="313"/>
      <c r="N17" s="381"/>
      <c r="O17" s="313"/>
      <c r="P17" s="314"/>
      <c r="Q17" s="266" t="s">
        <v>3</v>
      </c>
      <c r="R17" s="227"/>
      <c r="S17" s="245"/>
      <c r="T17" s="266"/>
    </row>
    <row r="18" spans="1:20" ht="13.5" customHeight="1">
      <c r="A18" s="255" t="s">
        <v>97</v>
      </c>
      <c r="B18" s="52"/>
      <c r="C18" s="319"/>
      <c r="D18" s="320"/>
      <c r="E18" s="308"/>
      <c r="F18" s="319"/>
      <c r="G18" s="320"/>
      <c r="H18" s="309"/>
      <c r="I18" s="319"/>
      <c r="J18" s="320"/>
      <c r="K18" s="319"/>
      <c r="L18" s="323"/>
      <c r="M18" s="319"/>
      <c r="N18" s="320"/>
      <c r="O18" s="319"/>
      <c r="P18" s="320"/>
      <c r="Q18" s="266" t="s">
        <v>3</v>
      </c>
      <c r="R18" s="231"/>
      <c r="S18" s="231"/>
      <c r="T18" s="266"/>
    </row>
    <row r="19" spans="1:20" ht="12.75" hidden="1">
      <c r="A19" s="58" t="s">
        <v>24</v>
      </c>
      <c r="B19" s="51"/>
      <c r="C19" s="382"/>
      <c r="D19" s="383"/>
      <c r="E19" s="310"/>
      <c r="F19" s="382"/>
      <c r="G19" s="383"/>
      <c r="H19" s="310"/>
      <c r="I19" s="382"/>
      <c r="J19" s="383"/>
      <c r="K19" s="382"/>
      <c r="L19" s="385"/>
      <c r="M19" s="382"/>
      <c r="N19" s="383"/>
      <c r="O19" s="382"/>
      <c r="P19" s="383"/>
      <c r="Q19" s="266" t="s">
        <v>3</v>
      </c>
      <c r="R19" s="229"/>
      <c r="S19" s="229"/>
      <c r="T19" s="266"/>
    </row>
    <row r="20" spans="1:20" s="37" customFormat="1" ht="12.75">
      <c r="A20" s="66" t="s">
        <v>34</v>
      </c>
      <c r="B20" s="55"/>
      <c r="C20" s="325">
        <f>SUM(C15:C19)</f>
        <v>0</v>
      </c>
      <c r="D20" s="326">
        <f>SUM(D15:D19)</f>
        <v>0</v>
      </c>
      <c r="E20" s="311"/>
      <c r="F20" s="325">
        <f>SUM(F15:F19)</f>
        <v>0</v>
      </c>
      <c r="G20" s="326">
        <f>SUM(G15:G19)</f>
        <v>0</v>
      </c>
      <c r="H20" s="312"/>
      <c r="I20" s="325">
        <f aca="true" t="shared" si="0" ref="I20:P20">SUM(I15:I19)</f>
        <v>0</v>
      </c>
      <c r="J20" s="326">
        <f t="shared" si="0"/>
        <v>0</v>
      </c>
      <c r="K20" s="325">
        <f>SUM(K15:K19)</f>
        <v>0</v>
      </c>
      <c r="L20" s="326">
        <f t="shared" si="0"/>
        <v>0</v>
      </c>
      <c r="M20" s="325">
        <f t="shared" si="0"/>
        <v>0</v>
      </c>
      <c r="N20" s="326">
        <f t="shared" si="0"/>
        <v>0</v>
      </c>
      <c r="O20" s="325">
        <f t="shared" si="0"/>
        <v>0</v>
      </c>
      <c r="P20" s="326">
        <f t="shared" si="0"/>
        <v>0</v>
      </c>
      <c r="Q20" s="266" t="s">
        <v>3</v>
      </c>
      <c r="R20" s="246"/>
      <c r="S20" s="246"/>
      <c r="T20" s="266"/>
    </row>
    <row r="21" spans="1:20" ht="12.75">
      <c r="A21" s="52"/>
      <c r="B21" s="51"/>
      <c r="C21" s="313"/>
      <c r="D21" s="314"/>
      <c r="E21" s="270"/>
      <c r="F21" s="313"/>
      <c r="G21" s="314"/>
      <c r="H21" s="270"/>
      <c r="I21" s="313"/>
      <c r="J21" s="314"/>
      <c r="K21" s="313"/>
      <c r="L21" s="316"/>
      <c r="M21" s="313"/>
      <c r="N21" s="314"/>
      <c r="O21" s="313"/>
      <c r="P21" s="314"/>
      <c r="Q21" s="266" t="s">
        <v>3</v>
      </c>
      <c r="R21" s="226"/>
      <c r="S21" s="226"/>
      <c r="T21" s="266"/>
    </row>
    <row r="22" spans="1:20" ht="25.5">
      <c r="A22" s="65" t="s">
        <v>93</v>
      </c>
      <c r="B22" s="51"/>
      <c r="C22" s="313"/>
      <c r="D22" s="314"/>
      <c r="E22" s="315"/>
      <c r="F22" s="313"/>
      <c r="G22" s="314"/>
      <c r="H22" s="315"/>
      <c r="I22" s="313"/>
      <c r="J22" s="314"/>
      <c r="K22" s="313"/>
      <c r="L22" s="316"/>
      <c r="M22" s="313"/>
      <c r="N22" s="314"/>
      <c r="O22" s="317"/>
      <c r="P22" s="318"/>
      <c r="Q22" s="266" t="s">
        <v>3</v>
      </c>
      <c r="R22" s="226"/>
      <c r="S22" s="226"/>
      <c r="T22" s="266"/>
    </row>
    <row r="23" spans="1:20" ht="25.5">
      <c r="A23" s="256" t="s">
        <v>98</v>
      </c>
      <c r="B23" s="51"/>
      <c r="C23" s="313">
        <v>0</v>
      </c>
      <c r="D23" s="314">
        <v>72834</v>
      </c>
      <c r="E23" s="315"/>
      <c r="F23" s="313">
        <v>0</v>
      </c>
      <c r="G23" s="314">
        <v>71834</v>
      </c>
      <c r="H23" s="315"/>
      <c r="I23" s="313">
        <v>0</v>
      </c>
      <c r="J23" s="314">
        <v>55834</v>
      </c>
      <c r="K23" s="313">
        <v>0</v>
      </c>
      <c r="L23" s="316">
        <v>0</v>
      </c>
      <c r="M23" s="313">
        <v>0</v>
      </c>
      <c r="N23" s="314">
        <v>0</v>
      </c>
      <c r="O23" s="313">
        <f>+I23+K23+M23</f>
        <v>0</v>
      </c>
      <c r="P23" s="314">
        <f>+J23+L23+N23</f>
        <v>55834</v>
      </c>
      <c r="Q23" s="266" t="s">
        <v>3</v>
      </c>
      <c r="R23" s="226"/>
      <c r="S23" s="226"/>
      <c r="T23" s="266"/>
    </row>
    <row r="24" spans="1:20" ht="12.75">
      <c r="A24" s="255" t="s">
        <v>99</v>
      </c>
      <c r="B24" s="51"/>
      <c r="C24" s="313"/>
      <c r="D24" s="314"/>
      <c r="E24" s="315"/>
      <c r="F24" s="313"/>
      <c r="G24" s="314"/>
      <c r="H24" s="315"/>
      <c r="I24" s="313"/>
      <c r="J24" s="314"/>
      <c r="K24" s="313"/>
      <c r="L24" s="316"/>
      <c r="M24" s="313"/>
      <c r="N24" s="314"/>
      <c r="O24" s="313"/>
      <c r="P24" s="314"/>
      <c r="Q24" s="266" t="s">
        <v>3</v>
      </c>
      <c r="R24" s="226"/>
      <c r="S24" s="226"/>
      <c r="T24" s="266"/>
    </row>
    <row r="25" spans="1:20" ht="12.75">
      <c r="A25" s="255" t="s">
        <v>100</v>
      </c>
      <c r="B25" s="51"/>
      <c r="C25" s="313"/>
      <c r="D25" s="314"/>
      <c r="E25" s="315"/>
      <c r="F25" s="313"/>
      <c r="G25" s="314"/>
      <c r="H25" s="315"/>
      <c r="I25" s="313"/>
      <c r="J25" s="314"/>
      <c r="K25" s="313"/>
      <c r="L25" s="316"/>
      <c r="M25" s="313"/>
      <c r="N25" s="314"/>
      <c r="O25" s="313"/>
      <c r="P25" s="314"/>
      <c r="Q25" s="266" t="s">
        <v>3</v>
      </c>
      <c r="R25" s="226"/>
      <c r="S25" s="226"/>
      <c r="T25" s="266"/>
    </row>
    <row r="26" spans="1:20" ht="12.75">
      <c r="A26" s="255" t="s">
        <v>101</v>
      </c>
      <c r="B26" s="51"/>
      <c r="C26" s="313"/>
      <c r="D26" s="314"/>
      <c r="E26" s="315"/>
      <c r="F26" s="313"/>
      <c r="G26" s="314"/>
      <c r="H26" s="315"/>
      <c r="I26" s="313"/>
      <c r="J26" s="314"/>
      <c r="K26" s="313"/>
      <c r="L26" s="316"/>
      <c r="M26" s="313"/>
      <c r="N26" s="314"/>
      <c r="O26" s="313"/>
      <c r="P26" s="314"/>
      <c r="Q26" s="266" t="s">
        <v>3</v>
      </c>
      <c r="R26" s="226"/>
      <c r="S26" s="226"/>
      <c r="T26" s="266"/>
    </row>
    <row r="27" spans="1:20" ht="25.5">
      <c r="A27" s="256" t="s">
        <v>102</v>
      </c>
      <c r="B27" s="51"/>
      <c r="C27" s="313"/>
      <c r="D27" s="314"/>
      <c r="E27" s="315"/>
      <c r="F27" s="313"/>
      <c r="G27" s="314"/>
      <c r="H27" s="315"/>
      <c r="I27" s="313"/>
      <c r="J27" s="314"/>
      <c r="K27" s="313"/>
      <c r="L27" s="316"/>
      <c r="M27" s="313"/>
      <c r="N27" s="314"/>
      <c r="O27" s="313"/>
      <c r="P27" s="314"/>
      <c r="Q27" s="266" t="s">
        <v>3</v>
      </c>
      <c r="R27" s="226"/>
      <c r="S27" s="226"/>
      <c r="T27" s="266"/>
    </row>
    <row r="28" spans="1:20" ht="12.75">
      <c r="A28" s="255" t="s">
        <v>103</v>
      </c>
      <c r="B28" s="51"/>
      <c r="C28" s="313"/>
      <c r="D28" s="314"/>
      <c r="E28" s="315"/>
      <c r="F28" s="313"/>
      <c r="G28" s="314"/>
      <c r="H28" s="315"/>
      <c r="I28" s="313"/>
      <c r="J28" s="314"/>
      <c r="K28" s="313"/>
      <c r="L28" s="316"/>
      <c r="M28" s="313"/>
      <c r="N28" s="314"/>
      <c r="O28" s="313"/>
      <c r="P28" s="314"/>
      <c r="Q28" s="266" t="s">
        <v>3</v>
      </c>
      <c r="R28" s="226"/>
      <c r="S28" s="226"/>
      <c r="T28" s="266"/>
    </row>
    <row r="29" spans="1:20" ht="25.5">
      <c r="A29" s="256" t="s">
        <v>104</v>
      </c>
      <c r="B29" s="51"/>
      <c r="C29" s="313"/>
      <c r="D29" s="314"/>
      <c r="E29" s="315"/>
      <c r="F29" s="313"/>
      <c r="G29" s="314"/>
      <c r="H29" s="315"/>
      <c r="I29" s="313"/>
      <c r="J29" s="314"/>
      <c r="K29" s="313"/>
      <c r="L29" s="316"/>
      <c r="M29" s="313"/>
      <c r="N29" s="314"/>
      <c r="O29" s="313"/>
      <c r="P29" s="314"/>
      <c r="Q29" s="266" t="s">
        <v>3</v>
      </c>
      <c r="R29" s="226"/>
      <c r="S29" s="226"/>
      <c r="T29" s="266"/>
    </row>
    <row r="30" spans="1:20" ht="27.75" customHeight="1">
      <c r="A30" s="256" t="s">
        <v>105</v>
      </c>
      <c r="B30" s="52"/>
      <c r="C30" s="319"/>
      <c r="D30" s="320"/>
      <c r="E30" s="321"/>
      <c r="F30" s="319"/>
      <c r="G30" s="320"/>
      <c r="H30" s="322"/>
      <c r="I30" s="319"/>
      <c r="J30" s="320"/>
      <c r="K30" s="319"/>
      <c r="L30" s="323"/>
      <c r="M30" s="319"/>
      <c r="N30" s="320"/>
      <c r="O30" s="313"/>
      <c r="P30" s="324"/>
      <c r="Q30" s="266" t="s">
        <v>3</v>
      </c>
      <c r="R30" s="231"/>
      <c r="S30" s="231"/>
      <c r="T30" s="266"/>
    </row>
    <row r="31" spans="1:20" ht="12.75">
      <c r="A31" s="66" t="s">
        <v>41</v>
      </c>
      <c r="B31" s="55"/>
      <c r="C31" s="325">
        <f>SUM(C23:C30)</f>
        <v>0</v>
      </c>
      <c r="D31" s="326">
        <f>SUM(D23:D30)</f>
        <v>72834</v>
      </c>
      <c r="E31" s="327"/>
      <c r="F31" s="325">
        <f>SUM(F23:F30)</f>
        <v>0</v>
      </c>
      <c r="G31" s="326">
        <f>SUM(G23:G30)</f>
        <v>71834</v>
      </c>
      <c r="H31" s="328"/>
      <c r="I31" s="325">
        <f aca="true" t="shared" si="1" ref="I31:P31">SUM(I23:I30)</f>
        <v>0</v>
      </c>
      <c r="J31" s="326">
        <f t="shared" si="1"/>
        <v>55834</v>
      </c>
      <c r="K31" s="329">
        <f t="shared" si="1"/>
        <v>0</v>
      </c>
      <c r="L31" s="330">
        <f t="shared" si="1"/>
        <v>0</v>
      </c>
      <c r="M31" s="325">
        <f t="shared" si="1"/>
        <v>0</v>
      </c>
      <c r="N31" s="326">
        <f t="shared" si="1"/>
        <v>0</v>
      </c>
      <c r="O31" s="329">
        <f t="shared" si="1"/>
        <v>0</v>
      </c>
      <c r="P31" s="326">
        <f t="shared" si="1"/>
        <v>55834</v>
      </c>
      <c r="Q31" s="266" t="s">
        <v>3</v>
      </c>
      <c r="R31" s="246"/>
      <c r="S31" s="246"/>
      <c r="T31" s="266"/>
    </row>
    <row r="32" spans="1:20" ht="12.75">
      <c r="A32" s="52"/>
      <c r="B32" s="51"/>
      <c r="C32" s="313"/>
      <c r="D32" s="314"/>
      <c r="E32" s="51"/>
      <c r="F32" s="313"/>
      <c r="G32" s="314"/>
      <c r="H32" s="51"/>
      <c r="I32" s="313"/>
      <c r="J32" s="314"/>
      <c r="K32" s="313"/>
      <c r="L32" s="316"/>
      <c r="M32" s="313"/>
      <c r="N32" s="314"/>
      <c r="O32" s="313"/>
      <c r="P32" s="314"/>
      <c r="Q32" s="266" t="s">
        <v>3</v>
      </c>
      <c r="R32" s="226"/>
      <c r="S32" s="226"/>
      <c r="T32" s="266"/>
    </row>
    <row r="33" spans="1:20" ht="25.5">
      <c r="A33" s="65" t="s">
        <v>94</v>
      </c>
      <c r="B33" s="51"/>
      <c r="C33" s="313"/>
      <c r="D33" s="314"/>
      <c r="E33" s="307"/>
      <c r="F33" s="313"/>
      <c r="G33" s="314"/>
      <c r="H33" s="307"/>
      <c r="I33" s="313"/>
      <c r="J33" s="314"/>
      <c r="K33" s="313"/>
      <c r="L33" s="316"/>
      <c r="M33" s="313"/>
      <c r="N33" s="314"/>
      <c r="O33" s="313"/>
      <c r="P33" s="314"/>
      <c r="Q33" s="266" t="s">
        <v>3</v>
      </c>
      <c r="R33" s="226"/>
      <c r="S33" s="226"/>
      <c r="T33" s="266"/>
    </row>
    <row r="34" spans="1:20" ht="38.25">
      <c r="A34" s="256" t="s">
        <v>106</v>
      </c>
      <c r="B34" s="51"/>
      <c r="C34" s="313"/>
      <c r="D34" s="314"/>
      <c r="E34" s="307"/>
      <c r="F34" s="313"/>
      <c r="G34" s="314"/>
      <c r="H34" s="307"/>
      <c r="I34" s="313"/>
      <c r="J34" s="314"/>
      <c r="K34" s="313"/>
      <c r="L34" s="316"/>
      <c r="M34" s="313"/>
      <c r="N34" s="314"/>
      <c r="O34" s="313"/>
      <c r="P34" s="314"/>
      <c r="Q34" s="266" t="s">
        <v>3</v>
      </c>
      <c r="R34" s="226"/>
      <c r="S34" s="226"/>
      <c r="T34" s="266"/>
    </row>
    <row r="35" spans="1:20" ht="12.75">
      <c r="A35" s="255" t="s">
        <v>107</v>
      </c>
      <c r="B35" s="51"/>
      <c r="C35" s="313"/>
      <c r="D35" s="314"/>
      <c r="E35" s="307"/>
      <c r="F35" s="313"/>
      <c r="G35" s="314"/>
      <c r="H35" s="307"/>
      <c r="I35" s="313"/>
      <c r="J35" s="314"/>
      <c r="K35" s="313"/>
      <c r="L35" s="316"/>
      <c r="M35" s="313"/>
      <c r="N35" s="314"/>
      <c r="O35" s="313"/>
      <c r="P35" s="314"/>
      <c r="Q35" s="266" t="s">
        <v>3</v>
      </c>
      <c r="R35" s="226"/>
      <c r="S35" s="226"/>
      <c r="T35" s="266"/>
    </row>
    <row r="36" spans="1:20" ht="38.25">
      <c r="A36" s="256" t="s">
        <v>155</v>
      </c>
      <c r="B36" s="51"/>
      <c r="C36" s="313"/>
      <c r="D36" s="314"/>
      <c r="E36" s="307"/>
      <c r="F36" s="313"/>
      <c r="G36" s="314"/>
      <c r="H36" s="307"/>
      <c r="I36" s="313"/>
      <c r="J36" s="314"/>
      <c r="K36" s="313"/>
      <c r="L36" s="316"/>
      <c r="M36" s="313"/>
      <c r="N36" s="314"/>
      <c r="O36" s="313"/>
      <c r="P36" s="314"/>
      <c r="Q36" s="266" t="s">
        <v>3</v>
      </c>
      <c r="R36" s="226"/>
      <c r="S36" s="226"/>
      <c r="T36" s="266"/>
    </row>
    <row r="37" spans="1:20" ht="38.25">
      <c r="A37" s="256" t="s">
        <v>109</v>
      </c>
      <c r="B37" s="51"/>
      <c r="C37" s="313"/>
      <c r="D37" s="314"/>
      <c r="E37" s="307"/>
      <c r="F37" s="313"/>
      <c r="G37" s="314"/>
      <c r="H37" s="307"/>
      <c r="I37" s="313"/>
      <c r="J37" s="314"/>
      <c r="K37" s="313"/>
      <c r="L37" s="316"/>
      <c r="M37" s="313"/>
      <c r="N37" s="314"/>
      <c r="O37" s="313"/>
      <c r="P37" s="314"/>
      <c r="Q37" s="266" t="s">
        <v>3</v>
      </c>
      <c r="R37" s="226"/>
      <c r="S37" s="226"/>
      <c r="T37" s="266"/>
    </row>
    <row r="38" spans="1:20" ht="25.5">
      <c r="A38" s="256" t="s">
        <v>110</v>
      </c>
      <c r="B38" s="51"/>
      <c r="C38" s="313"/>
      <c r="D38" s="314"/>
      <c r="E38" s="307"/>
      <c r="F38" s="313"/>
      <c r="G38" s="314"/>
      <c r="H38" s="307"/>
      <c r="I38" s="313"/>
      <c r="J38" s="314"/>
      <c r="K38" s="313"/>
      <c r="L38" s="316"/>
      <c r="M38" s="313"/>
      <c r="N38" s="314"/>
      <c r="O38" s="313"/>
      <c r="P38" s="314"/>
      <c r="Q38" s="266" t="s">
        <v>3</v>
      </c>
      <c r="R38" s="226"/>
      <c r="S38" s="226"/>
      <c r="T38" s="266"/>
    </row>
    <row r="39" spans="1:20" ht="25.5">
      <c r="A39" s="256" t="s">
        <v>156</v>
      </c>
      <c r="B39" s="51"/>
      <c r="C39" s="313"/>
      <c r="D39" s="314"/>
      <c r="E39" s="307"/>
      <c r="F39" s="313"/>
      <c r="G39" s="314"/>
      <c r="H39" s="307"/>
      <c r="I39" s="313"/>
      <c r="J39" s="314"/>
      <c r="K39" s="313"/>
      <c r="L39" s="316"/>
      <c r="M39" s="313"/>
      <c r="N39" s="314"/>
      <c r="O39" s="313"/>
      <c r="P39" s="314"/>
      <c r="Q39" s="266" t="s">
        <v>3</v>
      </c>
      <c r="R39" s="226"/>
      <c r="S39" s="226"/>
      <c r="T39" s="266"/>
    </row>
    <row r="40" spans="1:20" ht="12.75">
      <c r="A40" s="255" t="s">
        <v>111</v>
      </c>
      <c r="B40" s="51"/>
      <c r="C40" s="313"/>
      <c r="D40" s="314"/>
      <c r="E40" s="307"/>
      <c r="F40" s="313"/>
      <c r="G40" s="314"/>
      <c r="H40" s="307"/>
      <c r="I40" s="313"/>
      <c r="J40" s="314"/>
      <c r="K40" s="313"/>
      <c r="L40" s="316"/>
      <c r="M40" s="313"/>
      <c r="N40" s="314"/>
      <c r="O40" s="313"/>
      <c r="P40" s="314"/>
      <c r="Q40" s="266" t="s">
        <v>3</v>
      </c>
      <c r="R40" s="226"/>
      <c r="S40" s="226"/>
      <c r="T40" s="266"/>
    </row>
    <row r="41" spans="1:20" ht="12.75" hidden="1">
      <c r="A41" s="58" t="s">
        <v>43</v>
      </c>
      <c r="B41" s="51"/>
      <c r="C41" s="321"/>
      <c r="D41" s="384"/>
      <c r="E41" s="310"/>
      <c r="F41" s="321"/>
      <c r="G41" s="384"/>
      <c r="H41" s="310"/>
      <c r="I41" s="321"/>
      <c r="J41" s="384"/>
      <c r="K41" s="321"/>
      <c r="L41" s="386"/>
      <c r="M41" s="321"/>
      <c r="N41" s="384"/>
      <c r="O41" s="321">
        <f>K41+I41+M41</f>
        <v>0</v>
      </c>
      <c r="P41" s="384">
        <f>N41+J41+L41</f>
        <v>0</v>
      </c>
      <c r="Q41" s="266" t="s">
        <v>3</v>
      </c>
      <c r="R41" s="231"/>
      <c r="S41" s="231"/>
      <c r="T41" s="266"/>
    </row>
    <row r="42" spans="1:20" ht="12.75" hidden="1">
      <c r="A42" s="58" t="s">
        <v>44</v>
      </c>
      <c r="B42" s="51"/>
      <c r="C42" s="382"/>
      <c r="D42" s="383"/>
      <c r="E42" s="310"/>
      <c r="F42" s="382"/>
      <c r="G42" s="383"/>
      <c r="H42" s="310"/>
      <c r="I42" s="382"/>
      <c r="J42" s="383"/>
      <c r="K42" s="382"/>
      <c r="L42" s="385"/>
      <c r="M42" s="382"/>
      <c r="N42" s="383"/>
      <c r="O42" s="382">
        <f>K42+I42+M42</f>
        <v>0</v>
      </c>
      <c r="P42" s="383">
        <f>N42+J42+L42</f>
        <v>0</v>
      </c>
      <c r="Q42" s="266" t="s">
        <v>3</v>
      </c>
      <c r="R42" s="229"/>
      <c r="S42" s="229"/>
      <c r="T42" s="266"/>
    </row>
    <row r="43" spans="1:20" ht="12.75">
      <c r="A43" s="66" t="s">
        <v>45</v>
      </c>
      <c r="B43" s="55"/>
      <c r="C43" s="325">
        <f>SUM(C34:C40)</f>
        <v>0</v>
      </c>
      <c r="D43" s="326">
        <f>SUM(D34:D40)</f>
        <v>0</v>
      </c>
      <c r="E43" s="311"/>
      <c r="F43" s="325">
        <f>SUM(F34:F40)</f>
        <v>0</v>
      </c>
      <c r="G43" s="326">
        <f>SUM(G34:G40)</f>
        <v>0</v>
      </c>
      <c r="H43" s="312"/>
      <c r="I43" s="325">
        <f aca="true" t="shared" si="2" ref="I43:P43">SUM(I34:I40)</f>
        <v>0</v>
      </c>
      <c r="J43" s="326">
        <f t="shared" si="2"/>
        <v>0</v>
      </c>
      <c r="K43" s="325">
        <f t="shared" si="2"/>
        <v>0</v>
      </c>
      <c r="L43" s="330">
        <f t="shared" si="2"/>
        <v>0</v>
      </c>
      <c r="M43" s="325">
        <f t="shared" si="2"/>
        <v>0</v>
      </c>
      <c r="N43" s="326">
        <f t="shared" si="2"/>
        <v>0</v>
      </c>
      <c r="O43" s="325">
        <f t="shared" si="2"/>
        <v>0</v>
      </c>
      <c r="P43" s="326">
        <f t="shared" si="2"/>
        <v>0</v>
      </c>
      <c r="Q43" s="266" t="s">
        <v>3</v>
      </c>
      <c r="R43" s="246"/>
      <c r="S43" s="246"/>
      <c r="T43" s="266"/>
    </row>
    <row r="44" spans="1:20" ht="13.5" thickBo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388"/>
      <c r="L44" s="388"/>
      <c r="M44" s="389"/>
      <c r="N44" s="51"/>
      <c r="O44" s="51"/>
      <c r="P44" s="51"/>
      <c r="Q44" s="266" t="s">
        <v>3</v>
      </c>
      <c r="R44" s="226"/>
      <c r="S44" s="226"/>
      <c r="T44" s="266"/>
    </row>
    <row r="45" spans="1:20" s="38" customFormat="1" ht="13.5" thickBot="1">
      <c r="A45" s="129" t="s">
        <v>53</v>
      </c>
      <c r="B45" s="130"/>
      <c r="C45" s="331">
        <f>C20+C31+C43</f>
        <v>0</v>
      </c>
      <c r="D45" s="271">
        <f>D20+D31+D43</f>
        <v>72834</v>
      </c>
      <c r="E45" s="130"/>
      <c r="F45" s="331">
        <f>F20+F31+F43</f>
        <v>0</v>
      </c>
      <c r="G45" s="271">
        <f>G20+G31+G43</f>
        <v>71834</v>
      </c>
      <c r="H45" s="130"/>
      <c r="I45" s="331">
        <f aca="true" t="shared" si="3" ref="I45:P45">I20+I31+I43</f>
        <v>0</v>
      </c>
      <c r="J45" s="271">
        <f t="shared" si="3"/>
        <v>55834</v>
      </c>
      <c r="K45" s="331">
        <f t="shared" si="3"/>
        <v>0</v>
      </c>
      <c r="L45" s="271">
        <f t="shared" si="3"/>
        <v>0</v>
      </c>
      <c r="M45" s="331">
        <f t="shared" si="3"/>
        <v>0</v>
      </c>
      <c r="N45" s="271">
        <f t="shared" si="3"/>
        <v>0</v>
      </c>
      <c r="O45" s="331">
        <f t="shared" si="3"/>
        <v>0</v>
      </c>
      <c r="P45" s="271">
        <f t="shared" si="3"/>
        <v>55834</v>
      </c>
      <c r="Q45" s="266" t="s">
        <v>77</v>
      </c>
      <c r="R45" s="71"/>
      <c r="S45" s="72"/>
      <c r="T45" s="266"/>
    </row>
    <row r="46" spans="1:20" s="38" customFormat="1" ht="15">
      <c r="A46" s="671"/>
      <c r="B46" s="619"/>
      <c r="C46" s="619"/>
      <c r="D46" s="619"/>
      <c r="E46" s="619"/>
      <c r="F46" s="619"/>
      <c r="G46" s="619"/>
      <c r="H46" s="619"/>
      <c r="I46" s="619"/>
      <c r="J46" s="619"/>
      <c r="K46" s="619"/>
      <c r="L46" s="619"/>
      <c r="M46" s="619"/>
      <c r="N46" s="619"/>
      <c r="O46" s="619"/>
      <c r="P46" s="619"/>
      <c r="Q46" s="275"/>
      <c r="R46" s="247"/>
      <c r="S46" s="247"/>
      <c r="T46" s="266"/>
    </row>
    <row r="47" spans="1:20" s="38" customFormat="1" ht="15.75" hidden="1">
      <c r="A47" s="41" t="s">
        <v>21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248"/>
      <c r="S47" s="248"/>
      <c r="T47" s="266"/>
    </row>
    <row r="48" spans="1:20" s="38" customFormat="1" ht="15.75" hidden="1">
      <c r="A48" s="42" t="e">
        <f>+#REF!</f>
        <v>#REF!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248"/>
      <c r="S48" s="248"/>
      <c r="T48" s="266"/>
    </row>
    <row r="49" spans="1:20" s="38" customFormat="1" ht="12.75" hidden="1">
      <c r="A49" s="43" t="s">
        <v>173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248"/>
      <c r="S49" s="248"/>
      <c r="T49" s="266"/>
    </row>
    <row r="50" spans="1:20" s="38" customFormat="1" ht="12.75" hidden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249"/>
      <c r="S50" s="249"/>
      <c r="T50" s="266"/>
    </row>
    <row r="51" spans="18:20" ht="12.75" hidden="1">
      <c r="R51" s="249"/>
      <c r="S51" s="249"/>
      <c r="T51" s="266"/>
    </row>
    <row r="52" spans="1:20" ht="12.75" hidden="1">
      <c r="A52" s="212" t="s">
        <v>184</v>
      </c>
      <c r="B52" s="51"/>
      <c r="C52" s="135" t="e">
        <f>+#REF!</f>
        <v>#REF!</v>
      </c>
      <c r="D52" s="136"/>
      <c r="E52" s="137"/>
      <c r="F52" s="135" t="e">
        <f>+#REF!</f>
        <v>#REF!</v>
      </c>
      <c r="G52" s="136"/>
      <c r="H52" s="137"/>
      <c r="I52" s="138" t="e">
        <f>+#REF!</f>
        <v>#REF!</v>
      </c>
      <c r="J52" s="136"/>
      <c r="K52" s="138" t="e">
        <f>+#REF!</f>
        <v>#REF!</v>
      </c>
      <c r="L52" s="233"/>
      <c r="M52" s="233"/>
      <c r="N52" s="136"/>
      <c r="O52" s="138" t="e">
        <f>+#REF!</f>
        <v>#REF!</v>
      </c>
      <c r="P52" s="136"/>
      <c r="Q52" s="139"/>
      <c r="R52" s="242"/>
      <c r="S52" s="243"/>
      <c r="T52" s="266"/>
    </row>
    <row r="53" spans="2:20" ht="12.75" hidden="1">
      <c r="B53" s="51"/>
      <c r="C53" s="140" t="e">
        <f>+#REF!</f>
        <v>#REF!</v>
      </c>
      <c r="D53" s="141"/>
      <c r="E53" s="137"/>
      <c r="F53" s="140" t="e">
        <f>+#REF!</f>
        <v>#REF!</v>
      </c>
      <c r="G53" s="142"/>
      <c r="H53" s="137"/>
      <c r="I53" s="140" t="e">
        <f>+#REF!</f>
        <v>#REF!</v>
      </c>
      <c r="J53" s="142"/>
      <c r="K53" s="140" t="s">
        <v>175</v>
      </c>
      <c r="L53" s="223"/>
      <c r="M53" s="223"/>
      <c r="N53" s="142"/>
      <c r="O53" s="140" t="e">
        <f>+#REF!</f>
        <v>#REF!</v>
      </c>
      <c r="P53" s="142"/>
      <c r="Q53" s="139"/>
      <c r="R53" s="243"/>
      <c r="S53" s="243"/>
      <c r="T53" s="266"/>
    </row>
    <row r="54" spans="1:20" ht="12.75" hidden="1">
      <c r="A54" s="669" t="s">
        <v>31</v>
      </c>
      <c r="B54" s="51"/>
      <c r="C54" s="143"/>
      <c r="D54" s="144" t="s">
        <v>195</v>
      </c>
      <c r="E54" s="137"/>
      <c r="F54" s="143"/>
      <c r="G54" s="144" t="s">
        <v>195</v>
      </c>
      <c r="H54" s="137"/>
      <c r="I54" s="143"/>
      <c r="J54" s="144" t="s">
        <v>195</v>
      </c>
      <c r="K54" s="143"/>
      <c r="L54" s="224"/>
      <c r="M54" s="224"/>
      <c r="N54" s="144" t="s">
        <v>195</v>
      </c>
      <c r="O54" s="143"/>
      <c r="P54" s="144" t="s">
        <v>195</v>
      </c>
      <c r="Q54" s="139"/>
      <c r="R54" s="224"/>
      <c r="S54" s="224"/>
      <c r="T54" s="266"/>
    </row>
    <row r="55" spans="1:20" ht="12.75" hidden="1">
      <c r="A55" s="670"/>
      <c r="B55" s="51"/>
      <c r="C55" s="145" t="s">
        <v>117</v>
      </c>
      <c r="D55" s="146" t="s">
        <v>32</v>
      </c>
      <c r="E55" s="137"/>
      <c r="F55" s="145" t="s">
        <v>117</v>
      </c>
      <c r="G55" s="146" t="s">
        <v>32</v>
      </c>
      <c r="H55" s="137"/>
      <c r="I55" s="145" t="s">
        <v>117</v>
      </c>
      <c r="J55" s="146" t="s">
        <v>32</v>
      </c>
      <c r="K55" s="145" t="s">
        <v>117</v>
      </c>
      <c r="L55" s="225"/>
      <c r="M55" s="225"/>
      <c r="N55" s="146" t="s">
        <v>32</v>
      </c>
      <c r="O55" s="145" t="s">
        <v>117</v>
      </c>
      <c r="P55" s="146" t="s">
        <v>32</v>
      </c>
      <c r="Q55" s="139"/>
      <c r="R55" s="244"/>
      <c r="S55" s="244"/>
      <c r="T55" s="266"/>
    </row>
    <row r="56" spans="1:20" ht="12.75" hidden="1">
      <c r="A56" s="52"/>
      <c r="B56" s="51"/>
      <c r="C56" s="53"/>
      <c r="D56" s="54"/>
      <c r="E56" s="51"/>
      <c r="F56" s="53"/>
      <c r="G56" s="54"/>
      <c r="H56" s="51"/>
      <c r="I56" s="53"/>
      <c r="J56" s="54"/>
      <c r="K56" s="53"/>
      <c r="L56" s="226"/>
      <c r="M56" s="226"/>
      <c r="N56" s="54"/>
      <c r="O56" s="53"/>
      <c r="P56" s="54"/>
      <c r="R56" s="226"/>
      <c r="S56" s="226"/>
      <c r="T56" s="266"/>
    </row>
    <row r="57" spans="1:20" ht="12.75" hidden="1">
      <c r="A57" s="55" t="s">
        <v>33</v>
      </c>
      <c r="B57" s="51"/>
      <c r="C57" s="56"/>
      <c r="D57" s="57"/>
      <c r="E57" s="51"/>
      <c r="F57" s="56"/>
      <c r="G57" s="57"/>
      <c r="H57" s="51"/>
      <c r="I57" s="56"/>
      <c r="J57" s="57"/>
      <c r="K57" s="56"/>
      <c r="L57" s="227"/>
      <c r="M57" s="227"/>
      <c r="N57" s="57"/>
      <c r="O57" s="56"/>
      <c r="P57" s="57"/>
      <c r="R57" s="227"/>
      <c r="S57" s="245"/>
      <c r="T57" s="266"/>
    </row>
    <row r="58" spans="1:20" ht="12.75" hidden="1">
      <c r="A58" s="123" t="s">
        <v>25</v>
      </c>
      <c r="B58" s="52"/>
      <c r="C58" s="124"/>
      <c r="D58" s="125"/>
      <c r="E58" s="127"/>
      <c r="F58" s="124"/>
      <c r="G58" s="125"/>
      <c r="H58" s="127"/>
      <c r="I58" s="124"/>
      <c r="J58" s="125"/>
      <c r="K58" s="124"/>
      <c r="L58" s="228"/>
      <c r="M58" s="228"/>
      <c r="N58" s="125"/>
      <c r="O58" s="124">
        <f>K58+I58</f>
        <v>0</v>
      </c>
      <c r="P58" s="125">
        <f>N58+J58</f>
        <v>0</v>
      </c>
      <c r="R58" s="231"/>
      <c r="S58" s="231"/>
      <c r="T58" s="266"/>
    </row>
    <row r="59" spans="1:20" ht="10.5" customHeight="1" hidden="1">
      <c r="A59" s="58" t="s">
        <v>24</v>
      </c>
      <c r="B59" s="51"/>
      <c r="C59" s="62"/>
      <c r="D59" s="63"/>
      <c r="E59" s="61"/>
      <c r="F59" s="62"/>
      <c r="G59" s="63"/>
      <c r="H59" s="61"/>
      <c r="I59" s="62"/>
      <c r="J59" s="63"/>
      <c r="K59" s="62"/>
      <c r="L59" s="229"/>
      <c r="M59" s="229"/>
      <c r="N59" s="63"/>
      <c r="O59" s="62"/>
      <c r="P59" s="63"/>
      <c r="R59" s="229"/>
      <c r="S59" s="229"/>
      <c r="T59" s="266"/>
    </row>
    <row r="60" spans="1:20" ht="12.75" hidden="1">
      <c r="A60" s="66" t="s">
        <v>34</v>
      </c>
      <c r="B60" s="55"/>
      <c r="C60" s="67">
        <f>SUM(C58:C59)</f>
        <v>0</v>
      </c>
      <c r="D60" s="68">
        <f>SUM(D58:D59)</f>
        <v>0</v>
      </c>
      <c r="E60" s="126"/>
      <c r="F60" s="67">
        <f>SUM(F58:F59)</f>
        <v>0</v>
      </c>
      <c r="G60" s="68">
        <f>SUM(G58:G59)</f>
        <v>0</v>
      </c>
      <c r="H60" s="126"/>
      <c r="I60" s="67">
        <f aca="true" t="shared" si="4" ref="I60:P60">SUM(I58:I59)</f>
        <v>0</v>
      </c>
      <c r="J60" s="68">
        <f t="shared" si="4"/>
        <v>0</v>
      </c>
      <c r="K60" s="67">
        <f t="shared" si="4"/>
        <v>0</v>
      </c>
      <c r="L60" s="230"/>
      <c r="M60" s="230"/>
      <c r="N60" s="68">
        <f t="shared" si="4"/>
        <v>0</v>
      </c>
      <c r="O60" s="67">
        <f t="shared" si="4"/>
        <v>0</v>
      </c>
      <c r="P60" s="68">
        <f t="shared" si="4"/>
        <v>0</v>
      </c>
      <c r="Q60" s="37"/>
      <c r="R60" s="246"/>
      <c r="S60" s="246"/>
      <c r="T60" s="266"/>
    </row>
    <row r="61" spans="1:20" ht="12.75" hidden="1">
      <c r="A61" s="52"/>
      <c r="B61" s="51"/>
      <c r="C61" s="53"/>
      <c r="D61" s="54"/>
      <c r="E61" s="51"/>
      <c r="F61" s="53"/>
      <c r="G61" s="54"/>
      <c r="H61" s="51"/>
      <c r="I61" s="53"/>
      <c r="J61" s="54"/>
      <c r="K61" s="53"/>
      <c r="L61" s="226"/>
      <c r="M61" s="226"/>
      <c r="N61" s="54"/>
      <c r="O61" s="53"/>
      <c r="P61" s="54"/>
      <c r="R61" s="226"/>
      <c r="S61" s="226"/>
      <c r="T61" s="266"/>
    </row>
    <row r="62" spans="1:20" ht="25.5" hidden="1">
      <c r="A62" s="65" t="s">
        <v>35</v>
      </c>
      <c r="B62" s="51"/>
      <c r="C62" s="53"/>
      <c r="D62" s="54"/>
      <c r="E62" s="51"/>
      <c r="F62" s="53"/>
      <c r="G62" s="54"/>
      <c r="H62" s="51"/>
      <c r="I62" s="53"/>
      <c r="J62" s="54"/>
      <c r="K62" s="53"/>
      <c r="L62" s="226"/>
      <c r="M62" s="226"/>
      <c r="N62" s="54"/>
      <c r="O62" s="53"/>
      <c r="P62" s="54"/>
      <c r="R62" s="226"/>
      <c r="S62" s="226"/>
      <c r="T62" s="266"/>
    </row>
    <row r="63" spans="1:20" ht="12.75" hidden="1">
      <c r="A63" s="123">
        <v>2.1</v>
      </c>
      <c r="B63" s="52"/>
      <c r="C63" s="124"/>
      <c r="D63" s="125"/>
      <c r="E63" s="127"/>
      <c r="F63" s="124"/>
      <c r="G63" s="125"/>
      <c r="H63" s="127"/>
      <c r="I63" s="124"/>
      <c r="J63" s="125"/>
      <c r="K63" s="124"/>
      <c r="L63" s="228"/>
      <c r="M63" s="228"/>
      <c r="N63" s="125"/>
      <c r="O63" s="124">
        <f>K63+I63</f>
        <v>0</v>
      </c>
      <c r="P63" s="125">
        <f>N63+J63</f>
        <v>0</v>
      </c>
      <c r="R63" s="231"/>
      <c r="S63" s="231"/>
      <c r="T63" s="266"/>
    </row>
    <row r="64" spans="1:20" ht="12.75" hidden="1">
      <c r="A64" s="58" t="s">
        <v>36</v>
      </c>
      <c r="B64" s="51"/>
      <c r="C64" s="59"/>
      <c r="D64" s="60"/>
      <c r="E64" s="61"/>
      <c r="F64" s="59"/>
      <c r="G64" s="60"/>
      <c r="H64" s="61"/>
      <c r="I64" s="59"/>
      <c r="J64" s="60"/>
      <c r="K64" s="59"/>
      <c r="L64" s="231"/>
      <c r="M64" s="231"/>
      <c r="N64" s="60"/>
      <c r="O64" s="59"/>
      <c r="P64" s="60"/>
      <c r="R64" s="231"/>
      <c r="S64" s="231"/>
      <c r="T64" s="266"/>
    </row>
    <row r="65" spans="1:20" ht="12.75" hidden="1">
      <c r="A65" s="58" t="s">
        <v>37</v>
      </c>
      <c r="B65" s="51"/>
      <c r="C65" s="59"/>
      <c r="D65" s="60"/>
      <c r="E65" s="61"/>
      <c r="F65" s="59"/>
      <c r="G65" s="60"/>
      <c r="H65" s="61"/>
      <c r="I65" s="59"/>
      <c r="J65" s="60"/>
      <c r="K65" s="59"/>
      <c r="L65" s="231"/>
      <c r="M65" s="231"/>
      <c r="N65" s="60"/>
      <c r="O65" s="59"/>
      <c r="P65" s="60"/>
      <c r="R65" s="231"/>
      <c r="S65" s="231"/>
      <c r="T65" s="266"/>
    </row>
    <row r="66" spans="1:20" ht="12.75" hidden="1">
      <c r="A66" s="58" t="s">
        <v>38</v>
      </c>
      <c r="B66" s="51"/>
      <c r="C66" s="59"/>
      <c r="D66" s="60"/>
      <c r="E66" s="61"/>
      <c r="F66" s="59"/>
      <c r="G66" s="60"/>
      <c r="H66" s="61"/>
      <c r="I66" s="59"/>
      <c r="J66" s="60"/>
      <c r="K66" s="59"/>
      <c r="L66" s="231"/>
      <c r="M66" s="231"/>
      <c r="N66" s="60"/>
      <c r="O66" s="59"/>
      <c r="P66" s="60"/>
      <c r="R66" s="231"/>
      <c r="S66" s="231"/>
      <c r="T66" s="266"/>
    </row>
    <row r="67" spans="1:20" ht="12.75" hidden="1">
      <c r="A67" s="58" t="s">
        <v>39</v>
      </c>
      <c r="B67" s="51"/>
      <c r="C67" s="59"/>
      <c r="D67" s="60"/>
      <c r="E67" s="61"/>
      <c r="F67" s="59"/>
      <c r="G67" s="60"/>
      <c r="H67" s="61"/>
      <c r="I67" s="59"/>
      <c r="J67" s="60"/>
      <c r="K67" s="59"/>
      <c r="L67" s="231"/>
      <c r="M67" s="231"/>
      <c r="N67" s="60"/>
      <c r="O67" s="59"/>
      <c r="P67" s="60"/>
      <c r="R67" s="231"/>
      <c r="S67" s="231"/>
      <c r="T67" s="266"/>
    </row>
    <row r="68" spans="1:20" ht="12.75" hidden="1">
      <c r="A68" s="58" t="s">
        <v>40</v>
      </c>
      <c r="B68" s="51"/>
      <c r="C68" s="62"/>
      <c r="D68" s="63"/>
      <c r="E68" s="61"/>
      <c r="F68" s="62"/>
      <c r="G68" s="63"/>
      <c r="H68" s="61"/>
      <c r="I68" s="62"/>
      <c r="J68" s="63"/>
      <c r="K68" s="62"/>
      <c r="L68" s="229"/>
      <c r="M68" s="229"/>
      <c r="N68" s="63"/>
      <c r="O68" s="62"/>
      <c r="P68" s="63"/>
      <c r="R68" s="229"/>
      <c r="S68" s="229"/>
      <c r="T68" s="266"/>
    </row>
    <row r="69" spans="1:20" ht="12.75" hidden="1">
      <c r="A69" s="66" t="s">
        <v>41</v>
      </c>
      <c r="B69" s="55"/>
      <c r="C69" s="67">
        <f>SUM(C63:C68)</f>
        <v>0</v>
      </c>
      <c r="D69" s="68">
        <f>SUM(D63:D68)</f>
        <v>0</v>
      </c>
      <c r="E69" s="126"/>
      <c r="F69" s="67">
        <f>SUM(F63:F68)</f>
        <v>0</v>
      </c>
      <c r="G69" s="68">
        <f>SUM(G63:G68)</f>
        <v>0</v>
      </c>
      <c r="H69" s="126"/>
      <c r="I69" s="67">
        <f aca="true" t="shared" si="5" ref="I69:P69">SUM(I63:I68)</f>
        <v>0</v>
      </c>
      <c r="J69" s="68">
        <f t="shared" si="5"/>
        <v>0</v>
      </c>
      <c r="K69" s="67">
        <f t="shared" si="5"/>
        <v>0</v>
      </c>
      <c r="L69" s="230"/>
      <c r="M69" s="230"/>
      <c r="N69" s="68">
        <f t="shared" si="5"/>
        <v>0</v>
      </c>
      <c r="O69" s="67">
        <f t="shared" si="5"/>
        <v>0</v>
      </c>
      <c r="P69" s="68">
        <f t="shared" si="5"/>
        <v>0</v>
      </c>
      <c r="R69" s="246"/>
      <c r="S69" s="246"/>
      <c r="T69" s="266"/>
    </row>
    <row r="70" spans="1:20" ht="12.75" hidden="1">
      <c r="A70" s="52"/>
      <c r="B70" s="51"/>
      <c r="C70" s="53"/>
      <c r="D70" s="54"/>
      <c r="E70" s="51"/>
      <c r="F70" s="53"/>
      <c r="G70" s="54"/>
      <c r="H70" s="51"/>
      <c r="I70" s="53"/>
      <c r="J70" s="54"/>
      <c r="K70" s="53"/>
      <c r="L70" s="226"/>
      <c r="M70" s="226"/>
      <c r="N70" s="54"/>
      <c r="O70" s="53"/>
      <c r="P70" s="54"/>
      <c r="R70" s="226"/>
      <c r="S70" s="226"/>
      <c r="T70" s="266"/>
    </row>
    <row r="71" spans="1:20" ht="25.5" hidden="1">
      <c r="A71" s="65" t="s">
        <v>42</v>
      </c>
      <c r="B71" s="51"/>
      <c r="C71" s="53"/>
      <c r="D71" s="54"/>
      <c r="E71" s="51"/>
      <c r="F71" s="53"/>
      <c r="G71" s="54"/>
      <c r="H71" s="51"/>
      <c r="I71" s="53"/>
      <c r="J71" s="54"/>
      <c r="K71" s="53"/>
      <c r="L71" s="226"/>
      <c r="M71" s="226"/>
      <c r="N71" s="54"/>
      <c r="O71" s="53"/>
      <c r="P71" s="54"/>
      <c r="R71" s="226"/>
      <c r="S71" s="226"/>
      <c r="T71" s="266"/>
    </row>
    <row r="72" spans="1:20" ht="12.75" hidden="1">
      <c r="A72" s="123" t="s">
        <v>26</v>
      </c>
      <c r="B72" s="52"/>
      <c r="C72" s="124"/>
      <c r="D72" s="125"/>
      <c r="E72" s="127"/>
      <c r="F72" s="124"/>
      <c r="G72" s="125"/>
      <c r="H72" s="127"/>
      <c r="I72" s="124"/>
      <c r="J72" s="125"/>
      <c r="K72" s="124"/>
      <c r="L72" s="228"/>
      <c r="M72" s="228"/>
      <c r="N72" s="125"/>
      <c r="O72" s="124">
        <f>K72+I72</f>
        <v>0</v>
      </c>
      <c r="P72" s="125">
        <f>N72+J72</f>
        <v>0</v>
      </c>
      <c r="R72" s="231"/>
      <c r="S72" s="231"/>
      <c r="T72" s="266"/>
    </row>
    <row r="73" spans="1:20" ht="12.75" hidden="1">
      <c r="A73" s="58" t="s">
        <v>43</v>
      </c>
      <c r="B73" s="51"/>
      <c r="C73" s="59"/>
      <c r="D73" s="60"/>
      <c r="E73" s="61"/>
      <c r="F73" s="59"/>
      <c r="G73" s="60"/>
      <c r="H73" s="61"/>
      <c r="I73" s="59"/>
      <c r="J73" s="60"/>
      <c r="K73" s="59"/>
      <c r="L73" s="231"/>
      <c r="M73" s="231"/>
      <c r="N73" s="60"/>
      <c r="O73" s="59"/>
      <c r="P73" s="60"/>
      <c r="R73" s="231"/>
      <c r="S73" s="231"/>
      <c r="T73" s="266"/>
    </row>
    <row r="74" spans="1:20" ht="12.75" hidden="1">
      <c r="A74" s="58" t="s">
        <v>44</v>
      </c>
      <c r="B74" s="51"/>
      <c r="C74" s="62"/>
      <c r="D74" s="63"/>
      <c r="E74" s="61"/>
      <c r="F74" s="62"/>
      <c r="G74" s="63"/>
      <c r="H74" s="61"/>
      <c r="I74" s="62"/>
      <c r="J74" s="63"/>
      <c r="K74" s="62"/>
      <c r="L74" s="229"/>
      <c r="M74" s="229"/>
      <c r="N74" s="63"/>
      <c r="O74" s="62"/>
      <c r="P74" s="63"/>
      <c r="R74" s="229"/>
      <c r="S74" s="229"/>
      <c r="T74" s="266"/>
    </row>
    <row r="75" spans="1:20" ht="12.75" hidden="1">
      <c r="A75" s="66" t="s">
        <v>45</v>
      </c>
      <c r="B75" s="55"/>
      <c r="C75" s="67">
        <f>SUM(C72:C74)</f>
        <v>0</v>
      </c>
      <c r="D75" s="68">
        <f>SUM(D72:D74)</f>
        <v>0</v>
      </c>
      <c r="E75" s="126"/>
      <c r="F75" s="67">
        <f>SUM(F72:F74)</f>
        <v>0</v>
      </c>
      <c r="G75" s="68">
        <f>SUM(G72:G74)</f>
        <v>0</v>
      </c>
      <c r="H75" s="126"/>
      <c r="I75" s="67">
        <f aca="true" t="shared" si="6" ref="I75:P75">SUM(I72:I74)</f>
        <v>0</v>
      </c>
      <c r="J75" s="68">
        <f t="shared" si="6"/>
        <v>0</v>
      </c>
      <c r="K75" s="67">
        <f t="shared" si="6"/>
        <v>0</v>
      </c>
      <c r="L75" s="230"/>
      <c r="M75" s="230"/>
      <c r="N75" s="68">
        <f t="shared" si="6"/>
        <v>0</v>
      </c>
      <c r="O75" s="67">
        <f t="shared" si="6"/>
        <v>0</v>
      </c>
      <c r="P75" s="68">
        <f t="shared" si="6"/>
        <v>0</v>
      </c>
      <c r="R75" s="246"/>
      <c r="S75" s="246"/>
      <c r="T75" s="266"/>
    </row>
    <row r="76" spans="1:20" ht="12.75" hidden="1">
      <c r="A76" s="52"/>
      <c r="B76" s="51"/>
      <c r="C76" s="53"/>
      <c r="D76" s="54"/>
      <c r="E76" s="51"/>
      <c r="F76" s="53"/>
      <c r="G76" s="54"/>
      <c r="H76" s="51"/>
      <c r="I76" s="53"/>
      <c r="J76" s="54"/>
      <c r="K76" s="53"/>
      <c r="L76" s="226"/>
      <c r="M76" s="226"/>
      <c r="N76" s="54"/>
      <c r="O76" s="53"/>
      <c r="P76" s="54"/>
      <c r="R76" s="226"/>
      <c r="S76" s="226"/>
      <c r="T76" s="266"/>
    </row>
    <row r="77" spans="1:20" ht="25.5" hidden="1">
      <c r="A77" s="65" t="s">
        <v>46</v>
      </c>
      <c r="B77" s="51"/>
      <c r="C77" s="53"/>
      <c r="D77" s="54"/>
      <c r="E77" s="51"/>
      <c r="F77" s="53"/>
      <c r="G77" s="54"/>
      <c r="H77" s="51"/>
      <c r="I77" s="53"/>
      <c r="J77" s="54"/>
      <c r="K77" s="53"/>
      <c r="L77" s="226"/>
      <c r="M77" s="226"/>
      <c r="N77" s="54"/>
      <c r="O77" s="53"/>
      <c r="P77" s="54"/>
      <c r="R77" s="226"/>
      <c r="S77" s="226"/>
      <c r="T77" s="266"/>
    </row>
    <row r="78" spans="1:20" ht="12.75" hidden="1">
      <c r="A78" s="123" t="s">
        <v>27</v>
      </c>
      <c r="B78" s="52"/>
      <c r="C78" s="124">
        <v>0</v>
      </c>
      <c r="D78" s="125">
        <v>0</v>
      </c>
      <c r="E78" s="127"/>
      <c r="F78" s="124">
        <v>0</v>
      </c>
      <c r="G78" s="125">
        <v>0</v>
      </c>
      <c r="H78" s="127"/>
      <c r="I78" s="124">
        <v>0</v>
      </c>
      <c r="J78" s="125">
        <v>0</v>
      </c>
      <c r="K78" s="124">
        <v>0</v>
      </c>
      <c r="L78" s="228"/>
      <c r="M78" s="228"/>
      <c r="N78" s="125">
        <v>0</v>
      </c>
      <c r="O78" s="124">
        <f>K78+I78</f>
        <v>0</v>
      </c>
      <c r="P78" s="125">
        <f>N78+J78</f>
        <v>0</v>
      </c>
      <c r="R78" s="231"/>
      <c r="S78" s="231"/>
      <c r="T78" s="266"/>
    </row>
    <row r="79" spans="1:20" ht="12.75" hidden="1">
      <c r="A79" s="58" t="s">
        <v>47</v>
      </c>
      <c r="B79" s="51"/>
      <c r="C79" s="59">
        <v>0</v>
      </c>
      <c r="D79" s="60">
        <v>0</v>
      </c>
      <c r="E79" s="61"/>
      <c r="F79" s="59">
        <v>0</v>
      </c>
      <c r="G79" s="60">
        <v>0</v>
      </c>
      <c r="H79" s="61"/>
      <c r="I79" s="59">
        <v>0</v>
      </c>
      <c r="J79" s="60">
        <v>0</v>
      </c>
      <c r="K79" s="59">
        <v>0</v>
      </c>
      <c r="L79" s="231"/>
      <c r="M79" s="231"/>
      <c r="N79" s="60">
        <v>0</v>
      </c>
      <c r="O79" s="59">
        <v>0</v>
      </c>
      <c r="P79" s="60">
        <v>0</v>
      </c>
      <c r="R79" s="231"/>
      <c r="S79" s="231"/>
      <c r="T79" s="266"/>
    </row>
    <row r="80" spans="1:20" ht="12.75" hidden="1">
      <c r="A80" s="58" t="s">
        <v>48</v>
      </c>
      <c r="B80" s="51"/>
      <c r="C80" s="59">
        <v>0</v>
      </c>
      <c r="D80" s="60">
        <v>0</v>
      </c>
      <c r="E80" s="61"/>
      <c r="F80" s="59">
        <v>0</v>
      </c>
      <c r="G80" s="60">
        <v>0</v>
      </c>
      <c r="H80" s="61"/>
      <c r="I80" s="59">
        <v>0</v>
      </c>
      <c r="J80" s="60">
        <v>0</v>
      </c>
      <c r="K80" s="59">
        <v>0</v>
      </c>
      <c r="L80" s="231"/>
      <c r="M80" s="231"/>
      <c r="N80" s="60">
        <v>0</v>
      </c>
      <c r="O80" s="59">
        <v>0</v>
      </c>
      <c r="P80" s="60">
        <v>0</v>
      </c>
      <c r="R80" s="231"/>
      <c r="S80" s="231"/>
      <c r="T80" s="266"/>
    </row>
    <row r="81" spans="1:20" ht="12.75" hidden="1">
      <c r="A81" s="58" t="s">
        <v>49</v>
      </c>
      <c r="B81" s="51"/>
      <c r="C81" s="59">
        <v>0</v>
      </c>
      <c r="D81" s="60">
        <v>0</v>
      </c>
      <c r="E81" s="61"/>
      <c r="F81" s="59">
        <v>0</v>
      </c>
      <c r="G81" s="60">
        <v>0</v>
      </c>
      <c r="H81" s="61"/>
      <c r="I81" s="59">
        <v>0</v>
      </c>
      <c r="J81" s="60">
        <v>0</v>
      </c>
      <c r="K81" s="59">
        <v>0</v>
      </c>
      <c r="L81" s="231"/>
      <c r="M81" s="231"/>
      <c r="N81" s="60">
        <v>0</v>
      </c>
      <c r="O81" s="59">
        <v>0</v>
      </c>
      <c r="P81" s="60">
        <v>0</v>
      </c>
      <c r="R81" s="231"/>
      <c r="S81" s="231"/>
      <c r="T81" s="266"/>
    </row>
    <row r="82" spans="1:20" ht="12.75" hidden="1">
      <c r="A82" s="58" t="s">
        <v>50</v>
      </c>
      <c r="B82" s="51"/>
      <c r="C82" s="59">
        <v>0</v>
      </c>
      <c r="D82" s="60">
        <v>0</v>
      </c>
      <c r="E82" s="61"/>
      <c r="F82" s="59">
        <v>0</v>
      </c>
      <c r="G82" s="60">
        <v>0</v>
      </c>
      <c r="H82" s="61"/>
      <c r="I82" s="59">
        <v>0</v>
      </c>
      <c r="J82" s="60">
        <v>0</v>
      </c>
      <c r="K82" s="59">
        <v>0</v>
      </c>
      <c r="L82" s="231"/>
      <c r="M82" s="231"/>
      <c r="N82" s="60">
        <v>0</v>
      </c>
      <c r="O82" s="59">
        <v>0</v>
      </c>
      <c r="P82" s="60">
        <v>0</v>
      </c>
      <c r="R82" s="231"/>
      <c r="S82" s="231"/>
      <c r="T82" s="266"/>
    </row>
    <row r="83" spans="1:20" ht="12.75" hidden="1">
      <c r="A83" s="58" t="s">
        <v>51</v>
      </c>
      <c r="B83" s="51"/>
      <c r="C83" s="62">
        <v>0</v>
      </c>
      <c r="D83" s="63">
        <v>0</v>
      </c>
      <c r="E83" s="61"/>
      <c r="F83" s="62">
        <v>0</v>
      </c>
      <c r="G83" s="63">
        <v>0</v>
      </c>
      <c r="H83" s="61"/>
      <c r="I83" s="62">
        <v>0</v>
      </c>
      <c r="J83" s="63">
        <v>0</v>
      </c>
      <c r="K83" s="62">
        <v>0</v>
      </c>
      <c r="L83" s="229"/>
      <c r="M83" s="229"/>
      <c r="N83" s="63">
        <v>0</v>
      </c>
      <c r="O83" s="62">
        <v>0</v>
      </c>
      <c r="P83" s="63">
        <v>0</v>
      </c>
      <c r="R83" s="229"/>
      <c r="S83" s="229"/>
      <c r="T83" s="266"/>
    </row>
    <row r="84" spans="1:20" ht="12.75" hidden="1">
      <c r="A84" s="66" t="s">
        <v>52</v>
      </c>
      <c r="B84" s="55"/>
      <c r="C84" s="67">
        <f>SUM(C78:C83)</f>
        <v>0</v>
      </c>
      <c r="D84" s="68">
        <f>SUM(D78:D83)</f>
        <v>0</v>
      </c>
      <c r="E84" s="64"/>
      <c r="F84" s="67">
        <f>SUM(F78:F83)</f>
        <v>0</v>
      </c>
      <c r="G84" s="68">
        <f>SUM(G78:G83)</f>
        <v>0</v>
      </c>
      <c r="H84" s="126"/>
      <c r="I84" s="67">
        <f aca="true" t="shared" si="7" ref="I84:P84">SUM(I78:I83)</f>
        <v>0</v>
      </c>
      <c r="J84" s="68">
        <f t="shared" si="7"/>
        <v>0</v>
      </c>
      <c r="K84" s="67">
        <f t="shared" si="7"/>
        <v>0</v>
      </c>
      <c r="L84" s="230"/>
      <c r="M84" s="230"/>
      <c r="N84" s="68">
        <f t="shared" si="7"/>
        <v>0</v>
      </c>
      <c r="O84" s="67">
        <f t="shared" si="7"/>
        <v>0</v>
      </c>
      <c r="P84" s="68">
        <f t="shared" si="7"/>
        <v>0</v>
      </c>
      <c r="R84" s="246"/>
      <c r="S84" s="246"/>
      <c r="T84" s="266"/>
    </row>
    <row r="85" spans="1:20" ht="12.75" hidden="1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R85" s="226"/>
      <c r="S85" s="226"/>
      <c r="T85" s="266"/>
    </row>
    <row r="86" spans="1:20" ht="13.5" hidden="1" thickBot="1">
      <c r="A86" s="129" t="s">
        <v>53</v>
      </c>
      <c r="B86" s="130"/>
      <c r="C86" s="128">
        <f>C60+C69+C75+C84</f>
        <v>0</v>
      </c>
      <c r="D86" s="69">
        <f>D60+D69+D75+D84</f>
        <v>0</v>
      </c>
      <c r="E86" s="130"/>
      <c r="F86" s="128">
        <f>F60+F69+F75+F84</f>
        <v>0</v>
      </c>
      <c r="G86" s="69">
        <f>G60+G69+G75+G84</f>
        <v>0</v>
      </c>
      <c r="H86" s="130"/>
      <c r="I86" s="128">
        <f aca="true" t="shared" si="8" ref="I86:P86">I60+I69+I75+I84</f>
        <v>0</v>
      </c>
      <c r="J86" s="69">
        <f t="shared" si="8"/>
        <v>0</v>
      </c>
      <c r="K86" s="128">
        <f t="shared" si="8"/>
        <v>0</v>
      </c>
      <c r="L86" s="232"/>
      <c r="M86" s="232"/>
      <c r="N86" s="69">
        <f t="shared" si="8"/>
        <v>0</v>
      </c>
      <c r="O86" s="128">
        <f t="shared" si="8"/>
        <v>0</v>
      </c>
      <c r="P86" s="69">
        <f t="shared" si="8"/>
        <v>0</v>
      </c>
      <c r="Q86" s="38"/>
      <c r="R86" s="71"/>
      <c r="S86" s="72"/>
      <c r="T86" s="266"/>
    </row>
    <row r="87" spans="1:20" ht="12.75">
      <c r="A87" s="70"/>
      <c r="B87" s="70"/>
      <c r="C87" s="71"/>
      <c r="D87" s="72"/>
      <c r="E87" s="70"/>
      <c r="F87" s="71"/>
      <c r="G87" s="72"/>
      <c r="H87" s="70"/>
      <c r="I87" s="71"/>
      <c r="J87" s="72"/>
      <c r="K87" s="38"/>
      <c r="L87" s="38"/>
      <c r="M87" s="38"/>
      <c r="N87" s="38"/>
      <c r="O87" s="38"/>
      <c r="P87" s="38"/>
      <c r="Q87" s="38"/>
      <c r="R87" s="247"/>
      <c r="S87" s="247"/>
      <c r="T87" s="266"/>
    </row>
    <row r="88" spans="1:20" ht="10.5" customHeight="1">
      <c r="A88" s="70"/>
      <c r="B88" s="70"/>
      <c r="C88" s="71"/>
      <c r="D88" s="72"/>
      <c r="E88" s="70"/>
      <c r="F88" s="71"/>
      <c r="G88" s="72"/>
      <c r="H88" s="70"/>
      <c r="I88" s="71"/>
      <c r="J88" s="72"/>
      <c r="K88" s="38"/>
      <c r="L88" s="38"/>
      <c r="M88" s="38"/>
      <c r="N88" s="38"/>
      <c r="O88" s="38"/>
      <c r="P88" s="38"/>
      <c r="Q88" s="38"/>
      <c r="R88" s="247"/>
      <c r="S88" s="247"/>
      <c r="T88" s="266"/>
    </row>
    <row r="89" spans="1:19" ht="15">
      <c r="A89" s="664"/>
      <c r="B89" s="665"/>
      <c r="C89" s="665"/>
      <c r="D89" s="665"/>
      <c r="E89" s="665"/>
      <c r="F89" s="665"/>
      <c r="G89" s="665"/>
      <c r="H89" s="665"/>
      <c r="I89" s="665"/>
      <c r="J89" s="666"/>
      <c r="K89" s="666"/>
      <c r="L89" s="666"/>
      <c r="M89" s="666"/>
      <c r="N89" s="666"/>
      <c r="O89" s="666"/>
      <c r="P89" s="666"/>
      <c r="Q89" s="666"/>
      <c r="R89" s="666"/>
      <c r="S89" s="666"/>
    </row>
    <row r="90" spans="1:19" ht="15">
      <c r="A90" s="664"/>
      <c r="B90" s="665"/>
      <c r="C90" s="665"/>
      <c r="D90" s="665"/>
      <c r="E90" s="665"/>
      <c r="F90" s="665"/>
      <c r="G90" s="665"/>
      <c r="H90" s="665"/>
      <c r="I90" s="665"/>
      <c r="J90" s="666"/>
      <c r="K90" s="666"/>
      <c r="L90" s="666"/>
      <c r="M90" s="666"/>
      <c r="N90" s="666"/>
      <c r="O90" s="666"/>
      <c r="P90" s="666"/>
      <c r="Q90" s="666"/>
      <c r="R90" s="666"/>
      <c r="S90" s="666"/>
    </row>
    <row r="91" ht="12.75">
      <c r="S91" s="266"/>
    </row>
  </sheetData>
  <mergeCells count="17">
    <mergeCell ref="A1:P1"/>
    <mergeCell ref="A3:P3"/>
    <mergeCell ref="A4:P4"/>
    <mergeCell ref="A6:P6"/>
    <mergeCell ref="A5:P5"/>
    <mergeCell ref="A90:S90"/>
    <mergeCell ref="A11:A12"/>
    <mergeCell ref="A89:S89"/>
    <mergeCell ref="A54:A55"/>
    <mergeCell ref="A46:P46"/>
    <mergeCell ref="I9:J10"/>
    <mergeCell ref="O9:P10"/>
    <mergeCell ref="F9:G10"/>
    <mergeCell ref="C9:D10"/>
    <mergeCell ref="K9:N9"/>
    <mergeCell ref="M10:N10"/>
    <mergeCell ref="K10:L10"/>
  </mergeCells>
  <printOptions horizontalCentered="1"/>
  <pageMargins left="0.5" right="0.4" top="0.25" bottom="0.25" header="0" footer="0"/>
  <pageSetup firstPageNumber="8" useFirstPageNumber="1" fitToHeight="0" fitToWidth="1" horizontalDpi="600" verticalDpi="600" orientation="landscape" scale="69" r:id="rId1"/>
  <headerFooter alignWithMargins="0">
    <oddFooter>&amp;C&amp;"Times New Roman,Regular"Exhibit D - Resources by DOJ Strategic Goal and Strategic Objectives&amp;R&amp;"Times New Roman,Regular"Public Safety Officers' Benefits</oddFooter>
  </headerFooter>
  <rowBreaks count="1" manualBreakCount="1">
    <brk id="46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E33"/>
  <sheetViews>
    <sheetView showGridLines="0" showOutlineSymbols="0" zoomScale="75" zoomScaleNormal="75" workbookViewId="0" topLeftCell="A1">
      <selection activeCell="A24" sqref="G24"/>
    </sheetView>
  </sheetViews>
  <sheetFormatPr defaultColWidth="8.88671875" defaultRowHeight="15"/>
  <cols>
    <col min="1" max="1" width="3.77734375" style="15" customWidth="1"/>
    <col min="2" max="2" width="23.88671875" style="15" customWidth="1"/>
    <col min="3" max="3" width="5.6640625" style="15" customWidth="1"/>
    <col min="4" max="4" width="6.77734375" style="15" customWidth="1"/>
    <col min="5" max="5" width="8.99609375" style="15" customWidth="1"/>
    <col min="6" max="6" width="5.77734375" style="15" customWidth="1"/>
    <col min="7" max="7" width="5.6640625" style="15" customWidth="1"/>
    <col min="8" max="8" width="7.77734375" style="15" customWidth="1"/>
    <col min="9" max="9" width="5.5546875" style="15" customWidth="1"/>
    <col min="10" max="10" width="5.6640625" style="15" customWidth="1"/>
    <col min="11" max="11" width="7.77734375" style="15" customWidth="1"/>
    <col min="12" max="13" width="5.6640625" style="15" customWidth="1"/>
    <col min="14" max="14" width="8.77734375" style="15" customWidth="1"/>
    <col min="15" max="15" width="5.6640625" style="15" customWidth="1"/>
    <col min="16" max="16" width="6.77734375" style="15" customWidth="1"/>
    <col min="17" max="17" width="9.4453125" style="15" customWidth="1"/>
    <col min="18" max="18" width="0.9921875" style="283" customWidth="1"/>
    <col min="19" max="16384" width="9.6640625" style="15" customWidth="1"/>
  </cols>
  <sheetData>
    <row r="1" spans="1:18" ht="20.25">
      <c r="A1" s="612" t="s">
        <v>223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  <c r="N1" s="613"/>
      <c r="O1" s="613"/>
      <c r="P1" s="613"/>
      <c r="Q1" s="613"/>
      <c r="R1" s="282" t="s">
        <v>3</v>
      </c>
    </row>
    <row r="2" spans="1:18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82" t="s">
        <v>3</v>
      </c>
    </row>
    <row r="3" spans="1:18" ht="18.75">
      <c r="A3" s="700" t="s">
        <v>87</v>
      </c>
      <c r="B3" s="601"/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01"/>
      <c r="P3" s="601"/>
      <c r="Q3" s="601"/>
      <c r="R3" s="282" t="s">
        <v>3</v>
      </c>
    </row>
    <row r="4" spans="1:18" ht="16.5">
      <c r="A4" s="701" t="str">
        <f>+'B. Summary of Requirements '!A5</f>
        <v>Office of Justice Programs</v>
      </c>
      <c r="B4" s="602"/>
      <c r="C4" s="602"/>
      <c r="D4" s="602"/>
      <c r="E4" s="602"/>
      <c r="F4" s="602"/>
      <c r="G4" s="602"/>
      <c r="H4" s="602"/>
      <c r="I4" s="602"/>
      <c r="J4" s="602"/>
      <c r="K4" s="602"/>
      <c r="L4" s="602"/>
      <c r="M4" s="602"/>
      <c r="N4" s="602"/>
      <c r="O4" s="602"/>
      <c r="P4" s="602"/>
      <c r="Q4" s="602"/>
      <c r="R4" s="282" t="s">
        <v>3</v>
      </c>
    </row>
    <row r="5" spans="1:18" ht="16.5">
      <c r="A5" s="701" t="str">
        <f>+'B. Summary of Requirements '!A6</f>
        <v>Public Safety Officers' Benefits</v>
      </c>
      <c r="B5" s="603"/>
      <c r="C5" s="603"/>
      <c r="D5" s="603"/>
      <c r="E5" s="603"/>
      <c r="F5" s="603"/>
      <c r="G5" s="603"/>
      <c r="H5" s="603"/>
      <c r="I5" s="603"/>
      <c r="J5" s="603"/>
      <c r="K5" s="603"/>
      <c r="L5" s="603"/>
      <c r="M5" s="603"/>
      <c r="N5" s="603"/>
      <c r="O5" s="603"/>
      <c r="P5" s="603"/>
      <c r="Q5" s="603"/>
      <c r="R5" s="282" t="s">
        <v>3</v>
      </c>
    </row>
    <row r="6" spans="1:18" ht="15.75">
      <c r="A6" s="698" t="s">
        <v>173</v>
      </c>
      <c r="B6" s="605"/>
      <c r="C6" s="605"/>
      <c r="D6" s="605"/>
      <c r="E6" s="605"/>
      <c r="F6" s="605"/>
      <c r="G6" s="605"/>
      <c r="H6" s="605"/>
      <c r="I6" s="605"/>
      <c r="J6" s="605"/>
      <c r="K6" s="605"/>
      <c r="L6" s="605"/>
      <c r="M6" s="605"/>
      <c r="N6" s="605"/>
      <c r="O6" s="605"/>
      <c r="P6" s="605"/>
      <c r="Q6" s="605"/>
      <c r="R6" s="282" t="s">
        <v>3</v>
      </c>
    </row>
    <row r="7" spans="1:18" ht="15.75">
      <c r="A7" s="1"/>
      <c r="B7" s="1"/>
      <c r="C7" s="1"/>
      <c r="D7" s="1"/>
      <c r="E7" s="1"/>
      <c r="F7" s="17"/>
      <c r="G7" s="17"/>
      <c r="H7" s="17"/>
      <c r="I7" s="17"/>
      <c r="J7" s="17"/>
      <c r="K7" s="17"/>
      <c r="L7" s="1"/>
      <c r="M7" s="1"/>
      <c r="N7" s="1"/>
      <c r="O7" s="1"/>
      <c r="P7" s="1"/>
      <c r="Q7" s="1"/>
      <c r="R7" s="282" t="s">
        <v>3</v>
      </c>
    </row>
    <row r="8" spans="1:18" ht="15.75">
      <c r="A8" s="1"/>
      <c r="B8" s="1"/>
      <c r="C8" s="17"/>
      <c r="D8" s="17"/>
      <c r="E8" s="17"/>
      <c r="F8" s="17"/>
      <c r="G8" s="17"/>
      <c r="H8" s="17"/>
      <c r="I8" s="17"/>
      <c r="J8" s="17"/>
      <c r="K8" s="17"/>
      <c r="L8" s="1"/>
      <c r="M8" s="1"/>
      <c r="N8" s="1"/>
      <c r="O8" s="18"/>
      <c r="P8" s="17"/>
      <c r="Q8" s="17"/>
      <c r="R8" s="282" t="s">
        <v>3</v>
      </c>
    </row>
    <row r="9" spans="1:18" ht="15.75">
      <c r="A9" s="82"/>
      <c r="B9" s="83"/>
      <c r="C9" s="679" t="s">
        <v>74</v>
      </c>
      <c r="D9" s="680"/>
      <c r="E9" s="681"/>
      <c r="F9" s="704" t="s">
        <v>189</v>
      </c>
      <c r="G9" s="539"/>
      <c r="H9" s="540"/>
      <c r="I9" s="679" t="s">
        <v>75</v>
      </c>
      <c r="J9" s="680"/>
      <c r="K9" s="681"/>
      <c r="L9" s="679" t="s">
        <v>76</v>
      </c>
      <c r="M9" s="680"/>
      <c r="N9" s="681"/>
      <c r="O9" s="679" t="s">
        <v>88</v>
      </c>
      <c r="P9" s="680"/>
      <c r="Q9" s="681"/>
      <c r="R9" s="282" t="s">
        <v>3</v>
      </c>
    </row>
    <row r="10" spans="1:18" ht="15.75">
      <c r="A10" s="81"/>
      <c r="B10" s="2"/>
      <c r="C10" s="682"/>
      <c r="D10" s="683"/>
      <c r="E10" s="684"/>
      <c r="F10" s="529"/>
      <c r="G10" s="530"/>
      <c r="H10" s="531"/>
      <c r="I10" s="682"/>
      <c r="J10" s="683"/>
      <c r="K10" s="684"/>
      <c r="L10" s="682"/>
      <c r="M10" s="683"/>
      <c r="N10" s="684"/>
      <c r="O10" s="682"/>
      <c r="P10" s="683"/>
      <c r="Q10" s="684"/>
      <c r="R10" s="282" t="s">
        <v>3</v>
      </c>
    </row>
    <row r="11" spans="1:18" ht="3" customHeight="1">
      <c r="A11" s="81"/>
      <c r="B11" s="1"/>
      <c r="C11" s="81"/>
      <c r="D11" s="1"/>
      <c r="E11" s="1"/>
      <c r="F11" s="81"/>
      <c r="G11" s="1"/>
      <c r="H11" s="1"/>
      <c r="I11" s="81"/>
      <c r="J11" s="1"/>
      <c r="K11" s="1"/>
      <c r="L11" s="81"/>
      <c r="M11" s="1"/>
      <c r="N11" s="1"/>
      <c r="O11" s="81"/>
      <c r="P11" s="1"/>
      <c r="Q11" s="78"/>
      <c r="R11" s="282" t="s">
        <v>3</v>
      </c>
    </row>
    <row r="12" spans="1:18" ht="16.5" thickBot="1">
      <c r="A12" s="85" t="s">
        <v>114</v>
      </c>
      <c r="B12" s="132"/>
      <c r="C12" s="119" t="s">
        <v>193</v>
      </c>
      <c r="D12" s="84" t="s">
        <v>117</v>
      </c>
      <c r="E12" s="84" t="s">
        <v>195</v>
      </c>
      <c r="F12" s="119" t="s">
        <v>193</v>
      </c>
      <c r="G12" s="84" t="s">
        <v>117</v>
      </c>
      <c r="H12" s="84" t="s">
        <v>195</v>
      </c>
      <c r="I12" s="119" t="s">
        <v>193</v>
      </c>
      <c r="J12" s="84" t="s">
        <v>117</v>
      </c>
      <c r="K12" s="84" t="s">
        <v>195</v>
      </c>
      <c r="L12" s="119" t="s">
        <v>193</v>
      </c>
      <c r="M12" s="84" t="s">
        <v>117</v>
      </c>
      <c r="N12" s="84" t="s">
        <v>195</v>
      </c>
      <c r="O12" s="119" t="s">
        <v>193</v>
      </c>
      <c r="P12" s="84" t="s">
        <v>117</v>
      </c>
      <c r="Q12" s="120" t="s">
        <v>195</v>
      </c>
      <c r="R12" s="282" t="s">
        <v>3</v>
      </c>
    </row>
    <row r="13" spans="1:18" ht="15.75">
      <c r="A13" s="689" t="s">
        <v>62</v>
      </c>
      <c r="B13" s="690"/>
      <c r="C13" s="484">
        <v>0</v>
      </c>
      <c r="D13" s="485">
        <v>0</v>
      </c>
      <c r="E13" s="333">
        <v>64000</v>
      </c>
      <c r="F13" s="484">
        <v>0</v>
      </c>
      <c r="G13" s="485">
        <v>0</v>
      </c>
      <c r="H13" s="480">
        <v>0</v>
      </c>
      <c r="I13" s="484">
        <v>0</v>
      </c>
      <c r="J13" s="485">
        <v>0</v>
      </c>
      <c r="K13" s="333">
        <v>0</v>
      </c>
      <c r="L13" s="484">
        <v>0</v>
      </c>
      <c r="M13" s="485">
        <v>0</v>
      </c>
      <c r="N13" s="333">
        <v>22</v>
      </c>
      <c r="O13" s="484">
        <f aca="true" t="shared" si="0" ref="O13:Q15">C13+F13+I13+L13</f>
        <v>0</v>
      </c>
      <c r="P13" s="485">
        <f t="shared" si="0"/>
        <v>0</v>
      </c>
      <c r="Q13" s="334">
        <f t="shared" si="0"/>
        <v>64022</v>
      </c>
      <c r="R13" s="282" t="s">
        <v>3</v>
      </c>
    </row>
    <row r="14" spans="1:18" ht="15.75">
      <c r="A14" s="691" t="s">
        <v>65</v>
      </c>
      <c r="B14" s="692"/>
      <c r="C14" s="484">
        <v>0</v>
      </c>
      <c r="D14" s="485">
        <v>0</v>
      </c>
      <c r="E14" s="333">
        <v>4884</v>
      </c>
      <c r="F14" s="484">
        <v>0</v>
      </c>
      <c r="G14" s="485">
        <v>0</v>
      </c>
      <c r="H14" s="481">
        <f>-62+-1057</f>
        <v>-1119</v>
      </c>
      <c r="I14" s="484">
        <v>0</v>
      </c>
      <c r="J14" s="485">
        <v>0</v>
      </c>
      <c r="K14" s="333">
        <v>0</v>
      </c>
      <c r="L14" s="484">
        <v>0</v>
      </c>
      <c r="M14" s="485">
        <v>0</v>
      </c>
      <c r="N14" s="333">
        <f>1046+12</f>
        <v>1058</v>
      </c>
      <c r="O14" s="484">
        <f t="shared" si="0"/>
        <v>0</v>
      </c>
      <c r="P14" s="485">
        <f t="shared" si="0"/>
        <v>0</v>
      </c>
      <c r="Q14" s="334">
        <f t="shared" si="0"/>
        <v>4823</v>
      </c>
      <c r="R14" s="282" t="s">
        <v>3</v>
      </c>
    </row>
    <row r="15" spans="1:18" ht="15.75">
      <c r="A15" s="691" t="s">
        <v>66</v>
      </c>
      <c r="B15" s="692"/>
      <c r="C15" s="484">
        <v>0</v>
      </c>
      <c r="D15" s="485">
        <v>0</v>
      </c>
      <c r="E15" s="333">
        <v>4064</v>
      </c>
      <c r="F15" s="484">
        <v>0</v>
      </c>
      <c r="G15" s="485">
        <v>0</v>
      </c>
      <c r="H15" s="482">
        <f>-52+-13</f>
        <v>-65</v>
      </c>
      <c r="I15" s="484">
        <v>0</v>
      </c>
      <c r="J15" s="485">
        <v>0</v>
      </c>
      <c r="K15" s="333">
        <v>0</v>
      </c>
      <c r="L15" s="484">
        <v>0</v>
      </c>
      <c r="M15" s="485">
        <v>0</v>
      </c>
      <c r="N15" s="333">
        <f>13</f>
        <v>13</v>
      </c>
      <c r="O15" s="484">
        <f t="shared" si="0"/>
        <v>0</v>
      </c>
      <c r="P15" s="485">
        <f t="shared" si="0"/>
        <v>0</v>
      </c>
      <c r="Q15" s="334">
        <f t="shared" si="0"/>
        <v>4012</v>
      </c>
      <c r="R15" s="282" t="s">
        <v>3</v>
      </c>
    </row>
    <row r="16" spans="1:18" ht="9" customHeight="1" hidden="1">
      <c r="A16" s="81"/>
      <c r="B16" s="1" t="s">
        <v>194</v>
      </c>
      <c r="C16" s="81"/>
      <c r="D16" s="2"/>
      <c r="E16" s="2"/>
      <c r="F16" s="81"/>
      <c r="G16" s="2"/>
      <c r="H16" s="2"/>
      <c r="I16" s="81"/>
      <c r="J16" s="2"/>
      <c r="K16" s="2"/>
      <c r="L16" s="81"/>
      <c r="M16" s="2"/>
      <c r="N16" s="2"/>
      <c r="O16" s="81"/>
      <c r="P16" s="2"/>
      <c r="Q16" s="78"/>
      <c r="R16" s="282" t="s">
        <v>3</v>
      </c>
    </row>
    <row r="17" spans="1:18" ht="15.75">
      <c r="A17" s="694" t="s">
        <v>201</v>
      </c>
      <c r="B17" s="695"/>
      <c r="C17" s="335">
        <f>SUM(C13:C15)</f>
        <v>0</v>
      </c>
      <c r="D17" s="336">
        <f>SUM(D13:D15)</f>
        <v>0</v>
      </c>
      <c r="E17" s="79">
        <f>SUM(E13:E15)</f>
        <v>72948</v>
      </c>
      <c r="F17" s="335">
        <f>SUM(F13:F15)</f>
        <v>0</v>
      </c>
      <c r="G17" s="336">
        <f>SUM(G13:G15)</f>
        <v>0</v>
      </c>
      <c r="H17" s="483">
        <f>SUM(H13:H15)</f>
        <v>-1184</v>
      </c>
      <c r="I17" s="335">
        <f aca="true" t="shared" si="1" ref="I17:Q17">SUM(I13:I15)</f>
        <v>0</v>
      </c>
      <c r="J17" s="336">
        <f t="shared" si="1"/>
        <v>0</v>
      </c>
      <c r="K17" s="79">
        <f t="shared" si="1"/>
        <v>0</v>
      </c>
      <c r="L17" s="335">
        <f t="shared" si="1"/>
        <v>0</v>
      </c>
      <c r="M17" s="336">
        <f t="shared" si="1"/>
        <v>0</v>
      </c>
      <c r="N17" s="79">
        <f t="shared" si="1"/>
        <v>1093</v>
      </c>
      <c r="O17" s="335">
        <f t="shared" si="1"/>
        <v>0</v>
      </c>
      <c r="P17" s="336">
        <f t="shared" si="1"/>
        <v>0</v>
      </c>
      <c r="Q17" s="80">
        <f t="shared" si="1"/>
        <v>72857</v>
      </c>
      <c r="R17" s="282" t="s">
        <v>3</v>
      </c>
    </row>
    <row r="18" spans="1:31" ht="15.75">
      <c r="A18" s="693" t="s">
        <v>180</v>
      </c>
      <c r="B18" s="688"/>
      <c r="C18" s="337" t="s">
        <v>194</v>
      </c>
      <c r="D18" s="338"/>
      <c r="E18" s="338"/>
      <c r="F18" s="337"/>
      <c r="G18" s="338"/>
      <c r="H18" s="338"/>
      <c r="I18" s="337"/>
      <c r="J18" s="338"/>
      <c r="K18" s="338"/>
      <c r="L18" s="337"/>
      <c r="M18" s="338"/>
      <c r="N18" s="338"/>
      <c r="O18" s="337"/>
      <c r="P18" s="338">
        <f>D18+G18+J18+M18</f>
        <v>0</v>
      </c>
      <c r="Q18" s="339"/>
      <c r="R18" s="282" t="s">
        <v>3</v>
      </c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</row>
    <row r="19" spans="1:18" ht="15.75">
      <c r="A19" s="693" t="s">
        <v>179</v>
      </c>
      <c r="B19" s="688"/>
      <c r="C19" s="340"/>
      <c r="D19" s="341">
        <f>SUM(D17:D18)</f>
        <v>0</v>
      </c>
      <c r="E19" s="341"/>
      <c r="F19" s="340"/>
      <c r="G19" s="341">
        <f>+G17+G18</f>
        <v>0</v>
      </c>
      <c r="H19" s="341"/>
      <c r="I19" s="340"/>
      <c r="J19" s="341">
        <f>+J17+J18</f>
        <v>0</v>
      </c>
      <c r="K19" s="341"/>
      <c r="L19" s="340"/>
      <c r="M19" s="341">
        <f>+M17+M18</f>
        <v>0</v>
      </c>
      <c r="N19" s="341"/>
      <c r="O19" s="340"/>
      <c r="P19" s="341">
        <f>SUM(P17:P18)</f>
        <v>0</v>
      </c>
      <c r="Q19" s="342"/>
      <c r="R19" s="282" t="s">
        <v>3</v>
      </c>
    </row>
    <row r="20" spans="1:18" ht="15.75">
      <c r="A20" s="702" t="s">
        <v>181</v>
      </c>
      <c r="B20" s="703"/>
      <c r="C20" s="332"/>
      <c r="D20" s="333"/>
      <c r="E20" s="333"/>
      <c r="F20" s="332"/>
      <c r="G20" s="333"/>
      <c r="H20" s="333"/>
      <c r="I20" s="332"/>
      <c r="J20" s="333"/>
      <c r="K20" s="333"/>
      <c r="L20" s="332"/>
      <c r="M20" s="333"/>
      <c r="N20" s="333"/>
      <c r="O20" s="332"/>
      <c r="P20" s="333"/>
      <c r="Q20" s="334"/>
      <c r="R20" s="282" t="s">
        <v>3</v>
      </c>
    </row>
    <row r="21" spans="1:18" ht="15.75">
      <c r="A21" s="705" t="s">
        <v>120</v>
      </c>
      <c r="B21" s="706"/>
      <c r="C21" s="332"/>
      <c r="D21" s="333"/>
      <c r="E21" s="333"/>
      <c r="F21" s="332"/>
      <c r="G21" s="333"/>
      <c r="H21" s="333"/>
      <c r="I21" s="332"/>
      <c r="J21" s="333"/>
      <c r="K21" s="333"/>
      <c r="L21" s="332"/>
      <c r="M21" s="333"/>
      <c r="N21" s="333"/>
      <c r="O21" s="332"/>
      <c r="P21" s="333">
        <f>D21+G21+J21+M21</f>
        <v>0</v>
      </c>
      <c r="Q21" s="334"/>
      <c r="R21" s="282" t="s">
        <v>3</v>
      </c>
    </row>
    <row r="22" spans="1:18" ht="15.75">
      <c r="A22" s="685" t="s">
        <v>150</v>
      </c>
      <c r="B22" s="686"/>
      <c r="C22" s="337"/>
      <c r="D22" s="338"/>
      <c r="E22" s="338"/>
      <c r="F22" s="337"/>
      <c r="G22" s="338"/>
      <c r="H22" s="338"/>
      <c r="I22" s="337"/>
      <c r="J22" s="338"/>
      <c r="K22" s="338"/>
      <c r="L22" s="337"/>
      <c r="M22" s="338"/>
      <c r="N22" s="338"/>
      <c r="O22" s="337"/>
      <c r="P22" s="338">
        <f>D22+G22+J22+M22</f>
        <v>0</v>
      </c>
      <c r="Q22" s="339"/>
      <c r="R22" s="282" t="s">
        <v>3</v>
      </c>
    </row>
    <row r="23" spans="1:18" ht="15.75">
      <c r="A23" s="687" t="s">
        <v>182</v>
      </c>
      <c r="B23" s="688"/>
      <c r="C23" s="337"/>
      <c r="D23" s="338">
        <f>D22+D21+D19</f>
        <v>0</v>
      </c>
      <c r="E23" s="343"/>
      <c r="F23" s="337"/>
      <c r="G23" s="338">
        <f>G22+G21+G19</f>
        <v>0</v>
      </c>
      <c r="H23" s="343"/>
      <c r="I23" s="337"/>
      <c r="J23" s="338">
        <f>J22+J21+J19</f>
        <v>0</v>
      </c>
      <c r="K23" s="343"/>
      <c r="L23" s="337"/>
      <c r="M23" s="338">
        <f>M22+M21+M19</f>
        <v>0</v>
      </c>
      <c r="N23" s="343"/>
      <c r="O23" s="337"/>
      <c r="P23" s="338">
        <f>P22+P21+P19</f>
        <v>0</v>
      </c>
      <c r="Q23" s="344"/>
      <c r="R23" s="282" t="s">
        <v>3</v>
      </c>
    </row>
    <row r="24" spans="2:18" ht="15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282" t="s">
        <v>3</v>
      </c>
    </row>
    <row r="25" spans="1:18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282" t="s">
        <v>3</v>
      </c>
    </row>
    <row r="26" spans="1:18" ht="15.75">
      <c r="A26" s="1" t="s">
        <v>89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282" t="s">
        <v>3</v>
      </c>
    </row>
    <row r="27" spans="1:18" ht="15.75">
      <c r="A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282" t="s">
        <v>3</v>
      </c>
    </row>
    <row r="28" spans="1:18" ht="15.75">
      <c r="A28" s="1" t="s">
        <v>204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282" t="s">
        <v>77</v>
      </c>
    </row>
    <row r="29" spans="1:18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82"/>
    </row>
    <row r="30" spans="1:18" ht="39.75" customHeight="1">
      <c r="A30" s="696"/>
      <c r="B30" s="697"/>
      <c r="C30" s="697"/>
      <c r="D30" s="697"/>
      <c r="E30" s="697"/>
      <c r="F30" s="697"/>
      <c r="G30" s="697"/>
      <c r="H30" s="697"/>
      <c r="I30" s="697"/>
      <c r="J30" s="697"/>
      <c r="K30" s="697"/>
      <c r="L30" s="697"/>
      <c r="M30" s="697"/>
      <c r="N30" s="697"/>
      <c r="O30" s="1"/>
      <c r="P30" s="1"/>
      <c r="Q30" s="1"/>
      <c r="R30" s="282"/>
    </row>
    <row r="31" spans="1:18" ht="14.25" customHeight="1">
      <c r="A31" s="77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1"/>
      <c r="P31" s="1"/>
      <c r="Q31" s="1"/>
      <c r="R31" s="282"/>
    </row>
    <row r="32" spans="1:17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8" ht="15.75">
      <c r="A33" s="699"/>
      <c r="B33" s="699"/>
      <c r="C33" s="699"/>
      <c r="D33" s="699"/>
      <c r="E33" s="699"/>
      <c r="F33" s="699"/>
      <c r="G33" s="699"/>
      <c r="H33" s="699"/>
      <c r="I33" s="699"/>
      <c r="J33" s="699"/>
      <c r="K33" s="699"/>
      <c r="L33" s="699"/>
      <c r="M33" s="699"/>
      <c r="N33" s="699"/>
      <c r="O33" s="699"/>
      <c r="P33" s="699"/>
      <c r="Q33" s="699"/>
      <c r="R33" s="282"/>
    </row>
  </sheetData>
  <mergeCells count="22">
    <mergeCell ref="A6:Q6"/>
    <mergeCell ref="A33:Q33"/>
    <mergeCell ref="A1:Q1"/>
    <mergeCell ref="A3:Q3"/>
    <mergeCell ref="A4:Q4"/>
    <mergeCell ref="A5:Q5"/>
    <mergeCell ref="A19:B19"/>
    <mergeCell ref="A20:B20"/>
    <mergeCell ref="F9:H10"/>
    <mergeCell ref="A21:B21"/>
    <mergeCell ref="A30:N30"/>
    <mergeCell ref="A23:B23"/>
    <mergeCell ref="C9:E10"/>
    <mergeCell ref="A13:B13"/>
    <mergeCell ref="A14:B14"/>
    <mergeCell ref="A15:B15"/>
    <mergeCell ref="A18:B18"/>
    <mergeCell ref="A17:B17"/>
    <mergeCell ref="I9:K10"/>
    <mergeCell ref="L9:N10"/>
    <mergeCell ref="O9:Q10"/>
    <mergeCell ref="A22:B22"/>
  </mergeCells>
  <printOptions horizontalCentered="1"/>
  <pageMargins left="0.5" right="0.4" top="0.5" bottom="0.25" header="0" footer="0"/>
  <pageSetup firstPageNumber="8" useFirstPageNumber="1" fitToHeight="0" fitToWidth="1" horizontalDpi="300" verticalDpi="300" orientation="landscape" scale="82" r:id="rId1"/>
  <headerFooter alignWithMargins="0">
    <oddFooter>&amp;C&amp;"Times New Roman,Regular"Exhibit F - Crosswalk of 2007 Availability&amp;R&amp;"Times New Roman,Regular"Public Safety Officers' Benefits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E36"/>
  <sheetViews>
    <sheetView zoomScale="75" zoomScaleNormal="75" workbookViewId="0" topLeftCell="A1">
      <selection activeCell="A24" sqref="G24"/>
    </sheetView>
  </sheetViews>
  <sheetFormatPr defaultColWidth="8.88671875" defaultRowHeight="15"/>
  <cols>
    <col min="2" max="2" width="10.4453125" style="0" customWidth="1"/>
    <col min="4" max="4" width="8.77734375" style="0" customWidth="1"/>
    <col min="5" max="5" width="10.3359375" style="257" customWidth="1"/>
  </cols>
  <sheetData>
    <row r="1" spans="1:18" ht="20.25">
      <c r="A1" s="735" t="s">
        <v>90</v>
      </c>
      <c r="B1" s="736"/>
      <c r="C1" s="736"/>
      <c r="D1" s="737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396"/>
      <c r="R1" s="284" t="s">
        <v>3</v>
      </c>
    </row>
    <row r="2" spans="1:18" ht="15.75">
      <c r="A2" s="250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396"/>
      <c r="R2" s="284" t="s">
        <v>3</v>
      </c>
    </row>
    <row r="3" spans="1:18" s="15" customFormat="1" ht="18.75">
      <c r="A3" s="738" t="s">
        <v>13</v>
      </c>
      <c r="B3" s="739"/>
      <c r="C3" s="739"/>
      <c r="D3" s="739"/>
      <c r="E3" s="739"/>
      <c r="F3" s="739"/>
      <c r="G3" s="739"/>
      <c r="H3" s="739"/>
      <c r="I3" s="739"/>
      <c r="J3" s="739"/>
      <c r="K3" s="739"/>
      <c r="L3" s="739"/>
      <c r="M3" s="739"/>
      <c r="N3" s="739"/>
      <c r="O3" s="739"/>
      <c r="P3" s="739"/>
      <c r="Q3" s="739"/>
      <c r="R3" s="282" t="s">
        <v>3</v>
      </c>
    </row>
    <row r="4" spans="1:18" s="15" customFormat="1" ht="15.75">
      <c r="A4" s="740" t="str">
        <f>+'B. Summary of Requirements '!A5</f>
        <v>Office of Justice Programs</v>
      </c>
      <c r="B4" s="741"/>
      <c r="C4" s="741"/>
      <c r="D4" s="741"/>
      <c r="E4" s="741"/>
      <c r="F4" s="741"/>
      <c r="G4" s="741"/>
      <c r="H4" s="741"/>
      <c r="I4" s="741"/>
      <c r="J4" s="741"/>
      <c r="K4" s="741"/>
      <c r="L4" s="741"/>
      <c r="M4" s="741"/>
      <c r="N4" s="741"/>
      <c r="O4" s="741"/>
      <c r="P4" s="741"/>
      <c r="Q4" s="741"/>
      <c r="R4" s="282" t="s">
        <v>3</v>
      </c>
    </row>
    <row r="5" spans="1:18" s="15" customFormat="1" ht="15.75">
      <c r="A5" s="740" t="str">
        <f>+'B. Summary of Requirements '!A6</f>
        <v>Public Safety Officers' Benefits</v>
      </c>
      <c r="B5" s="742"/>
      <c r="C5" s="742"/>
      <c r="D5" s="742"/>
      <c r="E5" s="742"/>
      <c r="F5" s="742"/>
      <c r="G5" s="742"/>
      <c r="H5" s="742"/>
      <c r="I5" s="742"/>
      <c r="J5" s="742"/>
      <c r="K5" s="742"/>
      <c r="L5" s="742"/>
      <c r="M5" s="742"/>
      <c r="N5" s="742"/>
      <c r="O5" s="742"/>
      <c r="P5" s="742"/>
      <c r="Q5" s="742"/>
      <c r="R5" s="282" t="s">
        <v>3</v>
      </c>
    </row>
    <row r="6" spans="1:18" s="15" customFormat="1" ht="15.75">
      <c r="A6" s="721" t="s">
        <v>173</v>
      </c>
      <c r="B6" s="722"/>
      <c r="C6" s="722"/>
      <c r="D6" s="722"/>
      <c r="E6" s="722"/>
      <c r="F6" s="722"/>
      <c r="G6" s="722"/>
      <c r="H6" s="722"/>
      <c r="I6" s="722"/>
      <c r="J6" s="722"/>
      <c r="K6" s="722"/>
      <c r="L6" s="722"/>
      <c r="M6" s="722"/>
      <c r="N6" s="722"/>
      <c r="O6" s="722"/>
      <c r="P6" s="722"/>
      <c r="Q6" s="722"/>
      <c r="R6" s="282" t="s">
        <v>3</v>
      </c>
    </row>
    <row r="7" spans="1:18" s="15" customFormat="1" ht="15.75">
      <c r="A7" s="11"/>
      <c r="B7" s="11"/>
      <c r="C7" s="11"/>
      <c r="D7" s="11"/>
      <c r="E7" s="11"/>
      <c r="F7" s="12"/>
      <c r="G7" s="12"/>
      <c r="H7" s="12"/>
      <c r="I7" s="12"/>
      <c r="J7" s="12"/>
      <c r="K7" s="12"/>
      <c r="L7" s="11"/>
      <c r="M7" s="11"/>
      <c r="N7" s="11"/>
      <c r="O7" s="11"/>
      <c r="P7" s="11"/>
      <c r="Q7" s="11"/>
      <c r="R7" s="282" t="s">
        <v>3</v>
      </c>
    </row>
    <row r="8" spans="1:18" s="15" customFormat="1" ht="15.75">
      <c r="A8" s="11"/>
      <c r="B8" s="11"/>
      <c r="C8" s="12"/>
      <c r="D8" s="12"/>
      <c r="E8" s="12"/>
      <c r="F8" s="12"/>
      <c r="G8" s="12"/>
      <c r="H8" s="12"/>
      <c r="I8" s="12"/>
      <c r="J8" s="12"/>
      <c r="K8" s="12"/>
      <c r="L8" s="11"/>
      <c r="M8" s="11"/>
      <c r="N8" s="11"/>
      <c r="O8" s="11"/>
      <c r="P8" s="12"/>
      <c r="Q8" s="12"/>
      <c r="R8" s="282" t="s">
        <v>3</v>
      </c>
    </row>
    <row r="9" spans="1:18" s="292" customFormat="1" ht="16.5" customHeight="1">
      <c r="A9" s="397"/>
      <c r="B9" s="398"/>
      <c r="C9" s="723" t="s">
        <v>168</v>
      </c>
      <c r="D9" s="724"/>
      <c r="E9" s="725"/>
      <c r="F9" s="729" t="s">
        <v>189</v>
      </c>
      <c r="G9" s="730"/>
      <c r="H9" s="731"/>
      <c r="I9" s="723" t="s">
        <v>75</v>
      </c>
      <c r="J9" s="724"/>
      <c r="K9" s="725"/>
      <c r="L9" s="723" t="s">
        <v>76</v>
      </c>
      <c r="M9" s="724"/>
      <c r="N9" s="725"/>
      <c r="O9" s="723" t="s">
        <v>14</v>
      </c>
      <c r="P9" s="724"/>
      <c r="Q9" s="725"/>
      <c r="R9" s="291" t="s">
        <v>3</v>
      </c>
    </row>
    <row r="10" spans="1:18" s="292" customFormat="1" ht="15.75">
      <c r="A10" s="399"/>
      <c r="B10" s="400"/>
      <c r="C10" s="726"/>
      <c r="D10" s="727"/>
      <c r="E10" s="728"/>
      <c r="F10" s="732"/>
      <c r="G10" s="733"/>
      <c r="H10" s="734"/>
      <c r="I10" s="726"/>
      <c r="J10" s="727"/>
      <c r="K10" s="728"/>
      <c r="L10" s="726"/>
      <c r="M10" s="727"/>
      <c r="N10" s="728"/>
      <c r="O10" s="726"/>
      <c r="P10" s="727"/>
      <c r="Q10" s="728"/>
      <c r="R10" s="291" t="s">
        <v>3</v>
      </c>
    </row>
    <row r="11" spans="1:18" s="292" customFormat="1" ht="15" customHeight="1">
      <c r="A11" s="399"/>
      <c r="C11" s="399"/>
      <c r="F11" s="399"/>
      <c r="I11" s="399"/>
      <c r="L11" s="399"/>
      <c r="O11" s="399"/>
      <c r="Q11" s="240"/>
      <c r="R11" s="291" t="s">
        <v>3</v>
      </c>
    </row>
    <row r="12" spans="1:18" s="292" customFormat="1" ht="16.5" thickBot="1">
      <c r="A12" s="401" t="s">
        <v>114</v>
      </c>
      <c r="B12" s="402"/>
      <c r="C12" s="403" t="s">
        <v>193</v>
      </c>
      <c r="D12" s="404" t="s">
        <v>117</v>
      </c>
      <c r="E12" s="404" t="s">
        <v>195</v>
      </c>
      <c r="F12" s="403" t="s">
        <v>193</v>
      </c>
      <c r="G12" s="404" t="s">
        <v>117</v>
      </c>
      <c r="H12" s="404" t="s">
        <v>195</v>
      </c>
      <c r="I12" s="403" t="s">
        <v>193</v>
      </c>
      <c r="J12" s="404" t="s">
        <v>117</v>
      </c>
      <c r="K12" s="404" t="s">
        <v>195</v>
      </c>
      <c r="L12" s="403" t="s">
        <v>193</v>
      </c>
      <c r="M12" s="404" t="s">
        <v>117</v>
      </c>
      <c r="N12" s="404" t="s">
        <v>195</v>
      </c>
      <c r="O12" s="403" t="s">
        <v>193</v>
      </c>
      <c r="P12" s="404" t="s">
        <v>117</v>
      </c>
      <c r="Q12" s="103" t="s">
        <v>195</v>
      </c>
      <c r="R12" s="291" t="s">
        <v>3</v>
      </c>
    </row>
    <row r="13" spans="1:18" s="15" customFormat="1" ht="15.75">
      <c r="A13" s="689" t="s">
        <v>62</v>
      </c>
      <c r="B13" s="690"/>
      <c r="C13" s="492">
        <v>0</v>
      </c>
      <c r="D13" s="97">
        <v>0</v>
      </c>
      <c r="E13" s="95">
        <v>66000</v>
      </c>
      <c r="F13" s="492">
        <v>0</v>
      </c>
      <c r="G13" s="97">
        <v>0</v>
      </c>
      <c r="H13" s="95">
        <v>0</v>
      </c>
      <c r="I13" s="492">
        <v>0</v>
      </c>
      <c r="J13" s="97">
        <v>0</v>
      </c>
      <c r="K13" s="95">
        <v>0</v>
      </c>
      <c r="L13" s="492">
        <v>0</v>
      </c>
      <c r="M13" s="97">
        <v>0</v>
      </c>
      <c r="N13" s="95">
        <v>0</v>
      </c>
      <c r="O13" s="492">
        <v>0</v>
      </c>
      <c r="P13" s="97">
        <v>0</v>
      </c>
      <c r="Q13" s="405">
        <f>E13+H13+K13+N13</f>
        <v>66000</v>
      </c>
      <c r="R13" s="282" t="s">
        <v>3</v>
      </c>
    </row>
    <row r="14" spans="1:18" s="15" customFormat="1" ht="15.75">
      <c r="A14" s="717" t="s">
        <v>65</v>
      </c>
      <c r="B14" s="718"/>
      <c r="C14" s="492">
        <v>0</v>
      </c>
      <c r="D14" s="97">
        <v>0</v>
      </c>
      <c r="E14" s="95">
        <v>4854</v>
      </c>
      <c r="F14" s="492">
        <v>0</v>
      </c>
      <c r="G14" s="97">
        <v>0</v>
      </c>
      <c r="H14" s="95">
        <v>0</v>
      </c>
      <c r="I14" s="492">
        <v>0</v>
      </c>
      <c r="J14" s="97">
        <v>0</v>
      </c>
      <c r="K14" s="95">
        <v>0</v>
      </c>
      <c r="L14" s="492">
        <v>0</v>
      </c>
      <c r="M14" s="97">
        <v>0</v>
      </c>
      <c r="N14" s="95">
        <f>2523+100</f>
        <v>2623</v>
      </c>
      <c r="O14" s="492">
        <v>0</v>
      </c>
      <c r="P14" s="97">
        <v>0</v>
      </c>
      <c r="Q14" s="405">
        <f>E14+H14+K14+N14</f>
        <v>7477</v>
      </c>
      <c r="R14" s="282" t="s">
        <v>3</v>
      </c>
    </row>
    <row r="15" spans="1:18" s="15" customFormat="1" ht="15.75">
      <c r="A15" s="691" t="s">
        <v>66</v>
      </c>
      <c r="B15" s="692"/>
      <c r="C15" s="492">
        <v>0</v>
      </c>
      <c r="D15" s="97">
        <v>0</v>
      </c>
      <c r="E15" s="95">
        <v>3980</v>
      </c>
      <c r="F15" s="492">
        <v>0</v>
      </c>
      <c r="G15" s="97">
        <v>0</v>
      </c>
      <c r="H15" s="9">
        <v>0</v>
      </c>
      <c r="I15" s="492">
        <v>0</v>
      </c>
      <c r="J15" s="97">
        <v>0</v>
      </c>
      <c r="K15" s="95">
        <v>0</v>
      </c>
      <c r="L15" s="492">
        <v>0</v>
      </c>
      <c r="M15" s="97">
        <v>0</v>
      </c>
      <c r="N15" s="95">
        <v>0</v>
      </c>
      <c r="O15" s="492">
        <v>0</v>
      </c>
      <c r="P15" s="97">
        <v>0</v>
      </c>
      <c r="Q15" s="405">
        <f>E15+H15+K15+N15</f>
        <v>3980</v>
      </c>
      <c r="R15" s="282" t="s">
        <v>3</v>
      </c>
    </row>
    <row r="16" spans="1:18" s="292" customFormat="1" ht="15.75">
      <c r="A16" s="719" t="s">
        <v>201</v>
      </c>
      <c r="B16" s="720"/>
      <c r="C16" s="406">
        <f aca="true" t="shared" si="0" ref="C16:P16">SUM(C13:C15)</f>
        <v>0</v>
      </c>
      <c r="D16" s="407">
        <f t="shared" si="0"/>
        <v>0</v>
      </c>
      <c r="E16" s="407">
        <f t="shared" si="0"/>
        <v>74834</v>
      </c>
      <c r="F16" s="406">
        <f t="shared" si="0"/>
        <v>0</v>
      </c>
      <c r="G16" s="407">
        <f t="shared" si="0"/>
        <v>0</v>
      </c>
      <c r="H16" s="491">
        <f t="shared" si="0"/>
        <v>0</v>
      </c>
      <c r="I16" s="406">
        <f t="shared" si="0"/>
        <v>0</v>
      </c>
      <c r="J16" s="407">
        <f t="shared" si="0"/>
        <v>0</v>
      </c>
      <c r="K16" s="407">
        <f t="shared" si="0"/>
        <v>0</v>
      </c>
      <c r="L16" s="406">
        <f t="shared" si="0"/>
        <v>0</v>
      </c>
      <c r="M16" s="407">
        <f t="shared" si="0"/>
        <v>0</v>
      </c>
      <c r="N16" s="407">
        <f t="shared" si="0"/>
        <v>2623</v>
      </c>
      <c r="O16" s="406">
        <f t="shared" si="0"/>
        <v>0</v>
      </c>
      <c r="P16" s="407">
        <f t="shared" si="0"/>
        <v>0</v>
      </c>
      <c r="Q16" s="115">
        <f>SUM(Q13:Q15)</f>
        <v>77457</v>
      </c>
      <c r="R16" s="291" t="s">
        <v>3</v>
      </c>
    </row>
    <row r="17" spans="1:31" s="15" customFormat="1" ht="15.75">
      <c r="A17" s="709" t="s">
        <v>180</v>
      </c>
      <c r="B17" s="710"/>
      <c r="C17" s="408"/>
      <c r="D17" s="409"/>
      <c r="E17" s="409"/>
      <c r="F17" s="408"/>
      <c r="G17" s="409"/>
      <c r="H17" s="409"/>
      <c r="I17" s="408"/>
      <c r="J17" s="409"/>
      <c r="K17" s="409"/>
      <c r="L17" s="408"/>
      <c r="M17" s="409"/>
      <c r="N17" s="409"/>
      <c r="O17" s="408"/>
      <c r="P17" s="409"/>
      <c r="Q17" s="410"/>
      <c r="R17" s="282" t="s">
        <v>3</v>
      </c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</row>
    <row r="18" spans="1:18" s="15" customFormat="1" ht="15.75">
      <c r="A18" s="709" t="s">
        <v>179</v>
      </c>
      <c r="B18" s="710"/>
      <c r="C18" s="390"/>
      <c r="D18" s="411">
        <f>SUM(D16:D17)</f>
        <v>0</v>
      </c>
      <c r="E18" s="411"/>
      <c r="F18" s="390"/>
      <c r="G18" s="411">
        <f>+G16+G17</f>
        <v>0</v>
      </c>
      <c r="H18" s="411"/>
      <c r="I18" s="390"/>
      <c r="J18" s="411">
        <f>+J16+J17</f>
        <v>0</v>
      </c>
      <c r="K18" s="411"/>
      <c r="L18" s="390"/>
      <c r="M18" s="411">
        <f>+M16+M17</f>
        <v>0</v>
      </c>
      <c r="N18" s="411"/>
      <c r="O18" s="390">
        <v>0</v>
      </c>
      <c r="P18" s="411">
        <v>0</v>
      </c>
      <c r="Q18" s="412">
        <v>0</v>
      </c>
      <c r="R18" s="282" t="s">
        <v>3</v>
      </c>
    </row>
    <row r="19" spans="1:18" s="15" customFormat="1" ht="15.75">
      <c r="A19" s="713" t="s">
        <v>181</v>
      </c>
      <c r="B19" s="714"/>
      <c r="C19" s="94"/>
      <c r="D19" s="95"/>
      <c r="E19" s="95"/>
      <c r="F19" s="94"/>
      <c r="G19" s="95"/>
      <c r="H19" s="95"/>
      <c r="I19" s="94"/>
      <c r="J19" s="95"/>
      <c r="K19" s="95"/>
      <c r="L19" s="94"/>
      <c r="M19" s="95"/>
      <c r="N19" s="95"/>
      <c r="O19" s="94"/>
      <c r="P19" s="95"/>
      <c r="Q19" s="405"/>
      <c r="R19" s="282" t="s">
        <v>3</v>
      </c>
    </row>
    <row r="20" spans="1:18" s="15" customFormat="1" ht="15.75">
      <c r="A20" s="715" t="s">
        <v>120</v>
      </c>
      <c r="B20" s="716"/>
      <c r="C20" s="94"/>
      <c r="D20" s="95"/>
      <c r="E20" s="95"/>
      <c r="F20" s="94"/>
      <c r="G20" s="95"/>
      <c r="H20" s="95"/>
      <c r="I20" s="94"/>
      <c r="J20" s="95"/>
      <c r="K20" s="95"/>
      <c r="L20" s="94"/>
      <c r="M20" s="95"/>
      <c r="N20" s="95"/>
      <c r="O20" s="94"/>
      <c r="P20" s="333">
        <f>D20+G20+J20+M20</f>
        <v>0</v>
      </c>
      <c r="Q20" s="405"/>
      <c r="R20" s="282" t="s">
        <v>3</v>
      </c>
    </row>
    <row r="21" spans="1:18" s="15" customFormat="1" ht="15.75">
      <c r="A21" s="707" t="s">
        <v>150</v>
      </c>
      <c r="B21" s="708"/>
      <c r="C21" s="408"/>
      <c r="D21" s="409"/>
      <c r="E21" s="409"/>
      <c r="F21" s="408"/>
      <c r="G21" s="409"/>
      <c r="H21" s="409"/>
      <c r="I21" s="408"/>
      <c r="J21" s="409"/>
      <c r="K21" s="409"/>
      <c r="L21" s="408"/>
      <c r="M21" s="409"/>
      <c r="N21" s="409"/>
      <c r="O21" s="408"/>
      <c r="P21" s="338">
        <f>D21+G21+J21+M21</f>
        <v>0</v>
      </c>
      <c r="Q21" s="410"/>
      <c r="R21" s="282" t="s">
        <v>3</v>
      </c>
    </row>
    <row r="22" spans="1:18" s="15" customFormat="1" ht="15.75">
      <c r="A22" s="709" t="s">
        <v>182</v>
      </c>
      <c r="B22" s="710"/>
      <c r="C22" s="408"/>
      <c r="D22" s="409">
        <f>D21+D20+D18</f>
        <v>0</v>
      </c>
      <c r="E22" s="409"/>
      <c r="F22" s="408"/>
      <c r="G22" s="409">
        <f>G21+G20+G18</f>
        <v>0</v>
      </c>
      <c r="H22" s="409"/>
      <c r="I22" s="408"/>
      <c r="J22" s="409">
        <f>J21+J20+J18</f>
        <v>0</v>
      </c>
      <c r="K22" s="409"/>
      <c r="L22" s="408"/>
      <c r="M22" s="409">
        <f>M21+M20+M18</f>
        <v>0</v>
      </c>
      <c r="N22" s="409"/>
      <c r="O22" s="408">
        <f>SUM(O18:O21)</f>
        <v>0</v>
      </c>
      <c r="P22" s="409">
        <f>SUM(P18:P21)</f>
        <v>0</v>
      </c>
      <c r="Q22" s="410">
        <f>SUM(Q18:Q21)</f>
        <v>0</v>
      </c>
      <c r="R22" s="282" t="s">
        <v>3</v>
      </c>
    </row>
    <row r="23" spans="1:18" s="15" customFormat="1" ht="15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282" t="s">
        <v>3</v>
      </c>
    </row>
    <row r="24" spans="1:18" s="15" customFormat="1" ht="15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282" t="s">
        <v>3</v>
      </c>
    </row>
    <row r="25" spans="1:20" s="15" customFormat="1" ht="15.75">
      <c r="A25" s="1" t="s">
        <v>203</v>
      </c>
      <c r="B25" s="1"/>
      <c r="C25" s="1"/>
      <c r="D25" s="1"/>
      <c r="E25" s="1"/>
      <c r="F25" s="1"/>
      <c r="G25" s="1"/>
      <c r="H25" s="1"/>
      <c r="I25" s="1"/>
      <c r="J25" s="2"/>
      <c r="K25" s="1"/>
      <c r="L25" s="1"/>
      <c r="M25" s="1"/>
      <c r="N25" s="1"/>
      <c r="O25" s="1"/>
      <c r="P25" s="1"/>
      <c r="Q25" s="1"/>
      <c r="R25" s="282" t="s">
        <v>77</v>
      </c>
      <c r="S25" s="1"/>
      <c r="T25" s="1"/>
    </row>
    <row r="26" spans="1:20" s="15" customFormat="1" ht="15.75">
      <c r="A26" s="1"/>
      <c r="B26" s="453"/>
      <c r="C26" s="1"/>
      <c r="D26" s="1"/>
      <c r="E26" s="1"/>
      <c r="F26" s="1"/>
      <c r="G26" s="1"/>
      <c r="H26" s="1"/>
      <c r="I26" s="1"/>
      <c r="J26" s="2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s="15" customFormat="1" ht="15.75">
      <c r="A27" s="1"/>
      <c r="B27" s="1"/>
      <c r="C27" s="1"/>
      <c r="D27" s="1"/>
      <c r="E27" s="1"/>
      <c r="F27" s="1"/>
      <c r="G27" s="1"/>
      <c r="H27" s="1"/>
      <c r="I27" s="1"/>
      <c r="J27" s="2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s="15" customFormat="1" ht="15.75">
      <c r="A28" s="1"/>
      <c r="B28" s="1"/>
      <c r="C28" s="1"/>
      <c r="D28" s="1"/>
      <c r="E28" s="1"/>
      <c r="F28" s="1"/>
      <c r="G28" s="1"/>
      <c r="H28" s="1"/>
      <c r="I28" s="1"/>
      <c r="J28" s="2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18" s="15" customFormat="1" ht="39.75" customHeight="1">
      <c r="A29" s="696"/>
      <c r="B29" s="711"/>
      <c r="C29" s="711"/>
      <c r="D29" s="711"/>
      <c r="E29" s="711"/>
      <c r="F29" s="711"/>
      <c r="G29" s="711"/>
      <c r="H29" s="711"/>
      <c r="I29" s="711"/>
      <c r="J29" s="711"/>
      <c r="K29" s="711"/>
      <c r="L29" s="711"/>
      <c r="M29" s="711"/>
      <c r="N29" s="711"/>
      <c r="O29" s="11"/>
      <c r="P29" s="11"/>
      <c r="Q29" s="11"/>
      <c r="R29" s="282"/>
    </row>
    <row r="30" spans="1:18" s="15" customFormat="1" ht="14.25" customHeight="1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11"/>
      <c r="P30" s="11"/>
      <c r="Q30" s="11"/>
      <c r="R30" s="282"/>
    </row>
    <row r="31" spans="1:18" s="15" customFormat="1" ht="15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282"/>
    </row>
    <row r="32" spans="1:18" s="15" customFormat="1" ht="15.75">
      <c r="A32" s="712"/>
      <c r="B32" s="712"/>
      <c r="C32" s="712"/>
      <c r="D32" s="712"/>
      <c r="E32" s="712"/>
      <c r="F32" s="712"/>
      <c r="G32" s="712"/>
      <c r="H32" s="712"/>
      <c r="I32" s="712"/>
      <c r="J32" s="712"/>
      <c r="K32" s="712"/>
      <c r="L32" s="712"/>
      <c r="M32" s="712"/>
      <c r="N32" s="712"/>
      <c r="O32" s="712"/>
      <c r="P32" s="712"/>
      <c r="Q32" s="712"/>
      <c r="R32" s="282"/>
    </row>
    <row r="33" spans="1:18" s="15" customFormat="1" ht="15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283"/>
    </row>
    <row r="34" spans="1:18" s="15" customFormat="1" ht="15.75">
      <c r="A34" s="293"/>
      <c r="B34" s="293"/>
      <c r="C34" s="293"/>
      <c r="D34" s="293"/>
      <c r="E34" s="293"/>
      <c r="F34" s="293"/>
      <c r="G34" s="293"/>
      <c r="H34" s="293"/>
      <c r="I34" s="10"/>
      <c r="J34" s="10"/>
      <c r="K34" s="10"/>
      <c r="L34" s="10"/>
      <c r="M34" s="10"/>
      <c r="N34" s="10"/>
      <c r="O34" s="10"/>
      <c r="P34" s="10"/>
      <c r="Q34" s="10"/>
      <c r="R34" s="283"/>
    </row>
    <row r="35" spans="1:18" s="15" customFormat="1" ht="15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265"/>
      <c r="R35" s="283"/>
    </row>
    <row r="36" s="15" customFormat="1" ht="15.75">
      <c r="R36" s="283"/>
    </row>
  </sheetData>
  <mergeCells count="22">
    <mergeCell ref="A1:D1"/>
    <mergeCell ref="A3:Q3"/>
    <mergeCell ref="A4:Q4"/>
    <mergeCell ref="A5:Q5"/>
    <mergeCell ref="A6:Q6"/>
    <mergeCell ref="C9:E10"/>
    <mergeCell ref="F9:H10"/>
    <mergeCell ref="I9:K10"/>
    <mergeCell ref="L9:N10"/>
    <mergeCell ref="O9:Q10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9:N29"/>
    <mergeCell ref="A32:Q32"/>
  </mergeCells>
  <printOptions horizontalCentered="1"/>
  <pageMargins left="0.5" right="0.4" top="0.5" bottom="0.25" header="0" footer="0"/>
  <pageSetup firstPageNumber="8" useFirstPageNumber="1" fitToHeight="0" fitToWidth="1" horizontalDpi="600" verticalDpi="600" orientation="landscape" scale="70" r:id="rId1"/>
  <headerFooter alignWithMargins="0">
    <oddFooter>&amp;C&amp;"Times New Roman,Regular"Exhibit G - Crosswalk of 2008 Availability&amp;R&amp;"Times New Roman,Regular"Public Safety Officers' Benefits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Y46"/>
  <sheetViews>
    <sheetView zoomScale="75" zoomScaleNormal="75" zoomScaleSheetLayoutView="50" workbookViewId="0" topLeftCell="A1">
      <selection activeCell="A24" sqref="G24"/>
    </sheetView>
  </sheetViews>
  <sheetFormatPr defaultColWidth="8.88671875" defaultRowHeight="15"/>
  <cols>
    <col min="1" max="1" width="1.4375" style="0" customWidth="1"/>
    <col min="2" max="2" width="60.88671875" style="0" customWidth="1"/>
    <col min="3" max="3" width="6.21484375" style="0" customWidth="1"/>
    <col min="5" max="5" width="8.10546875" style="0" customWidth="1"/>
    <col min="6" max="6" width="7.6640625" style="0" customWidth="1"/>
    <col min="8" max="8" width="11.6640625" style="0" bestFit="1" customWidth="1"/>
    <col min="9" max="9" width="6.99609375" style="0" customWidth="1"/>
    <col min="10" max="10" width="11.6640625" style="0" bestFit="1" customWidth="1"/>
    <col min="11" max="11" width="0.671875" style="281" customWidth="1"/>
  </cols>
  <sheetData>
    <row r="1" spans="1:11" ht="30">
      <c r="A1" s="197" t="s">
        <v>79</v>
      </c>
      <c r="B1" s="198"/>
      <c r="C1" s="26"/>
      <c r="D1" s="26"/>
      <c r="E1" s="26"/>
      <c r="F1" s="26"/>
      <c r="G1" s="26"/>
      <c r="H1" s="26"/>
      <c r="I1" s="26"/>
      <c r="J1" s="29"/>
      <c r="K1" s="278" t="s">
        <v>3</v>
      </c>
    </row>
    <row r="2" spans="1:11" ht="12.75" customHeight="1">
      <c r="A2" s="31"/>
      <c r="B2" s="26"/>
      <c r="C2" s="26"/>
      <c r="D2" s="26"/>
      <c r="E2" s="26"/>
      <c r="F2" s="26"/>
      <c r="G2" s="26"/>
      <c r="H2" s="26"/>
      <c r="I2" s="26"/>
      <c r="J2" s="29"/>
      <c r="K2" s="278" t="s">
        <v>3</v>
      </c>
    </row>
    <row r="3" spans="1:11" ht="18.75">
      <c r="A3" s="25"/>
      <c r="B3" s="16" t="s">
        <v>16</v>
      </c>
      <c r="C3" s="27"/>
      <c r="D3" s="27"/>
      <c r="E3" s="27"/>
      <c r="F3" s="27"/>
      <c r="G3" s="27"/>
      <c r="H3" s="27"/>
      <c r="I3" s="27"/>
      <c r="J3" s="199"/>
      <c r="K3" s="278" t="s">
        <v>3</v>
      </c>
    </row>
    <row r="4" spans="1:11" ht="16.5">
      <c r="A4" s="75"/>
      <c r="B4" s="494" t="str">
        <f>+'B. Summary of Requirements '!A5</f>
        <v>Office of Justice Programs</v>
      </c>
      <c r="C4" s="27"/>
      <c r="D4" s="27"/>
      <c r="E4" s="27"/>
      <c r="F4" s="27"/>
      <c r="G4" s="27"/>
      <c r="H4" s="27"/>
      <c r="I4" s="27"/>
      <c r="J4" s="199"/>
      <c r="K4" s="278" t="s">
        <v>3</v>
      </c>
    </row>
    <row r="5" spans="1:11" ht="16.5">
      <c r="A5" s="25"/>
      <c r="B5" s="494" t="str">
        <f>+'B. Summary of Requirements '!A6</f>
        <v>Public Safety Officers' Benefits</v>
      </c>
      <c r="C5" s="27"/>
      <c r="D5" s="27"/>
      <c r="E5" s="27"/>
      <c r="F5" s="27"/>
      <c r="G5" s="27"/>
      <c r="H5" s="27"/>
      <c r="I5" s="27"/>
      <c r="J5" s="199"/>
      <c r="K5" s="278" t="s">
        <v>3</v>
      </c>
    </row>
    <row r="6" spans="1:11" ht="15.75">
      <c r="A6" s="25"/>
      <c r="B6" s="73" t="s">
        <v>173</v>
      </c>
      <c r="C6" s="27"/>
      <c r="D6" s="27"/>
      <c r="E6" s="27"/>
      <c r="F6" s="27"/>
      <c r="G6" s="27"/>
      <c r="H6" s="27"/>
      <c r="I6" s="27"/>
      <c r="J6" s="199"/>
      <c r="K6" s="278" t="s">
        <v>3</v>
      </c>
    </row>
    <row r="7" spans="1:11" ht="15.75">
      <c r="A7" s="25"/>
      <c r="B7" s="27"/>
      <c r="C7" s="200"/>
      <c r="D7" s="199"/>
      <c r="E7" s="199"/>
      <c r="F7" s="199"/>
      <c r="G7" s="199"/>
      <c r="H7" s="199"/>
      <c r="I7" s="27"/>
      <c r="J7" s="201"/>
      <c r="K7" s="278" t="s">
        <v>3</v>
      </c>
    </row>
    <row r="8" spans="1:11" ht="15.75" customHeight="1">
      <c r="A8" s="25"/>
      <c r="B8" s="745" t="s">
        <v>205</v>
      </c>
      <c r="C8" s="750" t="s">
        <v>6</v>
      </c>
      <c r="D8" s="751"/>
      <c r="E8" s="750" t="s">
        <v>7</v>
      </c>
      <c r="F8" s="751"/>
      <c r="G8" s="750" t="s">
        <v>62</v>
      </c>
      <c r="H8" s="751"/>
      <c r="I8" s="752" t="s">
        <v>151</v>
      </c>
      <c r="J8" s="753"/>
      <c r="K8" s="278" t="s">
        <v>3</v>
      </c>
    </row>
    <row r="9" spans="1:11" ht="27" customHeight="1">
      <c r="A9" s="25"/>
      <c r="B9" s="746"/>
      <c r="C9" s="750" t="s">
        <v>206</v>
      </c>
      <c r="D9" s="661"/>
      <c r="E9" s="750" t="s">
        <v>206</v>
      </c>
      <c r="F9" s="751"/>
      <c r="G9" s="748" t="s">
        <v>17</v>
      </c>
      <c r="H9" s="749"/>
      <c r="I9" s="754"/>
      <c r="J9" s="755"/>
      <c r="K9" s="278" t="s">
        <v>3</v>
      </c>
    </row>
    <row r="10" spans="1:11" ht="16.5" thickBot="1">
      <c r="A10" s="25"/>
      <c r="B10" s="747"/>
      <c r="C10" s="489" t="s">
        <v>193</v>
      </c>
      <c r="D10" s="488" t="s">
        <v>172</v>
      </c>
      <c r="E10" s="487" t="s">
        <v>193</v>
      </c>
      <c r="F10" s="488" t="s">
        <v>172</v>
      </c>
      <c r="G10" s="202" t="s">
        <v>193</v>
      </c>
      <c r="H10" s="122" t="s">
        <v>172</v>
      </c>
      <c r="I10" s="121" t="s">
        <v>193</v>
      </c>
      <c r="J10" s="206" t="s">
        <v>172</v>
      </c>
      <c r="K10" s="278" t="s">
        <v>3</v>
      </c>
    </row>
    <row r="11" spans="1:11" ht="15.75">
      <c r="A11" s="25"/>
      <c r="B11" s="486" t="s">
        <v>209</v>
      </c>
      <c r="C11" s="346"/>
      <c r="D11" s="351">
        <v>146</v>
      </c>
      <c r="E11" s="347"/>
      <c r="F11" s="348">
        <v>120</v>
      </c>
      <c r="G11" s="347"/>
      <c r="H11" s="347">
        <v>-16266</v>
      </c>
      <c r="I11" s="349">
        <v>0</v>
      </c>
      <c r="J11" s="350">
        <f>SUM(,H11,F11,D11)</f>
        <v>-16000</v>
      </c>
      <c r="K11" s="278" t="s">
        <v>3</v>
      </c>
    </row>
    <row r="12" spans="1:11" ht="16.5" thickBot="1">
      <c r="A12" s="25"/>
      <c r="B12" s="203" t="s">
        <v>92</v>
      </c>
      <c r="C12" s="272">
        <f aca="true" t="shared" si="0" ref="C12:H12">SUM(C11:C11)</f>
        <v>0</v>
      </c>
      <c r="D12" s="490">
        <f t="shared" si="0"/>
        <v>146</v>
      </c>
      <c r="E12" s="273">
        <f t="shared" si="0"/>
        <v>0</v>
      </c>
      <c r="F12" s="204">
        <f t="shared" si="0"/>
        <v>120</v>
      </c>
      <c r="G12" s="273">
        <f t="shared" si="0"/>
        <v>0</v>
      </c>
      <c r="H12" s="205">
        <f t="shared" si="0"/>
        <v>-16266</v>
      </c>
      <c r="I12" s="352">
        <f>SUM(I11:I11)</f>
        <v>0</v>
      </c>
      <c r="J12" s="207">
        <f>SUM(J11:J11)</f>
        <v>-16000</v>
      </c>
      <c r="K12" s="278" t="s">
        <v>77</v>
      </c>
    </row>
    <row r="13" spans="1:25" ht="15.75">
      <c r="A13" s="25"/>
      <c r="B13" s="756" t="s">
        <v>77</v>
      </c>
      <c r="C13" s="757"/>
      <c r="D13" s="757"/>
      <c r="E13" s="757"/>
      <c r="F13" s="757"/>
      <c r="G13" s="757"/>
      <c r="H13" s="757"/>
      <c r="I13" s="757"/>
      <c r="J13" s="758"/>
      <c r="K13" s="279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ht="15.75">
      <c r="A14" s="25"/>
      <c r="B14" s="29"/>
      <c r="C14" s="29"/>
      <c r="D14" s="29"/>
      <c r="E14" s="29"/>
      <c r="F14" s="29"/>
      <c r="G14" s="29"/>
      <c r="H14" s="29"/>
      <c r="I14" s="29"/>
      <c r="J14" s="29"/>
      <c r="K14" s="28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</row>
    <row r="16" spans="2:10" ht="18.75">
      <c r="B16" s="759"/>
      <c r="C16" s="760"/>
      <c r="D16" s="760"/>
      <c r="E16" s="760"/>
      <c r="F16" s="760"/>
      <c r="G16" s="760"/>
      <c r="H16" s="760"/>
      <c r="I16" s="217"/>
      <c r="J16" s="217"/>
    </row>
    <row r="17" spans="2:10" ht="18.75">
      <c r="B17" s="451"/>
      <c r="C17" s="452"/>
      <c r="D17" s="452"/>
      <c r="E17" s="452"/>
      <c r="F17" s="452"/>
      <c r="G17" s="452"/>
      <c r="H17" s="452"/>
      <c r="I17" s="217"/>
      <c r="J17" s="217"/>
    </row>
    <row r="18" spans="2:10" ht="141.75" customHeight="1">
      <c r="B18" s="743"/>
      <c r="C18" s="744"/>
      <c r="D18" s="744"/>
      <c r="E18" s="744"/>
      <c r="F18" s="744"/>
      <c r="G18" s="744"/>
      <c r="H18" s="744"/>
      <c r="I18" s="218"/>
      <c r="J18" s="219"/>
    </row>
    <row r="21" ht="15">
      <c r="J21" s="264"/>
    </row>
    <row r="46" ht="15">
      <c r="P46" t="s">
        <v>77</v>
      </c>
    </row>
  </sheetData>
  <mergeCells count="11">
    <mergeCell ref="I8:J9"/>
    <mergeCell ref="B13:J13"/>
    <mergeCell ref="B16:H16"/>
    <mergeCell ref="B18:H18"/>
    <mergeCell ref="B8:B10"/>
    <mergeCell ref="G9:H9"/>
    <mergeCell ref="C9:D9"/>
    <mergeCell ref="E9:F9"/>
    <mergeCell ref="C8:D8"/>
    <mergeCell ref="E8:F8"/>
    <mergeCell ref="G8:H8"/>
  </mergeCells>
  <printOptions horizontalCentered="1"/>
  <pageMargins left="0.5" right="0.4" top="0.5" bottom="0.25" header="0" footer="0"/>
  <pageSetup firstPageNumber="8" useFirstPageNumber="1" fitToHeight="0" fitToWidth="1" horizontalDpi="600" verticalDpi="600" orientation="landscape" scale="81" r:id="rId1"/>
  <headerFooter alignWithMargins="0">
    <oddFooter>&amp;C&amp;"Times New Roman,Regular"Exhibit J - Financial Analysis of Program Changes&amp;R&amp;"Times New Roman,Regular"Public Safety Officers' Benefits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"/>
  <dimension ref="A1:V99"/>
  <sheetViews>
    <sheetView zoomScale="75" zoomScaleNormal="75" zoomScaleSheetLayoutView="50" workbookViewId="0" topLeftCell="A1">
      <selection activeCell="A1" sqref="A1:L1"/>
    </sheetView>
  </sheetViews>
  <sheetFormatPr defaultColWidth="8.88671875" defaultRowHeight="15"/>
  <cols>
    <col min="1" max="1" width="1.88671875" style="3" customWidth="1"/>
    <col min="2" max="2" width="27.10546875" style="3" customWidth="1"/>
    <col min="3" max="3" width="12.5546875" style="3" customWidth="1"/>
    <col min="4" max="4" width="18.10546875" style="3" customWidth="1"/>
    <col min="5" max="5" width="8.99609375" style="3" bestFit="1" customWidth="1"/>
    <col min="6" max="6" width="10.10546875" style="3" customWidth="1"/>
    <col min="7" max="7" width="8.99609375" style="3" bestFit="1" customWidth="1"/>
    <col min="8" max="8" width="10.6640625" style="3" customWidth="1"/>
    <col min="9" max="9" width="8.99609375" style="3" bestFit="1" customWidth="1"/>
    <col min="10" max="10" width="10.10546875" style="3" bestFit="1" customWidth="1"/>
    <col min="11" max="11" width="8.99609375" style="3" bestFit="1" customWidth="1"/>
    <col min="12" max="12" width="10.3359375" style="3" customWidth="1"/>
    <col min="13" max="15" width="0" style="3" hidden="1" customWidth="1"/>
    <col min="16" max="16" width="0.9921875" style="277" customWidth="1"/>
    <col min="18" max="16384" width="8.88671875" style="3" customWidth="1"/>
  </cols>
  <sheetData>
    <row r="1" spans="1:16" ht="18.75" customHeight="1">
      <c r="A1" s="612" t="s">
        <v>163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781"/>
      <c r="P1" s="276" t="s">
        <v>3</v>
      </c>
    </row>
    <row r="2" spans="1:16" ht="18.75" customHeight="1">
      <c r="A2" s="735"/>
      <c r="B2" s="782"/>
      <c r="C2" s="782"/>
      <c r="D2" s="782"/>
      <c r="E2" s="782"/>
      <c r="F2" s="782"/>
      <c r="G2" s="782"/>
      <c r="H2" s="782"/>
      <c r="I2" s="782"/>
      <c r="J2" s="782"/>
      <c r="K2" s="782"/>
      <c r="L2" s="783"/>
      <c r="P2" s="276" t="s">
        <v>3</v>
      </c>
    </row>
    <row r="3" spans="1:16" ht="18.75">
      <c r="A3" s="784" t="s">
        <v>149</v>
      </c>
      <c r="B3" s="785"/>
      <c r="C3" s="785"/>
      <c r="D3" s="785"/>
      <c r="E3" s="785"/>
      <c r="F3" s="785"/>
      <c r="G3" s="785"/>
      <c r="H3" s="785"/>
      <c r="I3" s="785"/>
      <c r="J3" s="785"/>
      <c r="K3" s="785"/>
      <c r="L3" s="786"/>
      <c r="P3" s="276" t="s">
        <v>3</v>
      </c>
    </row>
    <row r="4" spans="1:16" ht="16.5">
      <c r="A4" s="787" t="str">
        <f>+'B. Summary of Requirements '!A5</f>
        <v>Office of Justice Programs</v>
      </c>
      <c r="B4" s="788"/>
      <c r="C4" s="788"/>
      <c r="D4" s="788"/>
      <c r="E4" s="788"/>
      <c r="F4" s="788"/>
      <c r="G4" s="788"/>
      <c r="H4" s="788"/>
      <c r="I4" s="788"/>
      <c r="J4" s="788"/>
      <c r="K4" s="788"/>
      <c r="L4" s="789"/>
      <c r="P4" s="276" t="s">
        <v>3</v>
      </c>
    </row>
    <row r="5" spans="1:16" ht="16.5">
      <c r="A5" s="787" t="str">
        <f>+'B. Summary of Requirements '!A6</f>
        <v>Public Safety Officers' Benefits</v>
      </c>
      <c r="B5" s="788"/>
      <c r="C5" s="788"/>
      <c r="D5" s="788"/>
      <c r="E5" s="788"/>
      <c r="F5" s="788"/>
      <c r="G5" s="788"/>
      <c r="H5" s="788"/>
      <c r="I5" s="788"/>
      <c r="J5" s="788"/>
      <c r="K5" s="788"/>
      <c r="L5" s="789"/>
      <c r="P5" s="276" t="s">
        <v>3</v>
      </c>
    </row>
    <row r="6" spans="1:16" ht="15.75">
      <c r="A6" s="794" t="s">
        <v>173</v>
      </c>
      <c r="B6" s="530"/>
      <c r="C6" s="530"/>
      <c r="D6" s="530"/>
      <c r="E6" s="530"/>
      <c r="F6" s="530"/>
      <c r="G6" s="530"/>
      <c r="H6" s="530"/>
      <c r="I6" s="530"/>
      <c r="J6" s="530"/>
      <c r="K6" s="530"/>
      <c r="L6" s="781"/>
      <c r="P6" s="276" t="s">
        <v>3</v>
      </c>
    </row>
    <row r="7" spans="1:16" ht="11.25" customHeight="1">
      <c r="A7" s="32"/>
      <c r="B7" s="13"/>
      <c r="C7" s="22"/>
      <c r="D7" s="22"/>
      <c r="E7" s="22"/>
      <c r="F7" s="22"/>
      <c r="G7" s="22"/>
      <c r="H7" s="22"/>
      <c r="I7" s="22"/>
      <c r="J7" s="22"/>
      <c r="K7" s="4"/>
      <c r="L7" s="4"/>
      <c r="P7" s="276" t="s">
        <v>3</v>
      </c>
    </row>
    <row r="8" spans="1:16" ht="44.25" customHeight="1">
      <c r="A8" s="790" t="s">
        <v>139</v>
      </c>
      <c r="B8" s="539"/>
      <c r="C8" s="539"/>
      <c r="D8" s="540"/>
      <c r="E8" s="770" t="s">
        <v>12</v>
      </c>
      <c r="F8" s="771"/>
      <c r="G8" s="797" t="s">
        <v>207</v>
      </c>
      <c r="H8" s="798"/>
      <c r="I8" s="795" t="s">
        <v>91</v>
      </c>
      <c r="J8" s="796"/>
      <c r="K8" s="795" t="s">
        <v>113</v>
      </c>
      <c r="L8" s="661"/>
      <c r="M8" s="11"/>
      <c r="P8" s="276" t="s">
        <v>3</v>
      </c>
    </row>
    <row r="9" spans="1:16" ht="25.5" customHeight="1" thickBot="1">
      <c r="A9" s="532"/>
      <c r="B9" s="528"/>
      <c r="C9" s="528"/>
      <c r="D9" s="527"/>
      <c r="E9" s="116" t="s">
        <v>117</v>
      </c>
      <c r="F9" s="117" t="s">
        <v>195</v>
      </c>
      <c r="G9" s="116" t="s">
        <v>117</v>
      </c>
      <c r="H9" s="117" t="s">
        <v>195</v>
      </c>
      <c r="I9" s="116" t="s">
        <v>117</v>
      </c>
      <c r="J9" s="117" t="s">
        <v>195</v>
      </c>
      <c r="K9" s="116" t="s">
        <v>117</v>
      </c>
      <c r="L9" s="118" t="s">
        <v>195</v>
      </c>
      <c r="M9" s="11"/>
      <c r="P9" s="276" t="s">
        <v>3</v>
      </c>
    </row>
    <row r="10" spans="1:16" ht="15.75">
      <c r="A10" s="791" t="s">
        <v>56</v>
      </c>
      <c r="B10" s="792"/>
      <c r="C10" s="792"/>
      <c r="D10" s="793"/>
      <c r="E10" s="353"/>
      <c r="F10" s="354">
        <v>0</v>
      </c>
      <c r="G10" s="353"/>
      <c r="H10" s="354">
        <v>0</v>
      </c>
      <c r="I10" s="353"/>
      <c r="J10" s="354"/>
      <c r="K10" s="353">
        <f>I10-G10</f>
        <v>0</v>
      </c>
      <c r="L10" s="345">
        <f>J10-H10</f>
        <v>0</v>
      </c>
      <c r="M10" s="11"/>
      <c r="P10" s="276" t="s">
        <v>3</v>
      </c>
    </row>
    <row r="11" spans="1:16" ht="15.75">
      <c r="A11" s="774" t="s">
        <v>138</v>
      </c>
      <c r="B11" s="775"/>
      <c r="C11" s="775"/>
      <c r="D11" s="776"/>
      <c r="E11" s="353"/>
      <c r="F11" s="354">
        <v>0</v>
      </c>
      <c r="G11" s="353"/>
      <c r="H11" s="354">
        <v>0</v>
      </c>
      <c r="I11" s="353"/>
      <c r="J11" s="354">
        <f>+H11*1.034</f>
        <v>0</v>
      </c>
      <c r="K11" s="353">
        <f>I11-G11</f>
        <v>0</v>
      </c>
      <c r="L11" s="345">
        <f>J11-H11</f>
        <v>0</v>
      </c>
      <c r="M11" s="24" t="s">
        <v>115</v>
      </c>
      <c r="N11" s="3" t="s">
        <v>116</v>
      </c>
      <c r="P11" s="276" t="s">
        <v>3</v>
      </c>
    </row>
    <row r="12" spans="1:16" ht="15.75">
      <c r="A12" s="774" t="s">
        <v>121</v>
      </c>
      <c r="B12" s="775"/>
      <c r="C12" s="775"/>
      <c r="D12" s="776"/>
      <c r="E12" s="353">
        <f aca="true" t="shared" si="0" ref="E12:K12">+E13+E14</f>
        <v>0</v>
      </c>
      <c r="F12" s="354">
        <f t="shared" si="0"/>
        <v>0</v>
      </c>
      <c r="G12" s="353">
        <f t="shared" si="0"/>
        <v>0</v>
      </c>
      <c r="H12" s="354">
        <f t="shared" si="0"/>
        <v>0</v>
      </c>
      <c r="I12" s="353">
        <f t="shared" si="0"/>
        <v>0</v>
      </c>
      <c r="J12" s="354">
        <f t="shared" si="0"/>
        <v>0</v>
      </c>
      <c r="K12" s="353">
        <f t="shared" si="0"/>
        <v>0</v>
      </c>
      <c r="L12" s="345">
        <f>J12-H12</f>
        <v>0</v>
      </c>
      <c r="M12" s="11">
        <v>93</v>
      </c>
      <c r="P12" s="276" t="s">
        <v>3</v>
      </c>
    </row>
    <row r="13" spans="1:16" ht="15.75">
      <c r="A13" s="777" t="s">
        <v>123</v>
      </c>
      <c r="B13" s="578"/>
      <c r="C13" s="578"/>
      <c r="D13" s="773"/>
      <c r="E13" s="358"/>
      <c r="F13" s="359">
        <v>0</v>
      </c>
      <c r="G13" s="358"/>
      <c r="H13" s="359">
        <v>0</v>
      </c>
      <c r="I13" s="358"/>
      <c r="J13" s="359">
        <v>0</v>
      </c>
      <c r="K13" s="358">
        <f>I13-G13</f>
        <v>0</v>
      </c>
      <c r="L13" s="360">
        <f>J13-H13</f>
        <v>0</v>
      </c>
      <c r="M13" s="11"/>
      <c r="P13" s="276" t="s">
        <v>3</v>
      </c>
    </row>
    <row r="14" spans="1:16" ht="15.75">
      <c r="A14" s="777" t="s">
        <v>122</v>
      </c>
      <c r="B14" s="578"/>
      <c r="C14" s="578"/>
      <c r="D14" s="773"/>
      <c r="E14" s="358"/>
      <c r="F14" s="359">
        <v>0</v>
      </c>
      <c r="G14" s="358"/>
      <c r="H14" s="359">
        <v>0</v>
      </c>
      <c r="I14" s="358"/>
      <c r="J14" s="359">
        <v>0</v>
      </c>
      <c r="K14" s="358">
        <f>I14-G14</f>
        <v>0</v>
      </c>
      <c r="L14" s="360">
        <f>J14-H14</f>
        <v>0</v>
      </c>
      <c r="M14" s="11"/>
      <c r="P14" s="276" t="s">
        <v>3</v>
      </c>
    </row>
    <row r="15" spans="1:16" ht="15.75">
      <c r="A15" s="778" t="s">
        <v>124</v>
      </c>
      <c r="B15" s="779"/>
      <c r="C15" s="779"/>
      <c r="D15" s="780"/>
      <c r="E15" s="361"/>
      <c r="F15" s="362">
        <v>0</v>
      </c>
      <c r="G15" s="361"/>
      <c r="H15" s="362">
        <v>0</v>
      </c>
      <c r="I15" s="361"/>
      <c r="J15" s="362">
        <v>0</v>
      </c>
      <c r="K15" s="361">
        <f>I15-G15</f>
        <v>0</v>
      </c>
      <c r="L15" s="363">
        <f>J15-H15</f>
        <v>0</v>
      </c>
      <c r="M15" s="11"/>
      <c r="P15" s="276" t="s">
        <v>3</v>
      </c>
    </row>
    <row r="16" spans="1:16" ht="15.75">
      <c r="A16" s="769" t="s">
        <v>57</v>
      </c>
      <c r="B16" s="524"/>
      <c r="C16" s="524"/>
      <c r="D16" s="525"/>
      <c r="E16" s="364">
        <f aca="true" t="shared" si="1" ref="E16:J16">+E10+E11+E12+E15</f>
        <v>0</v>
      </c>
      <c r="F16" s="365">
        <f t="shared" si="1"/>
        <v>0</v>
      </c>
      <c r="G16" s="364">
        <f t="shared" si="1"/>
        <v>0</v>
      </c>
      <c r="H16" s="365">
        <f t="shared" si="1"/>
        <v>0</v>
      </c>
      <c r="I16" s="364">
        <f t="shared" si="1"/>
        <v>0</v>
      </c>
      <c r="J16" s="365">
        <f t="shared" si="1"/>
        <v>0</v>
      </c>
      <c r="K16" s="364">
        <f>SUM(K10:K15)</f>
        <v>0</v>
      </c>
      <c r="L16" s="366">
        <f>SUM(L10:L15)</f>
        <v>0</v>
      </c>
      <c r="M16" s="33">
        <f>697+630+957+2333</f>
        <v>4617</v>
      </c>
      <c r="N16" s="3">
        <f>2451-93</f>
        <v>2358</v>
      </c>
      <c r="O16" s="3">
        <f>+H16-J16</f>
        <v>0</v>
      </c>
      <c r="P16" s="276" t="s">
        <v>3</v>
      </c>
    </row>
    <row r="17" spans="1:16" ht="15.75">
      <c r="A17" s="774" t="s">
        <v>140</v>
      </c>
      <c r="B17" s="775"/>
      <c r="C17" s="775"/>
      <c r="D17" s="776"/>
      <c r="E17" s="353"/>
      <c r="F17" s="354"/>
      <c r="G17" s="353"/>
      <c r="H17" s="354"/>
      <c r="I17" s="353"/>
      <c r="J17" s="354"/>
      <c r="K17" s="353"/>
      <c r="L17" s="345"/>
      <c r="M17" s="11"/>
      <c r="P17" s="276" t="s">
        <v>3</v>
      </c>
    </row>
    <row r="18" spans="1:16" ht="15.75">
      <c r="A18" s="772" t="s">
        <v>125</v>
      </c>
      <c r="B18" s="578"/>
      <c r="C18" s="578"/>
      <c r="D18" s="773"/>
      <c r="E18" s="353"/>
      <c r="F18" s="354">
        <v>0</v>
      </c>
      <c r="G18" s="353"/>
      <c r="H18" s="354">
        <v>0</v>
      </c>
      <c r="I18" s="353"/>
      <c r="J18" s="354">
        <v>0</v>
      </c>
      <c r="K18" s="353"/>
      <c r="L18" s="345">
        <f>J18-H18</f>
        <v>0</v>
      </c>
      <c r="M18" s="11">
        <v>359</v>
      </c>
      <c r="N18" s="3">
        <f>1171+93</f>
        <v>1264</v>
      </c>
      <c r="O18" s="3">
        <f aca="true" t="shared" si="2" ref="O18:O27">+H18-J18</f>
        <v>0</v>
      </c>
      <c r="P18" s="276" t="s">
        <v>3</v>
      </c>
    </row>
    <row r="19" spans="1:16" ht="15.75">
      <c r="A19" s="772" t="s">
        <v>126</v>
      </c>
      <c r="B19" s="578"/>
      <c r="C19" s="578"/>
      <c r="D19" s="773"/>
      <c r="E19" s="353"/>
      <c r="F19" s="354">
        <v>0</v>
      </c>
      <c r="G19" s="353"/>
      <c r="H19" s="354">
        <v>0</v>
      </c>
      <c r="I19" s="353"/>
      <c r="J19" s="354">
        <v>0</v>
      </c>
      <c r="K19" s="353"/>
      <c r="L19" s="345">
        <f>J19-H19</f>
        <v>0</v>
      </c>
      <c r="M19" s="11"/>
      <c r="N19" s="3">
        <v>110</v>
      </c>
      <c r="O19" s="3">
        <f t="shared" si="2"/>
        <v>0</v>
      </c>
      <c r="P19" s="276" t="s">
        <v>3</v>
      </c>
    </row>
    <row r="20" spans="1:16" ht="15.75">
      <c r="A20" s="772" t="s">
        <v>127</v>
      </c>
      <c r="B20" s="578"/>
      <c r="C20" s="578"/>
      <c r="D20" s="773"/>
      <c r="E20" s="353"/>
      <c r="F20" s="354">
        <v>0</v>
      </c>
      <c r="G20" s="353"/>
      <c r="H20" s="354">
        <v>0</v>
      </c>
      <c r="I20" s="353"/>
      <c r="J20" s="354">
        <v>0</v>
      </c>
      <c r="K20" s="353"/>
      <c r="L20" s="345">
        <f>J20-H20</f>
        <v>0</v>
      </c>
      <c r="M20" s="11"/>
      <c r="N20" s="3">
        <v>0</v>
      </c>
      <c r="O20" s="3">
        <f t="shared" si="2"/>
        <v>0</v>
      </c>
      <c r="P20" s="276" t="s">
        <v>3</v>
      </c>
    </row>
    <row r="21" spans="1:16" ht="15.75">
      <c r="A21" s="772" t="s">
        <v>157</v>
      </c>
      <c r="B21" s="578"/>
      <c r="C21" s="578"/>
      <c r="D21" s="773"/>
      <c r="E21" s="353"/>
      <c r="F21" s="354">
        <v>0</v>
      </c>
      <c r="G21" s="353"/>
      <c r="H21" s="354">
        <v>0</v>
      </c>
      <c r="I21" s="353"/>
      <c r="J21" s="354">
        <v>0</v>
      </c>
      <c r="K21" s="353"/>
      <c r="L21" s="345">
        <f>J21-H21</f>
        <v>0</v>
      </c>
      <c r="M21" s="11">
        <f>4220-576</f>
        <v>3644</v>
      </c>
      <c r="O21" s="3">
        <f t="shared" si="2"/>
        <v>0</v>
      </c>
      <c r="P21" s="276" t="s">
        <v>3</v>
      </c>
    </row>
    <row r="22" spans="1:16" ht="15.75">
      <c r="A22" s="772" t="s">
        <v>108</v>
      </c>
      <c r="B22" s="578"/>
      <c r="C22" s="578"/>
      <c r="D22" s="773"/>
      <c r="E22" s="353"/>
      <c r="F22" s="354">
        <v>0</v>
      </c>
      <c r="G22" s="353"/>
      <c r="H22" s="354">
        <v>0</v>
      </c>
      <c r="I22" s="353"/>
      <c r="J22" s="354">
        <v>0</v>
      </c>
      <c r="K22" s="353"/>
      <c r="L22" s="345">
        <f>J22-H22</f>
        <v>0</v>
      </c>
      <c r="M22" s="11"/>
      <c r="O22" s="3">
        <f t="shared" si="2"/>
        <v>0</v>
      </c>
      <c r="P22" s="276" t="s">
        <v>3</v>
      </c>
    </row>
    <row r="23" spans="1:16" ht="15.75">
      <c r="A23" s="772" t="s">
        <v>128</v>
      </c>
      <c r="B23" s="578"/>
      <c r="C23" s="578"/>
      <c r="D23" s="773"/>
      <c r="E23" s="353"/>
      <c r="F23" s="354">
        <v>0</v>
      </c>
      <c r="G23" s="353"/>
      <c r="H23" s="354">
        <v>0</v>
      </c>
      <c r="I23" s="353"/>
      <c r="J23" s="354">
        <v>0</v>
      </c>
      <c r="K23" s="353"/>
      <c r="L23" s="345">
        <f aca="true" t="shared" si="3" ref="L23:L34">J23-H23</f>
        <v>0</v>
      </c>
      <c r="M23" s="11">
        <v>332</v>
      </c>
      <c r="N23" s="3">
        <v>175</v>
      </c>
      <c r="O23" s="3">
        <f t="shared" si="2"/>
        <v>0</v>
      </c>
      <c r="P23" s="276" t="s">
        <v>3</v>
      </c>
    </row>
    <row r="24" spans="1:16" ht="15.75">
      <c r="A24" s="772" t="s">
        <v>129</v>
      </c>
      <c r="B24" s="578"/>
      <c r="C24" s="578"/>
      <c r="D24" s="773"/>
      <c r="E24" s="353"/>
      <c r="F24" s="354">
        <v>0</v>
      </c>
      <c r="G24" s="353"/>
      <c r="H24" s="354">
        <v>0</v>
      </c>
      <c r="I24" s="353"/>
      <c r="J24" s="354">
        <v>0</v>
      </c>
      <c r="K24" s="353"/>
      <c r="L24" s="345">
        <f t="shared" si="3"/>
        <v>0</v>
      </c>
      <c r="M24" s="11"/>
      <c r="O24" s="3">
        <f t="shared" si="2"/>
        <v>0</v>
      </c>
      <c r="P24" s="276" t="s">
        <v>3</v>
      </c>
    </row>
    <row r="25" spans="1:16" ht="15.75">
      <c r="A25" s="772" t="s">
        <v>130</v>
      </c>
      <c r="B25" s="578"/>
      <c r="C25" s="578"/>
      <c r="D25" s="773"/>
      <c r="E25" s="353"/>
      <c r="F25" s="354">
        <v>0</v>
      </c>
      <c r="G25" s="353"/>
      <c r="H25" s="354">
        <v>0</v>
      </c>
      <c r="I25" s="353"/>
      <c r="J25" s="354">
        <v>0</v>
      </c>
      <c r="K25" s="353"/>
      <c r="L25" s="345">
        <f t="shared" si="3"/>
        <v>0</v>
      </c>
      <c r="M25" s="11"/>
      <c r="N25" s="3">
        <v>14918</v>
      </c>
      <c r="O25" s="3">
        <f t="shared" si="2"/>
        <v>0</v>
      </c>
      <c r="P25" s="276" t="s">
        <v>3</v>
      </c>
    </row>
    <row r="26" spans="1:16" ht="15.75">
      <c r="A26" s="772" t="s">
        <v>131</v>
      </c>
      <c r="B26" s="578"/>
      <c r="C26" s="578"/>
      <c r="D26" s="773"/>
      <c r="E26" s="353"/>
      <c r="F26" s="354">
        <v>864</v>
      </c>
      <c r="G26" s="353"/>
      <c r="H26" s="354">
        <v>625</v>
      </c>
      <c r="I26" s="353"/>
      <c r="J26" s="354">
        <v>625</v>
      </c>
      <c r="K26" s="353"/>
      <c r="L26" s="345">
        <f t="shared" si="3"/>
        <v>0</v>
      </c>
      <c r="M26" s="11">
        <v>276</v>
      </c>
      <c r="N26" s="3">
        <v>14853</v>
      </c>
      <c r="O26" s="3">
        <f t="shared" si="2"/>
        <v>0</v>
      </c>
      <c r="P26" s="276" t="s">
        <v>3</v>
      </c>
    </row>
    <row r="27" spans="1:16" ht="15.75">
      <c r="A27" s="772" t="s">
        <v>0</v>
      </c>
      <c r="B27" s="799"/>
      <c r="C27" s="799"/>
      <c r="D27" s="800"/>
      <c r="E27" s="353"/>
      <c r="F27" s="354">
        <f>283+198</f>
        <v>481</v>
      </c>
      <c r="G27" s="353"/>
      <c r="H27" s="354">
        <v>127</v>
      </c>
      <c r="I27" s="353"/>
      <c r="J27" s="354">
        <v>150</v>
      </c>
      <c r="K27" s="353"/>
      <c r="L27" s="345">
        <f t="shared" si="3"/>
        <v>23</v>
      </c>
      <c r="M27" s="11"/>
      <c r="N27" s="3">
        <v>135</v>
      </c>
      <c r="O27" s="3">
        <f t="shared" si="2"/>
        <v>-23</v>
      </c>
      <c r="P27" s="276" t="s">
        <v>3</v>
      </c>
    </row>
    <row r="28" spans="1:16" ht="15.75">
      <c r="A28" s="772" t="s">
        <v>158</v>
      </c>
      <c r="B28" s="578"/>
      <c r="C28" s="578"/>
      <c r="D28" s="773"/>
      <c r="E28" s="353"/>
      <c r="F28" s="354">
        <v>0</v>
      </c>
      <c r="G28" s="353"/>
      <c r="H28" s="354">
        <v>0</v>
      </c>
      <c r="I28" s="353"/>
      <c r="J28" s="354">
        <v>0</v>
      </c>
      <c r="K28" s="353"/>
      <c r="L28" s="345">
        <f t="shared" si="3"/>
        <v>0</v>
      </c>
      <c r="M28" s="11"/>
      <c r="P28" s="276" t="s">
        <v>3</v>
      </c>
    </row>
    <row r="29" spans="1:16" ht="15.75">
      <c r="A29" s="772" t="s">
        <v>170</v>
      </c>
      <c r="B29" s="578"/>
      <c r="C29" s="578"/>
      <c r="D29" s="773"/>
      <c r="E29" s="353"/>
      <c r="F29" s="354">
        <v>0</v>
      </c>
      <c r="G29" s="353"/>
      <c r="H29" s="354">
        <v>0</v>
      </c>
      <c r="I29" s="353"/>
      <c r="J29" s="354">
        <v>0</v>
      </c>
      <c r="K29" s="353"/>
      <c r="L29" s="345">
        <f t="shared" si="3"/>
        <v>0</v>
      </c>
      <c r="M29" s="11"/>
      <c r="O29" s="3">
        <f>+H29-J29</f>
        <v>0</v>
      </c>
      <c r="P29" s="276" t="s">
        <v>3</v>
      </c>
    </row>
    <row r="30" spans="1:16" ht="15.75">
      <c r="A30" s="772" t="s">
        <v>171</v>
      </c>
      <c r="B30" s="578"/>
      <c r="C30" s="578"/>
      <c r="D30" s="773"/>
      <c r="E30" s="353"/>
      <c r="F30" s="354">
        <v>0</v>
      </c>
      <c r="G30" s="353"/>
      <c r="H30" s="354">
        <v>0</v>
      </c>
      <c r="I30" s="353"/>
      <c r="J30" s="354">
        <v>0</v>
      </c>
      <c r="K30" s="353"/>
      <c r="L30" s="345">
        <f t="shared" si="3"/>
        <v>0</v>
      </c>
      <c r="M30" s="11"/>
      <c r="N30" s="3">
        <v>10</v>
      </c>
      <c r="O30" s="3">
        <f>+H30-J30</f>
        <v>0</v>
      </c>
      <c r="P30" s="276" t="s">
        <v>3</v>
      </c>
    </row>
    <row r="31" spans="1:16" ht="15.75">
      <c r="A31" s="772" t="s">
        <v>132</v>
      </c>
      <c r="B31" s="578"/>
      <c r="C31" s="578"/>
      <c r="D31" s="773"/>
      <c r="E31" s="353"/>
      <c r="F31" s="354">
        <v>0</v>
      </c>
      <c r="G31" s="353"/>
      <c r="H31" s="354">
        <v>0</v>
      </c>
      <c r="I31" s="353"/>
      <c r="J31" s="354">
        <v>0</v>
      </c>
      <c r="K31" s="353"/>
      <c r="L31" s="345">
        <f t="shared" si="3"/>
        <v>0</v>
      </c>
      <c r="M31" s="11"/>
      <c r="N31" s="3">
        <v>85</v>
      </c>
      <c r="O31" s="3">
        <f>+H31-J31</f>
        <v>0</v>
      </c>
      <c r="P31" s="276" t="s">
        <v>3</v>
      </c>
    </row>
    <row r="32" spans="1:16" ht="15.75">
      <c r="A32" s="772" t="s">
        <v>133</v>
      </c>
      <c r="B32" s="578"/>
      <c r="C32" s="578"/>
      <c r="D32" s="773"/>
      <c r="E32" s="353"/>
      <c r="F32" s="354">
        <v>0</v>
      </c>
      <c r="G32" s="353"/>
      <c r="H32" s="354">
        <f>+F32*1.016</f>
        <v>0</v>
      </c>
      <c r="I32" s="353"/>
      <c r="J32" s="354">
        <v>0</v>
      </c>
      <c r="K32" s="353"/>
      <c r="L32" s="345">
        <v>0</v>
      </c>
      <c r="M32" s="11"/>
      <c r="N32" s="3">
        <v>37758</v>
      </c>
      <c r="O32" s="3">
        <f>+H32-J32</f>
        <v>0</v>
      </c>
      <c r="P32" s="276" t="s">
        <v>3</v>
      </c>
    </row>
    <row r="33" spans="1:16" ht="15.75">
      <c r="A33" s="415"/>
      <c r="B33" s="421" t="s">
        <v>67</v>
      </c>
      <c r="C33" s="413"/>
      <c r="D33" s="416"/>
      <c r="E33" s="353"/>
      <c r="F33" s="354">
        <f>18+2729</f>
        <v>2747</v>
      </c>
      <c r="G33" s="353"/>
      <c r="H33" s="354">
        <v>2550</v>
      </c>
      <c r="I33" s="353"/>
      <c r="J33" s="354">
        <v>2550</v>
      </c>
      <c r="K33" s="353"/>
      <c r="L33" s="345">
        <f t="shared" si="3"/>
        <v>0</v>
      </c>
      <c r="M33" s="11"/>
      <c r="P33" s="276"/>
    </row>
    <row r="34" spans="1:16" ht="15.75">
      <c r="A34" s="415"/>
      <c r="B34" s="421" t="s">
        <v>208</v>
      </c>
      <c r="C34" s="413"/>
      <c r="D34" s="416"/>
      <c r="E34" s="353"/>
      <c r="F34" s="354">
        <f>40435+17+811+421</f>
        <v>41684</v>
      </c>
      <c r="G34" s="353"/>
      <c r="H34" s="354">
        <v>74155</v>
      </c>
      <c r="I34" s="353"/>
      <c r="J34" s="354">
        <f>55834-2550-625-150</f>
        <v>52509</v>
      </c>
      <c r="K34" s="353"/>
      <c r="L34" s="345">
        <f t="shared" si="3"/>
        <v>-21646</v>
      </c>
      <c r="M34" s="11"/>
      <c r="P34" s="276"/>
    </row>
    <row r="35" spans="1:21" ht="15.75">
      <c r="A35" s="801" t="s">
        <v>134</v>
      </c>
      <c r="B35" s="802"/>
      <c r="C35" s="802"/>
      <c r="D35" s="706"/>
      <c r="E35" s="274"/>
      <c r="F35" s="134">
        <f>SUM(F26:F34)</f>
        <v>45776</v>
      </c>
      <c r="G35" s="274"/>
      <c r="H35" s="134">
        <f>SUM(H26:H34)</f>
        <v>77457</v>
      </c>
      <c r="I35" s="274"/>
      <c r="J35" s="134">
        <f>SUM(J26:J34)</f>
        <v>55834</v>
      </c>
      <c r="K35" s="274"/>
      <c r="L35" s="133">
        <f>SUM(L18:L34)</f>
        <v>-21623</v>
      </c>
      <c r="M35" s="11">
        <f>SUM(M12:M32)</f>
        <v>9321</v>
      </c>
      <c r="N35" s="3">
        <f>SUM(N16:N32)</f>
        <v>71666</v>
      </c>
      <c r="O35" s="3">
        <f>+H35-J35</f>
        <v>21623</v>
      </c>
      <c r="P35" s="276" t="s">
        <v>3</v>
      </c>
      <c r="Q35" s="28"/>
      <c r="R35" s="32"/>
      <c r="S35" s="32"/>
      <c r="T35" s="32"/>
      <c r="U35" s="32"/>
    </row>
    <row r="36" spans="1:22" ht="16.5" customHeight="1">
      <c r="A36" s="505"/>
      <c r="B36" s="435" t="s">
        <v>135</v>
      </c>
      <c r="C36" s="435"/>
      <c r="D36" s="435"/>
      <c r="E36" s="355"/>
      <c r="F36" s="356">
        <v>-1060</v>
      </c>
      <c r="G36" s="355"/>
      <c r="H36" s="356">
        <v>-2523</v>
      </c>
      <c r="I36" s="355"/>
      <c r="J36" s="356">
        <v>0</v>
      </c>
      <c r="K36" s="355"/>
      <c r="L36" s="357"/>
      <c r="M36" s="11"/>
      <c r="P36" s="436" t="s">
        <v>3</v>
      </c>
      <c r="Q36" s="258"/>
      <c r="R36" s="213"/>
      <c r="S36" s="259"/>
      <c r="T36" s="213"/>
      <c r="U36" s="213"/>
      <c r="V36" s="33"/>
    </row>
    <row r="37" spans="1:22" ht="16.5" customHeight="1">
      <c r="A37" s="506"/>
      <c r="B37" s="435" t="s">
        <v>9</v>
      </c>
      <c r="C37" s="435"/>
      <c r="D37" s="435"/>
      <c r="E37" s="355"/>
      <c r="F37" s="356">
        <v>1070</v>
      </c>
      <c r="G37" s="355"/>
      <c r="H37" s="356">
        <v>0</v>
      </c>
      <c r="I37" s="355"/>
      <c r="J37" s="356">
        <v>0</v>
      </c>
      <c r="K37" s="355"/>
      <c r="L37" s="357"/>
      <c r="M37" s="11"/>
      <c r="P37" s="436"/>
      <c r="Q37" s="258"/>
      <c r="R37" s="213"/>
      <c r="S37" s="259"/>
      <c r="T37" s="213"/>
      <c r="U37" s="213"/>
      <c r="V37" s="33"/>
    </row>
    <row r="38" spans="1:22" ht="16.5" customHeight="1">
      <c r="A38" s="417"/>
      <c r="B38" s="435" t="s">
        <v>136</v>
      </c>
      <c r="C38" s="413"/>
      <c r="D38" s="416"/>
      <c r="E38" s="355"/>
      <c r="F38" s="356">
        <v>2523</v>
      </c>
      <c r="G38" s="355"/>
      <c r="H38" s="356">
        <v>0</v>
      </c>
      <c r="I38" s="355"/>
      <c r="J38" s="356">
        <v>0</v>
      </c>
      <c r="K38" s="355"/>
      <c r="L38" s="357"/>
      <c r="M38" s="11"/>
      <c r="P38" s="436"/>
      <c r="Q38" s="258"/>
      <c r="R38" s="213"/>
      <c r="S38" s="259"/>
      <c r="T38" s="213"/>
      <c r="U38" s="213"/>
      <c r="V38" s="33"/>
    </row>
    <row r="39" spans="1:22" ht="16.5" customHeight="1">
      <c r="A39" s="417"/>
      <c r="B39" s="435" t="s">
        <v>10</v>
      </c>
      <c r="C39" s="413"/>
      <c r="D39" s="416"/>
      <c r="E39" s="355"/>
      <c r="F39" s="356">
        <v>21591</v>
      </c>
      <c r="G39" s="355"/>
      <c r="H39" s="356">
        <v>0</v>
      </c>
      <c r="I39" s="355"/>
      <c r="J39" s="356">
        <v>0</v>
      </c>
      <c r="K39" s="355"/>
      <c r="L39" s="357"/>
      <c r="M39" s="11"/>
      <c r="P39" s="436"/>
      <c r="Q39" s="258"/>
      <c r="R39" s="213"/>
      <c r="S39" s="259"/>
      <c r="T39" s="213"/>
      <c r="U39" s="213"/>
      <c r="V39" s="33"/>
    </row>
    <row r="40" spans="1:22" ht="16.5" customHeight="1">
      <c r="A40" s="417"/>
      <c r="B40" s="435" t="s">
        <v>11</v>
      </c>
      <c r="C40" s="413"/>
      <c r="D40" s="416"/>
      <c r="E40" s="355"/>
      <c r="F40" s="356">
        <v>2968</v>
      </c>
      <c r="G40" s="355"/>
      <c r="H40" s="356">
        <v>0</v>
      </c>
      <c r="I40" s="355"/>
      <c r="J40" s="356">
        <v>0</v>
      </c>
      <c r="K40" s="355"/>
      <c r="L40" s="357"/>
      <c r="M40" s="11"/>
      <c r="P40" s="436"/>
      <c r="Q40" s="258"/>
      <c r="R40" s="213"/>
      <c r="S40" s="259"/>
      <c r="T40" s="213"/>
      <c r="U40" s="213"/>
      <c r="V40" s="33"/>
    </row>
    <row r="41" spans="1:22" ht="15.75">
      <c r="A41" s="803" t="s">
        <v>137</v>
      </c>
      <c r="B41" s="578"/>
      <c r="C41" s="578"/>
      <c r="D41" s="773"/>
      <c r="E41" s="355"/>
      <c r="F41" s="356">
        <v>-34</v>
      </c>
      <c r="G41" s="355"/>
      <c r="H41" s="356">
        <v>-100</v>
      </c>
      <c r="I41" s="355"/>
      <c r="J41" s="356">
        <v>0</v>
      </c>
      <c r="K41" s="355"/>
      <c r="L41" s="357"/>
      <c r="M41" s="11"/>
      <c r="P41" s="436" t="s">
        <v>3</v>
      </c>
      <c r="Q41" s="258"/>
      <c r="R41" s="213"/>
      <c r="S41" s="259"/>
      <c r="T41" s="213"/>
      <c r="U41" s="213"/>
      <c r="V41" s="33"/>
    </row>
    <row r="42" spans="1:22" ht="16.5" thickBot="1">
      <c r="A42" s="806" t="s">
        <v>4</v>
      </c>
      <c r="B42" s="807"/>
      <c r="C42" s="807"/>
      <c r="D42" s="808"/>
      <c r="E42" s="367"/>
      <c r="F42" s="368">
        <f>SUM(F35:F41)</f>
        <v>72834</v>
      </c>
      <c r="G42" s="367"/>
      <c r="H42" s="368">
        <f>SUM(H35:H41)</f>
        <v>74834</v>
      </c>
      <c r="I42" s="367"/>
      <c r="J42" s="368">
        <f>SUM(J35:J41)</f>
        <v>55834</v>
      </c>
      <c r="K42" s="367"/>
      <c r="L42" s="369"/>
      <c r="M42" s="11"/>
      <c r="P42" s="436" t="s">
        <v>3</v>
      </c>
      <c r="Q42" s="258"/>
      <c r="R42" s="213"/>
      <c r="S42" s="259"/>
      <c r="T42" s="213"/>
      <c r="U42" s="213"/>
      <c r="V42" s="33"/>
    </row>
    <row r="43" spans="1:16" ht="15.75">
      <c r="A43" s="791" t="s">
        <v>214</v>
      </c>
      <c r="B43" s="792"/>
      <c r="C43" s="792"/>
      <c r="D43" s="793"/>
      <c r="E43" s="353"/>
      <c r="F43" s="354"/>
      <c r="G43" s="353"/>
      <c r="H43" s="354"/>
      <c r="I43" s="353"/>
      <c r="J43" s="354"/>
      <c r="K43" s="353"/>
      <c r="L43" s="345"/>
      <c r="M43" s="11"/>
      <c r="P43" s="276" t="s">
        <v>3</v>
      </c>
    </row>
    <row r="44" spans="1:16" ht="15.75">
      <c r="A44" s="772" t="s">
        <v>215</v>
      </c>
      <c r="B44" s="578"/>
      <c r="C44" s="578"/>
      <c r="D44" s="773"/>
      <c r="E44" s="355">
        <v>0</v>
      </c>
      <c r="F44" s="345">
        <f aca="true" t="shared" si="4" ref="F44:L44">D44-B44</f>
        <v>0</v>
      </c>
      <c r="G44" s="355">
        <f t="shared" si="4"/>
        <v>0</v>
      </c>
      <c r="H44" s="345">
        <f t="shared" si="4"/>
        <v>0</v>
      </c>
      <c r="I44" s="355">
        <f t="shared" si="4"/>
        <v>0</v>
      </c>
      <c r="J44" s="345">
        <f t="shared" si="4"/>
        <v>0</v>
      </c>
      <c r="K44" s="355">
        <f t="shared" si="4"/>
        <v>0</v>
      </c>
      <c r="L44" s="345">
        <f t="shared" si="4"/>
        <v>0</v>
      </c>
      <c r="M44" s="11"/>
      <c r="P44" s="276" t="s">
        <v>3</v>
      </c>
    </row>
    <row r="45" spans="1:16" ht="15.75">
      <c r="A45" s="774" t="s">
        <v>216</v>
      </c>
      <c r="B45" s="775"/>
      <c r="C45" s="775"/>
      <c r="D45" s="776"/>
      <c r="E45" s="355"/>
      <c r="F45" s="345">
        <f>D45-B45</f>
        <v>0</v>
      </c>
      <c r="G45" s="355"/>
      <c r="H45" s="345">
        <f>F45-D45</f>
        <v>0</v>
      </c>
      <c r="I45" s="355"/>
      <c r="J45" s="345">
        <f>H45-F45</f>
        <v>0</v>
      </c>
      <c r="K45" s="355"/>
      <c r="L45" s="345">
        <f>J45-H45</f>
        <v>0</v>
      </c>
      <c r="M45" s="11"/>
      <c r="P45" s="276" t="s">
        <v>3</v>
      </c>
    </row>
    <row r="46" spans="1:16" ht="15.75">
      <c r="A46" s="774" t="s">
        <v>217</v>
      </c>
      <c r="B46" s="804"/>
      <c r="C46" s="804"/>
      <c r="D46" s="805"/>
      <c r="E46" s="355"/>
      <c r="F46" s="345">
        <f>D46-B46</f>
        <v>0</v>
      </c>
      <c r="G46" s="355"/>
      <c r="H46" s="345">
        <f>F46-D46</f>
        <v>0</v>
      </c>
      <c r="I46" s="355"/>
      <c r="J46" s="345">
        <f>H46-F46</f>
        <v>0</v>
      </c>
      <c r="K46" s="355"/>
      <c r="L46" s="345">
        <f>J46-H46</f>
        <v>0</v>
      </c>
      <c r="M46" s="11"/>
      <c r="P46" s="276" t="s">
        <v>77</v>
      </c>
    </row>
    <row r="47" spans="1:21" ht="18">
      <c r="A47" s="439"/>
      <c r="B47" s="440"/>
      <c r="C47" s="441"/>
      <c r="D47" s="441"/>
      <c r="E47" s="441"/>
      <c r="F47" s="441"/>
      <c r="G47" s="441"/>
      <c r="H47" s="441"/>
      <c r="I47" s="441"/>
      <c r="J47" s="441"/>
      <c r="K47" s="213"/>
      <c r="L47" s="213"/>
      <c r="M47" s="11"/>
      <c r="Q47" s="437"/>
      <c r="R47" s="438"/>
      <c r="S47" s="438"/>
      <c r="T47" s="438"/>
      <c r="U47" s="438"/>
    </row>
    <row r="48" spans="1:13" ht="41.25" customHeight="1">
      <c r="A48" s="762"/>
      <c r="B48" s="763"/>
      <c r="C48" s="763"/>
      <c r="D48" s="763"/>
      <c r="E48" s="763"/>
      <c r="F48" s="763"/>
      <c r="G48" s="763"/>
      <c r="H48" s="763"/>
      <c r="I48" s="763"/>
      <c r="J48" s="763"/>
      <c r="K48" s="214"/>
      <c r="L48" s="215"/>
      <c r="M48" s="11"/>
    </row>
    <row r="49" spans="1:13" ht="14.25" customHeight="1">
      <c r="A49" s="439"/>
      <c r="B49" s="442"/>
      <c r="C49" s="220"/>
      <c r="D49" s="220"/>
      <c r="E49" s="220"/>
      <c r="F49" s="220"/>
      <c r="G49" s="220"/>
      <c r="H49" s="220"/>
      <c r="I49" s="220"/>
      <c r="J49" s="220"/>
      <c r="K49" s="214"/>
      <c r="L49" s="214"/>
      <c r="M49" s="11"/>
    </row>
    <row r="50" spans="1:13" ht="77.25" customHeight="1">
      <c r="A50" s="764"/>
      <c r="B50" s="645"/>
      <c r="C50" s="645"/>
      <c r="D50" s="645"/>
      <c r="E50" s="645"/>
      <c r="F50" s="645"/>
      <c r="G50" s="645"/>
      <c r="H50" s="645"/>
      <c r="I50" s="645"/>
      <c r="J50" s="645"/>
      <c r="K50" s="216"/>
      <c r="L50" s="215"/>
      <c r="M50" s="11"/>
    </row>
    <row r="51" spans="1:13" ht="12.75" customHeight="1">
      <c r="A51" s="439"/>
      <c r="B51" s="442"/>
      <c r="C51" s="220"/>
      <c r="D51" s="220"/>
      <c r="E51" s="220"/>
      <c r="F51" s="220"/>
      <c r="G51" s="220"/>
      <c r="H51" s="220"/>
      <c r="I51" s="220"/>
      <c r="J51" s="220"/>
      <c r="K51" s="214"/>
      <c r="L51" s="214"/>
      <c r="M51" s="11"/>
    </row>
    <row r="52" spans="1:13" ht="54" customHeight="1">
      <c r="A52" s="764"/>
      <c r="B52" s="645"/>
      <c r="C52" s="645"/>
      <c r="D52" s="645"/>
      <c r="E52" s="645"/>
      <c r="F52" s="645"/>
      <c r="G52" s="645"/>
      <c r="H52" s="645"/>
      <c r="I52" s="645"/>
      <c r="J52" s="645"/>
      <c r="K52" s="216"/>
      <c r="L52" s="215"/>
      <c r="M52" s="11"/>
    </row>
    <row r="53" spans="1:13" ht="43.5" customHeight="1">
      <c r="A53" s="767"/>
      <c r="B53" s="766"/>
      <c r="C53" s="766"/>
      <c r="D53" s="766"/>
      <c r="E53" s="766"/>
      <c r="F53" s="766"/>
      <c r="G53" s="766"/>
      <c r="H53" s="766"/>
      <c r="I53" s="766"/>
      <c r="J53" s="766"/>
      <c r="K53" s="214"/>
      <c r="L53" s="214"/>
      <c r="M53" s="11"/>
    </row>
    <row r="54" spans="1:13" ht="62.25" customHeight="1">
      <c r="A54" s="443"/>
      <c r="B54" s="766"/>
      <c r="C54" s="766"/>
      <c r="D54" s="766"/>
      <c r="E54" s="766"/>
      <c r="F54" s="766"/>
      <c r="G54" s="766"/>
      <c r="H54" s="766"/>
      <c r="I54" s="766"/>
      <c r="J54" s="766"/>
      <c r="K54" s="214"/>
      <c r="L54" s="214"/>
      <c r="M54" s="11"/>
    </row>
    <row r="55" spans="1:13" ht="12" customHeight="1">
      <c r="A55" s="443"/>
      <c r="B55" s="444"/>
      <c r="C55" s="444"/>
      <c r="D55" s="444"/>
      <c r="E55" s="444"/>
      <c r="F55" s="444"/>
      <c r="G55" s="444"/>
      <c r="H55" s="444"/>
      <c r="I55" s="444"/>
      <c r="J55" s="444"/>
      <c r="K55" s="214"/>
      <c r="L55" s="214"/>
      <c r="M55" s="11"/>
    </row>
    <row r="56" spans="1:13" ht="64.5" customHeight="1">
      <c r="A56" s="765"/>
      <c r="B56" s="768"/>
      <c r="C56" s="768"/>
      <c r="D56" s="768"/>
      <c r="E56" s="768"/>
      <c r="F56" s="768"/>
      <c r="G56" s="768"/>
      <c r="H56" s="768"/>
      <c r="I56" s="768"/>
      <c r="J56" s="768"/>
      <c r="K56" s="214"/>
      <c r="L56" s="214"/>
      <c r="M56" s="11"/>
    </row>
    <row r="57" spans="1:13" ht="47.25" customHeight="1">
      <c r="A57" s="765"/>
      <c r="B57" s="766"/>
      <c r="C57" s="766"/>
      <c r="D57" s="766"/>
      <c r="E57" s="766"/>
      <c r="F57" s="766"/>
      <c r="G57" s="766"/>
      <c r="H57" s="766"/>
      <c r="I57" s="766"/>
      <c r="J57" s="766"/>
      <c r="K57" s="214"/>
      <c r="L57" s="214"/>
      <c r="M57" s="11"/>
    </row>
    <row r="58" spans="1:13" ht="60" customHeight="1">
      <c r="A58" s="765"/>
      <c r="B58" s="766"/>
      <c r="C58" s="766"/>
      <c r="D58" s="766"/>
      <c r="E58" s="766"/>
      <c r="F58" s="766"/>
      <c r="G58" s="766"/>
      <c r="H58" s="766"/>
      <c r="I58" s="766"/>
      <c r="J58" s="766"/>
      <c r="K58" s="214"/>
      <c r="L58" s="214"/>
      <c r="M58" s="11"/>
    </row>
    <row r="59" spans="1:13" ht="9" customHeight="1">
      <c r="A59" s="215"/>
      <c r="B59" s="445"/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11"/>
    </row>
    <row r="60" spans="1:13" ht="22.5" customHeight="1" hidden="1">
      <c r="A60" s="215"/>
      <c r="B60" s="761" t="s">
        <v>142</v>
      </c>
      <c r="C60" s="665"/>
      <c r="D60" s="665"/>
      <c r="E60" s="665"/>
      <c r="F60" s="665"/>
      <c r="G60" s="665"/>
      <c r="H60" s="665"/>
      <c r="I60" s="665"/>
      <c r="J60" s="665"/>
      <c r="K60" s="665"/>
      <c r="L60" s="665"/>
      <c r="M60" s="11"/>
    </row>
    <row r="61" spans="1:13" ht="15.75" hidden="1">
      <c r="A61" s="215"/>
      <c r="B61" s="215"/>
      <c r="C61" s="215"/>
      <c r="D61" s="215"/>
      <c r="E61" s="215"/>
      <c r="F61" s="215"/>
      <c r="G61" s="215"/>
      <c r="H61" s="215"/>
      <c r="I61" s="215"/>
      <c r="J61" s="215"/>
      <c r="K61" s="446"/>
      <c r="L61" s="447"/>
      <c r="M61" s="11"/>
    </row>
    <row r="62" spans="1:13" ht="18.75" hidden="1">
      <c r="A62" s="215"/>
      <c r="B62" s="448" t="s">
        <v>141</v>
      </c>
      <c r="C62" s="215"/>
      <c r="D62" s="215"/>
      <c r="E62" s="215"/>
      <c r="F62" s="215"/>
      <c r="G62" s="215"/>
      <c r="H62" s="215"/>
      <c r="I62" s="215"/>
      <c r="J62" s="215"/>
      <c r="K62" s="447"/>
      <c r="L62" s="447"/>
      <c r="M62" s="11"/>
    </row>
    <row r="63" spans="1:13" ht="15.75" hidden="1">
      <c r="A63" s="215"/>
      <c r="B63" s="215"/>
      <c r="C63" s="215"/>
      <c r="D63" s="215"/>
      <c r="E63" s="215"/>
      <c r="F63" s="215"/>
      <c r="G63" s="215"/>
      <c r="H63" s="215"/>
      <c r="I63" s="215"/>
      <c r="J63" s="215"/>
      <c r="K63" s="447"/>
      <c r="L63" s="447"/>
      <c r="M63" s="11"/>
    </row>
    <row r="64" spans="1:13" ht="65.25" customHeight="1" hidden="1">
      <c r="A64" s="215"/>
      <c r="B64" s="761" t="s">
        <v>143</v>
      </c>
      <c r="C64" s="665"/>
      <c r="D64" s="665"/>
      <c r="E64" s="665"/>
      <c r="F64" s="665"/>
      <c r="G64" s="665"/>
      <c r="H64" s="665"/>
      <c r="I64" s="665"/>
      <c r="J64" s="665"/>
      <c r="K64" s="665"/>
      <c r="L64" s="665"/>
      <c r="M64" s="11"/>
    </row>
    <row r="65" spans="1:13" ht="15.75">
      <c r="A65" s="215"/>
      <c r="B65" s="449"/>
      <c r="C65" s="215"/>
      <c r="D65" s="215"/>
      <c r="E65" s="215"/>
      <c r="F65" s="215"/>
      <c r="G65" s="215"/>
      <c r="H65" s="215"/>
      <c r="I65" s="215"/>
      <c r="J65" s="215"/>
      <c r="K65" s="447"/>
      <c r="L65" s="447"/>
      <c r="M65" s="11"/>
    </row>
    <row r="66" spans="1:13" ht="15.75">
      <c r="A66" s="215"/>
      <c r="B66" s="215"/>
      <c r="C66" s="215"/>
      <c r="D66" s="215"/>
      <c r="E66" s="215"/>
      <c r="F66" s="215"/>
      <c r="G66" s="215"/>
      <c r="H66" s="215"/>
      <c r="I66" s="215"/>
      <c r="J66" s="215"/>
      <c r="K66" s="447"/>
      <c r="L66" s="450"/>
      <c r="M66" s="11"/>
    </row>
    <row r="67" spans="1:13" ht="15.75">
      <c r="A67" s="215"/>
      <c r="B67" s="215"/>
      <c r="C67" s="215"/>
      <c r="D67" s="215"/>
      <c r="E67" s="215"/>
      <c r="F67" s="215"/>
      <c r="G67" s="215"/>
      <c r="H67" s="215"/>
      <c r="I67" s="215"/>
      <c r="J67" s="215"/>
      <c r="K67" s="447"/>
      <c r="L67" s="447"/>
      <c r="M67" s="11"/>
    </row>
    <row r="68" spans="11:13" ht="15.75">
      <c r="K68" s="20"/>
      <c r="L68" s="20"/>
      <c r="M68" s="11"/>
    </row>
    <row r="69" spans="11:13" ht="15.75">
      <c r="K69" s="20"/>
      <c r="L69" s="20"/>
      <c r="M69" s="11"/>
    </row>
    <row r="70" spans="11:13" ht="15.75">
      <c r="K70" s="20"/>
      <c r="L70" s="20"/>
      <c r="M70" s="11"/>
    </row>
    <row r="71" spans="11:13" ht="15.75">
      <c r="K71" s="20"/>
      <c r="L71" s="20"/>
      <c r="M71" s="11"/>
    </row>
    <row r="72" spans="11:13" ht="15.75">
      <c r="K72" s="20"/>
      <c r="L72" s="20"/>
      <c r="M72" s="11"/>
    </row>
    <row r="73" spans="11:13" ht="15.75">
      <c r="K73" s="20"/>
      <c r="L73" s="20"/>
      <c r="M73" s="11"/>
    </row>
    <row r="74" spans="11:13" ht="15.75">
      <c r="K74" s="20"/>
      <c r="L74" s="20"/>
      <c r="M74" s="11"/>
    </row>
    <row r="75" spans="11:13" ht="15.75">
      <c r="K75" s="20"/>
      <c r="L75" s="20"/>
      <c r="M75" s="11"/>
    </row>
    <row r="76" spans="11:13" ht="15.75">
      <c r="K76" s="20"/>
      <c r="L76" s="20"/>
      <c r="M76" s="11"/>
    </row>
    <row r="77" spans="11:13" ht="15.75">
      <c r="K77" s="20"/>
      <c r="L77" s="21"/>
      <c r="M77" s="11"/>
    </row>
    <row r="78" spans="11:13" ht="15.75">
      <c r="K78" s="20"/>
      <c r="L78" s="21"/>
      <c r="M78" s="11"/>
    </row>
    <row r="79" spans="11:13" ht="15.75">
      <c r="K79" s="20"/>
      <c r="L79" s="20"/>
      <c r="M79" s="11"/>
    </row>
    <row r="80" spans="11:13" ht="15.75">
      <c r="K80" s="20"/>
      <c r="L80" s="20"/>
      <c r="M80" s="11"/>
    </row>
    <row r="81" spans="11:13" ht="15.75">
      <c r="K81" s="20"/>
      <c r="L81" s="20"/>
      <c r="M81" s="11"/>
    </row>
    <row r="82" spans="11:13" ht="15.75">
      <c r="K82" s="20"/>
      <c r="L82" s="20"/>
      <c r="M82" s="11"/>
    </row>
    <row r="83" spans="11:13" ht="15.75">
      <c r="K83" s="20"/>
      <c r="L83" s="20"/>
      <c r="M83" s="11"/>
    </row>
    <row r="84" spans="11:13" ht="15.75">
      <c r="K84" s="20"/>
      <c r="L84" s="20"/>
      <c r="M84" s="11"/>
    </row>
    <row r="85" spans="11:13" ht="15.75">
      <c r="K85" s="20"/>
      <c r="L85" s="20"/>
      <c r="M85" s="11"/>
    </row>
    <row r="86" spans="11:13" ht="15.75">
      <c r="K86" s="20"/>
      <c r="L86" s="20"/>
      <c r="M86" s="11"/>
    </row>
    <row r="87" spans="11:13" ht="15.75">
      <c r="K87" s="20"/>
      <c r="L87" s="20"/>
      <c r="M87" s="11"/>
    </row>
    <row r="88" spans="11:13" ht="15.75">
      <c r="K88" s="20"/>
      <c r="L88" s="20"/>
      <c r="M88" s="11"/>
    </row>
    <row r="89" spans="11:13" ht="15.75">
      <c r="K89" s="20"/>
      <c r="L89" s="20"/>
      <c r="M89" s="11"/>
    </row>
    <row r="90" spans="11:13" ht="15.75">
      <c r="K90" s="20"/>
      <c r="L90" s="20"/>
      <c r="M90" s="11"/>
    </row>
    <row r="91" spans="11:13" ht="15.75">
      <c r="K91" s="20"/>
      <c r="L91" s="20"/>
      <c r="M91" s="11"/>
    </row>
    <row r="92" spans="11:13" ht="15.75">
      <c r="K92" s="23"/>
      <c r="L92" s="20"/>
      <c r="M92" s="11"/>
    </row>
    <row r="93" spans="11:13" ht="15.75">
      <c r="K93" s="11"/>
      <c r="L93" s="11"/>
      <c r="M93" s="11"/>
    </row>
    <row r="94" spans="11:13" ht="15.75">
      <c r="K94" s="10"/>
      <c r="L94" s="10"/>
      <c r="M94" s="11"/>
    </row>
    <row r="95" spans="11:13" ht="15.75">
      <c r="K95" s="10"/>
      <c r="L95" s="10"/>
      <c r="M95" s="11"/>
    </row>
    <row r="96" spans="11:13" ht="15.75">
      <c r="K96" s="10"/>
      <c r="L96" s="10"/>
      <c r="M96" s="11"/>
    </row>
    <row r="97" spans="11:13" ht="15.75">
      <c r="K97" s="10"/>
      <c r="L97" s="10"/>
      <c r="M97" s="11"/>
    </row>
    <row r="98" ht="15.75">
      <c r="M98" s="11"/>
    </row>
    <row r="99" ht="15.75">
      <c r="M99" s="11"/>
    </row>
  </sheetData>
  <mergeCells count="51">
    <mergeCell ref="A44:D44"/>
    <mergeCell ref="A45:D45"/>
    <mergeCell ref="A46:D46"/>
    <mergeCell ref="A42:D42"/>
    <mergeCell ref="A35:D35"/>
    <mergeCell ref="A41:D41"/>
    <mergeCell ref="A43:D43"/>
    <mergeCell ref="A29:D29"/>
    <mergeCell ref="A30:D30"/>
    <mergeCell ref="A31:D31"/>
    <mergeCell ref="A32:D32"/>
    <mergeCell ref="A26:D26"/>
    <mergeCell ref="A27:D27"/>
    <mergeCell ref="A28:D28"/>
    <mergeCell ref="A19:D19"/>
    <mergeCell ref="A22:D22"/>
    <mergeCell ref="A23:D23"/>
    <mergeCell ref="A24:D24"/>
    <mergeCell ref="A25:D25"/>
    <mergeCell ref="A5:L5"/>
    <mergeCell ref="A8:D9"/>
    <mergeCell ref="A10:D10"/>
    <mergeCell ref="A11:D11"/>
    <mergeCell ref="A6:L6"/>
    <mergeCell ref="K8:L8"/>
    <mergeCell ref="I8:J8"/>
    <mergeCell ref="G8:H8"/>
    <mergeCell ref="A1:L1"/>
    <mergeCell ref="A2:L2"/>
    <mergeCell ref="A3:L3"/>
    <mergeCell ref="A4:L4"/>
    <mergeCell ref="A16:D16"/>
    <mergeCell ref="E8:F8"/>
    <mergeCell ref="A20:D20"/>
    <mergeCell ref="A21:D21"/>
    <mergeCell ref="A12:D12"/>
    <mergeCell ref="A13:D13"/>
    <mergeCell ref="A14:D14"/>
    <mergeCell ref="A15:D15"/>
    <mergeCell ref="A18:D18"/>
    <mergeCell ref="A17:D17"/>
    <mergeCell ref="B60:L60"/>
    <mergeCell ref="B64:L64"/>
    <mergeCell ref="A48:J48"/>
    <mergeCell ref="A50:J50"/>
    <mergeCell ref="A52:J52"/>
    <mergeCell ref="A57:J57"/>
    <mergeCell ref="A53:J53"/>
    <mergeCell ref="A58:J58"/>
    <mergeCell ref="A56:J56"/>
    <mergeCell ref="B54:J54"/>
  </mergeCells>
  <printOptions horizontalCentered="1"/>
  <pageMargins left="0.5" right="0.4" top="0" bottom="0.25" header="0" footer="0"/>
  <pageSetup firstPageNumber="8" useFirstPageNumber="1" fitToHeight="0" horizontalDpi="600" verticalDpi="600" orientation="landscape" scale="75" r:id="rId1"/>
  <headerFooter alignWithMargins="0">
    <oddFooter>&amp;C&amp;"Times New Roman,Regular"Exhibit L - Summary of Requirements by Object Class&amp;R&amp;"Times New Roman,Regular"Public Safety Officers' Benefits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