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0" yWindow="11550" windowWidth="10830" windowHeight="6375" tabRatio="732"/>
  </bookViews>
  <sheets>
    <sheet name="A. Organization Chart" sheetId="25" r:id="rId1"/>
    <sheet name="B. Summary of Requirements " sheetId="45" r:id="rId2"/>
    <sheet name="D. Res by DOJ Strategic Goals " sheetId="56" r:id="rId3"/>
    <sheet name="E. ATB Justification" sheetId="29" r:id="rId4"/>
    <sheet name="F. 2010 Crosswalk" sheetId="2" r:id="rId5"/>
    <sheet name="G. 2011 Crosswalk" sheetId="57" r:id="rId6"/>
    <sheet name="I. Permanent Positions" sheetId="10" r:id="rId7"/>
    <sheet name="K. Summary by Grade" sheetId="6" r:id="rId8"/>
    <sheet name="L. Summary by Object Class" sheetId="14" r:id="rId9"/>
    <sheet name="N. SOC" sheetId="49" r:id="rId10"/>
    <sheet name="O. Status of Construction" sheetId="55" r:id="rId11"/>
    <sheet name="P. Waterfall" sheetId="52" r:id="rId12"/>
  </sheets>
  <externalReferences>
    <externalReference r:id="rId13"/>
  </externalReferences>
  <definedNames>
    <definedName name="_1ATTORNEY_SUPP" localSheetId="1">#REF!</definedName>
    <definedName name="_2ATTORNEY_SUPP" localSheetId="5">#REF!</definedName>
    <definedName name="_2ATTORNEY_SUPP">#REF!</definedName>
    <definedName name="_3GA_ROLLUP" localSheetId="1">'B. Summary of Requirements '!#REF!</definedName>
    <definedName name="_4GA_ROLLUP" localSheetId="5">#REF!</definedName>
    <definedName name="_4GA_ROLLUP">#REF!</definedName>
    <definedName name="_5POS_BY_CAT" localSheetId="1">#REF!</definedName>
    <definedName name="_6POS_BY_CAT" localSheetId="5">#REF!</definedName>
    <definedName name="_6POS_BY_CAT">#REF!</definedName>
    <definedName name="DL" localSheetId="1">'B. Summary of Requirements '!$A$3:$Y$42</definedName>
    <definedName name="DL" localSheetId="5">#REF!</definedName>
    <definedName name="DL">#REF!</definedName>
    <definedName name="EXECSUPP" localSheetId="1">'B. Summary of Requirements '!#REF!</definedName>
    <definedName name="EXECSUPP" localSheetId="5">#REF!</definedName>
    <definedName name="EXECSUPP">#REF!</definedName>
    <definedName name="FY0711.1" localSheetId="5">#REF!</definedName>
    <definedName name="FY0711.1">#REF!</definedName>
    <definedName name="FY0711.5" localSheetId="5">#REF!</definedName>
    <definedName name="FY0711.5">#REF!</definedName>
    <definedName name="FY0712.1" localSheetId="5">#REF!</definedName>
    <definedName name="FY0712.1">#REF!</definedName>
    <definedName name="FY0721.0" localSheetId="5">#REF!</definedName>
    <definedName name="FY0721.0">#REF!</definedName>
    <definedName name="FY0722.0" localSheetId="5">#REF!</definedName>
    <definedName name="FY0722.0">#REF!</definedName>
    <definedName name="FY0723.1" localSheetId="5">#REF!</definedName>
    <definedName name="FY0723.1">#REF!</definedName>
    <definedName name="FY0723.2" localSheetId="5">#REF!</definedName>
    <definedName name="FY0723.2">#REF!</definedName>
    <definedName name="FY0723.3" localSheetId="5">#REF!</definedName>
    <definedName name="FY0723.3">#REF!</definedName>
    <definedName name="FY0724.0" localSheetId="5">#REF!</definedName>
    <definedName name="FY0724.0">#REF!</definedName>
    <definedName name="FY0725.2" localSheetId="5">#REF!</definedName>
    <definedName name="FY0725.2">#REF!</definedName>
    <definedName name="FY0725.3" localSheetId="5">#REF!</definedName>
    <definedName name="FY0725.3">#REF!</definedName>
    <definedName name="FY0725.6" localSheetId="5">#REF!</definedName>
    <definedName name="FY0725.6">#REF!</definedName>
    <definedName name="FY0726.0" localSheetId="5">#REF!</definedName>
    <definedName name="FY0726.0">#REF!</definedName>
    <definedName name="FY0731.0" localSheetId="5">#REF!</definedName>
    <definedName name="FY0731.0">#REF!</definedName>
    <definedName name="FY0732.0" localSheetId="5">#REF!</definedName>
    <definedName name="FY0732.0">#REF!</definedName>
    <definedName name="FY07Ling" localSheetId="5">#REF!</definedName>
    <definedName name="FY07Ling">#REF!</definedName>
    <definedName name="FY07Mult" localSheetId="5">#REF!</definedName>
    <definedName name="FY07Mult">#REF!</definedName>
    <definedName name="FY07PEPI" localSheetId="5">#REF!</definedName>
    <definedName name="FY07PEPI">#REF!</definedName>
    <definedName name="FY07Tot" localSheetId="5">#REF!</definedName>
    <definedName name="FY07Tot">#REF!</definedName>
    <definedName name="FY07Train" localSheetId="5">#REF!</definedName>
    <definedName name="FY07Train">#REF!</definedName>
    <definedName name="FY0811.1" localSheetId="5">#REF!</definedName>
    <definedName name="FY0811.1">#REF!</definedName>
    <definedName name="FY0811.5" localSheetId="5">#REF!</definedName>
    <definedName name="FY0811.5">#REF!</definedName>
    <definedName name="FY0812.1" localSheetId="5">#REF!</definedName>
    <definedName name="FY0812.1">#REF!</definedName>
    <definedName name="FY0821.0" localSheetId="5">#REF!</definedName>
    <definedName name="FY0821.0">#REF!</definedName>
    <definedName name="FY0822.0" localSheetId="5">#REF!</definedName>
    <definedName name="FY0822.0">#REF!</definedName>
    <definedName name="FY0823.1" localSheetId="5">#REF!</definedName>
    <definedName name="FY0823.1">#REF!</definedName>
    <definedName name="FY0823.2" localSheetId="5">#REF!</definedName>
    <definedName name="FY0823.2">#REF!</definedName>
    <definedName name="FY0823.3" localSheetId="5">#REF!</definedName>
    <definedName name="FY0823.3">#REF!</definedName>
    <definedName name="FY0824.0" localSheetId="5">#REF!</definedName>
    <definedName name="FY0824.0">#REF!</definedName>
    <definedName name="FY0825.2" localSheetId="5">#REF!</definedName>
    <definedName name="FY0825.2">#REF!</definedName>
    <definedName name="FY0825.3" localSheetId="5">#REF!</definedName>
    <definedName name="FY0825.3">#REF!</definedName>
    <definedName name="FY0825.6" localSheetId="5">#REF!</definedName>
    <definedName name="FY0825.6">#REF!</definedName>
    <definedName name="FY0826.0" localSheetId="5">#REF!</definedName>
    <definedName name="FY0826.0">#REF!</definedName>
    <definedName name="FY0831.0" localSheetId="5">#REF!</definedName>
    <definedName name="FY0831.0">#REF!</definedName>
    <definedName name="FY0832.0" localSheetId="5">#REF!</definedName>
    <definedName name="FY0832.0">#REF!</definedName>
    <definedName name="FY08Ling" localSheetId="5">#REF!</definedName>
    <definedName name="FY08Ling">#REF!</definedName>
    <definedName name="FY08Mult" localSheetId="5">#REF!</definedName>
    <definedName name="FY08Mult">#REF!</definedName>
    <definedName name="FY08PEPI" localSheetId="5">#REF!</definedName>
    <definedName name="FY08PEPI">#REF!</definedName>
    <definedName name="FY08Tot" localSheetId="5">#REF!</definedName>
    <definedName name="FY08Tot">#REF!</definedName>
    <definedName name="FY08Train" localSheetId="5">#REF!</definedName>
    <definedName name="FY08Train">#REF!</definedName>
    <definedName name="FY0911.1" localSheetId="5">#REF!</definedName>
    <definedName name="FY0911.1">#REF!</definedName>
    <definedName name="FY0911.5" localSheetId="5">#REF!</definedName>
    <definedName name="FY0911.5">#REF!</definedName>
    <definedName name="FY0912.1" localSheetId="5">#REF!</definedName>
    <definedName name="FY0912.1">#REF!</definedName>
    <definedName name="FY0921.0" localSheetId="5">#REF!</definedName>
    <definedName name="FY0921.0">#REF!</definedName>
    <definedName name="FY0922.0" localSheetId="5">#REF!</definedName>
    <definedName name="FY0922.0">#REF!</definedName>
    <definedName name="FY0923.1" localSheetId="5">#REF!</definedName>
    <definedName name="FY0923.1">#REF!</definedName>
    <definedName name="FY0923.2" localSheetId="5">#REF!</definedName>
    <definedName name="FY0923.2">#REF!</definedName>
    <definedName name="FY0923.3" localSheetId="5">#REF!</definedName>
    <definedName name="FY0923.3">#REF!</definedName>
    <definedName name="FY0924.0" localSheetId="5">#REF!</definedName>
    <definedName name="FY0924.0">#REF!</definedName>
    <definedName name="FY0925.2" localSheetId="5">#REF!</definedName>
    <definedName name="FY0925.2">#REF!</definedName>
    <definedName name="FY0925.3" localSheetId="5">#REF!</definedName>
    <definedName name="FY0925.3">#REF!</definedName>
    <definedName name="FY0925.6" localSheetId="5">#REF!</definedName>
    <definedName name="FY0925.6">#REF!</definedName>
    <definedName name="FY0926.0" localSheetId="5">#REF!</definedName>
    <definedName name="FY0926.0">#REF!</definedName>
    <definedName name="FY0931.0" localSheetId="5">#REF!</definedName>
    <definedName name="FY0931.0">#REF!</definedName>
    <definedName name="FY0932.0" localSheetId="5">#REF!</definedName>
    <definedName name="FY0932.0">#REF!</definedName>
    <definedName name="FY09Ling" localSheetId="5">#REF!</definedName>
    <definedName name="FY09Ling">#REF!</definedName>
    <definedName name="FY09Mult" localSheetId="5">#REF!</definedName>
    <definedName name="FY09Mult">#REF!</definedName>
    <definedName name="FY09PEPI" localSheetId="5">#REF!</definedName>
    <definedName name="FY09PEPI">#REF!</definedName>
    <definedName name="FY09Tot" localSheetId="5">#REF!</definedName>
    <definedName name="FY09Tot">#REF!</definedName>
    <definedName name="FY09Train" localSheetId="5">#REF!</definedName>
    <definedName name="FY09Train">#REF!</definedName>
    <definedName name="hlhl0" localSheetId="3">'E. ATB Justification'!#REF!</definedName>
    <definedName name="INTEL" localSheetId="1">'B. Summary of Requirements '!#REF!</definedName>
    <definedName name="INTEL" localSheetId="5">#REF!</definedName>
    <definedName name="INTEL">#REF!</definedName>
    <definedName name="JMD" localSheetId="1">'B. Summary of Requirements '!#REF!</definedName>
    <definedName name="JMD" localSheetId="5">#REF!</definedName>
    <definedName name="JMD">#REF!</definedName>
    <definedName name="OLE_LINK7" localSheetId="3">'E. ATB Justification'!#REF!</definedName>
    <definedName name="PART" localSheetId="5">#REF!</definedName>
    <definedName name="PART">#REF!</definedName>
    <definedName name="_xlnm.Print_Area" localSheetId="0">'A. Organization Chart'!$A$1:$N$29</definedName>
    <definedName name="_xlnm.Print_Area" localSheetId="1">'B. Summary of Requirements '!$A$1:$Z$53</definedName>
    <definedName name="_xlnm.Print_Area" localSheetId="2">'D. Res by DOJ Strategic Goals '!$A$1:$N$24</definedName>
    <definedName name="_xlnm.Print_Area" localSheetId="3">'E. ATB Justification'!$A$1:$O$31</definedName>
    <definedName name="_xlnm.Print_Area" localSheetId="4">'F. 2010 Crosswalk'!$A$1:$U$28</definedName>
    <definedName name="_xlnm.Print_Area" localSheetId="5">'G. 2011 Crosswalk'!$A$1:$V$28</definedName>
    <definedName name="_xlnm.Print_Area" localSheetId="6">'I. Permanent Positions'!$A$1:$M$24</definedName>
    <definedName name="_xlnm.Print_Area" localSheetId="7">'K. Summary by Grade'!$A$1:$J$24</definedName>
    <definedName name="_xlnm.Print_Area" localSheetId="8">'L. Summary by Object Class'!$A$1:$L$30</definedName>
    <definedName name="_xlnm.Print_Area" localSheetId="9">'N. SOC'!$A$1:$E$41</definedName>
    <definedName name="_xlnm.Print_Area" localSheetId="10">'O. Status of Construction'!$A$1:$P$160</definedName>
    <definedName name="_xlnm.Print_Area" localSheetId="11">'P. Waterfall'!$A$1:$X$37</definedName>
    <definedName name="_xlnm.Print_Area">#REF!</definedName>
    <definedName name="REIMPRO" localSheetId="5">#REF!</definedName>
    <definedName name="REIMPRO">#REF!</definedName>
    <definedName name="REIMSOR" localSheetId="5">#REF!</definedName>
    <definedName name="REIMSOR">#REF!</definedName>
  </definedNames>
  <calcPr calcId="125725"/>
</workbook>
</file>

<file path=xl/calcChain.xml><?xml version="1.0" encoding="utf-8"?>
<calcChain xmlns="http://schemas.openxmlformats.org/spreadsheetml/2006/main">
  <c r="Y47" i="45"/>
  <c r="X47"/>
  <c r="W47"/>
  <c r="V47"/>
  <c r="U47"/>
  <c r="T47"/>
  <c r="S47"/>
  <c r="R47"/>
  <c r="Q47"/>
  <c r="P47"/>
  <c r="O47"/>
  <c r="N47"/>
  <c r="M47"/>
  <c r="L47"/>
  <c r="K47"/>
  <c r="J47"/>
  <c r="I47"/>
  <c r="H47"/>
  <c r="G47"/>
  <c r="F47"/>
  <c r="E47"/>
  <c r="Y25" l="1"/>
  <c r="X25"/>
  <c r="W25"/>
  <c r="Y21"/>
  <c r="X21"/>
  <c r="W21"/>
  <c r="L31" i="29" l="1"/>
  <c r="M29"/>
  <c r="L29"/>
  <c r="K29"/>
  <c r="K23"/>
  <c r="K31" s="1"/>
  <c r="M23"/>
  <c r="M31" s="1"/>
  <c r="D19" i="49"/>
  <c r="C19"/>
  <c r="B19"/>
  <c r="A4" i="57" l="1"/>
  <c r="A5"/>
  <c r="R14"/>
  <c r="S14"/>
  <c r="T14"/>
  <c r="R16"/>
  <c r="S16"/>
  <c r="T16"/>
  <c r="C18"/>
  <c r="D18"/>
  <c r="E18"/>
  <c r="F18"/>
  <c r="G18"/>
  <c r="H18"/>
  <c r="I18"/>
  <c r="J18"/>
  <c r="K18"/>
  <c r="L18"/>
  <c r="M18"/>
  <c r="N18"/>
  <c r="O18"/>
  <c r="P18"/>
  <c r="Q18"/>
  <c r="R18"/>
  <c r="S18"/>
  <c r="T18"/>
  <c r="D24" i="49" l="1"/>
  <c r="C24"/>
  <c r="B24"/>
  <c r="Y24" i="45"/>
  <c r="L10" i="14" l="1"/>
  <c r="E90" i="55"/>
  <c r="S30" i="52"/>
  <c r="K17" i="56"/>
  <c r="K19" s="1"/>
  <c r="J17"/>
  <c r="J19" s="1"/>
  <c r="I17"/>
  <c r="I19" s="1"/>
  <c r="H17"/>
  <c r="H19" s="1"/>
  <c r="G17"/>
  <c r="G19" s="1"/>
  <c r="F17"/>
  <c r="F19" s="1"/>
  <c r="E17"/>
  <c r="E19" s="1"/>
  <c r="D17"/>
  <c r="D19" s="1"/>
  <c r="C17"/>
  <c r="C19" s="1"/>
  <c r="B17"/>
  <c r="B19" s="1"/>
  <c r="M15"/>
  <c r="M17" s="1"/>
  <c r="L15"/>
  <c r="E72" i="55"/>
  <c r="E101"/>
  <c r="E42"/>
  <c r="E30"/>
  <c r="P42" i="45"/>
  <c r="P41"/>
  <c r="L17" i="56" l="1"/>
  <c r="L19" s="1"/>
  <c r="M19"/>
  <c r="I17" i="6"/>
  <c r="I12"/>
  <c r="I20"/>
  <c r="I19"/>
  <c r="I18"/>
  <c r="I16"/>
  <c r="I15"/>
  <c r="I14"/>
  <c r="I13"/>
  <c r="I20" i="10"/>
  <c r="U30" i="52"/>
  <c r="H13" i="14"/>
  <c r="F13"/>
  <c r="N41" i="45"/>
  <c r="W41" s="1"/>
  <c r="O41"/>
  <c r="X41" s="1"/>
  <c r="Y41"/>
  <c r="N42"/>
  <c r="W42" s="1"/>
  <c r="O42"/>
  <c r="X42" s="1"/>
  <c r="Y42"/>
  <c r="E43"/>
  <c r="F43"/>
  <c r="G43"/>
  <c r="H43"/>
  <c r="I43"/>
  <c r="J43"/>
  <c r="K43"/>
  <c r="L43"/>
  <c r="M43"/>
  <c r="Q43"/>
  <c r="R43"/>
  <c r="S43"/>
  <c r="T43"/>
  <c r="U43"/>
  <c r="V43"/>
  <c r="N50" i="55"/>
  <c r="E152"/>
  <c r="E147"/>
  <c r="E138"/>
  <c r="E133"/>
  <c r="E119"/>
  <c r="E120"/>
  <c r="E122" s="1"/>
  <c r="J24" i="10"/>
  <c r="L22"/>
  <c r="L21"/>
  <c r="K16"/>
  <c r="L16" s="1"/>
  <c r="K18"/>
  <c r="L18" s="1"/>
  <c r="K17"/>
  <c r="L17" s="1"/>
  <c r="K15"/>
  <c r="L15" s="1"/>
  <c r="K14"/>
  <c r="L14" s="1"/>
  <c r="Y16" i="45"/>
  <c r="Y27" s="1"/>
  <c r="X24"/>
  <c r="X16"/>
  <c r="W16"/>
  <c r="W24"/>
  <c r="Y13"/>
  <c r="X13"/>
  <c r="W13"/>
  <c r="L24" i="14"/>
  <c r="L19"/>
  <c r="L20"/>
  <c r="L21"/>
  <c r="L22"/>
  <c r="L23"/>
  <c r="J11"/>
  <c r="L11" s="1"/>
  <c r="L12"/>
  <c r="L15"/>
  <c r="L16"/>
  <c r="L17"/>
  <c r="L18"/>
  <c r="J13"/>
  <c r="J25" s="1"/>
  <c r="H25"/>
  <c r="K12"/>
  <c r="K10"/>
  <c r="K11"/>
  <c r="I13"/>
  <c r="G13"/>
  <c r="E13"/>
  <c r="G30" i="52"/>
  <c r="I30"/>
  <c r="K30"/>
  <c r="M30"/>
  <c r="O30"/>
  <c r="Q30"/>
  <c r="J26" i="14"/>
  <c r="H26"/>
  <c r="I21" i="6"/>
  <c r="G21"/>
  <c r="E21"/>
  <c r="C21"/>
  <c r="T14" i="2"/>
  <c r="T16"/>
  <c r="Q18"/>
  <c r="E18"/>
  <c r="H12" i="6"/>
  <c r="H13"/>
  <c r="H14"/>
  <c r="H15"/>
  <c r="H16"/>
  <c r="H17"/>
  <c r="H18"/>
  <c r="H19"/>
  <c r="H20"/>
  <c r="M24" i="10"/>
  <c r="J18" i="2"/>
  <c r="B21" i="6"/>
  <c r="C24" i="10"/>
  <c r="C20"/>
  <c r="F20"/>
  <c r="A5" i="14"/>
  <c r="A4"/>
  <c r="H24" i="10"/>
  <c r="E24"/>
  <c r="F21" i="6"/>
  <c r="D21"/>
  <c r="M20" i="10"/>
  <c r="J20"/>
  <c r="H20"/>
  <c r="G20"/>
  <c r="E20"/>
  <c r="D20"/>
  <c r="A6" i="6"/>
  <c r="A5"/>
  <c r="A6" i="10"/>
  <c r="A5"/>
  <c r="A5" i="2"/>
  <c r="A4"/>
  <c r="D24" i="10"/>
  <c r="F24"/>
  <c r="G24"/>
  <c r="I24"/>
  <c r="R14" i="2"/>
  <c r="S14"/>
  <c r="R16"/>
  <c r="S16"/>
  <c r="C18"/>
  <c r="D18"/>
  <c r="F18"/>
  <c r="G18"/>
  <c r="H18"/>
  <c r="I18"/>
  <c r="K18"/>
  <c r="L18"/>
  <c r="M18"/>
  <c r="N18"/>
  <c r="O18"/>
  <c r="P18"/>
  <c r="R18"/>
  <c r="S18"/>
  <c r="F29" i="14" l="1"/>
  <c r="F25"/>
  <c r="H21" i="6"/>
  <c r="X27" i="45"/>
  <c r="X31" s="1"/>
  <c r="X32" s="1"/>
  <c r="W27"/>
  <c r="W31" s="1"/>
  <c r="W32" s="1"/>
  <c r="H29" i="14"/>
  <c r="Y31" i="45"/>
  <c r="L13" i="14"/>
  <c r="L25" s="1"/>
  <c r="T18" i="2"/>
  <c r="O43" i="45"/>
  <c r="W30" i="52"/>
  <c r="B26" i="49"/>
  <c r="B28" s="1"/>
  <c r="D26"/>
  <c r="D28" s="1"/>
  <c r="C26"/>
  <c r="C28" s="1"/>
  <c r="K13" i="14"/>
  <c r="L24" i="10"/>
  <c r="K24"/>
  <c r="N43" i="45"/>
  <c r="J29" i="14"/>
  <c r="X43" i="45"/>
  <c r="L20" i="10"/>
  <c r="Y43" i="45"/>
  <c r="W43"/>
  <c r="P43"/>
  <c r="K20" i="10"/>
  <c r="C32" i="49" l="1"/>
  <c r="C36" s="1"/>
  <c r="B32"/>
  <c r="B36" s="1"/>
  <c r="D32"/>
  <c r="D36" s="1"/>
  <c r="Y32" i="45"/>
</calcChain>
</file>

<file path=xl/sharedStrings.xml><?xml version="1.0" encoding="utf-8"?>
<sst xmlns="http://schemas.openxmlformats.org/spreadsheetml/2006/main" count="1012" uniqueCount="323">
  <si>
    <t>1. New Construction</t>
  </si>
  <si>
    <t>2. Modernization and Repair</t>
  </si>
  <si>
    <t xml:space="preserve">          Total DIRECT requirements</t>
  </si>
  <si>
    <t>end of page</t>
  </si>
  <si>
    <t>Adjustments to Base</t>
  </si>
  <si>
    <t>Buildings and Facilities</t>
  </si>
  <si>
    <t>Federal Prison System</t>
  </si>
  <si>
    <t>New Construction</t>
  </si>
  <si>
    <t>Modernization and Repair</t>
  </si>
  <si>
    <t>N/A</t>
  </si>
  <si>
    <t>ATBs</t>
  </si>
  <si>
    <t>11.1  Direct FTE &amp; personnel compensation</t>
  </si>
  <si>
    <t xml:space="preserve">       Total </t>
  </si>
  <si>
    <t>Perm. Pos.</t>
  </si>
  <si>
    <t>Reprogrammings / Transfers</t>
  </si>
  <si>
    <t>Carryover/ Recoveries</t>
  </si>
  <si>
    <t>end of sheet</t>
  </si>
  <si>
    <t>Program Decreases</t>
  </si>
  <si>
    <t>Total Authorized</t>
  </si>
  <si>
    <t>Total Reimbursable</t>
  </si>
  <si>
    <t>I: Detail of Permanent Positions by Category</t>
  </si>
  <si>
    <t>E.  Justification for Base Adjustments</t>
  </si>
  <si>
    <t>B: Summary of Requirements</t>
  </si>
  <si>
    <t>Increase/Decrease</t>
  </si>
  <si>
    <t>Decision Unit</t>
  </si>
  <si>
    <t xml:space="preserve">     Total</t>
  </si>
  <si>
    <t>FTE</t>
  </si>
  <si>
    <t>Total</t>
  </si>
  <si>
    <t>Detail of Permanent Positions by Category</t>
  </si>
  <si>
    <t>Category</t>
  </si>
  <si>
    <t>Program</t>
  </si>
  <si>
    <t>11.5  Total, Other personnel compensation</t>
  </si>
  <si>
    <t>12.0  Personnel benefits</t>
  </si>
  <si>
    <t>21.0  Travel and transportation of persons</t>
  </si>
  <si>
    <t>22.0  Transportation of things</t>
  </si>
  <si>
    <t>23.3  Comm., util., &amp; other misc. charges</t>
  </si>
  <si>
    <t>24.0  Printing and reproduction</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</si>
  <si>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</si>
  <si>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</si>
  <si>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</si>
  <si>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</si>
  <si>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</si>
  <si>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</si>
  <si>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</si>
  <si>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</si>
  <si>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 xml:space="preserve">     Total, appropriated positions</t>
  </si>
  <si>
    <t>Average GS Salary</t>
  </si>
  <si>
    <t>Average GS Grade</t>
  </si>
  <si>
    <t>Object Classes</t>
  </si>
  <si>
    <t>Other Object Classes:</t>
  </si>
  <si>
    <t>Summary of Requirements by Object Class</t>
  </si>
  <si>
    <t>Business &amp; Industry (1100-1199)</t>
  </si>
  <si>
    <t>L: Summary of Requirements by Object Class</t>
  </si>
  <si>
    <t>K: Summary of Requirements by Grade</t>
  </si>
  <si>
    <t>Program Increases</t>
  </si>
  <si>
    <t>Justification for Base Adjustments</t>
  </si>
  <si>
    <t>(Dollars in Thousands)</t>
  </si>
  <si>
    <t>A: Organizational Chart</t>
  </si>
  <si>
    <t>Headquarters (Washington, D.C.)</t>
  </si>
  <si>
    <t>Summary of Requirements</t>
  </si>
  <si>
    <t>Rescissions</t>
  </si>
  <si>
    <t>Supplementals</t>
  </si>
  <si>
    <t>Estimates by budget activity</t>
  </si>
  <si>
    <t>Pos.</t>
  </si>
  <si>
    <t xml:space="preserve"> </t>
  </si>
  <si>
    <t>Amount</t>
  </si>
  <si>
    <t>Increases</t>
  </si>
  <si>
    <t>Clerical and Office Services (300-399)</t>
  </si>
  <si>
    <t>Accounting and Budget (500-599)</t>
  </si>
  <si>
    <t>U.S. Field</t>
  </si>
  <si>
    <t>Offsets</t>
  </si>
  <si>
    <t>TOTAL</t>
  </si>
  <si>
    <t>Summary of Requirements by Grade</t>
  </si>
  <si>
    <t>end of line</t>
  </si>
  <si>
    <t>General Administration</t>
  </si>
  <si>
    <t>Engineering and Architecture Grp (800-899)</t>
  </si>
  <si>
    <t>Ungraded (mechanical and construction)</t>
  </si>
  <si>
    <t>(Dollars in thousands)</t>
  </si>
  <si>
    <t>Adjustments to Base:</t>
  </si>
  <si>
    <t xml:space="preserve">         Subtotal, Decreases</t>
  </si>
  <si>
    <t>Total, Adjustments to Base</t>
  </si>
  <si>
    <t xml:space="preserve">  </t>
  </si>
  <si>
    <t xml:space="preserve">(Dollars in Thousands) </t>
  </si>
  <si>
    <t xml:space="preserve">Total </t>
  </si>
  <si>
    <t>Oblig.</t>
  </si>
  <si>
    <t>*Activation</t>
  </si>
  <si>
    <t xml:space="preserve">Total Funding </t>
  </si>
  <si>
    <t>Cost</t>
  </si>
  <si>
    <t>to Date</t>
  </si>
  <si>
    <t>Const. award</t>
  </si>
  <si>
    <t>Funding</t>
  </si>
  <si>
    <t>by Fiscal Year</t>
  </si>
  <si>
    <t>Estimate</t>
  </si>
  <si>
    <t>Date</t>
  </si>
  <si>
    <t>New Facilities (Rated Capacity):</t>
  </si>
  <si>
    <t>and a second option for partial construction, was awarded</t>
  </si>
  <si>
    <t xml:space="preserve">12/12/04.  This work, for housing units, water tower and </t>
  </si>
  <si>
    <t>central utility plant is complete.  After two Congressional</t>
  </si>
  <si>
    <t xml:space="preserve">rescissions, the BOP required additional funds which were </t>
  </si>
  <si>
    <t>received in  2/2007.  The contract for construction of Phase 2</t>
  </si>
  <si>
    <t>FCI Berlin, NH with Camp (1,280)</t>
  </si>
  <si>
    <t>The design-build contract was awarded on 5/2/07.</t>
  </si>
  <si>
    <t xml:space="preserve">Notice to Proceed for design was issued on 5/16/07.  Notice </t>
  </si>
  <si>
    <t>to Proceed on early site-work was issued on 9/19/07.</t>
  </si>
  <si>
    <t>*The "Activation Funding Date" reflects the change to "operations" funding from construction expenses.  Operational expenses</t>
  </si>
  <si>
    <t>are cumulative and reflect past and future months of ramped up activity (staffing, equipment purchase and install, etc.)  until the facility</t>
  </si>
  <si>
    <t>is ready to house inmates.</t>
  </si>
  <si>
    <t>USP Yazoo City, MS with Camp (1,216)</t>
  </si>
  <si>
    <t>FCI Hazelton, WV with Camp (1,280)</t>
  </si>
  <si>
    <t xml:space="preserve">* The "Activation Funding Date" reflects the change to "operations" funding from construction expenses.  Operational expenses </t>
  </si>
  <si>
    <t>Preliminary</t>
  </si>
  <si>
    <t>**</t>
  </si>
  <si>
    <t>FCI Midwestern/Leavenworth, KS with Camp (1,408)</t>
  </si>
  <si>
    <t>to</t>
  </si>
  <si>
    <t>Considering potential sites.</t>
  </si>
  <si>
    <t>Considering potential sites at or near Bennettsville.</t>
  </si>
  <si>
    <t>sites to be developed.</t>
  </si>
  <si>
    <t>Facility</t>
  </si>
  <si>
    <t>Secure Female FCI with camp, Aliceville, AL</t>
  </si>
  <si>
    <t>USP Yazoo City, MS (Minimum &amp; High)</t>
  </si>
  <si>
    <t>FCI Hazelton, WV (Minimum &amp; Medium)</t>
  </si>
  <si>
    <t>USP South Central/Forrest City, AR (Min. &amp; High)</t>
  </si>
  <si>
    <t>FCI Midwestern/Leavenworth, KS (Minimum &amp; Medium)</t>
  </si>
  <si>
    <t>USP Letcher County, KY (Minimum &amp; High)</t>
  </si>
  <si>
    <t>TOTAL   CAPACITY</t>
  </si>
  <si>
    <t>Buildings and Facilities:</t>
  </si>
  <si>
    <t>Decreases</t>
  </si>
  <si>
    <t>23.2  Rental payments to others</t>
  </si>
  <si>
    <t>32.0 Land</t>
  </si>
  <si>
    <t>FCI Berlin, NH (Minimum &amp; Medium)</t>
  </si>
  <si>
    <t>USP South Central/Forrest City, AR with Camp (1,216)</t>
  </si>
  <si>
    <t/>
  </si>
  <si>
    <t>Program Changes</t>
  </si>
  <si>
    <t>Initial portion of Design - Build contract was awarded 9/28/04</t>
  </si>
  <si>
    <t>Secure Female FCI with camp, Aliceville, AL (1,792)</t>
  </si>
  <si>
    <t xml:space="preserve">Design-build contract awarded on 7/31/08.  Notice to </t>
  </si>
  <si>
    <t>**Preliminary cost estimates are updated based on the following factors: When full construction funds are anticipated to</t>
  </si>
  <si>
    <t>Status of Construction</t>
  </si>
  <si>
    <t xml:space="preserve">                                   Status of Construction</t>
  </si>
  <si>
    <t xml:space="preserve">       Federal Prison System</t>
  </si>
  <si>
    <t>Buildings and Facilities account.</t>
  </si>
  <si>
    <r>
      <t xml:space="preserve">   </t>
    </r>
    <r>
      <rPr>
        <b/>
        <u/>
        <sz val="12"/>
        <rFont val="Times New Roman"/>
        <family val="1"/>
      </rPr>
      <t>Decreases</t>
    </r>
    <r>
      <rPr>
        <b/>
        <sz val="12"/>
        <rFont val="Times New Roman"/>
        <family val="1"/>
      </rPr>
      <t>:</t>
    </r>
  </si>
  <si>
    <t>Status of Projects</t>
  </si>
  <si>
    <t>2010 Enacted (with Rescissions, direct only)</t>
  </si>
  <si>
    <t>2011 Supplementals</t>
  </si>
  <si>
    <t>Crosswalk of 2010 Availability</t>
  </si>
  <si>
    <t>2010 Availability</t>
  </si>
  <si>
    <t>California/FCI Mendota with camp (1,280)</t>
  </si>
  <si>
    <t>buildings was awarded on 9/25/07.  Possession of completed</t>
  </si>
  <si>
    <t>FCI Mendota, CA  (Minimum &amp; Medium)</t>
  </si>
  <si>
    <t>Rescissions and Supps.</t>
  </si>
  <si>
    <t>FCI Florida (Minimum &amp; Medium)</t>
  </si>
  <si>
    <t xml:space="preserve">Through a modification of the current contract, construction of </t>
  </si>
  <si>
    <t>FCI Construction was completed in January 2010.</t>
  </si>
  <si>
    <t>Total Prog. Changes</t>
  </si>
  <si>
    <t xml:space="preserve">Phase 2 buildings was effective 10/8/09.   </t>
  </si>
  <si>
    <t xml:space="preserve">become available; Geographic location; Historical and projected cost escalation/deflation; and Allowances for uncertainty as to actual </t>
  </si>
  <si>
    <t>FULLY OR PARTIALLY FUNDED CAPACITY BY FISCAL YEAR</t>
  </si>
  <si>
    <t>FY 2012 Summary of Change</t>
  </si>
  <si>
    <t xml:space="preserve">FY 2012 Current Services  </t>
  </si>
  <si>
    <t xml:space="preserve">    Health Insurance Premium</t>
  </si>
  <si>
    <t>FY 2012 Request</t>
  </si>
  <si>
    <t>2010 Supplementals</t>
  </si>
  <si>
    <t>Total 2010 Enacted (with Rescissions and Supplementals)</t>
  </si>
  <si>
    <t>2012 Current Services</t>
  </si>
  <si>
    <t>2012 Total Request</t>
  </si>
  <si>
    <t>2011 - 2012 Total Change</t>
  </si>
  <si>
    <t>2010 Appropriation Enacted w/Rescissions and Supplementals</t>
  </si>
  <si>
    <t>2012 Adjustments to Base and Technical Adjustments</t>
  </si>
  <si>
    <t>2012  Increases</t>
  </si>
  <si>
    <t>2012  Offsets</t>
  </si>
  <si>
    <t>2012 Request</t>
  </si>
  <si>
    <t>F: Crosswalk of 2010 Availability</t>
  </si>
  <si>
    <t>FY 2010 Enacted Without Rescissions</t>
  </si>
  <si>
    <t xml:space="preserve">2010 Enacted w/Rescissions and Supplementals </t>
  </si>
  <si>
    <t>2010 Enacted with</t>
  </si>
  <si>
    <t>GS-15, $123,758 - 155,500</t>
  </si>
  <si>
    <t>GS-14, $105,211 - 136,771</t>
  </si>
  <si>
    <t>GS-13, $89,033 - 115,742</t>
  </si>
  <si>
    <t>GS-12, $74,872 - 97,333</t>
  </si>
  <si>
    <t>GS-11, $62,467 - 81,204</t>
  </si>
  <si>
    <t>GS-8, 46,745 - 60,765</t>
  </si>
  <si>
    <t>GS-7, $42,209 - 54,875</t>
  </si>
  <si>
    <t>GS-6, $37,983 - 49,375</t>
  </si>
  <si>
    <t>GS-5, $34,075 - 44,293</t>
  </si>
  <si>
    <t xml:space="preserve">Unobligated Balances.  Funds were carried over from FY 2009 from the Buildings and Facilities account.  The Bureau of Prisons brought forward $ 269,507,000 from funds provided in prior years for the </t>
  </si>
  <si>
    <t>with Camp (1,856)</t>
  </si>
  <si>
    <t>Administrative USP El Reno, OK (Western) (Minimum &amp; High)</t>
  </si>
  <si>
    <t>USP Bennettsville, SC (Minimum &amp; High)</t>
  </si>
  <si>
    <t>Administrative USP El Reno, (Western) OK</t>
  </si>
  <si>
    <t>The Finding of No Significant Impact (FONSI) was signed on</t>
  </si>
  <si>
    <r>
      <t>Acquire Existing Institution for higher security FCI</t>
    </r>
    <r>
      <rPr>
        <sz val="10"/>
        <rFont val="Calibri"/>
        <family val="2"/>
      </rPr>
      <t>₁</t>
    </r>
  </si>
  <si>
    <t>Construction Completion: September 2011.</t>
  </si>
  <si>
    <t>Construction Completion of Camp:  April 2011.</t>
  </si>
  <si>
    <r>
      <t>Administrative USP Thomson, IL</t>
    </r>
    <r>
      <rPr>
        <sz val="10"/>
        <rFont val="Calibri"/>
        <family val="2"/>
      </rPr>
      <t xml:space="preserve">₁ </t>
    </r>
  </si>
  <si>
    <t>Administrative USP Thomson, IL *</t>
  </si>
  <si>
    <t>Acquire Existing Institution for Higher Security FCI *</t>
  </si>
  <si>
    <t>D: Resources by DOJ Strategic Goal and Strategic Objective</t>
  </si>
  <si>
    <t>Resources by Department of Justice Strategic Goal/Objective</t>
  </si>
  <si>
    <r>
      <t xml:space="preserve">                        </t>
    </r>
    <r>
      <rPr>
        <b/>
        <sz val="12"/>
        <rFont val="Times New Roman"/>
        <family val="1"/>
      </rPr>
      <t xml:space="preserve">                                      Buildings and Facilities</t>
    </r>
  </si>
  <si>
    <t>Strategic Goal and Strategic Objective</t>
  </si>
  <si>
    <t>Direct, Reimb. Other FTE</t>
  </si>
  <si>
    <t>Direct Amount $000s</t>
  </si>
  <si>
    <t xml:space="preserve">   3.3   Buildings and Facilities</t>
  </si>
  <si>
    <t>Subtotal, Goal 3</t>
  </si>
  <si>
    <t>GRAND TOTAL</t>
  </si>
  <si>
    <t>Goal 3:  Ensure the Fair and Efficient Administration of Justice</t>
  </si>
  <si>
    <t>Proceed was issued on 9/08/08.  The Contractor is</t>
  </si>
  <si>
    <t>continuing work with site utilities and site.  Final Design</t>
  </si>
  <si>
    <t>Construction Completion: Fall 2012.</t>
  </si>
  <si>
    <t>Developing environmental services requirements.</t>
  </si>
  <si>
    <t>USP Letcher County, KY with Camp (1,216)</t>
  </si>
  <si>
    <t>FCI Florida with Camp (1,408)</t>
  </si>
  <si>
    <t>8/21/2009.  The design-build contract was awarded on</t>
  </si>
  <si>
    <t>USP North Central/Pekin, IL with Camp (1,216)</t>
  </si>
  <si>
    <t>USP North Central/Pekin, IL (Minimum &amp; High)</t>
  </si>
  <si>
    <t>USP Bennettsville,SC with Camp (1,088)</t>
  </si>
  <si>
    <t xml:space="preserve">    Retirement</t>
  </si>
  <si>
    <r>
      <t xml:space="preserve">  Pay and Benefits</t>
    </r>
    <r>
      <rPr>
        <b/>
        <sz val="12"/>
        <rFont val="Times New Roman"/>
        <family val="1"/>
      </rPr>
      <t>:</t>
    </r>
  </si>
  <si>
    <t xml:space="preserve">    Change in Compensable Days</t>
  </si>
  <si>
    <t xml:space="preserve">         Subtotal, Pay and Benefits</t>
  </si>
  <si>
    <t xml:space="preserve">     Positions and Workyears Associated with Construction Projects (FCI Mendota -6 and FCI Berlin -6)</t>
  </si>
  <si>
    <t xml:space="preserve">Rescission of Prior Years' Unobligated Balances (New Construction projects) </t>
  </si>
  <si>
    <t>Net FY 2012 Congressional Budget Request with Rescission</t>
  </si>
  <si>
    <t>[$35,000]</t>
  </si>
  <si>
    <t xml:space="preserve">        and other technical adjustments</t>
  </si>
  <si>
    <t>Total FY 2012 Congressional Budget Request (New Construction $25,439 &amp; M&amp;R Base $73,955)</t>
  </si>
  <si>
    <t xml:space="preserve">            Positions and Workyears Associated with Construction Projects  (FCI Mendota - 6 and FCI Berlin - 6) and other Technical Adjustments</t>
  </si>
  <si>
    <t xml:space="preserve">      Total Adjustments to Base </t>
  </si>
  <si>
    <t xml:space="preserve">       Decreases:</t>
  </si>
  <si>
    <t xml:space="preserve">                Subtotal Decreases</t>
  </si>
  <si>
    <t>awarded on 9/25/09.  The Unicor Factory has been completed.</t>
  </si>
  <si>
    <t>FY 2012  Congressional Budget Submission</t>
  </si>
  <si>
    <t>The environmental Assessment (EA) public hearing was held</t>
  </si>
  <si>
    <t>on 9/9/2010.  Public review period concluded 10/1/2010.</t>
  </si>
  <si>
    <t>FY 2012 Congressional Budget Submission</t>
  </si>
  <si>
    <t>is complete.  Electrical, mechanical and finish work continues</t>
  </si>
  <si>
    <t>on all buildings.  Roofing work is complete at all erected</t>
  </si>
  <si>
    <t>on all buildings.  The construction is approximately 76%</t>
  </si>
  <si>
    <t>complete.</t>
  </si>
  <si>
    <t>9/4/2009.  Design Phases are complete.  Precast cells are</t>
  </si>
  <si>
    <t>being erected in the housing units.  Construction is</t>
  </si>
  <si>
    <t>approximately 30% complete.</t>
  </si>
  <si>
    <t>The FONSI was signed May 6, 2008.  The design-build</t>
  </si>
  <si>
    <t>contract was awarded on 9/11/2009.  Design Phases are</t>
  </si>
  <si>
    <t>complete.  Foundations are being lasid.  Continued installation</t>
  </si>
  <si>
    <t>of underground waste/vent piping and communication duct</t>
  </si>
  <si>
    <t>bank.  Construction is approximately 31% complete.</t>
  </si>
  <si>
    <t>Leavenworth Community Center.</t>
  </si>
  <si>
    <t>The Environmental Assessment public comment period</t>
  </si>
  <si>
    <t>11/11/10.</t>
  </si>
  <si>
    <t>Preparing for the public scoping meeting on 1/20/11 at the</t>
  </si>
  <si>
    <t>Evaulating proposals for topographic, geotechnical, cultural</t>
  </si>
  <si>
    <t>resources and wetland studines.  Contract award for these</t>
  </si>
  <si>
    <t>studies anticipated in early 2011.</t>
  </si>
  <si>
    <t>2010 Actual</t>
  </si>
  <si>
    <t>P. Waterfall</t>
  </si>
  <si>
    <t>O:  Status of Construction</t>
  </si>
  <si>
    <t>N:  Summary of Change</t>
  </si>
  <si>
    <t>Institutions for Higher Security FCI" project and $5 million in balances for the "FCI Leavenworth, KS" project.)</t>
  </si>
  <si>
    <t>"FCI Leavenworth, KS" project.</t>
  </si>
  <si>
    <t xml:space="preserve">balances intended for the "Acquire Existing Institutions for Higher Security FCI" project and $5 million in balances for the </t>
  </si>
  <si>
    <t xml:space="preserve">(FY 2012 Request proposes a rescission of $35 million in New Construction balances.  This would rescind $30 million in balances intended for the "Acquire Existing </t>
  </si>
  <si>
    <t xml:space="preserve">Unobligated Balances.  Funds were carried over from FY 2010 from the Buildings and Facilities account.  The Bureau of Prisons brought forward $ 223,773,000 from funds provided in prior years for the </t>
  </si>
  <si>
    <t>2011 Availability</t>
  </si>
  <si>
    <t>Crosswalk of 2011 Availability</t>
  </si>
  <si>
    <t>G: Crosswalk of 2011 Availability</t>
  </si>
  <si>
    <t>Substantial completion of construction was granted on</t>
  </si>
  <si>
    <t>June 17, 2010.  The contractor has completed the punch list</t>
  </si>
  <si>
    <t>items.  Construction is complete.</t>
  </si>
  <si>
    <t xml:space="preserve">                 project and $5 million reduction from the partially funded "FCI Leavenworth, KS" project.</t>
  </si>
  <si>
    <t xml:space="preserve">                 new construction balances.  The rescission includes $30 million reduction from the "Acquire Existing Institution for Higher Security FCI"</t>
  </si>
  <si>
    <t>The FTE listed in this budget reflect an FTE level developed using the authorized FTE level in FY 2010 and differ from the FTE listed in the FY 2012 President's Budget Appendix,</t>
  </si>
  <si>
    <t>which were developed using FY 2010 on-board levels.</t>
  </si>
  <si>
    <t>2011 Continuing Resolution (direct only)</t>
  </si>
  <si>
    <t xml:space="preserve">     Total 2011 Continuing Resolution (with Rescissions)</t>
  </si>
  <si>
    <t>Increases (Direct Only):</t>
  </si>
  <si>
    <t xml:space="preserve">                    Subtotal Increases</t>
  </si>
  <si>
    <t>2011 Continuing Resolution (CR)</t>
  </si>
  <si>
    <t>FY 2011 Continuing Resolution (CR) Without Rescissions</t>
  </si>
  <si>
    <t>Increases:</t>
  </si>
  <si>
    <t xml:space="preserve">    Annualization of 2010 Pay Raise</t>
  </si>
  <si>
    <r>
      <t>requested represents the pay requirements for the full year of the 2010 enacted pay raise.  ($</t>
    </r>
    <r>
      <rPr>
        <u/>
        <sz val="18"/>
        <rFont val="Times New Roman"/>
        <family val="1"/>
      </rPr>
      <t>130,000</t>
    </r>
    <r>
      <rPr>
        <sz val="18"/>
        <rFont val="Times New Roman"/>
        <family val="1"/>
      </rPr>
      <t xml:space="preserve"> for pay and $</t>
    </r>
    <r>
      <rPr>
        <u/>
        <sz val="18"/>
        <rFont val="Times New Roman"/>
        <family val="1"/>
      </rPr>
      <t>55,000</t>
    </r>
    <r>
      <rPr>
        <sz val="18"/>
        <rFont val="Times New Roman"/>
        <family val="1"/>
      </rPr>
      <t xml:space="preserve"> for benefits).</t>
    </r>
  </si>
  <si>
    <r>
      <t>2.0 percent, for which funds were not provided under the FY 2011 CR.  Together with the resources provided in 2010 for the pay raise, the $</t>
    </r>
    <r>
      <rPr>
        <u/>
        <sz val="18"/>
        <rFont val="Times New Roman"/>
        <family val="1"/>
      </rPr>
      <t>185,000</t>
    </r>
    <r>
      <rPr>
        <sz val="18"/>
        <rFont val="Times New Roman"/>
        <family val="1"/>
      </rPr>
      <t xml:space="preserve"> </t>
    </r>
  </si>
  <si>
    <r>
      <rPr>
        <u/>
        <sz val="18"/>
        <rFont val="Times New Roman"/>
        <family val="1"/>
      </rPr>
      <t>Annualization of 2010 Pay Raise</t>
    </r>
    <r>
      <rPr>
        <sz val="18"/>
        <rFont val="Times New Roman"/>
        <family val="1"/>
      </rPr>
      <t xml:space="preserve">.  This pay annualization represents the first quarter amounts (October through December) of the 2010 pay increase of </t>
    </r>
  </si>
  <si>
    <r>
      <t>Retirement</t>
    </r>
    <r>
      <rPr>
        <sz val="18"/>
        <rFont val="Times New Roman"/>
        <family val="1"/>
      </rPr>
      <t xml:space="preserve">.  Agency retirement contributions increase as employees under CSRS retire and are replaced by FERS employees.  Based on OPM government-wide </t>
    </r>
  </si>
  <si>
    <t xml:space="preserve">estimates, we project that the DOJ workforce will convert from CSRS to FERS at a rate of 1.3 percent per year.  The requested increase of  $44,000 is necessary to </t>
  </si>
  <si>
    <t>meet our increased retirement obligations as a result of this conversion.</t>
  </si>
  <si>
    <r>
      <t>Change in Compensable Days.</t>
    </r>
    <r>
      <rPr>
        <sz val="18"/>
        <rFont val="Times New Roman"/>
        <family val="1"/>
      </rPr>
      <t xml:space="preserve">  The decreased cost for one compensable day in FY 2012 compared to FY 2011 is calculated by dividing the FY 2011 estimated  </t>
    </r>
  </si>
  <si>
    <t>personnel compensation $16,000 and applicable benefits $6,000 by 261 compensable days.</t>
  </si>
  <si>
    <r>
      <t>Health Insurance</t>
    </r>
    <r>
      <rPr>
        <sz val="18"/>
        <rFont val="Times New Roman"/>
        <family val="1"/>
      </rPr>
      <t xml:space="preserve">:  Effective January 2012, this component's contribution to Federal employees' health insurance premiums increased by 4 percent.  Applied </t>
    </r>
  </si>
  <si>
    <t>against the 2011 estimate of $68,000 the additional amount required is $89,000.</t>
  </si>
  <si>
    <t>POS</t>
  </si>
  <si>
    <t>Total Increase:</t>
  </si>
  <si>
    <t>Total Decrease:</t>
  </si>
  <si>
    <r>
      <t>Positions and Workyears Associated with Construction Projects and other Technical Adjustments</t>
    </r>
    <r>
      <rPr>
        <sz val="18"/>
        <rFont val="Times New Roman"/>
        <family val="1"/>
      </rPr>
      <t xml:space="preserve">:  A net non-recurring of 9 positions and 12 FTEs are partially </t>
    </r>
  </si>
  <si>
    <t>FY 2011 planned operations.</t>
  </si>
  <si>
    <t xml:space="preserve">from a New Construction project which was previously funded (FCI Mendota - 6 and FCI Berlin - 6).  In addition, other adjustments were made in accordance with </t>
  </si>
  <si>
    <t>Total ATB:</t>
  </si>
  <si>
    <t>($000)</t>
  </si>
  <si>
    <t>FY 2012 Request proposes a rescission of $35 million in New Construction balances.  This would rescind $35 million in</t>
  </si>
  <si>
    <t>2011 Continuing Resolution</t>
  </si>
  <si>
    <t>the Federal prison camp and UNICOR Factory was</t>
  </si>
  <si>
    <t>(FY 2012 Request proposes a rescisssion to reduce this project by $5 million)</t>
  </si>
  <si>
    <t>Construction of the prison camp is nearing completion.</t>
  </si>
  <si>
    <t xml:space="preserve">        Pay and Benefits</t>
  </si>
  <si>
    <t>Rescission of $35 million in Prior Year's Unobligated Balances (New Construction projects)</t>
  </si>
  <si>
    <t>Note:  In addition to the request of $99 million in new resources, the budget proposes a rescission of $35 million in prior years' unobligated new construction balances.</t>
  </si>
  <si>
    <t xml:space="preserve">          The rescission reduces $30 million from the "Acquire Existing Institution for Higher Security FCI" project and reduces $5 million from the partially funded "FCI Leavenworth, KS" project.</t>
  </si>
  <si>
    <t>2011  Continuing Resolution</t>
  </si>
  <si>
    <t>NOTE:  In addition to the request of $99 million in new resources, the budget proposes a rescission of $35 million in prior years' unobligated new construction balances.</t>
  </si>
  <si>
    <t xml:space="preserve">                The rescission reduces $30 million from the "Acquire Existing Institution for Higher Security FCI" project and reduces $5 million from the partially funded "FCI Leavenworth, KS" project.</t>
  </si>
  <si>
    <t>NOTE:  In addition to the request of $99 million in new resources, the budget proposes a rescission of $35 million in prior years' unobligated</t>
  </si>
  <si>
    <t>₁Funding for the  Thomson project was requested in the FY 2011 President's Budget and the status of the "Acquire Existing Institution for Higher Security FCI" project is uncertain due to proposed rescission of funds.</t>
  </si>
  <si>
    <t xml:space="preserve">       Security FCI" is uncertain due to proposed rescission of funds.</t>
  </si>
  <si>
    <t xml:space="preserve">*  Funding for the Thomson project was requested in the FY 2011 President's Budget and the status of the "Acquire Existing Inst. for Higher </t>
  </si>
  <si>
    <t>Proposed Rescission of P</t>
  </si>
  <si>
    <t xml:space="preserve">Proposed Rescission </t>
  </si>
  <si>
    <t>of Prior Year</t>
  </si>
  <si>
    <t>Unobligated Balances</t>
  </si>
  <si>
    <t xml:space="preserve">     Total w/Rescissions</t>
  </si>
  <si>
    <t>Proposed rescissions would impact the activation funding date.)</t>
  </si>
  <si>
    <t>(The FY 2012 Request proposes a rescission to reduce this project by $30 million.</t>
  </si>
</sst>
</file>

<file path=xl/styles.xml><?xml version="1.0" encoding="utf-8"?>
<styleSheet xmlns="http://schemas.openxmlformats.org/spreadsheetml/2006/main">
  <numFmts count="13">
    <numFmt numFmtId="5" formatCode="&quot;$&quot;#,##0_);\(&quot;$&quot;#,##0\)"/>
    <numFmt numFmtId="6" formatCode="&quot;$&quot;#,##0_);[Red]\(&quot;$&quot;#,##0\)"/>
    <numFmt numFmtId="44" formatCode="_(&quot;$&quot;* #,##0.00_);_(&quot;$&quot;* \(#,##0.00\);_(&quot;$&quot;* &quot;-&quot;??_);_(@_)"/>
    <numFmt numFmtId="43" formatCode="_(* #,##0.00_);_(* \(#,##0.00\);_(* &quot;-&quot;??_);_(@_)"/>
    <numFmt numFmtId="164" formatCode="&quot;$&quot;#,##0"/>
    <numFmt numFmtId="165" formatCode="_(* #,##0_);_(* \(#,##0\);_(* &quot;....&quot;_);_(@_)"/>
    <numFmt numFmtId="166" formatCode="_(* #,##0_);_(* \(#,##0\);_(* &quot;-&quot;??_);_(@_)"/>
    <numFmt numFmtId="167" formatCode="0_);\(0\)"/>
    <numFmt numFmtId="168" formatCode="&quot;$&quot;#,##0.00"/>
    <numFmt numFmtId="169" formatCode="mm/dd/yy;@"/>
    <numFmt numFmtId="170" formatCode="m/yyyy"/>
    <numFmt numFmtId="171" formatCode="m/d/yy;@"/>
    <numFmt numFmtId="172" formatCode="&quot;$&quot;#,##0;[Red]&quot;$&quot;#,##0"/>
  </numFmts>
  <fonts count="78">
    <font>
      <sz val="12"/>
      <name val="Arial"/>
    </font>
    <font>
      <sz val="12"/>
      <name val="TimesNewRomanPS"/>
    </font>
    <font>
      <sz val="12"/>
      <name val="Times New Roman"/>
      <family val="1"/>
    </font>
    <font>
      <sz val="12"/>
      <name val="Times New Roman"/>
      <family val="1"/>
    </font>
    <font>
      <sz val="10"/>
      <color indexed="8"/>
      <name val="Times New Roman"/>
      <family val="1"/>
    </font>
    <font>
      <i/>
      <sz val="10"/>
      <color indexed="8"/>
      <name val="Times New Roman"/>
      <family val="1"/>
    </font>
    <font>
      <sz val="10"/>
      <name val="Times New Roman"/>
      <family val="1"/>
    </font>
    <font>
      <sz val="9"/>
      <color indexed="8"/>
      <name val="Times New Roman"/>
      <family val="1"/>
    </font>
    <font>
      <sz val="8"/>
      <color indexed="8"/>
      <name val="Times New Roman"/>
      <family val="1"/>
    </font>
    <font>
      <u/>
      <sz val="12"/>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0"/>
      <name val="Arial"/>
      <family val="2"/>
    </font>
    <font>
      <b/>
      <u/>
      <sz val="12"/>
      <name val="Arial"/>
      <family val="2"/>
    </font>
    <font>
      <b/>
      <sz val="10"/>
      <name val="Times New Roman"/>
      <family val="1"/>
    </font>
    <font>
      <b/>
      <sz val="10"/>
      <name val="Arial"/>
      <family val="2"/>
    </font>
    <font>
      <sz val="12"/>
      <color indexed="8"/>
      <name val="Times New Roman"/>
      <family val="1"/>
    </font>
    <font>
      <b/>
      <sz val="12"/>
      <color indexed="8"/>
      <name val="Times New Roman"/>
      <family val="1"/>
    </font>
    <font>
      <i/>
      <sz val="14"/>
      <name val="Times New Roman"/>
      <family val="1"/>
    </font>
    <font>
      <sz val="14"/>
      <name val="Arial"/>
      <family val="2"/>
    </font>
    <font>
      <sz val="8"/>
      <name val="Arial"/>
      <family val="2"/>
    </font>
    <font>
      <sz val="9"/>
      <name val="Times New Roman"/>
      <family val="1"/>
    </font>
    <font>
      <sz val="18"/>
      <name val="Times New Roman"/>
      <family val="1"/>
    </font>
    <font>
      <i/>
      <sz val="12"/>
      <name val="Arial"/>
      <family val="2"/>
    </font>
    <font>
      <u/>
      <sz val="9"/>
      <name val="Times New Roman"/>
      <family val="1"/>
    </font>
    <font>
      <b/>
      <sz val="9"/>
      <name val="Times New Roman"/>
      <family val="1"/>
    </font>
    <font>
      <sz val="16"/>
      <name val="Arial"/>
      <family val="2"/>
    </font>
    <font>
      <b/>
      <u/>
      <sz val="14"/>
      <name val="Arial"/>
      <family val="2"/>
    </font>
    <font>
      <sz val="14"/>
      <name val="Arial"/>
      <family val="2"/>
    </font>
    <font>
      <sz val="11"/>
      <name val="Arial"/>
      <family val="2"/>
    </font>
    <font>
      <b/>
      <u/>
      <sz val="20"/>
      <name val="Arial"/>
      <family val="2"/>
    </font>
    <font>
      <sz val="20"/>
      <name val="Arial"/>
      <family val="2"/>
    </font>
    <font>
      <u/>
      <sz val="9"/>
      <color indexed="8"/>
      <name val="Times New Roman"/>
      <family val="1"/>
    </font>
    <font>
      <b/>
      <sz val="20"/>
      <name val="Arial"/>
      <family val="2"/>
    </font>
    <font>
      <sz val="8"/>
      <name val="Arial"/>
      <family val="2"/>
    </font>
    <font>
      <sz val="9"/>
      <name val="Arial"/>
      <family val="2"/>
    </font>
    <font>
      <sz val="12"/>
      <color indexed="12"/>
      <name val="Arial"/>
      <family val="2"/>
    </font>
    <font>
      <sz val="12"/>
      <color indexed="8"/>
      <name val="Arial"/>
      <family val="2"/>
    </font>
    <font>
      <sz val="12"/>
      <color indexed="9"/>
      <name val="Arial"/>
      <family val="2"/>
    </font>
    <font>
      <sz val="9"/>
      <color indexed="9"/>
      <name val="Times New Roman"/>
      <family val="1"/>
    </font>
    <font>
      <sz val="12"/>
      <color indexed="9"/>
      <name val="Times New Roman"/>
      <family val="1"/>
    </font>
    <font>
      <sz val="12"/>
      <color indexed="9"/>
      <name val="Times New Roman"/>
      <family val="1"/>
    </font>
    <font>
      <sz val="10"/>
      <color indexed="9"/>
      <name val="Times New Roman"/>
      <family val="1"/>
    </font>
    <font>
      <sz val="8"/>
      <color indexed="9"/>
      <name val="Arial"/>
      <family val="2"/>
    </font>
    <font>
      <sz val="8"/>
      <color indexed="9"/>
      <name val="Arial"/>
      <family val="2"/>
    </font>
    <font>
      <sz val="8"/>
      <name val="Times New Roman"/>
      <family val="1"/>
    </font>
    <font>
      <sz val="8"/>
      <color indexed="9"/>
      <name val="Times New Roman"/>
      <family val="1"/>
    </font>
    <font>
      <sz val="8"/>
      <name val="Times New Roman"/>
      <family val="1"/>
    </font>
    <font>
      <sz val="12"/>
      <name val="Arial"/>
      <family val="2"/>
    </font>
    <font>
      <u/>
      <sz val="10"/>
      <name val="Arial"/>
      <family val="2"/>
    </font>
    <font>
      <b/>
      <u/>
      <sz val="10"/>
      <name val="Arial"/>
      <family val="2"/>
    </font>
    <font>
      <b/>
      <sz val="11"/>
      <name val="Arial"/>
      <family val="2"/>
    </font>
    <font>
      <u/>
      <sz val="11"/>
      <name val="Arial"/>
      <family val="2"/>
    </font>
    <font>
      <b/>
      <u/>
      <sz val="12"/>
      <name val="Times New Roman"/>
      <family val="1"/>
    </font>
    <font>
      <b/>
      <sz val="18"/>
      <name val="Times New Roman"/>
      <family val="1"/>
    </font>
    <font>
      <u/>
      <sz val="18"/>
      <name val="Times New Roman"/>
      <family val="1"/>
    </font>
    <font>
      <sz val="18"/>
      <name val="Arial"/>
      <family val="2"/>
    </font>
    <font>
      <u/>
      <sz val="18"/>
      <color indexed="8"/>
      <name val="Times New Roman"/>
      <family val="1"/>
    </font>
    <font>
      <sz val="18"/>
      <color indexed="12"/>
      <name val="Times New Roman"/>
      <family val="1"/>
    </font>
    <font>
      <sz val="10"/>
      <name val="Calibri"/>
      <family val="2"/>
    </font>
    <font>
      <sz val="12"/>
      <name val="Arial"/>
      <family val="2"/>
    </font>
    <font>
      <sz val="10"/>
      <name val="Arial"/>
      <family val="2"/>
    </font>
    <font>
      <sz val="10"/>
      <color indexed="9"/>
      <name val="Arial"/>
      <family val="2"/>
    </font>
    <font>
      <sz val="12"/>
      <color indexed="9"/>
      <name val="Arial"/>
      <family val="2"/>
    </font>
    <font>
      <b/>
      <sz val="14"/>
      <name val="Times New Roman"/>
      <family val="1"/>
    </font>
    <font>
      <sz val="14"/>
      <name val="Times New Roman"/>
      <family val="1"/>
    </font>
    <font>
      <sz val="12"/>
      <color theme="0" tint="-4.9989318521683403E-2"/>
      <name val="Arial"/>
      <family val="2"/>
    </font>
    <font>
      <b/>
      <u val="singleAccounting"/>
      <sz val="14"/>
      <color theme="1"/>
      <name val="Times New Roman"/>
      <family val="1"/>
    </font>
    <font>
      <sz val="14"/>
      <color indexed="9"/>
      <name val="Times New Roman"/>
      <family val="1"/>
    </font>
    <font>
      <u/>
      <sz val="14"/>
      <name val="Times New Roman"/>
      <family val="1"/>
    </font>
    <font>
      <sz val="14"/>
      <color indexed="9"/>
      <name val="Arial"/>
      <family val="2"/>
    </font>
    <font>
      <b/>
      <u/>
      <sz val="14"/>
      <name val="Times New Roman"/>
      <family val="1"/>
    </font>
    <font>
      <b/>
      <sz val="14"/>
      <name val="Arial"/>
      <family val="2"/>
    </font>
    <font>
      <u/>
      <sz val="14"/>
      <name val="Arial"/>
      <family val="2"/>
    </font>
    <font>
      <sz val="18"/>
      <color indexed="8"/>
      <name val="Times New Roman"/>
      <family val="1"/>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8"/>
        <bgColor indexed="64"/>
      </patternFill>
    </fill>
    <fill>
      <patternFill patternType="solid">
        <fgColor theme="0"/>
        <bgColor indexed="64"/>
      </patternFill>
    </fill>
  </fills>
  <borders count="124">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right/>
      <top style="medium">
        <color indexed="64"/>
      </top>
      <bottom style="hair">
        <color indexed="64"/>
      </bottom>
      <diagonal/>
    </border>
    <border>
      <left/>
      <right/>
      <top style="thin">
        <color indexed="8"/>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8"/>
      </left>
      <right/>
      <top style="medium">
        <color indexed="8"/>
      </top>
      <bottom/>
      <diagonal/>
    </border>
    <border>
      <left style="medium">
        <color indexed="8"/>
      </left>
      <right/>
      <top/>
      <bottom/>
      <diagonal/>
    </border>
    <border>
      <left style="medium">
        <color indexed="8"/>
      </left>
      <right/>
      <top style="thin">
        <color indexed="8"/>
      </top>
      <bottom/>
      <diagonal/>
    </border>
    <border>
      <left style="thin">
        <color indexed="8"/>
      </left>
      <right/>
      <top style="thin">
        <color indexed="8"/>
      </top>
      <bottom/>
      <diagonal/>
    </border>
    <border>
      <left/>
      <right/>
      <top style="hair">
        <color indexed="64"/>
      </top>
      <bottom style="hair">
        <color indexed="64"/>
      </bottom>
      <diagonal/>
    </border>
    <border>
      <left/>
      <right/>
      <top style="hair">
        <color indexed="64"/>
      </top>
      <bottom/>
      <diagonal/>
    </border>
    <border>
      <left/>
      <right/>
      <top style="thin">
        <color indexed="64"/>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style="thin">
        <color indexed="64"/>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
      <left style="thin">
        <color indexed="64"/>
      </left>
      <right style="thin">
        <color indexed="8"/>
      </right>
      <top style="thin">
        <color indexed="8"/>
      </top>
      <bottom style="medium">
        <color indexed="64"/>
      </bottom>
      <diagonal/>
    </border>
    <border>
      <left style="thin">
        <color indexed="64"/>
      </left>
      <right style="thin">
        <color indexed="8"/>
      </right>
      <top/>
      <bottom style="hair">
        <color indexed="64"/>
      </bottom>
      <diagonal/>
    </border>
    <border>
      <left style="thin">
        <color indexed="64"/>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style="thin">
        <color indexed="8"/>
      </top>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hair">
        <color indexed="64"/>
      </bottom>
      <diagonal/>
    </border>
    <border>
      <left/>
      <right style="thin">
        <color indexed="23"/>
      </right>
      <top style="thin">
        <color indexed="23"/>
      </top>
      <bottom style="thin">
        <color indexed="23"/>
      </bottom>
      <diagonal/>
    </border>
    <border>
      <left style="thin">
        <color indexed="23"/>
      </left>
      <right style="thin">
        <color indexed="8"/>
      </right>
      <top style="thin">
        <color indexed="23"/>
      </top>
      <bottom style="thin">
        <color indexed="23"/>
      </bottom>
      <diagonal/>
    </border>
    <border>
      <left style="thin">
        <color indexed="23"/>
      </left>
      <right style="thin">
        <color indexed="8"/>
      </right>
      <top style="thin">
        <color indexed="23"/>
      </top>
      <bottom style="thin">
        <color indexed="8"/>
      </bottom>
      <diagonal/>
    </border>
    <border>
      <left style="thin">
        <color indexed="8"/>
      </left>
      <right style="thin">
        <color indexed="8"/>
      </right>
      <top style="thin">
        <color indexed="23"/>
      </top>
      <bottom style="thin">
        <color indexed="23"/>
      </bottom>
      <diagonal/>
    </border>
    <border>
      <left style="thin">
        <color indexed="8"/>
      </left>
      <right style="thin">
        <color indexed="8"/>
      </right>
      <top style="thin">
        <color indexed="23"/>
      </top>
      <bottom style="thin">
        <color indexed="8"/>
      </bottom>
      <diagonal/>
    </border>
    <border>
      <left style="thin">
        <color indexed="8"/>
      </left>
      <right style="thin">
        <color indexed="8"/>
      </right>
      <top style="thin">
        <color indexed="8"/>
      </top>
      <bottom style="thin">
        <color indexed="23"/>
      </bottom>
      <diagonal/>
    </border>
    <border>
      <left style="thin">
        <color indexed="23"/>
      </left>
      <right style="thin">
        <color indexed="8"/>
      </right>
      <top style="thin">
        <color indexed="8"/>
      </top>
      <bottom style="thin">
        <color indexed="23"/>
      </bottom>
      <diagonal/>
    </border>
    <border>
      <left/>
      <right style="thin">
        <color indexed="64"/>
      </right>
      <top style="thin">
        <color indexed="23"/>
      </top>
      <bottom style="thin">
        <color indexed="23"/>
      </bottom>
      <diagonal/>
    </border>
    <border>
      <left/>
      <right style="thin">
        <color indexed="8"/>
      </right>
      <top style="thin">
        <color indexed="8"/>
      </top>
      <bottom style="thin">
        <color indexed="64"/>
      </bottom>
      <diagonal/>
    </border>
    <border>
      <left/>
      <right style="thin">
        <color indexed="8"/>
      </right>
      <top style="thin">
        <color indexed="23"/>
      </top>
      <bottom style="thin">
        <color indexed="23"/>
      </bottom>
      <diagonal/>
    </border>
    <border>
      <left/>
      <right style="thin">
        <color indexed="8"/>
      </right>
      <top style="thin">
        <color indexed="23"/>
      </top>
      <bottom style="thin">
        <color indexed="8"/>
      </bottom>
      <diagonal/>
    </border>
    <border>
      <left/>
      <right style="thin">
        <color indexed="8"/>
      </right>
      <top style="thin">
        <color indexed="8"/>
      </top>
      <bottom style="thin">
        <color indexed="23"/>
      </bottom>
      <diagonal/>
    </border>
    <border>
      <left style="thin">
        <color indexed="64"/>
      </left>
      <right style="thin">
        <color indexed="64"/>
      </right>
      <top style="thin">
        <color indexed="64"/>
      </top>
      <bottom style="thin">
        <color indexed="23"/>
      </bottom>
      <diagonal/>
    </border>
    <border>
      <left style="thin">
        <color indexed="64"/>
      </left>
      <right style="thin">
        <color indexed="64"/>
      </right>
      <top style="thin">
        <color indexed="23"/>
      </top>
      <bottom style="thin">
        <color indexed="23"/>
      </bottom>
      <diagonal/>
    </border>
    <border>
      <left style="thin">
        <color indexed="64"/>
      </left>
      <right style="thin">
        <color indexed="64"/>
      </right>
      <top style="thin">
        <color indexed="23"/>
      </top>
      <bottom style="thin">
        <color indexed="8"/>
      </bottom>
      <diagonal/>
    </border>
    <border>
      <left style="thin">
        <color indexed="23"/>
      </left>
      <right/>
      <top style="thin">
        <color indexed="8"/>
      </top>
      <bottom/>
      <diagonal/>
    </border>
    <border>
      <left/>
      <right style="thin">
        <color indexed="8"/>
      </right>
      <top style="thin">
        <color indexed="64"/>
      </top>
      <bottom/>
      <diagonal/>
    </border>
    <border>
      <left style="thin">
        <color indexed="23"/>
      </left>
      <right/>
      <top style="thin">
        <color indexed="23"/>
      </top>
      <bottom style="thin">
        <color indexed="23"/>
      </bottom>
      <diagonal/>
    </border>
    <border>
      <left/>
      <right style="medium">
        <color indexed="8"/>
      </right>
      <top style="medium">
        <color indexed="64"/>
      </top>
      <bottom style="medium">
        <color indexed="64"/>
      </bottom>
      <diagonal/>
    </border>
    <border>
      <left/>
      <right style="thin">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style="thin">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8"/>
      </bottom>
      <diagonal/>
    </border>
    <border>
      <left/>
      <right style="thin">
        <color indexed="8"/>
      </right>
      <top/>
      <bottom style="thin">
        <color indexed="64"/>
      </bottom>
      <diagonal/>
    </border>
    <border>
      <left style="thin">
        <color indexed="64"/>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64"/>
      </left>
      <right/>
      <top/>
      <bottom style="thin">
        <color indexed="8"/>
      </bottom>
      <diagonal/>
    </border>
    <border>
      <left/>
      <right style="thin">
        <color indexed="8"/>
      </right>
      <top/>
      <bottom style="thin">
        <color indexed="8"/>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right/>
      <top style="thin">
        <color auto="1"/>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hair">
        <color indexed="64"/>
      </top>
      <bottom/>
      <diagonal/>
    </border>
    <border>
      <left/>
      <right/>
      <top/>
      <bottom style="thin">
        <color auto="1"/>
      </bottom>
      <diagonal/>
    </border>
  </borders>
  <cellStyleXfs count="5">
    <xf numFmtId="0" fontId="0" fillId="0" borderId="0"/>
    <xf numFmtId="0" fontId="15" fillId="0" borderId="0"/>
    <xf numFmtId="43" fontId="63" fillId="0" borderId="0" applyFont="0" applyFill="0" applyBorder="0" applyAlignment="0" applyProtection="0"/>
    <xf numFmtId="44" fontId="63" fillId="0" borderId="0" applyFont="0" applyFill="0" applyBorder="0" applyAlignment="0" applyProtection="0"/>
    <xf numFmtId="0" fontId="12" fillId="0" borderId="0"/>
  </cellStyleXfs>
  <cellXfs count="890">
    <xf numFmtId="0" fontId="0" fillId="0" borderId="0" xfId="0"/>
    <xf numFmtId="165" fontId="1" fillId="0" borderId="0" xfId="0" applyNumberFormat="1" applyFont="1" applyAlignment="1"/>
    <xf numFmtId="165" fontId="3" fillId="0" borderId="0" xfId="0" applyNumberFormat="1" applyFont="1"/>
    <xf numFmtId="165" fontId="3" fillId="0" borderId="0" xfId="0" applyNumberFormat="1" applyFont="1" applyBorder="1"/>
    <xf numFmtId="3" fontId="3" fillId="0" borderId="0" xfId="0" applyNumberFormat="1" applyFont="1" applyAlignment="1"/>
    <xf numFmtId="3" fontId="3" fillId="0" borderId="0" xfId="0" applyNumberFormat="1" applyFont="1" applyAlignment="1">
      <alignment horizontal="centerContinuous"/>
    </xf>
    <xf numFmtId="3" fontId="3" fillId="0" borderId="0" xfId="0" applyNumberFormat="1" applyFont="1" applyAlignment="1">
      <alignment horizontal="fill"/>
    </xf>
    <xf numFmtId="3" fontId="3" fillId="0" borderId="0" xfId="0" applyNumberFormat="1" applyFont="1" applyBorder="1" applyAlignment="1"/>
    <xf numFmtId="165" fontId="6" fillId="0" borderId="0" xfId="0" applyNumberFormat="1" applyFont="1" applyAlignment="1"/>
    <xf numFmtId="165" fontId="3" fillId="0" borderId="0" xfId="0" applyNumberFormat="1" applyFont="1" applyAlignment="1"/>
    <xf numFmtId="165" fontId="3" fillId="0" borderId="0" xfId="0" applyNumberFormat="1" applyFont="1" applyAlignment="1">
      <alignment horizontal="centerContinuous"/>
    </xf>
    <xf numFmtId="165" fontId="2" fillId="0" borderId="0" xfId="0" applyNumberFormat="1" applyFont="1" applyAlignment="1"/>
    <xf numFmtId="165" fontId="0" fillId="0" borderId="0" xfId="0" applyNumberFormat="1"/>
    <xf numFmtId="165" fontId="0" fillId="0" borderId="0" xfId="0" applyNumberFormat="1" applyBorder="1"/>
    <xf numFmtId="165" fontId="4" fillId="2" borderId="0" xfId="0" applyNumberFormat="1" applyFont="1" applyFill="1" applyAlignment="1"/>
    <xf numFmtId="165" fontId="4" fillId="2" borderId="0" xfId="0" applyNumberFormat="1" applyFont="1" applyFill="1" applyBorder="1" applyAlignment="1"/>
    <xf numFmtId="165" fontId="3" fillId="0" borderId="0" xfId="0" applyNumberFormat="1" applyFont="1" applyBorder="1" applyAlignment="1">
      <alignment horizontal="centerContinuous"/>
    </xf>
    <xf numFmtId="165" fontId="5" fillId="2" borderId="0" xfId="0" applyNumberFormat="1" applyFont="1" applyFill="1" applyBorder="1" applyAlignment="1"/>
    <xf numFmtId="165" fontId="8" fillId="2" borderId="0" xfId="0" applyNumberFormat="1" applyFont="1" applyFill="1" applyAlignment="1"/>
    <xf numFmtId="166" fontId="17" fillId="0" borderId="0" xfId="1" applyNumberFormat="1" applyFont="1" applyBorder="1" applyAlignment="1">
      <alignment horizontal="left"/>
    </xf>
    <xf numFmtId="0" fontId="0" fillId="0" borderId="0" xfId="0" applyBorder="1" applyAlignment="1">
      <alignment vertical="top" wrapText="1"/>
    </xf>
    <xf numFmtId="3" fontId="3" fillId="3" borderId="0" xfId="0" applyNumberFormat="1" applyFont="1" applyFill="1" applyAlignment="1"/>
    <xf numFmtId="165" fontId="0" fillId="3" borderId="0" xfId="0" applyNumberFormat="1" applyFill="1" applyBorder="1"/>
    <xf numFmtId="165" fontId="23" fillId="3" borderId="0" xfId="0" applyNumberFormat="1" applyFont="1" applyFill="1" applyBorder="1"/>
    <xf numFmtId="165" fontId="19" fillId="2" borderId="0" xfId="0" applyNumberFormat="1" applyFont="1" applyFill="1" applyAlignment="1"/>
    <xf numFmtId="3" fontId="6" fillId="0" borderId="0" xfId="0" applyNumberFormat="1" applyFont="1" applyAlignment="1">
      <alignment horizontal="centerContinuous"/>
    </xf>
    <xf numFmtId="0" fontId="24" fillId="0" borderId="0" xfId="0" applyFont="1"/>
    <xf numFmtId="0" fontId="3" fillId="0" borderId="0" xfId="0" applyFont="1" applyBorder="1" applyAlignment="1">
      <alignment vertical="top" wrapText="1"/>
    </xf>
    <xf numFmtId="165" fontId="1" fillId="0" borderId="0" xfId="0" applyNumberFormat="1" applyFont="1" applyFill="1" applyAlignment="1"/>
    <xf numFmtId="165" fontId="3" fillId="0" borderId="3" xfId="0" applyNumberFormat="1" applyFont="1" applyBorder="1" applyAlignment="1"/>
    <xf numFmtId="165" fontId="3" fillId="0" borderId="7" xfId="0" applyNumberFormat="1" applyFont="1" applyBorder="1" applyAlignment="1"/>
    <xf numFmtId="3" fontId="3" fillId="0" borderId="13" xfId="0" applyNumberFormat="1" applyFont="1" applyBorder="1" applyAlignment="1"/>
    <xf numFmtId="165" fontId="3" fillId="0" borderId="13" xfId="0" applyNumberFormat="1" applyFont="1" applyBorder="1" applyAlignment="1"/>
    <xf numFmtId="165" fontId="9" fillId="0" borderId="13" xfId="0" applyNumberFormat="1" applyFont="1" applyBorder="1" applyAlignment="1"/>
    <xf numFmtId="165" fontId="13" fillId="0" borderId="14" xfId="0" applyNumberFormat="1" applyFont="1" applyBorder="1" applyAlignment="1">
      <alignment horizontal="right"/>
    </xf>
    <xf numFmtId="3" fontId="25" fillId="0" borderId="0" xfId="0" applyNumberFormat="1" applyFont="1" applyAlignment="1">
      <alignment horizontal="centerContinuous"/>
    </xf>
    <xf numFmtId="165" fontId="20" fillId="2" borderId="13" xfId="0" applyNumberFormat="1" applyFont="1" applyFill="1" applyBorder="1" applyAlignment="1">
      <alignment horizontal="right"/>
    </xf>
    <xf numFmtId="165" fontId="20" fillId="2" borderId="14" xfId="0" applyNumberFormat="1" applyFont="1" applyFill="1" applyBorder="1" applyAlignment="1">
      <alignment horizontal="right"/>
    </xf>
    <xf numFmtId="165" fontId="19" fillId="2" borderId="10" xfId="0" applyNumberFormat="1" applyFont="1" applyFill="1" applyBorder="1" applyAlignment="1">
      <alignment horizontal="left"/>
    </xf>
    <xf numFmtId="0" fontId="21" fillId="4" borderId="0" xfId="0" applyFont="1" applyFill="1" applyBorder="1" applyAlignment="1">
      <alignment vertical="top" wrapText="1"/>
    </xf>
    <xf numFmtId="165" fontId="23" fillId="0" borderId="0" xfId="0" applyNumberFormat="1" applyFont="1" applyFill="1" applyBorder="1"/>
    <xf numFmtId="165" fontId="0" fillId="0" borderId="0" xfId="0" applyNumberFormat="1" applyFill="1" applyBorder="1"/>
    <xf numFmtId="0" fontId="21" fillId="4" borderId="0" xfId="0" applyFont="1" applyFill="1"/>
    <xf numFmtId="0" fontId="0" fillId="4" borderId="0" xfId="0" applyFill="1" applyBorder="1" applyAlignment="1">
      <alignment vertical="top" wrapText="1"/>
    </xf>
    <xf numFmtId="3" fontId="3" fillId="0" borderId="0" xfId="0" applyNumberFormat="1" applyFont="1" applyFill="1" applyAlignment="1"/>
    <xf numFmtId="165" fontId="3" fillId="0" borderId="0" xfId="0" applyNumberFormat="1" applyFont="1" applyFill="1" applyAlignment="1"/>
    <xf numFmtId="165" fontId="3" fillId="4" borderId="0" xfId="0" applyNumberFormat="1" applyFont="1" applyFill="1"/>
    <xf numFmtId="165" fontId="4" fillId="4" borderId="0" xfId="0" applyNumberFormat="1" applyFont="1" applyFill="1" applyAlignment="1">
      <alignment horizontal="right"/>
    </xf>
    <xf numFmtId="165" fontId="4" fillId="4" borderId="0" xfId="0" applyNumberFormat="1" applyFont="1" applyFill="1" applyAlignment="1"/>
    <xf numFmtId="165" fontId="20" fillId="2" borderId="22" xfId="0" applyNumberFormat="1" applyFont="1" applyFill="1" applyBorder="1" applyAlignment="1">
      <alignment horizontal="left"/>
    </xf>
    <xf numFmtId="165" fontId="20" fillId="2" borderId="10" xfId="0" applyNumberFormat="1" applyFont="1" applyFill="1" applyBorder="1" applyAlignment="1">
      <alignment horizontal="left"/>
    </xf>
    <xf numFmtId="0" fontId="0" fillId="0" borderId="0" xfId="0" applyBorder="1" applyAlignment="1">
      <alignment horizontal="center"/>
    </xf>
    <xf numFmtId="165" fontId="20" fillId="2" borderId="23" xfId="0" applyNumberFormat="1" applyFont="1" applyFill="1" applyBorder="1" applyAlignment="1">
      <alignment horizontal="left"/>
    </xf>
    <xf numFmtId="165" fontId="11" fillId="4" borderId="0" xfId="0" applyNumberFormat="1" applyFont="1" applyFill="1"/>
    <xf numFmtId="165" fontId="30" fillId="4" borderId="0" xfId="0" applyNumberFormat="1" applyFont="1" applyFill="1" applyAlignment="1">
      <alignment horizontal="centerContinuous"/>
    </xf>
    <xf numFmtId="165" fontId="11" fillId="4" borderId="0" xfId="0" applyNumberFormat="1" applyFont="1" applyFill="1" applyAlignment="1">
      <alignment horizontal="centerContinuous"/>
    </xf>
    <xf numFmtId="0" fontId="31" fillId="4" borderId="0" xfId="0" applyFont="1" applyFill="1" applyBorder="1" applyAlignment="1">
      <alignment vertical="top" wrapText="1"/>
    </xf>
    <xf numFmtId="0" fontId="11" fillId="4" borderId="0" xfId="0" applyFont="1" applyFill="1" applyBorder="1" applyAlignment="1">
      <alignment vertical="top" wrapText="1"/>
    </xf>
    <xf numFmtId="165" fontId="4" fillId="0" borderId="0" xfId="0" applyNumberFormat="1" applyFont="1" applyFill="1" applyBorder="1" applyAlignment="1"/>
    <xf numFmtId="0" fontId="0" fillId="0" borderId="0" xfId="0" applyFill="1" applyBorder="1" applyAlignment="1">
      <alignment vertical="top" wrapText="1"/>
    </xf>
    <xf numFmtId="165" fontId="3" fillId="0" borderId="0" xfId="0" applyNumberFormat="1" applyFont="1" applyFill="1"/>
    <xf numFmtId="0" fontId="26" fillId="0" borderId="0" xfId="0" applyFont="1" applyFill="1" applyBorder="1" applyAlignment="1">
      <alignment vertical="top" wrapText="1"/>
    </xf>
    <xf numFmtId="165" fontId="29" fillId="4" borderId="0" xfId="0" applyNumberFormat="1" applyFont="1" applyFill="1" applyAlignment="1">
      <alignment horizontal="centerContinuous"/>
    </xf>
    <xf numFmtId="165" fontId="11" fillId="4" borderId="0" xfId="0" applyNumberFormat="1" applyFont="1" applyFill="1" applyAlignment="1"/>
    <xf numFmtId="0" fontId="11" fillId="4" borderId="0" xfId="0" applyFont="1" applyFill="1"/>
    <xf numFmtId="3" fontId="34" fillId="4" borderId="0" xfId="0" applyNumberFormat="1" applyFont="1" applyFill="1" applyAlignment="1">
      <alignment wrapText="1"/>
    </xf>
    <xf numFmtId="0" fontId="11" fillId="4" borderId="0" xfId="0" applyFont="1" applyFill="1" applyAlignment="1">
      <alignment wrapText="1"/>
    </xf>
    <xf numFmtId="0" fontId="11" fillId="4" borderId="0" xfId="0" applyFont="1" applyFill="1" applyBorder="1" applyAlignment="1"/>
    <xf numFmtId="0" fontId="11" fillId="0" borderId="0" xfId="0" applyFont="1" applyFill="1" applyBorder="1" applyAlignment="1">
      <alignment vertical="top" wrapText="1"/>
    </xf>
    <xf numFmtId="165" fontId="30" fillId="4" borderId="0" xfId="0" applyNumberFormat="1" applyFont="1" applyFill="1" applyAlignment="1">
      <alignment horizontal="center" wrapText="1"/>
    </xf>
    <xf numFmtId="165" fontId="16" fillId="4" borderId="0" xfId="0" applyNumberFormat="1" applyFont="1" applyFill="1" applyBorder="1" applyAlignment="1">
      <alignment horizontal="centerContinuous"/>
    </xf>
    <xf numFmtId="165" fontId="11" fillId="4" borderId="0" xfId="0" applyNumberFormat="1" applyFont="1" applyFill="1" applyBorder="1" applyAlignment="1">
      <alignment horizontal="centerContinuous"/>
    </xf>
    <xf numFmtId="165" fontId="11" fillId="0" borderId="0" xfId="0" applyNumberFormat="1" applyFont="1" applyFill="1" applyAlignment="1">
      <alignment horizontal="centerContinuous"/>
    </xf>
    <xf numFmtId="0" fontId="34" fillId="0" borderId="0" xfId="0" applyFont="1" applyFill="1" applyBorder="1" applyAlignment="1">
      <alignment vertical="top" wrapText="1"/>
    </xf>
    <xf numFmtId="0" fontId="11" fillId="0" borderId="0" xfId="0" applyFont="1" applyFill="1" applyAlignment="1">
      <alignment wrapText="1"/>
    </xf>
    <xf numFmtId="165" fontId="3" fillId="0" borderId="0" xfId="0" applyNumberFormat="1" applyFont="1" applyBorder="1" applyAlignment="1"/>
    <xf numFmtId="0" fontId="17" fillId="0" borderId="0" xfId="1" applyFont="1" applyFill="1" applyBorder="1" applyAlignment="1">
      <alignment horizontal="centerContinuous"/>
    </xf>
    <xf numFmtId="3" fontId="9" fillId="0" borderId="13" xfId="0" applyNumberFormat="1" applyFont="1" applyBorder="1" applyAlignment="1"/>
    <xf numFmtId="0" fontId="11" fillId="4" borderId="0" xfId="0" applyFont="1" applyFill="1" applyBorder="1" applyAlignment="1">
      <alignment wrapText="1"/>
    </xf>
    <xf numFmtId="0" fontId="31" fillId="4" borderId="0" xfId="0" applyFont="1" applyFill="1" applyBorder="1" applyAlignment="1">
      <alignment wrapText="1"/>
    </xf>
    <xf numFmtId="0" fontId="31" fillId="4" borderId="0" xfId="0" applyFont="1" applyFill="1" applyBorder="1" applyAlignment="1"/>
    <xf numFmtId="0" fontId="22" fillId="4" borderId="0" xfId="0" applyFont="1" applyFill="1" applyBorder="1" applyAlignment="1">
      <alignment vertical="top" wrapText="1"/>
    </xf>
    <xf numFmtId="164" fontId="20" fillId="2" borderId="11" xfId="0" applyNumberFormat="1" applyFont="1" applyFill="1" applyBorder="1" applyAlignment="1"/>
    <xf numFmtId="0" fontId="38" fillId="0" borderId="0" xfId="0" applyFont="1" applyBorder="1" applyAlignment="1">
      <alignment horizontal="center" vertical="top" wrapText="1"/>
    </xf>
    <xf numFmtId="165" fontId="43" fillId="0" borderId="0" xfId="0" applyNumberFormat="1" applyFont="1" applyAlignment="1"/>
    <xf numFmtId="165" fontId="41" fillId="0" borderId="0" xfId="0" applyNumberFormat="1" applyFont="1"/>
    <xf numFmtId="165" fontId="45" fillId="2" borderId="0" xfId="0" applyNumberFormat="1" applyFont="1" applyFill="1" applyAlignment="1"/>
    <xf numFmtId="165" fontId="44" fillId="0" borderId="0" xfId="0" applyNumberFormat="1" applyFont="1" applyFill="1" applyAlignment="1"/>
    <xf numFmtId="0" fontId="47" fillId="0" borderId="0" xfId="0" applyFont="1"/>
    <xf numFmtId="165" fontId="23" fillId="0" borderId="0" xfId="0" applyNumberFormat="1" applyFont="1"/>
    <xf numFmtId="165" fontId="46" fillId="0" borderId="0" xfId="0" applyNumberFormat="1" applyFont="1" applyAlignment="1"/>
    <xf numFmtId="165" fontId="23" fillId="0" borderId="0" xfId="0" applyNumberFormat="1" applyFont="1" applyAlignment="1"/>
    <xf numFmtId="165" fontId="47" fillId="0" borderId="0" xfId="0" applyNumberFormat="1" applyFont="1"/>
    <xf numFmtId="165" fontId="47" fillId="0" borderId="0" xfId="0" applyNumberFormat="1" applyFont="1" applyBorder="1"/>
    <xf numFmtId="165" fontId="50" fillId="0" borderId="0" xfId="0" applyNumberFormat="1" applyFont="1" applyAlignment="1"/>
    <xf numFmtId="3" fontId="49" fillId="0" borderId="0" xfId="0" applyNumberFormat="1" applyFont="1" applyAlignment="1"/>
    <xf numFmtId="3" fontId="49" fillId="0" borderId="0" xfId="0" applyNumberFormat="1" applyFont="1" applyBorder="1" applyAlignment="1"/>
    <xf numFmtId="3" fontId="48" fillId="0" borderId="0" xfId="0" applyNumberFormat="1" applyFont="1" applyAlignment="1"/>
    <xf numFmtId="3" fontId="23" fillId="0" borderId="0" xfId="0" applyNumberFormat="1" applyFont="1" applyFill="1" applyAlignment="1">
      <alignment horizontal="centerContinuous"/>
    </xf>
    <xf numFmtId="0" fontId="23" fillId="0" borderId="0" xfId="0" applyFont="1" applyFill="1" applyBorder="1" applyAlignment="1">
      <alignment vertical="top" wrapText="1"/>
    </xf>
    <xf numFmtId="0" fontId="23" fillId="0" borderId="0" xfId="0" applyFont="1" applyFill="1" applyAlignment="1">
      <alignment wrapText="1"/>
    </xf>
    <xf numFmtId="3" fontId="23" fillId="0" borderId="0" xfId="0" applyNumberFormat="1" applyFont="1" applyFill="1" applyAlignment="1"/>
    <xf numFmtId="3" fontId="48" fillId="0" borderId="0" xfId="0" applyNumberFormat="1" applyFont="1" applyFill="1" applyAlignment="1"/>
    <xf numFmtId="165" fontId="22" fillId="4" borderId="0" xfId="0" applyNumberFormat="1" applyFont="1" applyFill="1" applyBorder="1" applyAlignment="1">
      <alignment vertical="top" wrapText="1"/>
    </xf>
    <xf numFmtId="37" fontId="3" fillId="0" borderId="12" xfId="0" applyNumberFormat="1" applyFont="1" applyBorder="1" applyAlignment="1"/>
    <xf numFmtId="37" fontId="3" fillId="3" borderId="0" xfId="0" applyNumberFormat="1" applyFont="1" applyFill="1" applyAlignment="1"/>
    <xf numFmtId="37" fontId="0" fillId="3" borderId="0" xfId="0" applyNumberFormat="1" applyFill="1" applyBorder="1"/>
    <xf numFmtId="37" fontId="19" fillId="2" borderId="11" xfId="0" applyNumberFormat="1" applyFont="1" applyFill="1" applyBorder="1" applyAlignment="1"/>
    <xf numFmtId="37" fontId="19" fillId="2" borderId="12" xfId="0" applyNumberFormat="1" applyFont="1" applyFill="1" applyBorder="1" applyAlignment="1"/>
    <xf numFmtId="37" fontId="20" fillId="2" borderId="22" xfId="0" applyNumberFormat="1" applyFont="1" applyFill="1" applyBorder="1" applyAlignment="1"/>
    <xf numFmtId="4" fontId="19" fillId="2" borderId="10" xfId="0" applyNumberFormat="1" applyFont="1" applyFill="1" applyBorder="1" applyAlignment="1"/>
    <xf numFmtId="4" fontId="20" fillId="2" borderId="11" xfId="0" applyNumberFormat="1" applyFont="1" applyFill="1" applyBorder="1" applyAlignment="1"/>
    <xf numFmtId="4" fontId="19" fillId="2" borderId="10" xfId="0" applyNumberFormat="1" applyFont="1" applyFill="1" applyBorder="1" applyAlignment="1">
      <alignment horizontal="right"/>
    </xf>
    <xf numFmtId="4" fontId="19" fillId="2" borderId="23" xfId="0" applyNumberFormat="1" applyFont="1" applyFill="1" applyBorder="1" applyAlignment="1">
      <alignment horizontal="right"/>
    </xf>
    <xf numFmtId="4" fontId="19" fillId="2" borderId="23" xfId="0" applyNumberFormat="1" applyFont="1" applyFill="1" applyBorder="1" applyAlignment="1"/>
    <xf numFmtId="4" fontId="3" fillId="0" borderId="10" xfId="0" applyNumberFormat="1" applyFont="1" applyBorder="1" applyAlignment="1"/>
    <xf numFmtId="4" fontId="19" fillId="2" borderId="12" xfId="0" applyNumberFormat="1" applyFont="1" applyFill="1" applyBorder="1" applyAlignment="1"/>
    <xf numFmtId="4" fontId="19" fillId="2" borderId="29" xfId="0" applyNumberFormat="1" applyFont="1" applyFill="1" applyBorder="1" applyAlignment="1"/>
    <xf numFmtId="0" fontId="14" fillId="0" borderId="0" xfId="0" applyFont="1"/>
    <xf numFmtId="0" fontId="27" fillId="0" borderId="0" xfId="0" applyFont="1" applyBorder="1" applyAlignment="1">
      <alignment vertical="top" wrapText="1"/>
    </xf>
    <xf numFmtId="0" fontId="47" fillId="0" borderId="0" xfId="0" applyFont="1" applyAlignment="1">
      <alignment vertical="top"/>
    </xf>
    <xf numFmtId="0" fontId="24" fillId="0" borderId="0" xfId="0" applyFont="1" applyBorder="1" applyAlignment="1">
      <alignment vertical="top" wrapText="1"/>
    </xf>
    <xf numFmtId="0" fontId="0" fillId="0" borderId="0" xfId="0" applyAlignment="1">
      <alignment vertical="top"/>
    </xf>
    <xf numFmtId="0" fontId="24" fillId="0" borderId="0" xfId="0" applyFont="1" applyAlignment="1">
      <alignment vertical="top"/>
    </xf>
    <xf numFmtId="0" fontId="24" fillId="5" borderId="0" xfId="0" applyFont="1" applyFill="1" applyAlignment="1">
      <alignment vertical="top"/>
    </xf>
    <xf numFmtId="0" fontId="24" fillId="0" borderId="0" xfId="0" applyFont="1" applyBorder="1" applyAlignment="1">
      <alignment vertical="top"/>
    </xf>
    <xf numFmtId="0" fontId="42" fillId="0" borderId="0" xfId="0" applyFont="1" applyBorder="1" applyAlignment="1">
      <alignment horizontal="center" vertical="top"/>
    </xf>
    <xf numFmtId="0" fontId="49" fillId="0" borderId="0" xfId="0" applyFont="1" applyAlignment="1">
      <alignment vertical="top"/>
    </xf>
    <xf numFmtId="0" fontId="0" fillId="0" borderId="0" xfId="0" applyBorder="1" applyAlignment="1">
      <alignment vertical="top"/>
    </xf>
    <xf numFmtId="0" fontId="42" fillId="0" borderId="0" xfId="0" applyFont="1" applyAlignment="1">
      <alignment vertical="top"/>
    </xf>
    <xf numFmtId="0" fontId="24" fillId="5" borderId="0" xfId="0" applyFont="1" applyFill="1" applyBorder="1" applyAlignment="1">
      <alignment vertical="top"/>
    </xf>
    <xf numFmtId="0" fontId="24" fillId="0" borderId="0" xfId="0" applyFont="1" applyBorder="1" applyAlignment="1">
      <alignment horizontal="center" vertical="top" wrapText="1"/>
    </xf>
    <xf numFmtId="0" fontId="18" fillId="0" borderId="0" xfId="0" applyNumberFormat="1" applyFont="1" applyAlignment="1"/>
    <xf numFmtId="0" fontId="18" fillId="0" borderId="0" xfId="0" applyNumberFormat="1" applyFont="1" applyAlignment="1">
      <alignment horizontal="center"/>
    </xf>
    <xf numFmtId="0" fontId="12" fillId="0" borderId="0" xfId="0" applyNumberFormat="1" applyFont="1" applyAlignment="1"/>
    <xf numFmtId="0" fontId="12" fillId="0" borderId="0" xfId="0" applyNumberFormat="1" applyFont="1" applyAlignment="1">
      <alignment horizontal="center"/>
    </xf>
    <xf numFmtId="0" fontId="12" fillId="0" borderId="0" xfId="0" applyNumberFormat="1" applyFont="1" applyAlignment="1">
      <alignment horizontal="centerContinuous"/>
    </xf>
    <xf numFmtId="0" fontId="12" fillId="0" borderId="0" xfId="0" applyNumberFormat="1" applyFont="1" applyAlignment="1">
      <alignment horizontal="right"/>
    </xf>
    <xf numFmtId="0" fontId="52" fillId="0" borderId="0" xfId="0" applyNumberFormat="1" applyFont="1" applyAlignment="1">
      <alignment horizontal="center"/>
    </xf>
    <xf numFmtId="169" fontId="52" fillId="0" borderId="0" xfId="0" applyNumberFormat="1" applyFont="1" applyAlignment="1">
      <alignment horizontal="center"/>
    </xf>
    <xf numFmtId="0" fontId="12" fillId="0" borderId="0" xfId="0" applyNumberFormat="1" applyFont="1" applyFill="1" applyAlignment="1">
      <alignment horizontal="center"/>
    </xf>
    <xf numFmtId="168" fontId="12" fillId="0" borderId="0" xfId="0" applyNumberFormat="1" applyFont="1" applyAlignment="1"/>
    <xf numFmtId="164" fontId="12" fillId="0" borderId="0" xfId="0" applyNumberFormat="1" applyFont="1" applyAlignment="1">
      <alignment horizontal="center" vertical="center"/>
    </xf>
    <xf numFmtId="164" fontId="12" fillId="0" borderId="0" xfId="0" applyNumberFormat="1" applyFont="1" applyAlignment="1">
      <alignment horizontal="centerContinuous" vertical="center"/>
    </xf>
    <xf numFmtId="3" fontId="12" fillId="0" borderId="0" xfId="0" applyNumberFormat="1" applyFont="1" applyAlignment="1"/>
    <xf numFmtId="14" fontId="12" fillId="0" borderId="0" xfId="0" applyNumberFormat="1" applyFont="1" applyAlignment="1">
      <alignment horizontal="right"/>
    </xf>
    <xf numFmtId="37" fontId="12" fillId="0" borderId="0" xfId="0" applyNumberFormat="1" applyFont="1" applyAlignment="1">
      <alignment horizontal="right"/>
    </xf>
    <xf numFmtId="0" fontId="12" fillId="0" borderId="0" xfId="0" applyNumberFormat="1" applyFont="1" applyAlignment="1">
      <alignment horizontal="centerContinuous" vertical="center"/>
    </xf>
    <xf numFmtId="3" fontId="12" fillId="0" borderId="0" xfId="0" applyNumberFormat="1" applyFont="1" applyAlignment="1">
      <alignment horizontal="centerContinuous" vertical="center"/>
    </xf>
    <xf numFmtId="3" fontId="12" fillId="0" borderId="0" xfId="0" applyNumberFormat="1" applyFont="1" applyAlignment="1">
      <alignment horizontal="right"/>
    </xf>
    <xf numFmtId="15" fontId="12" fillId="0" borderId="0" xfId="0" applyNumberFormat="1" applyFont="1" applyAlignment="1"/>
    <xf numFmtId="37" fontId="12" fillId="0" borderId="0" xfId="0" applyNumberFormat="1" applyFont="1" applyAlignment="1">
      <alignment horizontal="center"/>
    </xf>
    <xf numFmtId="3" fontId="12" fillId="0" borderId="0" xfId="0" applyNumberFormat="1" applyFont="1" applyAlignment="1">
      <alignment horizontal="center" vertical="center"/>
    </xf>
    <xf numFmtId="0" fontId="12" fillId="0" borderId="0" xfId="0" applyNumberFormat="1" applyFont="1" applyAlignment="1">
      <alignment horizontal="left"/>
    </xf>
    <xf numFmtId="0" fontId="12" fillId="0" borderId="0" xfId="0" applyNumberFormat="1" applyFont="1" applyBorder="1" applyAlignment="1"/>
    <xf numFmtId="0" fontId="12" fillId="0" borderId="0" xfId="0" applyNumberFormat="1" applyFont="1" applyBorder="1" applyAlignment="1">
      <alignment horizontal="center"/>
    </xf>
    <xf numFmtId="37" fontId="12" fillId="0" borderId="0" xfId="0" applyNumberFormat="1" applyFont="1" applyAlignment="1"/>
    <xf numFmtId="0" fontId="12" fillId="0" borderId="9" xfId="0" applyNumberFormat="1" applyFont="1" applyFill="1" applyBorder="1" applyAlignment="1">
      <alignment horizontal="center"/>
    </xf>
    <xf numFmtId="0" fontId="12" fillId="0" borderId="0" xfId="0" applyNumberFormat="1" applyFont="1" applyFill="1" applyBorder="1" applyAlignment="1">
      <alignment horizontal="center"/>
    </xf>
    <xf numFmtId="0" fontId="53" fillId="0" borderId="0" xfId="0" applyNumberFormat="1" applyFont="1" applyAlignment="1"/>
    <xf numFmtId="164" fontId="12" fillId="0" borderId="0" xfId="0" applyNumberFormat="1" applyFont="1" applyAlignment="1"/>
    <xf numFmtId="3" fontId="12" fillId="0" borderId="0" xfId="0" applyNumberFormat="1" applyFont="1" applyAlignment="1">
      <alignment horizontal="center"/>
    </xf>
    <xf numFmtId="0" fontId="12" fillId="0" borderId="32" xfId="0" applyNumberFormat="1" applyFont="1" applyBorder="1" applyAlignment="1"/>
    <xf numFmtId="5" fontId="12" fillId="0" borderId="0" xfId="0" applyNumberFormat="1" applyFont="1" applyAlignment="1"/>
    <xf numFmtId="37" fontId="12" fillId="0" borderId="0" xfId="0" applyNumberFormat="1" applyFont="1" applyAlignment="1">
      <alignment horizontal="center" vertical="center"/>
    </xf>
    <xf numFmtId="2" fontId="12" fillId="0" borderId="0" xfId="0" applyNumberFormat="1" applyFont="1" applyAlignment="1"/>
    <xf numFmtId="3" fontId="12" fillId="0" borderId="0" xfId="0" applyNumberFormat="1" applyFont="1" applyAlignment="1">
      <alignment horizontal="left" vertical="center"/>
    </xf>
    <xf numFmtId="3" fontId="12" fillId="0" borderId="0" xfId="0" applyNumberFormat="1" applyFont="1" applyAlignment="1">
      <alignment horizontal="right" vertical="center"/>
    </xf>
    <xf numFmtId="0" fontId="0" fillId="0" borderId="0" xfId="0" applyNumberFormat="1" applyFont="1" applyAlignment="1"/>
    <xf numFmtId="0" fontId="0" fillId="0" borderId="0" xfId="0" applyNumberFormat="1"/>
    <xf numFmtId="0" fontId="52" fillId="0" borderId="0" xfId="0" applyNumberFormat="1" applyFont="1" applyAlignment="1"/>
    <xf numFmtId="0" fontId="6" fillId="0" borderId="0" xfId="0" applyFont="1"/>
    <xf numFmtId="0" fontId="12" fillId="0" borderId="0" xfId="0" applyFont="1"/>
    <xf numFmtId="0" fontId="18" fillId="0" borderId="0" xfId="0" applyNumberFormat="1" applyFont="1" applyAlignment="1">
      <alignment horizontal="right"/>
    </xf>
    <xf numFmtId="0" fontId="52" fillId="0" borderId="0" xfId="0" applyNumberFormat="1" applyFont="1" applyAlignment="1">
      <alignment horizontal="right"/>
    </xf>
    <xf numFmtId="5" fontId="12" fillId="0" borderId="0" xfId="0" applyNumberFormat="1" applyFont="1" applyAlignment="1">
      <alignment horizontal="center"/>
    </xf>
    <xf numFmtId="170" fontId="12" fillId="0" borderId="0" xfId="0" applyNumberFormat="1" applyFont="1" applyAlignment="1"/>
    <xf numFmtId="1" fontId="12" fillId="0" borderId="0" xfId="0" applyNumberFormat="1" applyFont="1" applyAlignment="1"/>
    <xf numFmtId="0" fontId="18" fillId="0" borderId="0" xfId="0" applyNumberFormat="1" applyFont="1" applyAlignment="1" applyProtection="1">
      <alignment horizontal="left" vertical="center" indent="2"/>
      <protection locked="0"/>
    </xf>
    <xf numFmtId="0" fontId="12" fillId="0" borderId="0" xfId="0" applyNumberFormat="1" applyFont="1" applyBorder="1" applyAlignment="1">
      <alignment horizontal="centerContinuous"/>
    </xf>
    <xf numFmtId="37" fontId="52" fillId="0" borderId="0" xfId="0" applyNumberFormat="1" applyFont="1" applyAlignment="1"/>
    <xf numFmtId="3" fontId="12" fillId="0" borderId="0" xfId="0" applyNumberFormat="1" applyFont="1" applyAlignment="1">
      <alignment horizontal="right" wrapText="1"/>
    </xf>
    <xf numFmtId="37" fontId="12" fillId="0" borderId="0" xfId="0" applyNumberFormat="1" applyFont="1" applyAlignment="1">
      <alignment horizontal="right" wrapText="1"/>
    </xf>
    <xf numFmtId="169" fontId="12" fillId="0" borderId="0" xfId="0" applyNumberFormat="1" applyFont="1" applyAlignment="1"/>
    <xf numFmtId="0" fontId="18" fillId="0" borderId="0" xfId="0" applyNumberFormat="1" applyFont="1" applyAlignment="1">
      <alignment horizontal="centerContinuous" wrapText="1" readingOrder="1"/>
    </xf>
    <xf numFmtId="0" fontId="12" fillId="0" borderId="0" xfId="0" applyNumberFormat="1" applyFont="1" applyAlignment="1">
      <alignment horizontal="centerContinuous" wrapText="1" readingOrder="1"/>
    </xf>
    <xf numFmtId="0" fontId="12" fillId="0" borderId="0" xfId="0" applyFont="1" applyAlignment="1">
      <alignment horizontal="centerContinuous" wrapText="1" readingOrder="1"/>
    </xf>
    <xf numFmtId="0" fontId="0" fillId="0" borderId="0" xfId="0" applyAlignment="1">
      <alignment horizontal="centerContinuous" wrapText="1"/>
    </xf>
    <xf numFmtId="0" fontId="32" fillId="0" borderId="0" xfId="0" applyNumberFormat="1" applyFont="1" applyAlignment="1">
      <alignment horizontal="center"/>
    </xf>
    <xf numFmtId="0" fontId="32" fillId="0" borderId="0" xfId="0" applyNumberFormat="1" applyFont="1" applyAlignment="1"/>
    <xf numFmtId="0" fontId="54" fillId="0" borderId="0" xfId="0" applyNumberFormat="1" applyFont="1" applyAlignment="1">
      <alignment horizontal="center"/>
    </xf>
    <xf numFmtId="0" fontId="55" fillId="0" borderId="0" xfId="0" applyNumberFormat="1" applyFont="1" applyAlignment="1">
      <alignment horizontal="right"/>
    </xf>
    <xf numFmtId="0" fontId="55" fillId="0" borderId="0" xfId="0" applyNumberFormat="1" applyFont="1" applyAlignment="1">
      <alignment horizontal="center"/>
    </xf>
    <xf numFmtId="0" fontId="54" fillId="0" borderId="0" xfId="0" applyNumberFormat="1" applyFont="1" applyAlignment="1">
      <alignment horizontal="centerContinuous" wrapText="1" readingOrder="1"/>
    </xf>
    <xf numFmtId="0" fontId="32" fillId="0" borderId="0" xfId="0" applyNumberFormat="1" applyFont="1" applyAlignment="1">
      <alignment horizontal="centerContinuous" wrapText="1" readingOrder="1"/>
    </xf>
    <xf numFmtId="0" fontId="32" fillId="0" borderId="0" xfId="0" applyFont="1" applyAlignment="1">
      <alignment horizontal="centerContinuous" wrapText="1" readingOrder="1"/>
    </xf>
    <xf numFmtId="0" fontId="54" fillId="0" borderId="0" xfId="0" applyNumberFormat="1" applyFont="1" applyAlignment="1">
      <alignment horizontal="centerContinuous" wrapText="1"/>
    </xf>
    <xf numFmtId="0" fontId="32" fillId="0" borderId="0" xfId="0" applyFont="1" applyAlignment="1">
      <alignment horizontal="centerContinuous" wrapText="1"/>
    </xf>
    <xf numFmtId="165" fontId="20" fillId="2" borderId="35" xfId="0" applyNumberFormat="1" applyFont="1" applyFill="1" applyBorder="1" applyAlignment="1">
      <alignment horizontal="right"/>
    </xf>
    <xf numFmtId="37" fontId="19" fillId="2" borderId="17" xfId="0" applyNumberFormat="1" applyFont="1" applyFill="1" applyBorder="1" applyAlignment="1"/>
    <xf numFmtId="37" fontId="19" fillId="2" borderId="33" xfId="0" applyNumberFormat="1" applyFont="1" applyFill="1" applyBorder="1" applyAlignment="1"/>
    <xf numFmtId="37" fontId="19" fillId="2" borderId="27" xfId="0" applyNumberFormat="1" applyFont="1" applyFill="1" applyBorder="1" applyAlignment="1"/>
    <xf numFmtId="0" fontId="54" fillId="0" borderId="0" xfId="0" applyNumberFormat="1" applyFont="1" applyAlignment="1">
      <alignment horizontal="left"/>
    </xf>
    <xf numFmtId="0" fontId="3" fillId="0" borderId="40" xfId="0" applyFont="1" applyBorder="1" applyAlignment="1">
      <alignment horizontal="left" indent="2"/>
    </xf>
    <xf numFmtId="3" fontId="13" fillId="0" borderId="0" xfId="0" applyNumberFormat="1" applyFont="1" applyAlignment="1"/>
    <xf numFmtId="37" fontId="3" fillId="0" borderId="10" xfId="0" applyNumberFormat="1" applyFont="1" applyBorder="1" applyAlignment="1"/>
    <xf numFmtId="37" fontId="3" fillId="0" borderId="11" xfId="0" applyNumberFormat="1" applyFont="1" applyBorder="1" applyAlignment="1"/>
    <xf numFmtId="5" fontId="13" fillId="0" borderId="9" xfId="0" applyNumberFormat="1" applyFont="1" applyBorder="1" applyAlignment="1"/>
    <xf numFmtId="37" fontId="13" fillId="0" borderId="5" xfId="0" applyNumberFormat="1" applyFont="1" applyBorder="1" applyAlignment="1"/>
    <xf numFmtId="37" fontId="13" fillId="0" borderId="9" xfId="0" applyNumberFormat="1" applyFont="1" applyBorder="1" applyAlignment="1"/>
    <xf numFmtId="5" fontId="13" fillId="0" borderId="6" xfId="0" applyNumberFormat="1" applyFont="1" applyBorder="1" applyAlignment="1"/>
    <xf numFmtId="0" fontId="3" fillId="0" borderId="0" xfId="0" applyFont="1"/>
    <xf numFmtId="165" fontId="3" fillId="0" borderId="18" xfId="0" applyNumberFormat="1" applyFont="1" applyBorder="1" applyAlignment="1"/>
    <xf numFmtId="165" fontId="3" fillId="0" borderId="2" xfId="0" applyNumberFormat="1" applyFont="1" applyBorder="1" applyAlignment="1"/>
    <xf numFmtId="165" fontId="13" fillId="0" borderId="19" xfId="0" applyNumberFormat="1" applyFont="1" applyBorder="1" applyAlignment="1"/>
    <xf numFmtId="165" fontId="13" fillId="0" borderId="19" xfId="0" applyNumberFormat="1" applyFont="1" applyBorder="1" applyAlignment="1">
      <alignment horizontal="right"/>
    </xf>
    <xf numFmtId="165" fontId="13" fillId="0" borderId="13" xfId="0" applyNumberFormat="1" applyFont="1" applyBorder="1" applyAlignment="1">
      <alignment horizontal="right"/>
    </xf>
    <xf numFmtId="165" fontId="3" fillId="0" borderId="5" xfId="0" applyNumberFormat="1" applyFont="1" applyBorder="1" applyAlignment="1"/>
    <xf numFmtId="165" fontId="3" fillId="0" borderId="9" xfId="0" applyNumberFormat="1" applyFont="1" applyBorder="1" applyAlignment="1"/>
    <xf numFmtId="37" fontId="3" fillId="0" borderId="5" xfId="0" applyNumberFormat="1" applyFont="1" applyFill="1" applyBorder="1" applyAlignment="1"/>
    <xf numFmtId="37" fontId="3" fillId="0" borderId="9" xfId="0" applyNumberFormat="1" applyFont="1" applyFill="1" applyBorder="1" applyAlignment="1"/>
    <xf numFmtId="37" fontId="3" fillId="0" borderId="6" xfId="0" applyNumberFormat="1" applyFont="1" applyFill="1" applyBorder="1" applyAlignment="1"/>
    <xf numFmtId="0" fontId="3" fillId="0" borderId="43" xfId="0" applyFont="1" applyBorder="1" applyAlignment="1">
      <alignment wrapText="1"/>
    </xf>
    <xf numFmtId="165" fontId="20" fillId="2" borderId="44" xfId="0" applyNumberFormat="1" applyFont="1" applyFill="1" applyBorder="1" applyAlignment="1">
      <alignment horizontal="center"/>
    </xf>
    <xf numFmtId="165" fontId="20" fillId="2" borderId="45" xfId="0" applyNumberFormat="1" applyFont="1" applyFill="1" applyBorder="1" applyAlignment="1">
      <alignment horizontal="center" wrapText="1"/>
    </xf>
    <xf numFmtId="165" fontId="20" fillId="2" borderId="1" xfId="0" applyNumberFormat="1" applyFont="1" applyFill="1" applyBorder="1" applyAlignment="1">
      <alignment horizontal="center"/>
    </xf>
    <xf numFmtId="37" fontId="20" fillId="2" borderId="46" xfId="0" applyNumberFormat="1" applyFont="1" applyFill="1" applyBorder="1" applyAlignment="1"/>
    <xf numFmtId="37" fontId="20" fillId="2" borderId="47" xfId="0" applyNumberFormat="1" applyFont="1" applyFill="1" applyBorder="1" applyAlignment="1"/>
    <xf numFmtId="37" fontId="20" fillId="2" borderId="48" xfId="0" applyNumberFormat="1" applyFont="1" applyFill="1" applyBorder="1" applyAlignment="1"/>
    <xf numFmtId="37" fontId="20" fillId="2" borderId="49" xfId="0" applyNumberFormat="1" applyFont="1" applyFill="1" applyBorder="1" applyAlignment="1"/>
    <xf numFmtId="37" fontId="3" fillId="0" borderId="17" xfId="0" applyNumberFormat="1" applyFont="1" applyBorder="1"/>
    <xf numFmtId="37" fontId="3" fillId="0" borderId="12" xfId="0" applyNumberFormat="1" applyFont="1" applyBorder="1"/>
    <xf numFmtId="37" fontId="19" fillId="2" borderId="50" xfId="0" applyNumberFormat="1" applyFont="1" applyFill="1" applyBorder="1" applyAlignment="1"/>
    <xf numFmtId="37" fontId="13" fillId="0" borderId="24" xfId="0" applyNumberFormat="1" applyFont="1" applyBorder="1"/>
    <xf numFmtId="37" fontId="13" fillId="0" borderId="51" xfId="0" applyNumberFormat="1" applyFont="1" applyBorder="1"/>
    <xf numFmtId="37" fontId="13" fillId="0" borderId="52" xfId="0" applyNumberFormat="1" applyFont="1" applyBorder="1"/>
    <xf numFmtId="0" fontId="13" fillId="0" borderId="0" xfId="0" applyFont="1"/>
    <xf numFmtId="165" fontId="20" fillId="2" borderId="0" xfId="0" applyNumberFormat="1" applyFont="1" applyFill="1" applyAlignment="1"/>
    <xf numFmtId="165" fontId="19" fillId="2" borderId="0" xfId="0" applyNumberFormat="1" applyFont="1" applyFill="1" applyAlignment="1">
      <alignment horizontal="centerContinuous"/>
    </xf>
    <xf numFmtId="0" fontId="3" fillId="0" borderId="34" xfId="0" applyFont="1" applyBorder="1" applyAlignment="1">
      <alignment horizontal="left" indent="2"/>
    </xf>
    <xf numFmtId="0" fontId="3" fillId="0" borderId="0" xfId="0" applyFont="1" applyFill="1" applyBorder="1"/>
    <xf numFmtId="165" fontId="20" fillId="2" borderId="19" xfId="0" applyNumberFormat="1" applyFont="1" applyFill="1" applyBorder="1" applyAlignment="1">
      <alignment horizontal="right"/>
    </xf>
    <xf numFmtId="37" fontId="19" fillId="2" borderId="10" xfId="0" applyNumberFormat="1" applyFont="1" applyFill="1" applyBorder="1" applyAlignment="1"/>
    <xf numFmtId="37" fontId="19" fillId="2" borderId="22" xfId="0" applyNumberFormat="1" applyFont="1" applyFill="1" applyBorder="1" applyAlignment="1"/>
    <xf numFmtId="37" fontId="19" fillId="2" borderId="42" xfId="0" applyNumberFormat="1" applyFont="1" applyFill="1" applyBorder="1" applyAlignment="1"/>
    <xf numFmtId="37" fontId="19" fillId="2" borderId="52" xfId="0" applyNumberFormat="1" applyFont="1" applyFill="1" applyBorder="1" applyAlignment="1"/>
    <xf numFmtId="165" fontId="19" fillId="2" borderId="30" xfId="0" applyNumberFormat="1" applyFont="1" applyFill="1" applyBorder="1" applyAlignment="1">
      <alignment horizontal="left" indent="2"/>
    </xf>
    <xf numFmtId="167" fontId="20" fillId="2" borderId="10" xfId="0" applyNumberFormat="1" applyFont="1" applyFill="1" applyBorder="1" applyAlignment="1"/>
    <xf numFmtId="5" fontId="20" fillId="2" borderId="11" xfId="0" applyNumberFormat="1" applyFont="1" applyFill="1" applyBorder="1" applyAlignment="1"/>
    <xf numFmtId="37" fontId="19" fillId="0" borderId="10" xfId="0" applyNumberFormat="1" applyFont="1" applyFill="1" applyBorder="1" applyAlignment="1"/>
    <xf numFmtId="37" fontId="19" fillId="0" borderId="11" xfId="0" applyNumberFormat="1" applyFont="1" applyFill="1" applyBorder="1" applyAlignment="1"/>
    <xf numFmtId="37" fontId="19" fillId="0" borderId="12" xfId="0" applyNumberFormat="1" applyFont="1" applyFill="1" applyBorder="1" applyAlignment="1"/>
    <xf numFmtId="37" fontId="20" fillId="0" borderId="23" xfId="0" applyNumberFormat="1" applyFont="1" applyFill="1" applyBorder="1" applyAlignment="1"/>
    <xf numFmtId="37" fontId="20" fillId="0" borderId="29" xfId="0" applyNumberFormat="1" applyFont="1" applyFill="1" applyBorder="1" applyAlignment="1"/>
    <xf numFmtId="165" fontId="19" fillId="0" borderId="0" xfId="0" applyNumberFormat="1" applyFont="1" applyFill="1" applyBorder="1" applyAlignment="1">
      <alignment horizontal="left"/>
    </xf>
    <xf numFmtId="165" fontId="19" fillId="0" borderId="0" xfId="0" applyNumberFormat="1" applyFont="1" applyFill="1" applyBorder="1" applyAlignment="1"/>
    <xf numFmtId="0" fontId="3" fillId="0" borderId="0" xfId="0" applyNumberFormat="1" applyFont="1" applyAlignment="1">
      <alignment horizontal="centerContinuous"/>
    </xf>
    <xf numFmtId="0" fontId="3" fillId="0" borderId="0" xfId="0" applyNumberFormat="1" applyFont="1" applyAlignment="1">
      <alignment horizontal="center"/>
    </xf>
    <xf numFmtId="0" fontId="3" fillId="0" borderId="36" xfId="0" applyNumberFormat="1" applyFont="1" applyBorder="1" applyAlignment="1"/>
    <xf numFmtId="0" fontId="13" fillId="0" borderId="36" xfId="0" applyNumberFormat="1" applyFont="1" applyBorder="1" applyAlignment="1">
      <alignment horizontal="center"/>
    </xf>
    <xf numFmtId="0" fontId="13" fillId="0" borderId="54" xfId="0" applyNumberFormat="1" applyFont="1" applyBorder="1" applyAlignment="1">
      <alignment horizontal="center"/>
    </xf>
    <xf numFmtId="0" fontId="3" fillId="0" borderId="54" xfId="0" applyNumberFormat="1" applyFont="1" applyBorder="1" applyAlignment="1"/>
    <xf numFmtId="0" fontId="13" fillId="0" borderId="37" xfId="0" applyNumberFormat="1" applyFont="1" applyFill="1" applyBorder="1" applyAlignment="1"/>
    <xf numFmtId="0" fontId="3" fillId="0" borderId="37" xfId="0" applyNumberFormat="1" applyFont="1" applyFill="1" applyBorder="1" applyAlignment="1"/>
    <xf numFmtId="0" fontId="9" fillId="0" borderId="37" xfId="0" applyNumberFormat="1" applyFont="1" applyBorder="1" applyAlignment="1"/>
    <xf numFmtId="3" fontId="3" fillId="0" borderId="55" xfId="0" applyNumberFormat="1" applyFont="1" applyBorder="1" applyAlignment="1"/>
    <xf numFmtId="0" fontId="13" fillId="0" borderId="37" xfId="0" applyNumberFormat="1" applyFont="1" applyBorder="1" applyAlignment="1"/>
    <xf numFmtId="0" fontId="3" fillId="0" borderId="37" xfId="0" applyNumberFormat="1" applyFont="1" applyBorder="1" applyAlignment="1"/>
    <xf numFmtId="37" fontId="3" fillId="0" borderId="55" xfId="0" applyNumberFormat="1" applyFont="1" applyBorder="1" applyAlignment="1">
      <alignment horizontal="right" readingOrder="1"/>
    </xf>
    <xf numFmtId="0" fontId="3" fillId="0" borderId="55" xfId="0" applyNumberFormat="1" applyFont="1" applyBorder="1" applyAlignment="1"/>
    <xf numFmtId="0" fontId="3" fillId="0" borderId="56" xfId="0" applyNumberFormat="1" applyFont="1" applyBorder="1" applyAlignment="1"/>
    <xf numFmtId="37" fontId="3" fillId="0" borderId="56" xfId="0" applyNumberFormat="1" applyFont="1" applyBorder="1" applyAlignment="1">
      <alignment horizontal="right" readingOrder="1"/>
    </xf>
    <xf numFmtId="37" fontId="3" fillId="0" borderId="37" xfId="0" applyNumberFormat="1" applyFont="1" applyBorder="1" applyAlignment="1"/>
    <xf numFmtId="37" fontId="3" fillId="0" borderId="38" xfId="0" applyNumberFormat="1" applyFont="1" applyBorder="1" applyAlignment="1"/>
    <xf numFmtId="37" fontId="3" fillId="0" borderId="56" xfId="0" applyNumberFormat="1" applyFont="1" applyBorder="1" applyAlignment="1"/>
    <xf numFmtId="37" fontId="3" fillId="0" borderId="55" xfId="0" applyNumberFormat="1" applyFont="1" applyBorder="1" applyAlignment="1"/>
    <xf numFmtId="0" fontId="13" fillId="2" borderId="57" xfId="0" applyNumberFormat="1" applyFont="1" applyFill="1" applyBorder="1" applyAlignment="1"/>
    <xf numFmtId="0" fontId="3" fillId="0" borderId="59" xfId="0" applyNumberFormat="1" applyFont="1" applyBorder="1" applyAlignment="1"/>
    <xf numFmtId="0" fontId="3" fillId="0" borderId="60" xfId="0" applyNumberFormat="1" applyFont="1" applyBorder="1" applyAlignment="1"/>
    <xf numFmtId="0" fontId="3" fillId="0" borderId="21" xfId="0" applyNumberFormat="1" applyFont="1" applyBorder="1" applyAlignment="1"/>
    <xf numFmtId="0" fontId="13" fillId="0" borderId="0" xfId="0" applyNumberFormat="1" applyFont="1" applyAlignment="1">
      <alignment horizontal="centerContinuous"/>
    </xf>
    <xf numFmtId="165" fontId="20" fillId="2" borderId="63" xfId="0" applyNumberFormat="1" applyFont="1" applyFill="1" applyBorder="1" applyAlignment="1">
      <alignment horizontal="centerContinuous" readingOrder="1"/>
    </xf>
    <xf numFmtId="0" fontId="3" fillId="0" borderId="6" xfId="0" applyFont="1" applyBorder="1" applyAlignment="1">
      <alignment horizontal="centerContinuous" readingOrder="1"/>
    </xf>
    <xf numFmtId="165" fontId="20" fillId="2" borderId="64" xfId="0" applyNumberFormat="1" applyFont="1" applyFill="1" applyBorder="1" applyAlignment="1">
      <alignment horizontal="centerContinuous"/>
    </xf>
    <xf numFmtId="0" fontId="13" fillId="0" borderId="5" xfId="0" applyFont="1" applyBorder="1" applyAlignment="1">
      <alignment horizontal="centerContinuous" readingOrder="1"/>
    </xf>
    <xf numFmtId="37" fontId="19" fillId="2" borderId="66" xfId="0" applyNumberFormat="1" applyFont="1" applyFill="1" applyBorder="1" applyAlignment="1"/>
    <xf numFmtId="37" fontId="19" fillId="2" borderId="67" xfId="0" applyNumberFormat="1" applyFont="1" applyFill="1" applyBorder="1" applyAlignment="1"/>
    <xf numFmtId="37" fontId="19" fillId="2" borderId="68" xfId="0" applyNumberFormat="1" applyFont="1" applyFill="1" applyBorder="1" applyAlignment="1"/>
    <xf numFmtId="37" fontId="19" fillId="2" borderId="69" xfId="0" applyNumberFormat="1" applyFont="1" applyFill="1" applyBorder="1" applyAlignment="1"/>
    <xf numFmtId="37" fontId="19" fillId="2" borderId="70" xfId="0" applyNumberFormat="1" applyFont="1" applyFill="1" applyBorder="1" applyAlignment="1"/>
    <xf numFmtId="37" fontId="19" fillId="2" borderId="71" xfId="0" applyNumberFormat="1" applyFont="1" applyFill="1" applyBorder="1" applyAlignment="1"/>
    <xf numFmtId="37" fontId="19" fillId="2" borderId="72" xfId="0" applyNumberFormat="1" applyFont="1" applyFill="1" applyBorder="1" applyAlignment="1"/>
    <xf numFmtId="37" fontId="19" fillId="2" borderId="73" xfId="0" applyNumberFormat="1" applyFont="1" applyFill="1" applyBorder="1" applyAlignment="1"/>
    <xf numFmtId="165" fontId="19" fillId="2" borderId="18" xfId="0" applyNumberFormat="1" applyFont="1" applyFill="1" applyBorder="1" applyAlignment="1">
      <alignment horizontal="left"/>
    </xf>
    <xf numFmtId="165" fontId="19" fillId="2" borderId="74" xfId="0" applyNumberFormat="1" applyFont="1" applyFill="1" applyBorder="1" applyAlignment="1"/>
    <xf numFmtId="37" fontId="19" fillId="2" borderId="75" xfId="0" applyNumberFormat="1" applyFont="1" applyFill="1" applyBorder="1" applyAlignment="1"/>
    <xf numFmtId="37" fontId="19" fillId="2" borderId="76" xfId="0" applyNumberFormat="1" applyFont="1" applyFill="1" applyBorder="1" applyAlignment="1"/>
    <xf numFmtId="37" fontId="19" fillId="2" borderId="77" xfId="0" applyNumberFormat="1" applyFont="1" applyFill="1" applyBorder="1" applyAlignment="1"/>
    <xf numFmtId="37" fontId="19" fillId="2" borderId="78" xfId="0" applyNumberFormat="1" applyFont="1" applyFill="1" applyBorder="1" applyAlignment="1"/>
    <xf numFmtId="37" fontId="19" fillId="2" borderId="79" xfId="0" applyNumberFormat="1" applyFont="1" applyFill="1" applyBorder="1" applyAlignment="1"/>
    <xf numFmtId="37" fontId="19" fillId="2" borderId="80" xfId="0" applyNumberFormat="1" applyFont="1" applyFill="1" applyBorder="1" applyAlignment="1"/>
    <xf numFmtId="165" fontId="19" fillId="2" borderId="81" xfId="0" applyNumberFormat="1" applyFont="1" applyFill="1" applyBorder="1" applyAlignment="1"/>
    <xf numFmtId="165" fontId="19" fillId="2" borderId="82" xfId="0" applyNumberFormat="1" applyFont="1" applyFill="1" applyBorder="1" applyAlignment="1"/>
    <xf numFmtId="37" fontId="19" fillId="2" borderId="83" xfId="0" applyNumberFormat="1" applyFont="1" applyFill="1" applyBorder="1" applyAlignment="1"/>
    <xf numFmtId="0" fontId="2" fillId="0" borderId="55" xfId="0" applyNumberFormat="1" applyFont="1" applyBorder="1" applyAlignment="1"/>
    <xf numFmtId="5" fontId="20" fillId="2" borderId="24" xfId="0" applyNumberFormat="1" applyFont="1" applyFill="1" applyBorder="1" applyAlignment="1"/>
    <xf numFmtId="5" fontId="20" fillId="2" borderId="22" xfId="0" applyNumberFormat="1" applyFont="1" applyFill="1" applyBorder="1" applyAlignment="1"/>
    <xf numFmtId="5" fontId="20" fillId="0" borderId="28" xfId="0" applyNumberFormat="1" applyFont="1" applyFill="1" applyBorder="1" applyAlignment="1"/>
    <xf numFmtId="0" fontId="39" fillId="0" borderId="0" xfId="0" applyFont="1" applyFill="1" applyBorder="1" applyAlignment="1">
      <alignment vertical="top" wrapText="1"/>
    </xf>
    <xf numFmtId="0" fontId="7" fillId="0" borderId="0" xfId="0" applyFont="1" applyBorder="1" applyAlignment="1">
      <alignment vertical="top" wrapText="1"/>
    </xf>
    <xf numFmtId="0" fontId="40" fillId="0" borderId="0" xfId="0" applyFont="1" applyBorder="1" applyAlignment="1">
      <alignment vertical="top" wrapText="1"/>
    </xf>
    <xf numFmtId="0" fontId="51" fillId="0" borderId="0" xfId="0" applyFont="1" applyBorder="1" applyAlignment="1">
      <alignment vertical="top" wrapText="1"/>
    </xf>
    <xf numFmtId="0" fontId="38" fillId="0" borderId="0" xfId="0" applyFont="1" applyBorder="1" applyAlignment="1">
      <alignment vertical="top" wrapText="1"/>
    </xf>
    <xf numFmtId="0" fontId="0" fillId="0" borderId="0" xfId="0" applyBorder="1" applyAlignment="1">
      <alignment horizontal="center" vertical="top"/>
    </xf>
    <xf numFmtId="0" fontId="24" fillId="0" borderId="0" xfId="0" applyFont="1" applyBorder="1" applyAlignment="1">
      <alignment horizontal="left" vertical="top" wrapText="1"/>
    </xf>
    <xf numFmtId="0" fontId="40" fillId="0" borderId="0" xfId="0" applyFont="1" applyBorder="1" applyAlignment="1">
      <alignment horizontal="left" vertical="top" wrapText="1"/>
    </xf>
    <xf numFmtId="3" fontId="45" fillId="0" borderId="0" xfId="0" applyNumberFormat="1" applyFont="1" applyAlignment="1"/>
    <xf numFmtId="3" fontId="6" fillId="0" borderId="0" xfId="0" applyNumberFormat="1" applyFont="1" applyAlignment="1"/>
    <xf numFmtId="0" fontId="45" fillId="0" borderId="0" xfId="1" applyFont="1"/>
    <xf numFmtId="0" fontId="2" fillId="0" borderId="0" xfId="0" applyFont="1" applyAlignment="1"/>
    <xf numFmtId="165" fontId="45" fillId="0" borderId="0" xfId="0" applyNumberFormat="1" applyFont="1" applyAlignment="1"/>
    <xf numFmtId="165" fontId="45" fillId="0" borderId="0" xfId="0" applyNumberFormat="1" applyFont="1"/>
    <xf numFmtId="165" fontId="6" fillId="0" borderId="0" xfId="0" applyNumberFormat="1" applyFont="1"/>
    <xf numFmtId="165" fontId="45" fillId="0" borderId="0" xfId="0" applyNumberFormat="1" applyFont="1" applyBorder="1"/>
    <xf numFmtId="165" fontId="6" fillId="0" borderId="0" xfId="0" applyNumberFormat="1" applyFont="1" applyBorder="1"/>
    <xf numFmtId="0" fontId="45" fillId="0" borderId="0" xfId="0" applyFont="1"/>
    <xf numFmtId="3" fontId="6" fillId="0" borderId="0" xfId="0" applyNumberFormat="1" applyFont="1"/>
    <xf numFmtId="0" fontId="13" fillId="0" borderId="20" xfId="0" applyNumberFormat="1" applyFont="1" applyFill="1" applyBorder="1" applyAlignment="1"/>
    <xf numFmtId="3" fontId="13" fillId="0" borderId="20" xfId="0" applyNumberFormat="1" applyFont="1" applyBorder="1" applyAlignment="1"/>
    <xf numFmtId="171" fontId="12" fillId="0" borderId="0" xfId="0" applyNumberFormat="1" applyFont="1" applyAlignment="1">
      <alignment horizontal="right"/>
    </xf>
    <xf numFmtId="171" fontId="12" fillId="0" borderId="0" xfId="0" applyNumberFormat="1" applyFont="1" applyAlignment="1"/>
    <xf numFmtId="0" fontId="2" fillId="0" borderId="37" xfId="0" applyNumberFormat="1" applyFont="1" applyBorder="1" applyAlignment="1"/>
    <xf numFmtId="5" fontId="3" fillId="0" borderId="55" xfId="0" applyNumberFormat="1" applyFont="1" applyFill="1" applyBorder="1" applyAlignment="1"/>
    <xf numFmtId="0" fontId="25" fillId="0" borderId="0" xfId="1" applyFont="1"/>
    <xf numFmtId="0" fontId="25" fillId="0" borderId="0" xfId="0" applyFont="1"/>
    <xf numFmtId="0" fontId="25" fillId="0" borderId="0" xfId="1" applyFont="1" applyBorder="1" applyAlignment="1">
      <alignment horizontal="center"/>
    </xf>
    <xf numFmtId="0" fontId="25" fillId="0" borderId="0" xfId="0" applyFont="1" applyBorder="1" applyAlignment="1">
      <alignment horizontal="center"/>
    </xf>
    <xf numFmtId="0" fontId="58" fillId="0" borderId="0" xfId="0" applyFont="1" applyBorder="1" applyAlignment="1">
      <alignment vertical="top" wrapText="1"/>
    </xf>
    <xf numFmtId="0" fontId="25" fillId="0" borderId="0" xfId="0" applyFont="1" applyBorder="1" applyAlignment="1">
      <alignment vertical="top" wrapText="1"/>
    </xf>
    <xf numFmtId="0" fontId="25" fillId="0" borderId="0" xfId="0" applyFont="1" applyAlignment="1">
      <alignment vertical="top"/>
    </xf>
    <xf numFmtId="0" fontId="58" fillId="0" borderId="0" xfId="0" applyFont="1" applyBorder="1" applyAlignment="1">
      <alignment vertical="top"/>
    </xf>
    <xf numFmtId="0" fontId="25" fillId="0" borderId="0" xfId="0" applyFont="1" applyBorder="1" applyAlignment="1">
      <alignment vertical="top"/>
    </xf>
    <xf numFmtId="0" fontId="60" fillId="0" borderId="0" xfId="0" applyFont="1" applyFill="1" applyBorder="1" applyAlignment="1">
      <alignment vertical="top" wrapText="1"/>
    </xf>
    <xf numFmtId="0" fontId="61" fillId="0" borderId="0" xfId="0" applyFont="1" applyFill="1" applyBorder="1" applyAlignment="1">
      <alignment vertical="top" wrapText="1"/>
    </xf>
    <xf numFmtId="0" fontId="59" fillId="0" borderId="0" xfId="0" applyFont="1"/>
    <xf numFmtId="0" fontId="25" fillId="0" borderId="0" xfId="0" applyFont="1" applyBorder="1"/>
    <xf numFmtId="0" fontId="57" fillId="0" borderId="0" xfId="0" applyFont="1" applyAlignment="1">
      <alignment horizontal="centerContinuous" wrapText="1"/>
    </xf>
    <xf numFmtId="0" fontId="25" fillId="0" borderId="0" xfId="0" applyFont="1" applyAlignment="1">
      <alignment horizontal="centerContinuous" wrapText="1"/>
    </xf>
    <xf numFmtId="0" fontId="62" fillId="0" borderId="0" xfId="0" applyNumberFormat="1" applyFont="1" applyAlignment="1"/>
    <xf numFmtId="164" fontId="12" fillId="0" borderId="0" xfId="0" applyNumberFormat="1" applyFont="1" applyAlignment="1">
      <alignment horizontal="right"/>
    </xf>
    <xf numFmtId="5" fontId="12" fillId="0" borderId="0" xfId="0" applyNumberFormat="1" applyFont="1" applyAlignment="1">
      <alignment horizontal="right"/>
    </xf>
    <xf numFmtId="0" fontId="65" fillId="0" borderId="0" xfId="1" applyFont="1"/>
    <xf numFmtId="0" fontId="64" fillId="0" borderId="0" xfId="1" applyFont="1"/>
    <xf numFmtId="0" fontId="13" fillId="0" borderId="0" xfId="1" applyFont="1"/>
    <xf numFmtId="0" fontId="2" fillId="0" borderId="0" xfId="1" applyFont="1"/>
    <xf numFmtId="3" fontId="13" fillId="0" borderId="0" xfId="1" applyNumberFormat="1" applyFont="1" applyAlignment="1">
      <alignment horizontal="center"/>
    </xf>
    <xf numFmtId="0" fontId="2" fillId="0" borderId="0" xfId="0" applyFont="1" applyBorder="1" applyAlignment="1">
      <alignment horizontal="center"/>
    </xf>
    <xf numFmtId="0" fontId="2" fillId="0" borderId="2" xfId="1" applyFont="1" applyFill="1" applyBorder="1" applyAlignment="1">
      <alignment horizontal="center"/>
    </xf>
    <xf numFmtId="0" fontId="2" fillId="0" borderId="3" xfId="1" applyFont="1" applyFill="1" applyBorder="1" applyAlignment="1">
      <alignment horizontal="center"/>
    </xf>
    <xf numFmtId="0" fontId="2" fillId="0" borderId="0" xfId="1" applyFont="1" applyFill="1" applyBorder="1" applyAlignment="1">
      <alignment horizontal="center"/>
    </xf>
    <xf numFmtId="0" fontId="2" fillId="0" borderId="5" xfId="1" applyFont="1" applyFill="1" applyBorder="1" applyAlignment="1">
      <alignment horizontal="center" wrapText="1"/>
    </xf>
    <xf numFmtId="0" fontId="2" fillId="0" borderId="6" xfId="1" applyFont="1" applyFill="1" applyBorder="1" applyAlignment="1">
      <alignment horizontal="center" wrapText="1"/>
    </xf>
    <xf numFmtId="0" fontId="2" fillId="0" borderId="1" xfId="1" applyFont="1" applyBorder="1"/>
    <xf numFmtId="37" fontId="2" fillId="0" borderId="2" xfId="1" applyNumberFormat="1" applyFont="1" applyBorder="1"/>
    <xf numFmtId="37" fontId="2" fillId="0" borderId="3" xfId="1" applyNumberFormat="1" applyFont="1" applyBorder="1"/>
    <xf numFmtId="37" fontId="2" fillId="0" borderId="0" xfId="1" applyNumberFormat="1" applyFont="1" applyBorder="1"/>
    <xf numFmtId="0" fontId="45" fillId="0" borderId="0" xfId="1" applyFont="1" applyBorder="1"/>
    <xf numFmtId="0" fontId="2" fillId="0" borderId="1" xfId="0" applyFont="1" applyBorder="1" applyAlignment="1">
      <alignment wrapText="1"/>
    </xf>
    <xf numFmtId="5" fontId="2" fillId="0" borderId="3" xfId="1" applyNumberFormat="1" applyFont="1" applyBorder="1"/>
    <xf numFmtId="0" fontId="13" fillId="0" borderId="4" xfId="1" applyFont="1" applyBorder="1"/>
    <xf numFmtId="37" fontId="13" fillId="0" borderId="5" xfId="2" applyNumberFormat="1" applyFont="1" applyBorder="1"/>
    <xf numFmtId="37" fontId="13" fillId="0" borderId="6" xfId="2" applyNumberFormat="1" applyFont="1" applyBorder="1"/>
    <xf numFmtId="37" fontId="13" fillId="0" borderId="9" xfId="2" applyNumberFormat="1" applyFont="1" applyBorder="1"/>
    <xf numFmtId="0" fontId="2" fillId="0" borderId="0" xfId="1" applyNumberFormat="1" applyFont="1"/>
    <xf numFmtId="37" fontId="2" fillId="0" borderId="112" xfId="1" applyNumberFormat="1" applyFont="1" applyBorder="1"/>
    <xf numFmtId="37" fontId="13" fillId="0" borderId="113" xfId="1" applyNumberFormat="1" applyFont="1" applyBorder="1" applyAlignment="1">
      <alignment horizontal="right"/>
    </xf>
    <xf numFmtId="5" fontId="13" fillId="0" borderId="114" xfId="3" applyNumberFormat="1" applyFont="1" applyBorder="1" applyAlignment="1">
      <alignment horizontal="right"/>
    </xf>
    <xf numFmtId="0" fontId="45" fillId="0" borderId="0" xfId="1" applyFont="1" applyAlignment="1">
      <alignment horizontal="left"/>
    </xf>
    <xf numFmtId="0" fontId="13" fillId="0" borderId="1" xfId="1" applyFont="1" applyBorder="1" applyAlignment="1"/>
    <xf numFmtId="0" fontId="2" fillId="0" borderId="117" xfId="1" applyFont="1" applyFill="1" applyBorder="1" applyAlignment="1">
      <alignment horizontal="center"/>
    </xf>
    <xf numFmtId="0" fontId="2" fillId="0" borderId="116" xfId="1" applyFont="1" applyFill="1" applyBorder="1" applyAlignment="1">
      <alignment horizontal="center" wrapText="1"/>
    </xf>
    <xf numFmtId="37" fontId="2" fillId="0" borderId="117" xfId="1" applyNumberFormat="1" applyFont="1" applyBorder="1"/>
    <xf numFmtId="5" fontId="2" fillId="0" borderId="117" xfId="1" applyNumberFormat="1" applyFont="1" applyBorder="1"/>
    <xf numFmtId="37" fontId="13" fillId="0" borderId="116" xfId="2" applyNumberFormat="1" applyFont="1" applyBorder="1"/>
    <xf numFmtId="5" fontId="13" fillId="0" borderId="114" xfId="2" applyNumberFormat="1" applyFont="1" applyBorder="1"/>
    <xf numFmtId="6" fontId="20" fillId="2" borderId="11" xfId="0" applyNumberFormat="1" applyFont="1" applyFill="1" applyBorder="1" applyAlignment="1"/>
    <xf numFmtId="0" fontId="2" fillId="0" borderId="2" xfId="1" applyFont="1" applyBorder="1"/>
    <xf numFmtId="0" fontId="13" fillId="0" borderId="119" xfId="1" applyFont="1" applyBorder="1" applyAlignment="1">
      <alignment horizontal="left"/>
    </xf>
    <xf numFmtId="3" fontId="24" fillId="0" borderId="0" xfId="0" applyNumberFormat="1" applyFont="1" applyBorder="1" applyAlignment="1"/>
    <xf numFmtId="165" fontId="24" fillId="0" borderId="0" xfId="0" applyNumberFormat="1" applyFont="1" applyBorder="1" applyAlignment="1">
      <alignment horizontal="centerContinuous"/>
    </xf>
    <xf numFmtId="3" fontId="27" fillId="0" borderId="0" xfId="0" applyNumberFormat="1" applyFont="1" applyBorder="1" applyAlignment="1">
      <alignment horizontal="centerContinuous"/>
    </xf>
    <xf numFmtId="3" fontId="24" fillId="0" borderId="0" xfId="0" applyNumberFormat="1" applyFont="1" applyBorder="1" applyAlignment="1">
      <alignment horizontal="centerContinuous"/>
    </xf>
    <xf numFmtId="165" fontId="27" fillId="0" borderId="0" xfId="0" applyNumberFormat="1" applyFont="1" applyBorder="1" applyAlignment="1">
      <alignment horizontal="centerContinuous"/>
    </xf>
    <xf numFmtId="3" fontId="28" fillId="0" borderId="0" xfId="0" applyNumberFormat="1" applyFont="1" applyBorder="1" applyAlignment="1"/>
    <xf numFmtId="165" fontId="24" fillId="0" borderId="0" xfId="0" applyNumberFormat="1" applyFont="1" applyBorder="1" applyAlignment="1">
      <alignment horizontal="right"/>
    </xf>
    <xf numFmtId="165" fontId="24" fillId="0" borderId="0" xfId="0" applyNumberFormat="1" applyFont="1" applyBorder="1" applyAlignment="1">
      <alignment horizontal="center"/>
    </xf>
    <xf numFmtId="165" fontId="24" fillId="0" borderId="0" xfId="0" applyNumberFormat="1" applyFont="1" applyBorder="1" applyAlignment="1"/>
    <xf numFmtId="3" fontId="24" fillId="0" borderId="0" xfId="0" applyNumberFormat="1" applyFont="1" applyFill="1" applyBorder="1" applyAlignment="1"/>
    <xf numFmtId="3" fontId="28" fillId="0" borderId="0" xfId="0" applyNumberFormat="1" applyFont="1" applyBorder="1" applyAlignment="1">
      <alignment horizontal="fill"/>
    </xf>
    <xf numFmtId="165" fontId="28" fillId="0" borderId="0" xfId="0" applyNumberFormat="1" applyFont="1" applyBorder="1" applyAlignment="1"/>
    <xf numFmtId="3" fontId="24" fillId="0" borderId="0" xfId="0" applyNumberFormat="1" applyFont="1" applyBorder="1" applyAlignment="1">
      <alignment horizontal="fill"/>
    </xf>
    <xf numFmtId="0" fontId="69" fillId="6" borderId="0" xfId="0" applyFont="1" applyFill="1" applyAlignment="1" applyProtection="1">
      <protection locked="0"/>
    </xf>
    <xf numFmtId="0" fontId="11" fillId="0" borderId="0" xfId="0" applyFont="1" applyBorder="1" applyAlignment="1">
      <alignment wrapText="1"/>
    </xf>
    <xf numFmtId="0" fontId="29" fillId="4" borderId="0" xfId="0" applyFont="1" applyFill="1" applyBorder="1" applyAlignment="1">
      <alignment wrapText="1"/>
    </xf>
    <xf numFmtId="0" fontId="29" fillId="4" borderId="0" xfId="0" applyFont="1" applyFill="1" applyBorder="1" applyAlignment="1">
      <alignment vertical="top" wrapText="1"/>
    </xf>
    <xf numFmtId="0" fontId="32" fillId="4" borderId="0" xfId="0" applyFont="1" applyFill="1" applyAlignment="1"/>
    <xf numFmtId="5" fontId="29" fillId="4" borderId="0" xfId="0" applyNumberFormat="1" applyFont="1" applyFill="1" applyBorder="1" applyAlignment="1">
      <alignment vertical="top" wrapText="1"/>
    </xf>
    <xf numFmtId="165" fontId="16" fillId="4" borderId="0" xfId="0" applyNumberFormat="1" applyFont="1" applyFill="1" applyAlignment="1">
      <alignment horizontal="left"/>
    </xf>
    <xf numFmtId="165" fontId="13" fillId="0" borderId="0" xfId="0" applyNumberFormat="1" applyFont="1" applyFill="1" applyBorder="1" applyAlignment="1"/>
    <xf numFmtId="165" fontId="70" fillId="2" borderId="0" xfId="0" applyNumberFormat="1" applyFont="1" applyFill="1" applyAlignment="1"/>
    <xf numFmtId="172" fontId="20" fillId="6" borderId="11" xfId="0" applyNumberFormat="1" applyFont="1" applyFill="1" applyBorder="1" applyAlignment="1"/>
    <xf numFmtId="6" fontId="20" fillId="0" borderId="11" xfId="0" applyNumberFormat="1" applyFont="1" applyFill="1" applyBorder="1" applyAlignment="1"/>
    <xf numFmtId="5" fontId="20" fillId="0" borderId="12" xfId="0" applyNumberFormat="1" applyFont="1" applyFill="1" applyBorder="1" applyAlignment="1"/>
    <xf numFmtId="0" fontId="11" fillId="0" borderId="0" xfId="0" applyFont="1"/>
    <xf numFmtId="0" fontId="3" fillId="0" borderId="120" xfId="0" applyFont="1" applyBorder="1"/>
    <xf numFmtId="0" fontId="0" fillId="0" borderId="21" xfId="0" applyBorder="1"/>
    <xf numFmtId="0" fontId="2" fillId="0" borderId="21" xfId="0" applyFont="1" applyBorder="1"/>
    <xf numFmtId="0" fontId="2" fillId="0" borderId="0" xfId="0" applyFont="1"/>
    <xf numFmtId="37" fontId="2" fillId="0" borderId="21" xfId="0" applyNumberFormat="1" applyFont="1" applyBorder="1"/>
    <xf numFmtId="37" fontId="13" fillId="0" borderId="84" xfId="0" applyNumberFormat="1" applyFont="1" applyBorder="1" applyAlignment="1"/>
    <xf numFmtId="0" fontId="13" fillId="0" borderId="121" xfId="0" applyFont="1" applyBorder="1"/>
    <xf numFmtId="3" fontId="13" fillId="0" borderId="121" xfId="0" applyNumberFormat="1" applyFont="1" applyBorder="1"/>
    <xf numFmtId="5" fontId="13" fillId="0" borderId="121" xfId="0" applyNumberFormat="1" applyFont="1" applyBorder="1"/>
    <xf numFmtId="3" fontId="13" fillId="2" borderId="57" xfId="0" applyNumberFormat="1" applyFont="1" applyFill="1" applyBorder="1" applyAlignment="1"/>
    <xf numFmtId="3" fontId="13" fillId="2" borderId="58" xfId="0" applyNumberFormat="1" applyFont="1" applyFill="1" applyBorder="1" applyAlignment="1"/>
    <xf numFmtId="0" fontId="11" fillId="0" borderId="0" xfId="0" applyFont="1" applyFill="1" applyBorder="1"/>
    <xf numFmtId="37" fontId="67" fillId="0" borderId="1" xfId="0" applyNumberFormat="1" applyFont="1" applyBorder="1" applyAlignment="1"/>
    <xf numFmtId="3" fontId="71" fillId="0" borderId="0" xfId="0" applyNumberFormat="1" applyFont="1" applyAlignment="1"/>
    <xf numFmtId="37" fontId="68" fillId="0" borderId="61" xfId="0" applyNumberFormat="1" applyFont="1" applyBorder="1" applyAlignment="1"/>
    <xf numFmtId="37" fontId="68" fillId="0" borderId="62" xfId="0" applyNumberFormat="1" applyFont="1" applyBorder="1" applyAlignment="1"/>
    <xf numFmtId="37" fontId="67" fillId="0" borderId="24" xfId="0" applyNumberFormat="1" applyFont="1" applyBorder="1" applyAlignment="1"/>
    <xf numFmtId="3" fontId="67" fillId="0" borderId="22" xfId="0" applyNumberFormat="1" applyFont="1" applyBorder="1" applyAlignment="1"/>
    <xf numFmtId="0" fontId="68" fillId="0" borderId="42" xfId="0" applyFont="1" applyBorder="1" applyAlignment="1">
      <alignment horizontal="left" indent="2"/>
    </xf>
    <xf numFmtId="37" fontId="67" fillId="0" borderId="52" xfId="0" applyNumberFormat="1" applyFont="1" applyBorder="1" applyAlignment="1"/>
    <xf numFmtId="3" fontId="68" fillId="0" borderId="22" xfId="0" applyNumberFormat="1" applyFont="1" applyBorder="1" applyAlignment="1"/>
    <xf numFmtId="37" fontId="68" fillId="0" borderId="24" xfId="0" applyNumberFormat="1" applyFont="1" applyBorder="1" applyAlignment="1"/>
    <xf numFmtId="37" fontId="68" fillId="0" borderId="52" xfId="0" applyNumberFormat="1" applyFont="1" applyBorder="1" applyAlignment="1"/>
    <xf numFmtId="3" fontId="67" fillId="0" borderId="22" xfId="0" applyNumberFormat="1" applyFont="1" applyBorder="1" applyAlignment="1">
      <alignment horizontal="left"/>
    </xf>
    <xf numFmtId="3" fontId="67" fillId="0" borderId="18" xfId="0" applyNumberFormat="1" applyFont="1" applyBorder="1" applyAlignment="1">
      <alignment horizontal="left" indent="2"/>
    </xf>
    <xf numFmtId="37" fontId="67" fillId="0" borderId="15" xfId="0" applyNumberFormat="1" applyFont="1" applyBorder="1" applyAlignment="1"/>
    <xf numFmtId="37" fontId="67" fillId="0" borderId="8" xfId="0" applyNumberFormat="1" applyFont="1" applyBorder="1" applyAlignment="1"/>
    <xf numFmtId="3" fontId="68" fillId="0" borderId="40" xfId="0" applyNumberFormat="1" applyFont="1" applyBorder="1" applyAlignment="1"/>
    <xf numFmtId="37" fontId="68" fillId="0" borderId="33" xfId="0" applyNumberFormat="1" applyFont="1" applyBorder="1" applyAlignment="1"/>
    <xf numFmtId="37" fontId="68" fillId="0" borderId="34" xfId="0" applyNumberFormat="1" applyFont="1" applyBorder="1" applyAlignment="1"/>
    <xf numFmtId="37" fontId="68" fillId="0" borderId="17" xfId="0" applyNumberFormat="1" applyFont="1" applyBorder="1" applyAlignment="1"/>
    <xf numFmtId="37" fontId="68" fillId="0" borderId="12" xfId="0" applyNumberFormat="1" applyFont="1" applyBorder="1" applyAlignment="1"/>
    <xf numFmtId="37" fontId="68" fillId="0" borderId="1" xfId="0" applyNumberFormat="1" applyFont="1" applyBorder="1" applyAlignment="1"/>
    <xf numFmtId="3" fontId="68" fillId="0" borderId="0" xfId="0" applyNumberFormat="1" applyFont="1" applyAlignment="1"/>
    <xf numFmtId="3" fontId="67" fillId="0" borderId="25" xfId="0" applyNumberFormat="1" applyFont="1" applyBorder="1" applyAlignment="1"/>
    <xf numFmtId="0" fontId="68" fillId="0" borderId="41" xfId="0" applyFont="1" applyBorder="1" applyAlignment="1"/>
    <xf numFmtId="37" fontId="67" fillId="0" borderId="26" xfId="0" applyNumberFormat="1" applyFont="1" applyBorder="1" applyAlignment="1"/>
    <xf numFmtId="37" fontId="68" fillId="0" borderId="27" xfId="0" applyNumberFormat="1" applyFont="1" applyBorder="1" applyAlignment="1"/>
    <xf numFmtId="37" fontId="67" fillId="0" borderId="4" xfId="0" applyNumberFormat="1" applyFont="1" applyBorder="1" applyAlignment="1"/>
    <xf numFmtId="5" fontId="67" fillId="0" borderId="4" xfId="0" applyNumberFormat="1" applyFont="1" applyBorder="1" applyAlignment="1"/>
    <xf numFmtId="37" fontId="68" fillId="0" borderId="4" xfId="0" applyNumberFormat="1" applyFont="1" applyBorder="1" applyAlignment="1"/>
    <xf numFmtId="37" fontId="68" fillId="0" borderId="6" xfId="0" applyNumberFormat="1" applyFont="1" applyBorder="1" applyAlignment="1"/>
    <xf numFmtId="3" fontId="68" fillId="0" borderId="18" xfId="0" applyNumberFormat="1" applyFont="1" applyBorder="1" applyAlignment="1"/>
    <xf numFmtId="3" fontId="68" fillId="0" borderId="0" xfId="0" applyNumberFormat="1" applyFont="1" applyBorder="1" applyAlignment="1"/>
    <xf numFmtId="3" fontId="68" fillId="0" borderId="8" xfId="0" applyNumberFormat="1" applyFont="1" applyBorder="1" applyAlignment="1"/>
    <xf numFmtId="37" fontId="68" fillId="0" borderId="0" xfId="0" applyNumberFormat="1" applyFont="1" applyBorder="1" applyAlignment="1"/>
    <xf numFmtId="37" fontId="68" fillId="0" borderId="8" xfId="0" applyNumberFormat="1" applyFont="1" applyBorder="1" applyAlignment="1"/>
    <xf numFmtId="37" fontId="68" fillId="0" borderId="15" xfId="0" applyNumberFormat="1" applyFont="1" applyBorder="1" applyAlignment="1"/>
    <xf numFmtId="3" fontId="67" fillId="0" borderId="5" xfId="0" applyNumberFormat="1" applyFont="1" applyBorder="1" applyAlignment="1"/>
    <xf numFmtId="3" fontId="68" fillId="0" borderId="9" xfId="0" applyNumberFormat="1" applyFont="1" applyBorder="1" applyAlignment="1"/>
    <xf numFmtId="3" fontId="68" fillId="0" borderId="6" xfId="0" applyNumberFormat="1" applyFont="1" applyBorder="1" applyAlignment="1"/>
    <xf numFmtId="37" fontId="68" fillId="0" borderId="9" xfId="0" applyNumberFormat="1" applyFont="1" applyBorder="1" applyAlignment="1"/>
    <xf numFmtId="37" fontId="67" fillId="0" borderId="4" xfId="0" applyNumberFormat="1" applyFont="1" applyBorder="1" applyAlignment="1">
      <alignment horizontal="right"/>
    </xf>
    <xf numFmtId="3" fontId="68" fillId="0" borderId="118" xfId="0" applyNumberFormat="1" applyFont="1" applyBorder="1" applyAlignment="1"/>
    <xf numFmtId="37" fontId="68" fillId="0" borderId="118" xfId="0" applyNumberFormat="1" applyFont="1" applyBorder="1" applyAlignment="1"/>
    <xf numFmtId="165" fontId="68" fillId="0" borderId="0" xfId="0" applyNumberFormat="1" applyFont="1" applyAlignment="1"/>
    <xf numFmtId="165" fontId="71" fillId="0" borderId="0" xfId="0" applyNumberFormat="1" applyFont="1" applyAlignment="1"/>
    <xf numFmtId="165" fontId="68" fillId="0" borderId="9" xfId="0" applyNumberFormat="1" applyFont="1" applyBorder="1" applyAlignment="1"/>
    <xf numFmtId="165" fontId="68" fillId="0" borderId="19" xfId="0" applyNumberFormat="1" applyFont="1" applyBorder="1" applyAlignment="1">
      <alignment horizontal="right"/>
    </xf>
    <xf numFmtId="165" fontId="68" fillId="0" borderId="13" xfId="0" applyNumberFormat="1" applyFont="1" applyBorder="1" applyAlignment="1">
      <alignment horizontal="center"/>
    </xf>
    <xf numFmtId="165" fontId="68" fillId="0" borderId="13" xfId="0" applyNumberFormat="1" applyFont="1" applyBorder="1" applyAlignment="1">
      <alignment horizontal="right"/>
    </xf>
    <xf numFmtId="165" fontId="68" fillId="0" borderId="14" xfId="0" applyNumberFormat="1" applyFont="1" applyBorder="1" applyAlignment="1">
      <alignment horizontal="right"/>
    </xf>
    <xf numFmtId="37" fontId="68" fillId="0" borderId="10" xfId="0" applyNumberFormat="1" applyFont="1" applyBorder="1" applyAlignment="1"/>
    <xf numFmtId="37" fontId="68" fillId="0" borderId="11" xfId="0" applyNumberFormat="1" applyFont="1" applyBorder="1" applyAlignment="1"/>
    <xf numFmtId="165" fontId="68" fillId="0" borderId="31" xfId="0" applyNumberFormat="1" applyFont="1" applyBorder="1" applyAlignment="1"/>
    <xf numFmtId="37" fontId="68" fillId="0" borderId="5" xfId="0" applyNumberFormat="1" applyFont="1" applyBorder="1" applyAlignment="1"/>
    <xf numFmtId="3" fontId="67" fillId="0" borderId="9" xfId="0" applyNumberFormat="1" applyFont="1" applyBorder="1" applyAlignment="1"/>
    <xf numFmtId="5" fontId="67" fillId="0" borderId="9" xfId="0" applyNumberFormat="1" applyFont="1" applyBorder="1" applyAlignment="1"/>
    <xf numFmtId="37" fontId="67" fillId="0" borderId="5" xfId="0" applyNumberFormat="1" applyFont="1" applyBorder="1" applyAlignment="1"/>
    <xf numFmtId="37" fontId="67" fillId="0" borderId="9" xfId="0" applyNumberFormat="1" applyFont="1" applyBorder="1" applyAlignment="1"/>
    <xf numFmtId="5" fontId="67" fillId="0" borderId="6" xfId="0" applyNumberFormat="1" applyFont="1" applyBorder="1" applyAlignment="1"/>
    <xf numFmtId="3" fontId="67" fillId="0" borderId="0" xfId="0" applyNumberFormat="1" applyFont="1" applyBorder="1" applyAlignment="1">
      <alignment horizontal="left" indent="4"/>
    </xf>
    <xf numFmtId="3" fontId="67" fillId="0" borderId="0" xfId="0" applyNumberFormat="1" applyFont="1" applyBorder="1" applyAlignment="1"/>
    <xf numFmtId="5" fontId="67" fillId="0" borderId="0" xfId="0" applyNumberFormat="1" applyFont="1" applyBorder="1" applyAlignment="1"/>
    <xf numFmtId="37" fontId="67" fillId="0" borderId="0" xfId="0" applyNumberFormat="1" applyFont="1" applyBorder="1" applyAlignment="1"/>
    <xf numFmtId="3" fontId="67" fillId="0" borderId="0" xfId="0" applyNumberFormat="1" applyFont="1" applyBorder="1" applyAlignment="1">
      <alignment horizontal="left"/>
    </xf>
    <xf numFmtId="3" fontId="67" fillId="0" borderId="0" xfId="0" applyNumberFormat="1" applyFont="1" applyBorder="1" applyAlignment="1">
      <alignment horizontal="centerContinuous"/>
    </xf>
    <xf numFmtId="165" fontId="67" fillId="0" borderId="0" xfId="0" applyNumberFormat="1" applyFont="1" applyBorder="1" applyAlignment="1">
      <alignment horizontal="centerContinuous"/>
    </xf>
    <xf numFmtId="3" fontId="71" fillId="0" borderId="0" xfId="0" applyNumberFormat="1" applyFont="1" applyBorder="1"/>
    <xf numFmtId="165" fontId="68" fillId="0" borderId="0" xfId="0" applyNumberFormat="1" applyFont="1" applyBorder="1" applyAlignment="1">
      <alignment horizontal="centerContinuous"/>
    </xf>
    <xf numFmtId="1" fontId="68" fillId="0" borderId="0" xfId="0" applyNumberFormat="1" applyFont="1" applyBorder="1" applyAlignment="1">
      <alignment horizontal="centerContinuous"/>
    </xf>
    <xf numFmtId="3" fontId="71" fillId="0" borderId="0" xfId="0" applyNumberFormat="1" applyFont="1" applyBorder="1" applyAlignment="1"/>
    <xf numFmtId="3" fontId="68" fillId="0" borderId="30" xfId="0" applyNumberFormat="1" applyFont="1" applyBorder="1" applyAlignment="1"/>
    <xf numFmtId="0" fontId="68" fillId="0" borderId="30" xfId="0" applyFont="1" applyBorder="1" applyAlignment="1">
      <alignment horizontal="left"/>
    </xf>
    <xf numFmtId="0" fontId="68" fillId="0" borderId="40" xfId="0" applyFont="1" applyBorder="1" applyAlignment="1">
      <alignment horizontal="left"/>
    </xf>
    <xf numFmtId="3" fontId="68" fillId="0" borderId="30" xfId="0" applyNumberFormat="1" applyFont="1" applyBorder="1" applyAlignment="1">
      <alignment horizontal="left"/>
    </xf>
    <xf numFmtId="3" fontId="68" fillId="0" borderId="40" xfId="0" applyNumberFormat="1" applyFont="1" applyBorder="1" applyAlignment="1">
      <alignment horizontal="left"/>
    </xf>
    <xf numFmtId="3" fontId="68" fillId="0" borderId="34" xfId="0" applyNumberFormat="1" applyFont="1" applyBorder="1" applyAlignment="1"/>
    <xf numFmtId="0" fontId="68" fillId="0" borderId="118" xfId="0" applyFont="1" applyBorder="1" applyAlignment="1">
      <alignment horizontal="left" indent="2"/>
    </xf>
    <xf numFmtId="0" fontId="68" fillId="0" borderId="8" xfId="0" applyFont="1" applyBorder="1" applyAlignment="1">
      <alignment horizontal="left" indent="2"/>
    </xf>
    <xf numFmtId="3" fontId="68" fillId="0" borderId="34" xfId="0" applyNumberFormat="1" applyFont="1" applyBorder="1" applyAlignment="1">
      <alignment horizontal="left"/>
    </xf>
    <xf numFmtId="0" fontId="68" fillId="0" borderId="34" xfId="0" applyFont="1" applyBorder="1" applyAlignment="1">
      <alignment horizontal="left"/>
    </xf>
    <xf numFmtId="0" fontId="68" fillId="0" borderId="30" xfId="0" applyFont="1" applyBorder="1" applyAlignment="1"/>
    <xf numFmtId="0" fontId="68" fillId="0" borderId="122" xfId="0" applyFont="1" applyBorder="1" applyAlignment="1"/>
    <xf numFmtId="0" fontId="54" fillId="0" borderId="0" xfId="0" applyNumberFormat="1" applyFont="1" applyAlignment="1">
      <alignment horizontal="center"/>
    </xf>
    <xf numFmtId="0" fontId="32" fillId="0" borderId="0" xfId="0" applyNumberFormat="1" applyFont="1" applyAlignment="1">
      <alignment horizontal="center"/>
    </xf>
    <xf numFmtId="0" fontId="12" fillId="0" borderId="0" xfId="0" applyNumberFormat="1" applyFont="1" applyAlignment="1">
      <alignment horizontal="centerContinuous" readingOrder="1"/>
    </xf>
    <xf numFmtId="0" fontId="18" fillId="0" borderId="0" xfId="0" applyNumberFormat="1" applyFont="1" applyAlignment="1">
      <alignment horizontal="centerContinuous" readingOrder="1"/>
    </xf>
    <xf numFmtId="0" fontId="52" fillId="0" borderId="0" xfId="0" applyNumberFormat="1" applyFont="1" applyAlignment="1">
      <alignment horizontal="centerContinuous" readingOrder="1"/>
    </xf>
    <xf numFmtId="165" fontId="48" fillId="0" borderId="0" xfId="0" applyNumberFormat="1" applyFont="1" applyAlignment="1"/>
    <xf numFmtId="0" fontId="45" fillId="0" borderId="0" xfId="4" applyFont="1"/>
    <xf numFmtId="0" fontId="2" fillId="0" borderId="0" xfId="0" applyFont="1" applyBorder="1" applyAlignment="1">
      <alignment vertical="top" wrapText="1"/>
    </xf>
    <xf numFmtId="165" fontId="2" fillId="0" borderId="3" xfId="0" applyNumberFormat="1" applyFont="1" applyBorder="1" applyAlignment="1"/>
    <xf numFmtId="165" fontId="2" fillId="0" borderId="0" xfId="0" applyNumberFormat="1" applyFont="1" applyBorder="1" applyAlignment="1"/>
    <xf numFmtId="165" fontId="2" fillId="0" borderId="2" xfId="0" applyNumberFormat="1" applyFont="1" applyBorder="1" applyAlignment="1"/>
    <xf numFmtId="37" fontId="2" fillId="0" borderId="6" xfId="0" applyNumberFormat="1" applyFont="1" applyFill="1" applyBorder="1" applyAlignment="1"/>
    <xf numFmtId="37" fontId="2" fillId="0" borderId="9" xfId="0" applyNumberFormat="1" applyFont="1" applyFill="1" applyBorder="1" applyAlignment="1"/>
    <xf numFmtId="37" fontId="2" fillId="0" borderId="5" xfId="0" applyNumberFormat="1" applyFont="1" applyFill="1" applyBorder="1" applyAlignment="1"/>
    <xf numFmtId="165" fontId="2" fillId="0" borderId="9" xfId="0" applyNumberFormat="1" applyFont="1" applyBorder="1" applyAlignment="1"/>
    <xf numFmtId="165" fontId="2" fillId="0" borderId="5" xfId="0" applyNumberFormat="1" applyFont="1" applyBorder="1" applyAlignment="1"/>
    <xf numFmtId="37" fontId="2" fillId="0" borderId="12" xfId="0" applyNumberFormat="1" applyFont="1" applyBorder="1" applyAlignment="1"/>
    <xf numFmtId="37" fontId="2" fillId="0" borderId="11" xfId="0" applyNumberFormat="1" applyFont="1" applyBorder="1" applyAlignment="1"/>
    <xf numFmtId="37" fontId="2" fillId="0" borderId="10" xfId="0" applyNumberFormat="1" applyFont="1" applyBorder="1" applyAlignment="1"/>
    <xf numFmtId="165" fontId="2" fillId="0" borderId="118" xfId="0" applyNumberFormat="1" applyFont="1" applyBorder="1" applyAlignment="1"/>
    <xf numFmtId="165" fontId="2" fillId="0" borderId="18" xfId="0" applyNumberFormat="1" applyFont="1" applyBorder="1" applyAlignment="1"/>
    <xf numFmtId="165" fontId="2" fillId="0" borderId="0" xfId="0" applyNumberFormat="1" applyFont="1" applyAlignment="1">
      <alignment horizontal="centerContinuous"/>
    </xf>
    <xf numFmtId="0" fontId="12" fillId="0" borderId="0" xfId="1" applyFont="1"/>
    <xf numFmtId="3" fontId="12" fillId="0" borderId="0" xfId="0" applyNumberFormat="1" applyFont="1" applyAlignment="1">
      <alignment horizontal="left" wrapText="1"/>
    </xf>
    <xf numFmtId="3" fontId="18" fillId="0" borderId="0" xfId="0" applyNumberFormat="1" applyFont="1" applyAlignment="1"/>
    <xf numFmtId="0" fontId="12" fillId="0" borderId="123" xfId="0" applyNumberFormat="1" applyFont="1" applyBorder="1" applyAlignment="1">
      <alignment horizontal="center"/>
    </xf>
    <xf numFmtId="169" fontId="12" fillId="0" borderId="123" xfId="0" applyNumberFormat="1" applyFont="1" applyBorder="1" applyAlignment="1">
      <alignment horizontal="center"/>
    </xf>
    <xf numFmtId="0" fontId="12" fillId="0" borderId="123" xfId="0" applyNumberFormat="1" applyFont="1" applyBorder="1" applyAlignment="1"/>
    <xf numFmtId="0" fontId="54" fillId="0" borderId="123" xfId="0" applyNumberFormat="1" applyFont="1" applyBorder="1" applyAlignment="1"/>
    <xf numFmtId="37" fontId="12" fillId="0" borderId="123" xfId="0" applyNumberFormat="1" applyFont="1" applyBorder="1" applyAlignment="1">
      <alignment horizontal="right"/>
    </xf>
    <xf numFmtId="37" fontId="12" fillId="0" borderId="123" xfId="0" applyNumberFormat="1" applyFont="1" applyBorder="1" applyAlignment="1">
      <alignment horizontal="right" wrapText="1"/>
    </xf>
    <xf numFmtId="37" fontId="12" fillId="0" borderId="123" xfId="0" applyNumberFormat="1" applyFont="1" applyBorder="1" applyAlignment="1"/>
    <xf numFmtId="0" fontId="12" fillId="0" borderId="0" xfId="0" applyNumberFormat="1" applyFont="1" applyBorder="1" applyAlignment="1">
      <alignment horizontal="right"/>
    </xf>
    <xf numFmtId="0" fontId="12" fillId="0" borderId="0" xfId="0" quotePrefix="1" applyNumberFormat="1" applyFont="1" applyAlignment="1"/>
    <xf numFmtId="3" fontId="67" fillId="0" borderId="0" xfId="0" applyNumberFormat="1" applyFont="1" applyBorder="1" applyAlignment="1"/>
    <xf numFmtId="3" fontId="68" fillId="0" borderId="30" xfId="0" applyNumberFormat="1" applyFont="1" applyBorder="1" applyAlignment="1"/>
    <xf numFmtId="3" fontId="68" fillId="0" borderId="40" xfId="0" applyNumberFormat="1" applyFont="1" applyBorder="1" applyAlignment="1"/>
    <xf numFmtId="3" fontId="68" fillId="0" borderId="34" xfId="0" applyNumberFormat="1" applyFont="1" applyBorder="1" applyAlignment="1"/>
    <xf numFmtId="0" fontId="61" fillId="0" borderId="0" xfId="0" applyFont="1" applyFill="1" applyBorder="1" applyAlignment="1">
      <alignment vertical="top" wrapText="1"/>
    </xf>
    <xf numFmtId="0" fontId="58" fillId="0" borderId="0" xfId="0" applyFont="1" applyBorder="1" applyAlignment="1">
      <alignment vertical="top" wrapText="1"/>
    </xf>
    <xf numFmtId="0" fontId="25" fillId="0" borderId="0" xfId="0" applyFont="1" applyBorder="1"/>
    <xf numFmtId="0" fontId="57" fillId="0" borderId="0" xfId="0" applyFont="1" applyBorder="1" applyAlignment="1">
      <alignment horizontal="center" vertical="top" wrapText="1"/>
    </xf>
    <xf numFmtId="0" fontId="25" fillId="0" borderId="0" xfId="0" applyFont="1" applyBorder="1" applyAlignment="1">
      <alignment horizontal="center"/>
    </xf>
    <xf numFmtId="0" fontId="25" fillId="0" borderId="0" xfId="0" applyFont="1" applyBorder="1" applyAlignment="1">
      <alignment vertical="top" wrapText="1"/>
    </xf>
    <xf numFmtId="3" fontId="57" fillId="0" borderId="0" xfId="1" applyNumberFormat="1" applyFont="1" applyAlignment="1">
      <alignment horizontal="center"/>
    </xf>
    <xf numFmtId="0" fontId="2" fillId="0" borderId="0" xfId="0" applyFont="1" applyAlignment="1"/>
    <xf numFmtId="0" fontId="68" fillId="0" borderId="0" xfId="0" applyNumberFormat="1" applyFont="1" applyAlignment="1"/>
    <xf numFmtId="165" fontId="71" fillId="0" borderId="0" xfId="0" applyNumberFormat="1" applyFont="1"/>
    <xf numFmtId="0" fontId="67" fillId="0" borderId="0" xfId="0" applyNumberFormat="1" applyFont="1" applyAlignment="1"/>
    <xf numFmtId="0" fontId="68" fillId="0" borderId="0" xfId="0" applyNumberFormat="1" applyFont="1" applyAlignment="1">
      <alignment horizontal="centerContinuous"/>
    </xf>
    <xf numFmtId="0" fontId="67" fillId="0" borderId="0" xfId="0" applyNumberFormat="1" applyFont="1" applyAlignment="1">
      <alignment horizontal="centerContinuous"/>
    </xf>
    <xf numFmtId="0" fontId="74" fillId="0" borderId="0" xfId="0" applyNumberFormat="1" applyFont="1" applyAlignment="1"/>
    <xf numFmtId="0" fontId="74" fillId="0" borderId="0" xfId="0" applyNumberFormat="1" applyFont="1" applyAlignment="1">
      <alignment horizontal="right"/>
    </xf>
    <xf numFmtId="0" fontId="74" fillId="0" borderId="0" xfId="0" applyNumberFormat="1" applyFont="1" applyAlignment="1" applyProtection="1">
      <alignment horizontal="right"/>
    </xf>
    <xf numFmtId="0" fontId="68" fillId="0" borderId="0" xfId="0" applyNumberFormat="1" applyFont="1" applyBorder="1" applyAlignment="1"/>
    <xf numFmtId="0" fontId="68" fillId="0" borderId="9" xfId="0" applyNumberFormat="1" applyFont="1" applyBorder="1" applyAlignment="1"/>
    <xf numFmtId="0" fontId="67" fillId="0" borderId="0" xfId="0" applyNumberFormat="1" applyFont="1" applyAlignment="1">
      <alignment horizontal="left" readingOrder="1"/>
    </xf>
    <xf numFmtId="0" fontId="22" fillId="0" borderId="0" xfId="0" applyNumberFormat="1" applyFont="1" applyAlignment="1">
      <alignment horizontal="centerContinuous" readingOrder="1"/>
    </xf>
    <xf numFmtId="0" fontId="75" fillId="0" borderId="0" xfId="0" applyNumberFormat="1" applyFont="1" applyAlignment="1">
      <alignment horizontal="centerContinuous" readingOrder="1"/>
    </xf>
    <xf numFmtId="0" fontId="76" fillId="0" borderId="0" xfId="0" applyNumberFormat="1" applyFont="1" applyAlignment="1">
      <alignment horizontal="centerContinuous" readingOrder="1"/>
    </xf>
    <xf numFmtId="0" fontId="68" fillId="0" borderId="0" xfId="0" applyNumberFormat="1" applyFont="1" applyAlignment="1">
      <alignment horizontal="left" readingOrder="1"/>
    </xf>
    <xf numFmtId="37" fontId="67" fillId="0" borderId="122" xfId="0" applyNumberFormat="1" applyFont="1" applyBorder="1" applyAlignment="1"/>
    <xf numFmtId="37" fontId="67" fillId="0" borderId="33" xfId="0" applyNumberFormat="1" applyFont="1" applyBorder="1" applyAlignment="1"/>
    <xf numFmtId="37" fontId="67" fillId="0" borderId="34" xfId="0" applyNumberFormat="1" applyFont="1" applyBorder="1" applyAlignment="1"/>
    <xf numFmtId="0" fontId="25" fillId="0" borderId="0" xfId="0" applyFont="1" applyBorder="1" applyAlignment="1">
      <alignment horizontal="left" vertical="top" wrapText="1"/>
    </xf>
    <xf numFmtId="0" fontId="58" fillId="0" borderId="0" xfId="0" applyFont="1" applyAlignment="1">
      <alignment horizontal="centerContinuous" wrapText="1"/>
    </xf>
    <xf numFmtId="37" fontId="25" fillId="0" borderId="0" xfId="0" applyNumberFormat="1" applyFont="1" applyAlignment="1">
      <alignment vertical="top"/>
    </xf>
    <xf numFmtId="6" fontId="25" fillId="0" borderId="0" xfId="0" applyNumberFormat="1" applyFont="1" applyBorder="1" applyAlignment="1">
      <alignment horizontal="right" vertical="top" wrapText="1"/>
    </xf>
    <xf numFmtId="37" fontId="58" fillId="0" borderId="0" xfId="0" applyNumberFormat="1" applyFont="1" applyBorder="1" applyAlignment="1">
      <alignment vertical="top" wrapText="1"/>
    </xf>
    <xf numFmtId="0" fontId="77" fillId="0" borderId="0" xfId="0" applyFont="1" applyFill="1" applyBorder="1" applyAlignment="1">
      <alignment vertical="top" wrapText="1"/>
    </xf>
    <xf numFmtId="37" fontId="25" fillId="0" borderId="0" xfId="0" applyNumberFormat="1" applyFont="1" applyBorder="1"/>
    <xf numFmtId="37" fontId="58" fillId="0" borderId="0" xfId="0" applyNumberFormat="1" applyFont="1" applyBorder="1"/>
    <xf numFmtId="0" fontId="25" fillId="0" borderId="0" xfId="0" applyFont="1" applyBorder="1" applyAlignment="1">
      <alignment horizontal="right" vertical="top" wrapText="1"/>
    </xf>
    <xf numFmtId="37" fontId="25" fillId="0" borderId="0" xfId="0" applyNumberFormat="1" applyFont="1"/>
    <xf numFmtId="6" fontId="25" fillId="0" borderId="0" xfId="0" applyNumberFormat="1" applyFont="1"/>
    <xf numFmtId="38" fontId="61" fillId="0" borderId="0" xfId="0" applyNumberFormat="1" applyFont="1" applyFill="1" applyBorder="1" applyAlignment="1">
      <alignment vertical="top" wrapText="1"/>
    </xf>
    <xf numFmtId="6" fontId="58" fillId="0" borderId="0" xfId="0" quotePrefix="1" applyNumberFormat="1" applyFont="1" applyAlignment="1">
      <alignment horizontal="centerContinuous" wrapText="1"/>
    </xf>
    <xf numFmtId="3" fontId="20" fillId="6" borderId="28" xfId="0" applyNumberFormat="1" applyFont="1" applyFill="1" applyBorder="1" applyAlignment="1"/>
    <xf numFmtId="3" fontId="19" fillId="2" borderId="23" xfId="0" applyNumberFormat="1" applyFont="1" applyFill="1" applyBorder="1" applyAlignment="1"/>
    <xf numFmtId="3" fontId="20" fillId="0" borderId="28" xfId="0" applyNumberFormat="1" applyFont="1" applyFill="1" applyBorder="1" applyAlignment="1"/>
    <xf numFmtId="0" fontId="56" fillId="0" borderId="37" xfId="0" applyNumberFormat="1" applyFont="1" applyBorder="1" applyAlignment="1"/>
    <xf numFmtId="3" fontId="18" fillId="0" borderId="0" xfId="0" applyNumberFormat="1" applyFont="1" applyAlignment="1">
      <alignment horizontal="center" vertical="center"/>
    </xf>
    <xf numFmtId="3" fontId="67" fillId="0" borderId="18" xfId="0" applyNumberFormat="1" applyFont="1" applyBorder="1" applyAlignment="1"/>
    <xf numFmtId="3" fontId="67" fillId="0" borderId="2" xfId="0" applyNumberFormat="1" applyFont="1" applyBorder="1" applyAlignment="1"/>
    <xf numFmtId="3" fontId="67" fillId="0" borderId="0" xfId="0" applyNumberFormat="1" applyFont="1" applyBorder="1" applyAlignment="1"/>
    <xf numFmtId="3" fontId="67" fillId="0" borderId="22" xfId="0" applyNumberFormat="1" applyFont="1" applyBorder="1" applyAlignment="1"/>
    <xf numFmtId="3" fontId="67" fillId="0" borderId="42" xfId="0" applyNumberFormat="1" applyFont="1" applyBorder="1" applyAlignment="1"/>
    <xf numFmtId="5" fontId="67" fillId="0" borderId="8" xfId="0" applyNumberFormat="1" applyFont="1" applyBorder="1" applyAlignment="1"/>
    <xf numFmtId="5" fontId="67" fillId="0" borderId="3" xfId="0" applyNumberFormat="1" applyFont="1" applyBorder="1" applyAlignment="1"/>
    <xf numFmtId="3" fontId="68" fillId="0" borderId="18" xfId="0" applyNumberFormat="1" applyFont="1" applyBorder="1" applyAlignment="1">
      <alignment horizontal="left" indent="4"/>
    </xf>
    <xf numFmtId="3" fontId="68" fillId="0" borderId="2" xfId="0" applyNumberFormat="1" applyFont="1" applyBorder="1" applyAlignment="1">
      <alignment horizontal="left" indent="4"/>
    </xf>
    <xf numFmtId="3" fontId="68" fillId="0" borderId="5" xfId="0" applyNumberFormat="1" applyFont="1" applyBorder="1" applyAlignment="1">
      <alignment horizontal="left" indent="4"/>
    </xf>
    <xf numFmtId="3" fontId="67" fillId="0" borderId="123" xfId="0" applyNumberFormat="1" applyFont="1" applyBorder="1" applyAlignment="1"/>
    <xf numFmtId="3" fontId="67" fillId="0" borderId="123" xfId="0" applyNumberFormat="1" applyFont="1" applyBorder="1" applyAlignment="1">
      <alignment horizontal="left" indent="4"/>
    </xf>
    <xf numFmtId="5" fontId="67" fillId="0" borderId="42" xfId="0" applyNumberFormat="1" applyFont="1" applyBorder="1" applyAlignment="1"/>
    <xf numFmtId="37" fontId="67" fillId="0" borderId="42" xfId="0" applyNumberFormat="1" applyFont="1" applyBorder="1" applyAlignment="1"/>
    <xf numFmtId="5" fontId="67" fillId="0" borderId="52" xfId="0" applyNumberFormat="1" applyFont="1" applyBorder="1" applyAlignment="1"/>
    <xf numFmtId="37" fontId="67" fillId="0" borderId="18" xfId="0" applyNumberFormat="1" applyFont="1" applyBorder="1" applyAlignment="1"/>
    <xf numFmtId="37" fontId="67" fillId="0" borderId="2" xfId="0" applyNumberFormat="1" applyFont="1" applyBorder="1" applyAlignment="1"/>
    <xf numFmtId="37" fontId="67" fillId="0" borderId="22" xfId="0" applyNumberFormat="1" applyFont="1" applyBorder="1" applyAlignment="1"/>
    <xf numFmtId="0" fontId="45" fillId="0" borderId="0" xfId="0" applyFont="1" applyBorder="1" applyAlignment="1"/>
    <xf numFmtId="0" fontId="51" fillId="0" borderId="0" xfId="0" applyFont="1" applyBorder="1" applyAlignment="1"/>
    <xf numFmtId="3" fontId="24" fillId="0" borderId="0" xfId="0" applyNumberFormat="1" applyFont="1" applyBorder="1" applyAlignment="1"/>
    <xf numFmtId="165" fontId="68" fillId="0" borderId="18" xfId="0" applyNumberFormat="1" applyFont="1" applyBorder="1" applyAlignment="1">
      <alignment horizontal="center" vertical="center" wrapText="1"/>
    </xf>
    <xf numFmtId="0" fontId="68" fillId="0" borderId="7" xfId="0" applyFont="1" applyBorder="1" applyAlignment="1">
      <alignment horizontal="center" vertical="center" wrapText="1"/>
    </xf>
    <xf numFmtId="0" fontId="68" fillId="0" borderId="8" xfId="0" applyFont="1" applyBorder="1" applyAlignment="1">
      <alignment horizontal="center" vertical="center" wrapText="1"/>
    </xf>
    <xf numFmtId="0" fontId="68" fillId="0" borderId="5" xfId="0" applyFont="1" applyBorder="1" applyAlignment="1">
      <alignment horizontal="center" vertical="center" wrapText="1"/>
    </xf>
    <xf numFmtId="0" fontId="68" fillId="0" borderId="9" xfId="0" applyFont="1" applyBorder="1" applyAlignment="1">
      <alignment horizontal="center" vertical="center" wrapText="1"/>
    </xf>
    <xf numFmtId="0" fontId="68" fillId="0" borderId="6" xfId="0" applyFont="1" applyBorder="1" applyAlignment="1">
      <alignment horizontal="center" vertical="center" wrapText="1"/>
    </xf>
    <xf numFmtId="3" fontId="72" fillId="0" borderId="63" xfId="0" applyNumberFormat="1" applyFont="1" applyBorder="1" applyAlignment="1">
      <alignment horizontal="left" indent="2"/>
    </xf>
    <xf numFmtId="3" fontId="72" fillId="0" borderId="53" xfId="0" applyNumberFormat="1" applyFont="1" applyBorder="1" applyAlignment="1">
      <alignment horizontal="left" indent="2"/>
    </xf>
    <xf numFmtId="3" fontId="67" fillId="0" borderId="0" xfId="0" applyNumberFormat="1" applyFont="1" applyBorder="1" applyAlignment="1">
      <alignment horizontal="left"/>
    </xf>
    <xf numFmtId="3" fontId="34" fillId="4" borderId="0" xfId="0" applyNumberFormat="1" applyFont="1" applyFill="1" applyAlignment="1">
      <alignment wrapText="1"/>
    </xf>
    <xf numFmtId="0" fontId="0" fillId="0" borderId="0" xfId="0" applyBorder="1" applyAlignment="1">
      <alignment wrapText="1"/>
    </xf>
    <xf numFmtId="3" fontId="36" fillId="4" borderId="0" xfId="0" applyNumberFormat="1" applyFont="1" applyFill="1" applyAlignment="1">
      <alignment vertical="top" wrapText="1"/>
    </xf>
    <xf numFmtId="0" fontId="10" fillId="0" borderId="0" xfId="0" applyFont="1" applyAlignment="1">
      <alignment vertical="top" wrapText="1"/>
    </xf>
    <xf numFmtId="3" fontId="34" fillId="4" borderId="0" xfId="0" applyNumberFormat="1" applyFont="1" applyFill="1" applyAlignment="1">
      <alignment vertical="top" wrapText="1"/>
    </xf>
    <xf numFmtId="0" fontId="0" fillId="0" borderId="0" xfId="0" applyAlignment="1">
      <alignment vertical="top" wrapText="1"/>
    </xf>
    <xf numFmtId="3" fontId="33" fillId="4" borderId="0" xfId="0" applyNumberFormat="1" applyFont="1" applyFill="1" applyAlignment="1">
      <alignment horizontal="center"/>
    </xf>
    <xf numFmtId="0" fontId="34" fillId="4" borderId="0" xfId="0" applyFont="1" applyFill="1" applyBorder="1" applyAlignment="1">
      <alignment vertical="top" wrapText="1"/>
    </xf>
    <xf numFmtId="0" fontId="0" fillId="0" borderId="0" xfId="0" applyBorder="1" applyAlignment="1">
      <alignment vertical="top" wrapText="1"/>
    </xf>
    <xf numFmtId="3" fontId="67" fillId="0" borderId="0" xfId="0" applyNumberFormat="1" applyFont="1" applyAlignment="1"/>
    <xf numFmtId="0" fontId="68" fillId="0" borderId="0" xfId="0" applyFont="1" applyAlignment="1"/>
    <xf numFmtId="3" fontId="67" fillId="0" borderId="63" xfId="0" applyNumberFormat="1" applyFont="1" applyBorder="1" applyAlignment="1"/>
    <xf numFmtId="3" fontId="67" fillId="0" borderId="53" xfId="0" applyNumberFormat="1" applyFont="1" applyBorder="1" applyAlignment="1"/>
    <xf numFmtId="3" fontId="68" fillId="0" borderId="2" xfId="0" applyNumberFormat="1" applyFont="1" applyBorder="1" applyAlignment="1">
      <alignment horizontal="left" indent="2"/>
    </xf>
    <xf numFmtId="3" fontId="68" fillId="0" borderId="0" xfId="0" applyNumberFormat="1" applyFont="1" applyBorder="1" applyAlignment="1">
      <alignment horizontal="left" indent="2"/>
    </xf>
    <xf numFmtId="165" fontId="13" fillId="0" borderId="15" xfId="0" applyNumberFormat="1" applyFont="1" applyBorder="1" applyAlignment="1">
      <alignment horizontal="center"/>
    </xf>
    <xf numFmtId="0" fontId="3" fillId="0" borderId="16" xfId="0" applyFont="1" applyBorder="1" applyAlignment="1"/>
    <xf numFmtId="165" fontId="13" fillId="0" borderId="15" xfId="0" applyNumberFormat="1" applyFont="1" applyBorder="1" applyAlignment="1">
      <alignment horizontal="center" wrapText="1"/>
    </xf>
    <xf numFmtId="0" fontId="3" fillId="0" borderId="16" xfId="0" applyFont="1" applyBorder="1" applyAlignment="1">
      <alignment horizontal="center" wrapText="1"/>
    </xf>
    <xf numFmtId="3" fontId="67" fillId="0" borderId="18" xfId="0" applyNumberFormat="1" applyFont="1" applyBorder="1" applyAlignment="1"/>
    <xf numFmtId="3" fontId="67" fillId="0" borderId="7" xfId="0" applyNumberFormat="1" applyFont="1" applyBorder="1" applyAlignment="1"/>
    <xf numFmtId="3" fontId="67" fillId="0" borderId="2" xfId="0" applyNumberFormat="1" applyFont="1" applyBorder="1" applyAlignment="1"/>
    <xf numFmtId="3" fontId="67" fillId="0" borderId="0" xfId="0" applyNumberFormat="1" applyFont="1" applyBorder="1" applyAlignment="1"/>
    <xf numFmtId="3" fontId="67" fillId="0" borderId="19" xfId="0" applyNumberFormat="1" applyFont="1" applyBorder="1" applyAlignment="1"/>
    <xf numFmtId="3" fontId="67" fillId="0" borderId="13" xfId="0" applyNumberFormat="1" applyFont="1" applyBorder="1" applyAlignment="1"/>
    <xf numFmtId="165" fontId="68" fillId="0" borderId="7" xfId="0" applyNumberFormat="1" applyFont="1" applyBorder="1" applyAlignment="1">
      <alignment horizontal="center" vertical="center" wrapText="1"/>
    </xf>
    <xf numFmtId="165" fontId="68" fillId="0" borderId="8" xfId="0" applyNumberFormat="1" applyFont="1" applyBorder="1" applyAlignment="1">
      <alignment horizontal="center" vertical="center" wrapText="1"/>
    </xf>
    <xf numFmtId="165" fontId="68" fillId="0" borderId="5" xfId="0" applyNumberFormat="1" applyFont="1" applyBorder="1" applyAlignment="1">
      <alignment horizontal="center" vertical="center" wrapText="1"/>
    </xf>
    <xf numFmtId="165" fontId="68" fillId="0" borderId="9" xfId="0" applyNumberFormat="1" applyFont="1" applyBorder="1" applyAlignment="1">
      <alignment horizontal="center" vertical="center" wrapText="1"/>
    </xf>
    <xf numFmtId="165" fontId="68" fillId="0" borderId="6" xfId="0" applyNumberFormat="1" applyFont="1" applyBorder="1" applyAlignment="1">
      <alignment horizontal="center" vertical="center" wrapText="1"/>
    </xf>
    <xf numFmtId="3" fontId="67" fillId="0" borderId="0" xfId="0" applyNumberFormat="1" applyFont="1" applyAlignment="1">
      <alignment horizontal="center"/>
    </xf>
    <xf numFmtId="0" fontId="68" fillId="0" borderId="0" xfId="0" applyFont="1" applyAlignment="1">
      <alignment horizontal="center"/>
    </xf>
    <xf numFmtId="3" fontId="68" fillId="0" borderId="0" xfId="0" applyNumberFormat="1" applyFont="1" applyAlignment="1">
      <alignment horizontal="center"/>
    </xf>
    <xf numFmtId="0" fontId="68" fillId="0" borderId="0" xfId="0" applyFont="1" applyBorder="1" applyAlignment="1">
      <alignment horizontal="center"/>
    </xf>
    <xf numFmtId="165" fontId="13" fillId="0" borderId="22" xfId="0" applyNumberFormat="1" applyFont="1" applyBorder="1" applyAlignment="1">
      <alignment horizontal="center"/>
    </xf>
    <xf numFmtId="165" fontId="13" fillId="0" borderId="42" xfId="0" applyNumberFormat="1" applyFont="1" applyBorder="1" applyAlignment="1">
      <alignment horizontal="center"/>
    </xf>
    <xf numFmtId="165" fontId="13" fillId="0" borderId="52" xfId="0" applyNumberFormat="1" applyFont="1" applyBorder="1" applyAlignment="1">
      <alignment horizontal="center"/>
    </xf>
    <xf numFmtId="3" fontId="68" fillId="0" borderId="22" xfId="0" applyNumberFormat="1" applyFont="1" applyBorder="1" applyAlignment="1"/>
    <xf numFmtId="3" fontId="68" fillId="0" borderId="42" xfId="0" applyNumberFormat="1" applyFont="1" applyBorder="1" applyAlignment="1"/>
    <xf numFmtId="3" fontId="67" fillId="0" borderId="22" xfId="0" applyNumberFormat="1" applyFont="1" applyBorder="1" applyAlignment="1"/>
    <xf numFmtId="3" fontId="67" fillId="0" borderId="42" xfId="0" applyNumberFormat="1" applyFont="1" applyBorder="1" applyAlignment="1"/>
    <xf numFmtId="165" fontId="68" fillId="0" borderId="18" xfId="0" applyNumberFormat="1" applyFont="1" applyBorder="1" applyAlignment="1">
      <alignment horizontal="center" vertical="center"/>
    </xf>
    <xf numFmtId="165" fontId="68" fillId="0" borderId="7" xfId="0" applyNumberFormat="1" applyFont="1" applyBorder="1" applyAlignment="1">
      <alignment horizontal="center" vertical="center"/>
    </xf>
    <xf numFmtId="165" fontId="68" fillId="0" borderId="8" xfId="0" applyNumberFormat="1" applyFont="1" applyBorder="1" applyAlignment="1">
      <alignment horizontal="center" vertical="center"/>
    </xf>
    <xf numFmtId="165" fontId="68" fillId="0" borderId="5" xfId="0" applyNumberFormat="1" applyFont="1" applyBorder="1" applyAlignment="1">
      <alignment horizontal="center" vertical="center"/>
    </xf>
    <xf numFmtId="165" fontId="68" fillId="0" borderId="9" xfId="0" applyNumberFormat="1" applyFont="1" applyBorder="1" applyAlignment="1">
      <alignment horizontal="center" vertical="center"/>
    </xf>
    <xf numFmtId="165" fontId="68" fillId="0" borderId="6" xfId="0" applyNumberFormat="1" applyFont="1" applyBorder="1" applyAlignment="1">
      <alignment horizontal="center" vertical="center"/>
    </xf>
    <xf numFmtId="165" fontId="13" fillId="0" borderId="15" xfId="0" applyNumberFormat="1" applyFont="1" applyBorder="1" applyAlignment="1">
      <alignment horizontal="right"/>
    </xf>
    <xf numFmtId="3" fontId="68" fillId="0" borderId="88" xfId="0" applyNumberFormat="1" applyFont="1" applyBorder="1" applyAlignment="1"/>
    <xf numFmtId="3" fontId="68" fillId="0" borderId="65" xfId="0" applyNumberFormat="1" applyFont="1" applyBorder="1" applyAlignment="1"/>
    <xf numFmtId="3" fontId="67" fillId="0" borderId="5" xfId="0" applyNumberFormat="1" applyFont="1" applyBorder="1" applyAlignment="1">
      <alignment horizontal="left" indent="4"/>
    </xf>
    <xf numFmtId="3" fontId="67" fillId="0" borderId="9" xfId="0" applyNumberFormat="1" applyFont="1" applyBorder="1" applyAlignment="1">
      <alignment horizontal="left" indent="4"/>
    </xf>
    <xf numFmtId="3" fontId="71" fillId="0" borderId="0" xfId="0" applyNumberFormat="1" applyFont="1" applyAlignment="1">
      <alignment horizontal="center"/>
    </xf>
    <xf numFmtId="0" fontId="73" fillId="0" borderId="0" xfId="0" applyFont="1" applyBorder="1" applyAlignment="1">
      <alignment horizontal="center"/>
    </xf>
    <xf numFmtId="0" fontId="68" fillId="0" borderId="30" xfId="0" applyFont="1" applyBorder="1" applyAlignment="1">
      <alignment horizontal="left" indent="2"/>
    </xf>
    <xf numFmtId="0" fontId="68" fillId="0" borderId="40" xfId="0" applyFont="1" applyBorder="1" applyAlignment="1">
      <alignment horizontal="left" indent="2"/>
    </xf>
    <xf numFmtId="0" fontId="68" fillId="0" borderId="34" xfId="0" applyFont="1" applyBorder="1" applyAlignment="1">
      <alignment horizontal="left" indent="2"/>
    </xf>
    <xf numFmtId="3" fontId="67" fillId="0" borderId="22" xfId="0" applyNumberFormat="1" applyFont="1" applyBorder="1" applyAlignment="1">
      <alignment horizontal="left" indent="2"/>
    </xf>
    <xf numFmtId="3" fontId="67" fillId="0" borderId="42" xfId="0" applyNumberFormat="1" applyFont="1" applyBorder="1" applyAlignment="1">
      <alignment horizontal="left" indent="2"/>
    </xf>
    <xf numFmtId="3" fontId="67" fillId="0" borderId="30" xfId="0" applyNumberFormat="1" applyFont="1" applyBorder="1" applyAlignment="1"/>
    <xf numFmtId="3" fontId="67" fillId="0" borderId="40" xfId="0" applyNumberFormat="1" applyFont="1" applyBorder="1" applyAlignment="1"/>
    <xf numFmtId="3" fontId="67" fillId="0" borderId="34" xfId="0" applyNumberFormat="1" applyFont="1" applyBorder="1" applyAlignment="1"/>
    <xf numFmtId="3" fontId="68" fillId="0" borderId="86" xfId="0" applyNumberFormat="1" applyFont="1" applyBorder="1" applyAlignment="1">
      <alignment horizontal="left" indent="2"/>
    </xf>
    <xf numFmtId="3" fontId="68" fillId="0" borderId="87" xfId="0" applyNumberFormat="1" applyFont="1" applyBorder="1" applyAlignment="1">
      <alignment horizontal="left" indent="2"/>
    </xf>
    <xf numFmtId="0" fontId="13" fillId="0" borderId="18" xfId="1" applyFont="1" applyFill="1" applyBorder="1" applyAlignment="1"/>
    <xf numFmtId="0" fontId="2" fillId="0" borderId="5" xfId="1" applyFont="1" applyFill="1" applyBorder="1" applyAlignment="1"/>
    <xf numFmtId="0" fontId="45" fillId="0" borderId="0" xfId="1" applyFont="1" applyBorder="1" applyAlignment="1">
      <alignment horizontal="center"/>
    </xf>
    <xf numFmtId="0" fontId="66" fillId="0" borderId="0" xfId="0" applyFont="1" applyBorder="1" applyAlignment="1">
      <alignment horizontal="center"/>
    </xf>
    <xf numFmtId="0" fontId="13" fillId="0" borderId="0" xfId="1" applyFont="1" applyAlignment="1"/>
    <xf numFmtId="0" fontId="2" fillId="0" borderId="0" xfId="0" applyFont="1" applyBorder="1" applyAlignment="1"/>
    <xf numFmtId="0" fontId="13" fillId="0" borderId="0" xfId="1" applyFont="1" applyAlignment="1">
      <alignment horizontal="center"/>
    </xf>
    <xf numFmtId="0" fontId="2" fillId="0" borderId="0" xfId="0" applyFont="1" applyBorder="1" applyAlignment="1">
      <alignment horizontal="center"/>
    </xf>
    <xf numFmtId="0" fontId="2" fillId="0" borderId="0" xfId="1" applyFont="1" applyAlignment="1">
      <alignment horizontal="center"/>
    </xf>
    <xf numFmtId="0" fontId="13" fillId="0" borderId="63" xfId="1" applyFont="1" applyFill="1" applyBorder="1" applyAlignment="1">
      <alignment horizontal="center" vertical="center" wrapText="1"/>
    </xf>
    <xf numFmtId="0" fontId="2" fillId="0" borderId="64" xfId="0" applyFont="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 fontId="13" fillId="0" borderId="63" xfId="1" applyNumberFormat="1" applyFont="1" applyFill="1" applyBorder="1" applyAlignment="1">
      <alignment horizontal="center" vertical="center" wrapText="1"/>
    </xf>
    <xf numFmtId="1" fontId="13" fillId="0" borderId="109" xfId="1" applyNumberFormat="1" applyFont="1" applyFill="1" applyBorder="1" applyAlignment="1">
      <alignment horizontal="center" vertical="center" wrapText="1"/>
    </xf>
    <xf numFmtId="0" fontId="2" fillId="0" borderId="110"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115" xfId="0" applyFont="1" applyBorder="1" applyAlignment="1">
      <alignment horizontal="center" vertical="center" wrapText="1"/>
    </xf>
    <xf numFmtId="0" fontId="2" fillId="0" borderId="116" xfId="0" applyFont="1" applyBorder="1" applyAlignment="1">
      <alignment horizontal="center" vertical="center" wrapText="1"/>
    </xf>
    <xf numFmtId="0" fontId="13" fillId="0" borderId="5" xfId="1" applyFont="1" applyFill="1" applyBorder="1" applyAlignment="1">
      <alignment horizontal="center"/>
    </xf>
    <xf numFmtId="0" fontId="13" fillId="0" borderId="6" xfId="1" applyFont="1" applyFill="1" applyBorder="1" applyAlignment="1">
      <alignment horizontal="center"/>
    </xf>
    <xf numFmtId="0" fontId="13" fillId="0" borderId="22" xfId="1" applyFont="1" applyFill="1" applyBorder="1" applyAlignment="1">
      <alignment horizontal="center"/>
    </xf>
    <xf numFmtId="0" fontId="2" fillId="0" borderId="52" xfId="0" applyFont="1" applyBorder="1" applyAlignment="1">
      <alignment horizontal="center"/>
    </xf>
    <xf numFmtId="0" fontId="25" fillId="0" borderId="0" xfId="0" applyFont="1" applyBorder="1" applyAlignment="1">
      <alignment horizontal="left" vertical="top" wrapText="1"/>
    </xf>
    <xf numFmtId="0" fontId="58" fillId="0" borderId="0" xfId="0" applyFont="1" applyBorder="1" applyAlignment="1">
      <alignment vertical="top" wrapText="1"/>
    </xf>
    <xf numFmtId="0" fontId="25" fillId="0" borderId="0" xfId="0" applyFont="1" applyBorder="1" applyAlignment="1">
      <alignment vertical="top" wrapText="1"/>
    </xf>
    <xf numFmtId="0" fontId="58" fillId="0" borderId="0" xfId="0" applyFont="1" applyBorder="1" applyAlignment="1">
      <alignment horizontal="left" vertical="top" wrapText="1"/>
    </xf>
    <xf numFmtId="0" fontId="27" fillId="0" borderId="0" xfId="0" applyFont="1" applyBorder="1" applyAlignment="1">
      <alignment vertical="top" wrapText="1"/>
    </xf>
    <xf numFmtId="0" fontId="38" fillId="0" borderId="0" xfId="0" applyFont="1" applyBorder="1" applyAlignment="1">
      <alignment vertical="top" wrapText="1"/>
    </xf>
    <xf numFmtId="0" fontId="35" fillId="0" borderId="0" xfId="0" applyFont="1" applyBorder="1" applyAlignment="1">
      <alignment vertical="top" wrapText="1"/>
    </xf>
    <xf numFmtId="0" fontId="7" fillId="0" borderId="0" xfId="0" applyFont="1" applyBorder="1" applyAlignment="1">
      <alignment vertical="top" wrapText="1"/>
    </xf>
    <xf numFmtId="0" fontId="27" fillId="0" borderId="0" xfId="0" applyFont="1" applyFill="1" applyBorder="1" applyAlignment="1">
      <alignment vertical="top" wrapText="1"/>
    </xf>
    <xf numFmtId="0" fontId="0" fillId="0" borderId="0" xfId="0" applyFill="1" applyBorder="1" applyAlignment="1">
      <alignment vertical="top" wrapText="1"/>
    </xf>
    <xf numFmtId="0" fontId="11" fillId="4" borderId="0" xfId="0" applyFont="1" applyFill="1" applyBorder="1" applyAlignment="1">
      <alignment vertical="top" wrapText="1"/>
    </xf>
    <xf numFmtId="0" fontId="27" fillId="0" borderId="0" xfId="0" applyFont="1" applyBorder="1" applyAlignment="1">
      <alignment horizontal="center" vertical="top"/>
    </xf>
    <xf numFmtId="0" fontId="0" fillId="0" borderId="0" xfId="0" applyBorder="1" applyAlignment="1">
      <alignment horizontal="center" vertical="top"/>
    </xf>
    <xf numFmtId="0" fontId="24" fillId="0" borderId="0" xfId="0" applyFont="1" applyBorder="1" applyAlignment="1">
      <alignment horizontal="center" vertical="top" wrapText="1"/>
    </xf>
    <xf numFmtId="0" fontId="25" fillId="0" borderId="0" xfId="0" applyFont="1" applyBorder="1"/>
    <xf numFmtId="0" fontId="57" fillId="0" borderId="0" xfId="0" applyFont="1" applyBorder="1" applyAlignment="1">
      <alignment horizontal="center" vertical="top" wrapText="1"/>
    </xf>
    <xf numFmtId="0" fontId="51" fillId="0" borderId="0" xfId="0" applyFont="1" applyBorder="1" applyAlignment="1">
      <alignment vertical="top" wrapText="1"/>
    </xf>
    <xf numFmtId="0" fontId="35" fillId="0" borderId="0" xfId="0" applyNumberFormat="1" applyFont="1" applyBorder="1" applyAlignment="1">
      <alignment horizontal="left" vertical="top" wrapText="1"/>
    </xf>
    <xf numFmtId="0" fontId="40" fillId="0" borderId="0" xfId="0" applyFont="1" applyBorder="1" applyAlignment="1">
      <alignment horizontal="left" vertical="top" wrapText="1"/>
    </xf>
    <xf numFmtId="0" fontId="40" fillId="0" borderId="0" xfId="0" applyFont="1" applyBorder="1" applyAlignment="1">
      <alignment vertical="top" wrapText="1"/>
    </xf>
    <xf numFmtId="0" fontId="27" fillId="0" borderId="0" xfId="0" applyFont="1" applyBorder="1" applyAlignment="1">
      <alignment horizontal="left" vertical="top" wrapText="1"/>
    </xf>
    <xf numFmtId="0" fontId="24" fillId="0" borderId="0" xfId="0" applyFont="1" applyBorder="1" applyAlignment="1">
      <alignment horizontal="left" vertical="top" wrapText="1"/>
    </xf>
    <xf numFmtId="0" fontId="57" fillId="0" borderId="0" xfId="1" applyFont="1" applyAlignment="1"/>
    <xf numFmtId="0" fontId="25" fillId="0" borderId="0" xfId="0" applyFont="1" applyBorder="1" applyAlignment="1"/>
    <xf numFmtId="0" fontId="35" fillId="0" borderId="0" xfId="0" applyFont="1" applyFill="1" applyBorder="1" applyAlignment="1">
      <alignment vertical="top" wrapText="1"/>
    </xf>
    <xf numFmtId="0" fontId="39" fillId="0" borderId="0" xfId="0" applyFont="1" applyFill="1" applyBorder="1" applyAlignment="1">
      <alignment vertical="top" wrapText="1"/>
    </xf>
    <xf numFmtId="0" fontId="24" fillId="0" borderId="0" xfId="0" applyNumberFormat="1" applyFont="1" applyBorder="1" applyAlignment="1">
      <alignment vertical="top" wrapText="1"/>
    </xf>
    <xf numFmtId="0" fontId="57" fillId="0" borderId="0" xfId="1" applyFont="1" applyAlignment="1">
      <alignment horizontal="center"/>
    </xf>
    <xf numFmtId="0" fontId="25" fillId="0" borderId="0" xfId="0" applyFont="1" applyBorder="1" applyAlignment="1">
      <alignment horizontal="center"/>
    </xf>
    <xf numFmtId="3" fontId="57" fillId="0" borderId="0" xfId="1" applyNumberFormat="1" applyFont="1" applyAlignment="1">
      <alignment horizontal="center"/>
    </xf>
    <xf numFmtId="0" fontId="24" fillId="0" borderId="0" xfId="0" applyFont="1" applyBorder="1" applyAlignment="1">
      <alignment vertical="top" wrapText="1"/>
    </xf>
    <xf numFmtId="0" fontId="77" fillId="0" borderId="0" xfId="0" applyFont="1" applyFill="1" applyBorder="1" applyAlignment="1">
      <alignment vertical="top" wrapText="1"/>
    </xf>
    <xf numFmtId="0" fontId="61" fillId="0" borderId="0" xfId="0" applyFont="1" applyFill="1" applyBorder="1" applyAlignment="1">
      <alignment vertical="top" wrapText="1"/>
    </xf>
    <xf numFmtId="0" fontId="31" fillId="4" borderId="0" xfId="0" applyFont="1" applyFill="1" applyBorder="1" applyAlignment="1">
      <alignment wrapText="1"/>
    </xf>
    <xf numFmtId="0" fontId="11" fillId="0" borderId="0" xfId="0" applyFont="1" applyBorder="1" applyAlignment="1">
      <alignment wrapText="1"/>
    </xf>
    <xf numFmtId="0" fontId="3" fillId="0" borderId="0" xfId="0" applyFont="1" applyBorder="1" applyAlignment="1">
      <alignment vertical="top" wrapText="1"/>
    </xf>
    <xf numFmtId="165" fontId="30" fillId="4" borderId="0" xfId="0" applyNumberFormat="1" applyFont="1" applyFill="1" applyAlignment="1">
      <alignment horizontal="center" wrapText="1"/>
    </xf>
    <xf numFmtId="0" fontId="11" fillId="0" borderId="0" xfId="0" applyFont="1" applyAlignment="1">
      <alignment wrapText="1"/>
    </xf>
    <xf numFmtId="165" fontId="31" fillId="4" borderId="0" xfId="0" applyNumberFormat="1" applyFont="1" applyFill="1" applyAlignment="1">
      <alignment wrapText="1"/>
    </xf>
    <xf numFmtId="0" fontId="11" fillId="4" borderId="0" xfId="0" applyFont="1" applyFill="1" applyBorder="1" applyAlignment="1">
      <alignment wrapText="1"/>
    </xf>
    <xf numFmtId="0" fontId="11" fillId="4" borderId="0" xfId="0" applyFont="1" applyFill="1" applyAlignment="1">
      <alignment wrapText="1"/>
    </xf>
    <xf numFmtId="165" fontId="3" fillId="0" borderId="0" xfId="0" applyNumberFormat="1" applyFont="1" applyAlignment="1">
      <alignment horizontal="center"/>
    </xf>
    <xf numFmtId="0" fontId="3" fillId="0" borderId="0" xfId="0" applyFont="1" applyBorder="1" applyAlignment="1">
      <alignment horizontal="center"/>
    </xf>
    <xf numFmtId="165" fontId="44" fillId="0" borderId="0" xfId="0" applyNumberFormat="1" applyFont="1" applyAlignment="1">
      <alignment horizontal="center"/>
    </xf>
    <xf numFmtId="3" fontId="13" fillId="0" borderId="0" xfId="0" applyNumberFormat="1" applyFont="1" applyAlignment="1"/>
    <xf numFmtId="0" fontId="3" fillId="0" borderId="0" xfId="0" applyFont="1" applyAlignment="1"/>
    <xf numFmtId="165" fontId="13" fillId="0" borderId="0" xfId="0" applyNumberFormat="1" applyFont="1" applyAlignment="1">
      <alignment horizontal="center"/>
    </xf>
    <xf numFmtId="0" fontId="3" fillId="0" borderId="0" xfId="0" applyFont="1" applyAlignment="1">
      <alignment horizontal="center"/>
    </xf>
    <xf numFmtId="165" fontId="13" fillId="0" borderId="18" xfId="0" applyNumberFormat="1" applyFont="1" applyBorder="1" applyAlignment="1">
      <alignment horizontal="center"/>
    </xf>
    <xf numFmtId="0" fontId="3" fillId="0" borderId="7" xfId="0" applyFont="1" applyBorder="1" applyAlignment="1"/>
    <xf numFmtId="0" fontId="3" fillId="0" borderId="8" xfId="0" applyFont="1" applyBorder="1" applyAlignment="1"/>
    <xf numFmtId="0" fontId="3" fillId="0" borderId="2" xfId="0" applyFont="1" applyBorder="1" applyAlignment="1"/>
    <xf numFmtId="0" fontId="3" fillId="0" borderId="0" xfId="0" applyFont="1" applyBorder="1" applyAlignment="1"/>
    <xf numFmtId="0" fontId="3" fillId="0" borderId="3" xfId="0" applyFont="1" applyBorder="1" applyAlignment="1"/>
    <xf numFmtId="165" fontId="13" fillId="0" borderId="18" xfId="0" applyNumberFormat="1"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2" xfId="0" applyFont="1" applyBorder="1" applyAlignment="1">
      <alignment horizontal="center" wrapText="1"/>
    </xf>
    <xf numFmtId="0" fontId="3" fillId="0" borderId="0" xfId="0" applyFont="1" applyBorder="1" applyAlignment="1">
      <alignment horizontal="center" wrapText="1"/>
    </xf>
    <xf numFmtId="0" fontId="3" fillId="0" borderId="3" xfId="0" applyFont="1" applyBorder="1" applyAlignment="1">
      <alignment horizontal="center" wrapText="1"/>
    </xf>
    <xf numFmtId="165" fontId="3" fillId="0" borderId="90" xfId="0" applyNumberFormat="1" applyFont="1" applyBorder="1" applyAlignment="1"/>
    <xf numFmtId="0" fontId="3" fillId="0" borderId="85" xfId="0" applyFont="1" applyBorder="1" applyAlignment="1"/>
    <xf numFmtId="165" fontId="3" fillId="0" borderId="30" xfId="0" applyNumberFormat="1" applyFont="1" applyBorder="1" applyAlignment="1"/>
    <xf numFmtId="0" fontId="3" fillId="0" borderId="34" xfId="0" applyFont="1" applyBorder="1" applyAlignment="1"/>
    <xf numFmtId="165" fontId="13" fillId="0" borderId="5" xfId="0" applyNumberFormat="1" applyFont="1" applyBorder="1" applyAlignment="1">
      <alignment horizontal="left" indent="3"/>
    </xf>
    <xf numFmtId="0" fontId="3" fillId="0" borderId="6" xfId="0" applyFont="1" applyBorder="1" applyAlignment="1">
      <alignment horizontal="left" indent="3"/>
    </xf>
    <xf numFmtId="0" fontId="2" fillId="0" borderId="0" xfId="0" applyFont="1" applyAlignment="1"/>
    <xf numFmtId="0" fontId="2" fillId="0" borderId="0" xfId="0" applyFont="1" applyAlignment="1">
      <alignment horizontal="center"/>
    </xf>
    <xf numFmtId="165" fontId="2" fillId="0" borderId="0" xfId="0" applyNumberFormat="1" applyFont="1" applyAlignment="1">
      <alignment horizontal="center"/>
    </xf>
    <xf numFmtId="165" fontId="43" fillId="0" borderId="0" xfId="0" applyNumberFormat="1" applyFont="1" applyAlignment="1">
      <alignment horizontal="center"/>
    </xf>
    <xf numFmtId="0" fontId="2" fillId="0" borderId="118"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center" wrapText="1"/>
    </xf>
    <xf numFmtId="0" fontId="2" fillId="0" borderId="0" xfId="0" applyFont="1" applyBorder="1" applyAlignment="1">
      <alignment horizontal="center" wrapText="1"/>
    </xf>
    <xf numFmtId="0" fontId="2" fillId="0" borderId="3" xfId="0" applyFont="1" applyBorder="1" applyAlignment="1">
      <alignment horizontal="center" wrapText="1"/>
    </xf>
    <xf numFmtId="165" fontId="2" fillId="0" borderId="90" xfId="0" applyNumberFormat="1" applyFont="1" applyBorder="1" applyAlignment="1"/>
    <xf numFmtId="0" fontId="2" fillId="0" borderId="85" xfId="0" applyFont="1" applyBorder="1" applyAlignment="1"/>
    <xf numFmtId="165" fontId="2" fillId="0" borderId="30" xfId="0" applyNumberFormat="1" applyFont="1" applyBorder="1" applyAlignment="1"/>
    <xf numFmtId="0" fontId="2" fillId="0" borderId="34" xfId="0" applyFont="1" applyBorder="1" applyAlignment="1"/>
    <xf numFmtId="0" fontId="2" fillId="0" borderId="6" xfId="0" applyFont="1" applyBorder="1" applyAlignment="1">
      <alignment horizontal="left" indent="3"/>
    </xf>
    <xf numFmtId="0" fontId="2" fillId="0" borderId="0" xfId="0" applyFont="1" applyBorder="1" applyAlignment="1">
      <alignment vertical="top" wrapText="1"/>
    </xf>
    <xf numFmtId="0" fontId="2" fillId="0" borderId="118" xfId="0" applyFont="1" applyBorder="1" applyAlignment="1"/>
    <xf numFmtId="0" fontId="2" fillId="0" borderId="8" xfId="0" applyFont="1" applyBorder="1" applyAlignment="1"/>
    <xf numFmtId="0" fontId="2" fillId="0" borderId="2" xfId="0" applyFont="1" applyBorder="1" applyAlignment="1"/>
    <xf numFmtId="0" fontId="2" fillId="0" borderId="3" xfId="0" applyFont="1" applyBorder="1" applyAlignment="1"/>
    <xf numFmtId="165" fontId="3" fillId="0" borderId="0" xfId="0" applyNumberFormat="1" applyFont="1" applyBorder="1" applyAlignment="1">
      <alignment horizontal="center"/>
    </xf>
    <xf numFmtId="1" fontId="20" fillId="2" borderId="39" xfId="0" applyNumberFormat="1" applyFont="1" applyFill="1" applyBorder="1" applyAlignment="1">
      <alignment horizontal="center"/>
    </xf>
    <xf numFmtId="1" fontId="20" fillId="2" borderId="99" xfId="0" applyNumberFormat="1" applyFont="1" applyFill="1" applyBorder="1" applyAlignment="1">
      <alignment horizontal="center"/>
    </xf>
    <xf numFmtId="1" fontId="20" fillId="2" borderId="100" xfId="0" applyNumberFormat="1" applyFont="1" applyFill="1" applyBorder="1" applyAlignment="1">
      <alignment horizontal="center"/>
    </xf>
    <xf numFmtId="165" fontId="20" fillId="2" borderId="103" xfId="0" applyNumberFormat="1" applyFont="1" applyFill="1" applyBorder="1" applyAlignment="1">
      <alignment horizontal="center" wrapText="1"/>
    </xf>
    <xf numFmtId="0" fontId="3" fillId="0" borderId="104" xfId="0" applyFont="1" applyBorder="1" applyAlignment="1">
      <alignment wrapText="1"/>
    </xf>
    <xf numFmtId="0" fontId="3" fillId="0" borderId="2" xfId="0" applyFont="1" applyBorder="1" applyAlignment="1">
      <alignment wrapText="1"/>
    </xf>
    <xf numFmtId="0" fontId="3" fillId="0" borderId="105" xfId="0" applyFont="1" applyBorder="1" applyAlignment="1">
      <alignment wrapText="1"/>
    </xf>
    <xf numFmtId="0" fontId="3" fillId="0" borderId="106" xfId="0" applyFont="1" applyBorder="1" applyAlignment="1">
      <alignment wrapText="1"/>
    </xf>
    <xf numFmtId="0" fontId="3" fillId="0" borderId="107" xfId="0" applyFont="1" applyBorder="1" applyAlignment="1">
      <alignment wrapText="1"/>
    </xf>
    <xf numFmtId="1" fontId="20" fillId="2" borderId="98" xfId="0" applyNumberFormat="1" applyFont="1" applyFill="1" applyBorder="1" applyAlignment="1">
      <alignment horizontal="center" wrapText="1"/>
    </xf>
    <xf numFmtId="0" fontId="3" fillId="0" borderId="74" xfId="0" applyFont="1" applyBorder="1" applyAlignment="1">
      <alignment horizontal="center" wrapText="1"/>
    </xf>
    <xf numFmtId="165" fontId="20" fillId="2" borderId="44" xfId="0" applyNumberFormat="1" applyFont="1" applyFill="1" applyBorder="1" applyAlignment="1">
      <alignment horizontal="center" wrapText="1"/>
    </xf>
    <xf numFmtId="0" fontId="3" fillId="0" borderId="101" xfId="0" applyFont="1" applyBorder="1" applyAlignment="1">
      <alignment horizontal="center" wrapText="1"/>
    </xf>
    <xf numFmtId="165" fontId="20" fillId="2" borderId="91" xfId="0" applyNumberFormat="1" applyFont="1" applyFill="1" applyBorder="1" applyAlignment="1">
      <alignment horizontal="center" wrapText="1"/>
    </xf>
    <xf numFmtId="0" fontId="3" fillId="0" borderId="92" xfId="0" applyFont="1" applyBorder="1" applyAlignment="1">
      <alignment horizontal="center" wrapText="1"/>
    </xf>
    <xf numFmtId="165" fontId="20" fillId="2" borderId="82" xfId="0" applyNumberFormat="1" applyFont="1" applyFill="1" applyBorder="1" applyAlignment="1">
      <alignment horizontal="center" wrapText="1"/>
    </xf>
    <xf numFmtId="0" fontId="3" fillId="0" borderId="102" xfId="0" applyFont="1" applyBorder="1" applyAlignment="1">
      <alignment horizontal="center" wrapText="1"/>
    </xf>
    <xf numFmtId="165" fontId="20" fillId="2" borderId="43" xfId="0" applyNumberFormat="1" applyFont="1" applyFill="1" applyBorder="1" applyAlignment="1">
      <alignment horizontal="center" wrapText="1"/>
    </xf>
    <xf numFmtId="0" fontId="3" fillId="0" borderId="45" xfId="0" applyFont="1" applyBorder="1" applyAlignment="1">
      <alignment horizontal="center" wrapText="1"/>
    </xf>
    <xf numFmtId="165" fontId="20" fillId="2" borderId="93" xfId="0" applyNumberFormat="1" applyFont="1" applyFill="1" applyBorder="1" applyAlignment="1">
      <alignment horizontal="center" wrapText="1"/>
    </xf>
    <xf numFmtId="0" fontId="3" fillId="0" borderId="94" xfId="0" applyFont="1" applyBorder="1" applyAlignment="1">
      <alignment horizontal="center" wrapText="1"/>
    </xf>
    <xf numFmtId="165" fontId="20" fillId="2" borderId="22" xfId="0" applyNumberFormat="1" applyFont="1" applyFill="1" applyBorder="1" applyAlignment="1">
      <alignment horizontal="left" indent="5"/>
    </xf>
    <xf numFmtId="0" fontId="3" fillId="0" borderId="52" xfId="0" applyFont="1" applyBorder="1" applyAlignment="1">
      <alignment horizontal="left" indent="5"/>
    </xf>
    <xf numFmtId="165" fontId="19" fillId="2" borderId="86" xfId="0" applyNumberFormat="1" applyFont="1" applyFill="1" applyBorder="1" applyAlignment="1">
      <alignment horizontal="left"/>
    </xf>
    <xf numFmtId="0" fontId="3" fillId="0" borderId="89" xfId="0" applyFont="1" applyBorder="1" applyAlignment="1"/>
    <xf numFmtId="165" fontId="19" fillId="2" borderId="30" xfId="0" applyNumberFormat="1" applyFont="1" applyFill="1" applyBorder="1" applyAlignment="1">
      <alignment horizontal="left"/>
    </xf>
    <xf numFmtId="165" fontId="19" fillId="2" borderId="22" xfId="0" applyNumberFormat="1" applyFont="1" applyFill="1" applyBorder="1" applyAlignment="1">
      <alignment horizontal="left"/>
    </xf>
    <xf numFmtId="0" fontId="3" fillId="0" borderId="97" xfId="0" applyFont="1" applyBorder="1" applyAlignment="1"/>
    <xf numFmtId="165" fontId="3" fillId="0" borderId="98" xfId="0" applyNumberFormat="1" applyFont="1" applyFill="1" applyBorder="1" applyAlignment="1"/>
    <xf numFmtId="0" fontId="3" fillId="0" borderId="74" xfId="0" applyFont="1" applyBorder="1" applyAlignment="1"/>
    <xf numFmtId="165" fontId="19" fillId="2" borderId="18" xfId="0" applyNumberFormat="1" applyFont="1" applyFill="1" applyBorder="1" applyAlignment="1">
      <alignment horizontal="left"/>
    </xf>
    <xf numFmtId="0" fontId="3" fillId="0" borderId="82" xfId="0" applyFont="1" applyBorder="1" applyAlignment="1"/>
    <xf numFmtId="165" fontId="19" fillId="2" borderId="90" xfId="0" applyNumberFormat="1" applyFont="1" applyFill="1" applyBorder="1" applyAlignment="1">
      <alignment horizontal="left"/>
    </xf>
    <xf numFmtId="165" fontId="20" fillId="2" borderId="95" xfId="0" applyNumberFormat="1" applyFont="1" applyFill="1" applyBorder="1" applyAlignment="1">
      <alignment horizontal="left" indent="5"/>
    </xf>
    <xf numFmtId="0" fontId="3" fillId="0" borderId="96" xfId="0" applyFont="1" applyBorder="1" applyAlignment="1">
      <alignment horizontal="left" indent="5"/>
    </xf>
    <xf numFmtId="165" fontId="44" fillId="0" borderId="0" xfId="0" applyNumberFormat="1" applyFont="1" applyBorder="1" applyAlignment="1">
      <alignment horizontal="center"/>
    </xf>
    <xf numFmtId="165" fontId="44" fillId="2" borderId="0" xfId="0" applyNumberFormat="1" applyFont="1" applyFill="1" applyAlignment="1">
      <alignment horizontal="center"/>
    </xf>
    <xf numFmtId="0" fontId="44" fillId="0" borderId="0" xfId="0" applyFont="1" applyBorder="1" applyAlignment="1">
      <alignment horizontal="center"/>
    </xf>
    <xf numFmtId="165" fontId="19" fillId="2" borderId="0" xfId="0" applyNumberFormat="1" applyFont="1" applyFill="1" applyAlignment="1">
      <alignment horizontal="center"/>
    </xf>
    <xf numFmtId="165" fontId="20" fillId="2" borderId="0" xfId="0" applyNumberFormat="1" applyFont="1" applyFill="1" applyAlignment="1">
      <alignment horizontal="center"/>
    </xf>
    <xf numFmtId="165" fontId="20" fillId="2" borderId="0" xfId="0" applyNumberFormat="1" applyFont="1" applyFill="1" applyAlignment="1"/>
    <xf numFmtId="165" fontId="20" fillId="2" borderId="63" xfId="0" applyNumberFormat="1" applyFont="1" applyFill="1" applyBorder="1" applyAlignment="1">
      <alignment horizontal="center" wrapText="1"/>
    </xf>
    <xf numFmtId="0" fontId="3" fillId="0" borderId="64" xfId="0" applyFont="1" applyBorder="1" applyAlignment="1">
      <alignment wrapText="1"/>
    </xf>
    <xf numFmtId="0" fontId="3" fillId="0" borderId="5" xfId="0" applyFont="1" applyBorder="1" applyAlignment="1">
      <alignment wrapText="1"/>
    </xf>
    <xf numFmtId="0" fontId="3" fillId="0" borderId="6" xfId="0" applyFont="1" applyBorder="1" applyAlignment="1">
      <alignment wrapText="1"/>
    </xf>
    <xf numFmtId="165" fontId="20" fillId="2" borderId="108" xfId="0" quotePrefix="1" applyNumberFormat="1" applyFont="1" applyFill="1" applyBorder="1" applyAlignment="1">
      <alignment wrapText="1"/>
    </xf>
    <xf numFmtId="0" fontId="3" fillId="0" borderId="1" xfId="0" applyFont="1" applyBorder="1" applyAlignment="1">
      <alignment wrapText="1"/>
    </xf>
    <xf numFmtId="0" fontId="3" fillId="0" borderId="16" xfId="0" applyFont="1" applyBorder="1" applyAlignment="1">
      <alignment wrapText="1"/>
    </xf>
    <xf numFmtId="165" fontId="30" fillId="4" borderId="0" xfId="0" applyNumberFormat="1" applyFont="1" applyFill="1" applyBorder="1" applyAlignment="1">
      <alignment horizontal="center"/>
    </xf>
    <xf numFmtId="0" fontId="21" fillId="4" borderId="0" xfId="0" applyFont="1" applyFill="1" applyBorder="1" applyAlignment="1">
      <alignment vertical="top" wrapText="1"/>
    </xf>
    <xf numFmtId="0" fontId="0" fillId="4" borderId="0" xfId="0" applyFill="1" applyBorder="1" applyAlignment="1">
      <alignment vertical="top" wrapText="1"/>
    </xf>
    <xf numFmtId="0" fontId="31" fillId="4" borderId="0" xfId="0" applyFont="1" applyFill="1" applyBorder="1" applyAlignment="1">
      <alignment vertical="top" wrapText="1"/>
    </xf>
    <xf numFmtId="0" fontId="11" fillId="0" borderId="0" xfId="0" applyFont="1" applyBorder="1" applyAlignment="1">
      <alignment vertical="top" wrapText="1"/>
    </xf>
    <xf numFmtId="0" fontId="22" fillId="4" borderId="0" xfId="0" applyNumberFormat="1" applyFont="1" applyFill="1" applyBorder="1" applyAlignment="1">
      <alignment vertical="top" wrapText="1"/>
    </xf>
    <xf numFmtId="0" fontId="22" fillId="0" borderId="0" xfId="0" applyFont="1" applyBorder="1" applyAlignment="1">
      <alignment vertical="top" wrapText="1"/>
    </xf>
    <xf numFmtId="165" fontId="22" fillId="4" borderId="0" xfId="0" applyNumberFormat="1" applyFont="1" applyFill="1" applyBorder="1" applyAlignment="1">
      <alignment vertical="top" wrapText="1"/>
    </xf>
    <xf numFmtId="0" fontId="22" fillId="0" borderId="0" xfId="0" applyNumberFormat="1" applyFont="1" applyBorder="1" applyAlignment="1">
      <alignment vertical="top" wrapText="1"/>
    </xf>
    <xf numFmtId="0" fontId="22" fillId="4" borderId="0" xfId="0" applyFont="1" applyFill="1" applyBorder="1" applyAlignment="1">
      <alignment vertical="top" wrapText="1"/>
    </xf>
    <xf numFmtId="165" fontId="19" fillId="2" borderId="90" xfId="0" applyNumberFormat="1" applyFont="1" applyFill="1" applyBorder="1" applyAlignment="1">
      <alignment horizontal="left" indent="1"/>
    </xf>
    <xf numFmtId="0" fontId="3" fillId="0" borderId="31" xfId="0" applyFont="1" applyBorder="1" applyAlignment="1">
      <alignment horizontal="left" indent="1"/>
    </xf>
    <xf numFmtId="0" fontId="3" fillId="0" borderId="85" xfId="0" applyFont="1" applyBorder="1" applyAlignment="1">
      <alignment horizontal="left" indent="1"/>
    </xf>
    <xf numFmtId="165" fontId="19" fillId="2" borderId="30" xfId="0" applyNumberFormat="1" applyFont="1" applyFill="1" applyBorder="1" applyAlignment="1">
      <alignment horizontal="left" indent="1"/>
    </xf>
    <xf numFmtId="0" fontId="3" fillId="0" borderId="40" xfId="0" applyFont="1" applyBorder="1" applyAlignment="1">
      <alignment horizontal="left" indent="1"/>
    </xf>
    <xf numFmtId="0" fontId="3" fillId="0" borderId="34" xfId="0" applyFont="1" applyBorder="1" applyAlignment="1">
      <alignment horizontal="left" indent="1"/>
    </xf>
    <xf numFmtId="165" fontId="20" fillId="0" borderId="23" xfId="0" applyNumberFormat="1" applyFont="1" applyFill="1" applyBorder="1" applyAlignment="1">
      <alignment horizontal="left" indent="2"/>
    </xf>
    <xf numFmtId="0" fontId="13" fillId="0" borderId="28" xfId="0" applyFont="1" applyBorder="1" applyAlignment="1">
      <alignment horizontal="left" indent="2"/>
    </xf>
    <xf numFmtId="0" fontId="13" fillId="0" borderId="29" xfId="0" applyFont="1" applyBorder="1" applyAlignment="1">
      <alignment horizontal="left" indent="2"/>
    </xf>
    <xf numFmtId="165" fontId="20" fillId="2" borderId="30" xfId="0" applyNumberFormat="1" applyFont="1" applyFill="1" applyBorder="1" applyAlignment="1">
      <alignment horizontal="left" indent="3"/>
    </xf>
    <xf numFmtId="0" fontId="3" fillId="0" borderId="40" xfId="0" applyFont="1" applyBorder="1" applyAlignment="1">
      <alignment horizontal="left" indent="3"/>
    </xf>
    <xf numFmtId="0" fontId="3" fillId="0" borderId="34" xfId="0" applyFont="1" applyBorder="1" applyAlignment="1">
      <alignment horizontal="left" indent="3"/>
    </xf>
    <xf numFmtId="165" fontId="19" fillId="0" borderId="30" xfId="0" applyNumberFormat="1" applyFont="1" applyFill="1" applyBorder="1" applyAlignment="1">
      <alignment horizontal="left" indent="2"/>
    </xf>
    <xf numFmtId="0" fontId="3" fillId="0" borderId="40" xfId="0" applyFont="1" applyBorder="1" applyAlignment="1">
      <alignment horizontal="left" indent="2"/>
    </xf>
    <xf numFmtId="0" fontId="3" fillId="0" borderId="34" xfId="0" applyFont="1" applyBorder="1" applyAlignment="1">
      <alignment horizontal="left" indent="2"/>
    </xf>
    <xf numFmtId="165" fontId="19" fillId="2" borderId="30" xfId="0" applyNumberFormat="1" applyFont="1" applyFill="1" applyBorder="1" applyAlignment="1">
      <alignment horizontal="left" indent="2"/>
    </xf>
    <xf numFmtId="165" fontId="19" fillId="2" borderId="88" xfId="0" applyNumberFormat="1" applyFont="1" applyFill="1" applyBorder="1" applyAlignment="1">
      <alignment horizontal="left" indent="2"/>
    </xf>
    <xf numFmtId="0" fontId="3" fillId="0" borderId="65" xfId="0" applyFont="1" applyBorder="1" applyAlignment="1">
      <alignment horizontal="left" indent="2"/>
    </xf>
    <xf numFmtId="0" fontId="3" fillId="0" borderId="62" xfId="0" applyFont="1" applyBorder="1" applyAlignment="1">
      <alignment horizontal="left" indent="2"/>
    </xf>
    <xf numFmtId="0" fontId="41" fillId="0" borderId="0" xfId="0" applyFont="1" applyBorder="1" applyAlignment="1">
      <alignment horizontal="center"/>
    </xf>
    <xf numFmtId="3" fontId="13" fillId="0" borderId="0" xfId="0" applyNumberFormat="1" applyFont="1" applyBorder="1" applyAlignment="1"/>
    <xf numFmtId="165" fontId="13" fillId="0" borderId="0" xfId="0" applyNumberFormat="1" applyFont="1" applyBorder="1" applyAlignment="1">
      <alignment horizontal="center"/>
    </xf>
    <xf numFmtId="165" fontId="20" fillId="2" borderId="22" xfId="0" applyNumberFormat="1" applyFont="1" applyFill="1" applyBorder="1" applyAlignment="1">
      <alignment horizontal="center"/>
    </xf>
    <xf numFmtId="0" fontId="3" fillId="0" borderId="52" xfId="0" applyFont="1" applyBorder="1" applyAlignment="1">
      <alignment horizontal="center"/>
    </xf>
    <xf numFmtId="165" fontId="20" fillId="2" borderId="52" xfId="0" applyNumberFormat="1" applyFont="1" applyFill="1" applyBorder="1" applyAlignment="1">
      <alignment horizontal="center"/>
    </xf>
    <xf numFmtId="0" fontId="13" fillId="0" borderId="22" xfId="0" applyFont="1" applyBorder="1" applyAlignment="1">
      <alignment horizontal="center" wrapText="1"/>
    </xf>
    <xf numFmtId="0" fontId="13" fillId="0" borderId="52" xfId="0" applyFont="1" applyBorder="1" applyAlignment="1">
      <alignment horizontal="center" wrapText="1"/>
    </xf>
    <xf numFmtId="165" fontId="19" fillId="2" borderId="18" xfId="0" applyNumberFormat="1" applyFont="1" applyFill="1" applyBorder="1" applyAlignment="1"/>
    <xf numFmtId="0" fontId="3" fillId="0" borderId="19" xfId="0" applyFont="1" applyBorder="1" applyAlignment="1"/>
    <xf numFmtId="0" fontId="3" fillId="0" borderId="13" xfId="0" applyFont="1" applyBorder="1" applyAlignment="1"/>
    <xf numFmtId="0" fontId="3" fillId="0" borderId="14" xfId="0" applyFont="1" applyBorder="1" applyAlignment="1"/>
    <xf numFmtId="165" fontId="20" fillId="2" borderId="22" xfId="0" applyNumberFormat="1" applyFont="1" applyFill="1" applyBorder="1" applyAlignment="1">
      <alignment horizontal="center" wrapText="1"/>
    </xf>
    <xf numFmtId="0" fontId="3" fillId="0" borderId="42" xfId="0" applyFont="1" applyBorder="1" applyAlignment="1">
      <alignment horizontal="center" wrapText="1"/>
    </xf>
    <xf numFmtId="0" fontId="54" fillId="0" borderId="0" xfId="0" applyNumberFormat="1" applyFont="1" applyAlignment="1">
      <alignment horizontal="center"/>
    </xf>
    <xf numFmtId="0" fontId="32" fillId="0" borderId="0" xfId="0" applyNumberFormat="1" applyFont="1" applyAlignment="1">
      <alignment horizontal="center"/>
    </xf>
    <xf numFmtId="0" fontId="12" fillId="0" borderId="0" xfId="0" applyNumberFormat="1" applyFont="1" applyAlignment="1">
      <alignment horizontal="center"/>
    </xf>
    <xf numFmtId="0" fontId="11" fillId="0" borderId="123" xfId="0" applyFont="1" applyBorder="1" applyAlignment="1">
      <alignment horizontal="center"/>
    </xf>
  </cellXfs>
  <cellStyles count="5">
    <cellStyle name="Comma" xfId="2" builtinId="3"/>
    <cellStyle name="Currency" xfId="3" builtinId="4"/>
    <cellStyle name="Normal" xfId="0" builtinId="0"/>
    <cellStyle name="Normal_Rsrcs_X_ DOJ Goal  Obj" xfId="1"/>
    <cellStyle name="Normal_Rsrcs_X_ DOJ Goal  Obj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685800</xdr:colOff>
      <xdr:row>1</xdr:row>
      <xdr:rowOff>238125</xdr:rowOff>
    </xdr:from>
    <xdr:to>
      <xdr:col>10</xdr:col>
      <xdr:colOff>657225</xdr:colOff>
      <xdr:row>28</xdr:row>
      <xdr:rowOff>9525</xdr:rowOff>
    </xdr:to>
    <xdr:pic>
      <xdr:nvPicPr>
        <xdr:cNvPr id="2049" name="Picture 1" descr="Federal Bureau of Prisons organization chart"/>
        <xdr:cNvPicPr>
          <a:picLocks noChangeAspect="1" noChangeArrowheads="1"/>
        </xdr:cNvPicPr>
      </xdr:nvPicPr>
      <xdr:blipFill>
        <a:blip xmlns:r="http://schemas.openxmlformats.org/officeDocument/2006/relationships" r:embed="rId1" cstate="print"/>
        <a:srcRect/>
        <a:stretch>
          <a:fillRect/>
        </a:stretch>
      </xdr:blipFill>
      <xdr:spPr bwMode="auto">
        <a:xfrm>
          <a:off x="1447800" y="495300"/>
          <a:ext cx="6829425" cy="52197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BOP00291\LOCALS~1\Temp\XPgrpwise\B&amp;F%202012%20Cong%20Exhibit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 Organization Chart"/>
      <sheetName val="B. Summary of Requirements "/>
      <sheetName val="D. Res by DOJ Strategic Goals "/>
      <sheetName val="E. ATB Justification"/>
      <sheetName val="F. 2010 Crosswalk"/>
      <sheetName val="I. Permanent Positions"/>
      <sheetName val="K. Summary by Grade"/>
      <sheetName val="L. Summary by Object Class"/>
      <sheetName val="N. SOC"/>
      <sheetName val="O. Status of Construction"/>
      <sheetName val="P. Waterfall"/>
    </sheetNames>
    <sheetDataSet>
      <sheetData sheetId="0" refreshError="1"/>
      <sheetData sheetId="1">
        <row r="4">
          <cell r="A4" t="str">
            <v>Federal Prison System</v>
          </cell>
        </row>
        <row r="5">
          <cell r="A5" t="str">
            <v>Buildings and Facilities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3">
    <pageSetUpPr fitToPage="1"/>
  </sheetPr>
  <dimension ref="A1:O29"/>
  <sheetViews>
    <sheetView tabSelected="1" view="pageBreakPreview" zoomScale="60" zoomScaleNormal="75" workbookViewId="0">
      <selection activeCell="H37" sqref="H37"/>
    </sheetView>
  </sheetViews>
  <sheetFormatPr defaultRowHeight="15"/>
  <cols>
    <col min="14" max="14" width="1.5546875" style="88" customWidth="1"/>
  </cols>
  <sheetData>
    <row r="1" spans="1:15" ht="20.25">
      <c r="A1" s="118" t="s">
        <v>57</v>
      </c>
      <c r="N1" s="325" t="s">
        <v>73</v>
      </c>
      <c r="O1" s="171"/>
    </row>
    <row r="2" spans="1:15" ht="39" customHeight="1">
      <c r="N2" s="325" t="s">
        <v>73</v>
      </c>
      <c r="O2" s="171"/>
    </row>
    <row r="3" spans="1:15">
      <c r="N3" s="325" t="s">
        <v>73</v>
      </c>
      <c r="O3" s="171"/>
    </row>
    <row r="4" spans="1:15">
      <c r="N4" s="325" t="s">
        <v>73</v>
      </c>
      <c r="O4" s="171"/>
    </row>
    <row r="5" spans="1:15">
      <c r="N5" s="325" t="s">
        <v>73</v>
      </c>
      <c r="O5" s="171"/>
    </row>
    <row r="6" spans="1:15">
      <c r="N6" s="325" t="s">
        <v>73</v>
      </c>
      <c r="O6" s="171"/>
    </row>
    <row r="7" spans="1:15">
      <c r="E7" s="172"/>
      <c r="N7" s="325" t="s">
        <v>73</v>
      </c>
      <c r="O7" s="171"/>
    </row>
    <row r="8" spans="1:15">
      <c r="N8" s="325" t="s">
        <v>73</v>
      </c>
      <c r="O8" s="171"/>
    </row>
    <row r="9" spans="1:15">
      <c r="N9" s="325" t="s">
        <v>73</v>
      </c>
      <c r="O9" s="171"/>
    </row>
    <row r="10" spans="1:15">
      <c r="N10" s="325" t="s">
        <v>73</v>
      </c>
      <c r="O10" s="171"/>
    </row>
    <row r="11" spans="1:15">
      <c r="N11" s="325" t="s">
        <v>73</v>
      </c>
      <c r="O11" s="171"/>
    </row>
    <row r="12" spans="1:15">
      <c r="N12" s="325" t="s">
        <v>73</v>
      </c>
      <c r="O12" s="171"/>
    </row>
    <row r="13" spans="1:15">
      <c r="N13" s="325" t="s">
        <v>73</v>
      </c>
      <c r="O13" s="171"/>
    </row>
    <row r="14" spans="1:15">
      <c r="N14" s="325" t="s">
        <v>73</v>
      </c>
      <c r="O14" s="171"/>
    </row>
    <row r="15" spans="1:15">
      <c r="N15" s="325" t="s">
        <v>73</v>
      </c>
      <c r="O15" s="171"/>
    </row>
    <row r="16" spans="1:15">
      <c r="N16" s="325" t="s">
        <v>73</v>
      </c>
      <c r="O16" s="171"/>
    </row>
    <row r="17" spans="1:15">
      <c r="N17" s="325" t="s">
        <v>73</v>
      </c>
      <c r="O17" s="171"/>
    </row>
    <row r="18" spans="1:15">
      <c r="N18" s="325" t="s">
        <v>73</v>
      </c>
      <c r="O18" s="171"/>
    </row>
    <row r="19" spans="1:15">
      <c r="N19" s="325" t="s">
        <v>73</v>
      </c>
      <c r="O19" s="171"/>
    </row>
    <row r="20" spans="1:15">
      <c r="N20" s="325" t="s">
        <v>73</v>
      </c>
      <c r="O20" s="171"/>
    </row>
    <row r="21" spans="1:15">
      <c r="N21" s="325" t="s">
        <v>73</v>
      </c>
      <c r="O21" s="171"/>
    </row>
    <row r="22" spans="1:15">
      <c r="N22" s="325" t="s">
        <v>73</v>
      </c>
      <c r="O22" s="171"/>
    </row>
    <row r="23" spans="1:15">
      <c r="N23" s="325" t="s">
        <v>73</v>
      </c>
      <c r="O23" s="171"/>
    </row>
    <row r="24" spans="1:15">
      <c r="N24" s="325" t="s">
        <v>73</v>
      </c>
      <c r="O24" s="171"/>
    </row>
    <row r="25" spans="1:15">
      <c r="N25" s="325" t="s">
        <v>73</v>
      </c>
      <c r="O25" s="171"/>
    </row>
    <row r="26" spans="1:15">
      <c r="N26" s="325" t="s">
        <v>73</v>
      </c>
      <c r="O26" s="171"/>
    </row>
    <row r="27" spans="1:15">
      <c r="N27" s="325" t="s">
        <v>73</v>
      </c>
      <c r="O27" s="171"/>
    </row>
    <row r="28" spans="1:15">
      <c r="N28" s="325" t="s">
        <v>73</v>
      </c>
      <c r="O28" s="171"/>
    </row>
    <row r="29" spans="1:15">
      <c r="A29" s="608"/>
      <c r="B29" s="609"/>
      <c r="C29" s="609"/>
      <c r="D29" s="609"/>
      <c r="E29" s="609"/>
      <c r="F29" s="609"/>
      <c r="G29" s="609"/>
      <c r="H29" s="609"/>
      <c r="I29" s="609"/>
      <c r="J29" s="609"/>
      <c r="K29" s="609"/>
      <c r="L29" s="609"/>
      <c r="M29" s="609"/>
      <c r="N29" s="325" t="s">
        <v>16</v>
      </c>
      <c r="O29" s="171"/>
    </row>
  </sheetData>
  <mergeCells count="1">
    <mergeCell ref="A29:M29"/>
  </mergeCells>
  <phoneticPr fontId="0" type="noConversion"/>
  <printOptions horizontalCentered="1"/>
  <pageMargins left="0.75" right="0.75" top="1" bottom="1" header="0.5" footer="0.5"/>
  <pageSetup scale="86"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dimension ref="A1:F41"/>
  <sheetViews>
    <sheetView view="pageBreakPreview" zoomScale="60" zoomScaleNormal="100" workbookViewId="0">
      <selection activeCell="A40" sqref="A40"/>
    </sheetView>
  </sheetViews>
  <sheetFormatPr defaultRowHeight="15"/>
  <cols>
    <col min="1" max="1" width="87.44140625" customWidth="1"/>
    <col min="2" max="3" width="9.77734375" customWidth="1"/>
    <col min="4" max="4" width="13.77734375" customWidth="1"/>
    <col min="5" max="5" width="2.77734375" customWidth="1"/>
  </cols>
  <sheetData>
    <row r="1" spans="1:6" ht="15.75">
      <c r="A1" s="236" t="s">
        <v>258</v>
      </c>
      <c r="B1" s="211"/>
      <c r="C1" s="211"/>
      <c r="D1" s="211"/>
      <c r="E1" s="321" t="s">
        <v>73</v>
      </c>
      <c r="F1" s="171"/>
    </row>
    <row r="2" spans="1:6" ht="15.75">
      <c r="A2" s="280" t="s">
        <v>158</v>
      </c>
      <c r="B2" s="280"/>
      <c r="C2" s="280"/>
      <c r="D2" s="256"/>
      <c r="E2" s="321" t="s">
        <v>73</v>
      </c>
      <c r="F2" s="171"/>
    </row>
    <row r="3" spans="1:6" ht="15.75">
      <c r="A3" s="280" t="s">
        <v>6</v>
      </c>
      <c r="B3" s="280"/>
      <c r="C3" s="280"/>
      <c r="D3" s="256"/>
      <c r="E3" s="321" t="s">
        <v>73</v>
      </c>
      <c r="F3" s="171"/>
    </row>
    <row r="4" spans="1:6" ht="15.75">
      <c r="A4" s="280" t="s">
        <v>5</v>
      </c>
      <c r="B4" s="280"/>
      <c r="C4" s="280"/>
      <c r="D4" s="256"/>
      <c r="E4" s="321" t="s">
        <v>73</v>
      </c>
      <c r="F4" s="171"/>
    </row>
    <row r="5" spans="1:6" ht="15.75">
      <c r="A5" s="280" t="s">
        <v>77</v>
      </c>
      <c r="B5" s="280"/>
      <c r="C5" s="280"/>
      <c r="D5" s="256"/>
      <c r="E5" s="321" t="s">
        <v>73</v>
      </c>
      <c r="F5" s="171"/>
    </row>
    <row r="6" spans="1:6" ht="16.5" thickBot="1">
      <c r="A6" s="256"/>
      <c r="B6" s="256"/>
      <c r="C6" s="256"/>
      <c r="D6" s="257"/>
      <c r="E6" s="321" t="s">
        <v>73</v>
      </c>
      <c r="F6" s="171"/>
    </row>
    <row r="7" spans="1:6" ht="16.5" thickBot="1">
      <c r="A7" s="258"/>
      <c r="B7" s="259" t="s">
        <v>63</v>
      </c>
      <c r="C7" s="259" t="s">
        <v>26</v>
      </c>
      <c r="D7" s="260" t="s">
        <v>65</v>
      </c>
      <c r="E7" s="321" t="s">
        <v>73</v>
      </c>
      <c r="F7" s="171"/>
    </row>
    <row r="8" spans="1:6" ht="15.75">
      <c r="A8" s="258"/>
      <c r="B8" s="258"/>
      <c r="C8" s="258"/>
      <c r="D8" s="261"/>
      <c r="E8" s="321" t="s">
        <v>73</v>
      </c>
      <c r="F8" s="171"/>
    </row>
    <row r="9" spans="1:6" ht="15.75">
      <c r="A9" s="262" t="s">
        <v>301</v>
      </c>
      <c r="B9" s="263">
        <v>284</v>
      </c>
      <c r="C9" s="263">
        <v>268</v>
      </c>
      <c r="D9" s="332">
        <v>99155</v>
      </c>
      <c r="E9" s="321" t="s">
        <v>73</v>
      </c>
      <c r="F9" s="171"/>
    </row>
    <row r="10" spans="1:6" ht="15.75">
      <c r="A10" s="262"/>
      <c r="B10" s="263"/>
      <c r="C10" s="263"/>
      <c r="D10" s="332"/>
      <c r="E10" s="321"/>
      <c r="F10" s="171"/>
    </row>
    <row r="11" spans="1:6" ht="15.75">
      <c r="A11" s="264"/>
      <c r="B11" s="264"/>
      <c r="C11" s="264"/>
      <c r="D11" s="265"/>
      <c r="E11" s="321" t="s">
        <v>73</v>
      </c>
      <c r="F11" s="171"/>
    </row>
    <row r="12" spans="1:6" ht="15.75">
      <c r="A12" s="266" t="s">
        <v>78</v>
      </c>
      <c r="B12" s="267"/>
      <c r="C12" s="267"/>
      <c r="D12" s="265"/>
      <c r="E12" s="321" t="s">
        <v>73</v>
      </c>
      <c r="F12" s="171"/>
    </row>
    <row r="13" spans="1:6" ht="15.75">
      <c r="A13" s="588" t="s">
        <v>280</v>
      </c>
      <c r="B13" s="267"/>
      <c r="C13" s="267"/>
      <c r="D13" s="265"/>
      <c r="E13" s="321"/>
      <c r="F13" s="171"/>
    </row>
    <row r="14" spans="1:6" ht="15.75">
      <c r="A14" s="266" t="s">
        <v>218</v>
      </c>
      <c r="B14" s="267"/>
      <c r="C14" s="267"/>
      <c r="D14" s="265"/>
      <c r="E14" s="321" t="s">
        <v>73</v>
      </c>
      <c r="F14" s="171"/>
    </row>
    <row r="15" spans="1:6" ht="15.75">
      <c r="A15" s="331" t="s">
        <v>281</v>
      </c>
      <c r="B15" s="267">
        <v>0</v>
      </c>
      <c r="C15" s="267">
        <v>0</v>
      </c>
      <c r="D15" s="265">
        <v>185</v>
      </c>
      <c r="E15" s="321"/>
      <c r="F15" s="171"/>
    </row>
    <row r="16" spans="1:6" ht="15.75">
      <c r="A16" s="331" t="s">
        <v>219</v>
      </c>
      <c r="B16" s="267">
        <v>0</v>
      </c>
      <c r="C16" s="267">
        <v>0</v>
      </c>
      <c r="D16" s="275">
        <v>-79</v>
      </c>
      <c r="E16" s="321"/>
      <c r="F16" s="171"/>
    </row>
    <row r="17" spans="1:6" ht="15.75">
      <c r="A17" s="331" t="s">
        <v>160</v>
      </c>
      <c r="B17" s="267">
        <v>0</v>
      </c>
      <c r="C17" s="267">
        <v>0</v>
      </c>
      <c r="D17" s="268">
        <v>89</v>
      </c>
      <c r="E17" s="321" t="s">
        <v>73</v>
      </c>
      <c r="F17" s="171"/>
    </row>
    <row r="18" spans="1:6" ht="15.75">
      <c r="A18" s="331" t="s">
        <v>217</v>
      </c>
      <c r="B18" s="267">
        <v>0</v>
      </c>
      <c r="C18" s="267">
        <v>0</v>
      </c>
      <c r="D18" s="268">
        <v>44</v>
      </c>
      <c r="E18" s="321"/>
      <c r="F18" s="171"/>
    </row>
    <row r="19" spans="1:6" ht="15.75">
      <c r="A19" s="304" t="s">
        <v>220</v>
      </c>
      <c r="B19" s="270">
        <f>SUM(B15:B18)</f>
        <v>0</v>
      </c>
      <c r="C19" s="270">
        <f>SUM(C15:C18)</f>
        <v>0</v>
      </c>
      <c r="D19" s="271">
        <f>SUM(D15:D18)</f>
        <v>239</v>
      </c>
      <c r="E19" s="321" t="s">
        <v>73</v>
      </c>
      <c r="F19" s="171"/>
    </row>
    <row r="20" spans="1:6" ht="15.75">
      <c r="A20" s="267"/>
      <c r="B20" s="267"/>
      <c r="C20" s="267"/>
      <c r="D20" s="268"/>
      <c r="E20" s="321" t="s">
        <v>73</v>
      </c>
      <c r="F20" s="171"/>
    </row>
    <row r="21" spans="1:6" ht="15.75">
      <c r="A21" s="266" t="s">
        <v>141</v>
      </c>
      <c r="B21" s="267"/>
      <c r="C21" s="267"/>
      <c r="D21" s="268"/>
      <c r="E21" s="321" t="s">
        <v>73</v>
      </c>
      <c r="F21" s="171"/>
    </row>
    <row r="22" spans="1:6" ht="15.75">
      <c r="A22" s="331" t="s">
        <v>221</v>
      </c>
      <c r="B22" s="272">
        <v>-9</v>
      </c>
      <c r="C22" s="272">
        <v>-12</v>
      </c>
      <c r="D22" s="265">
        <v>0</v>
      </c>
      <c r="E22" s="321" t="s">
        <v>73</v>
      </c>
      <c r="F22" s="171"/>
    </row>
    <row r="23" spans="1:6" ht="15.75">
      <c r="A23" s="331" t="s">
        <v>225</v>
      </c>
      <c r="B23" s="272"/>
      <c r="C23" s="272"/>
      <c r="D23" s="265"/>
      <c r="E23" s="321"/>
      <c r="F23" s="171"/>
    </row>
    <row r="24" spans="1:6" ht="15.75">
      <c r="A24" s="267" t="s">
        <v>79</v>
      </c>
      <c r="B24" s="273">
        <f>SUM(B22:B22)</f>
        <v>-9</v>
      </c>
      <c r="C24" s="273">
        <f>SUM(C22:C22)</f>
        <v>-12</v>
      </c>
      <c r="D24" s="274">
        <f>SUM(D22:D22)</f>
        <v>0</v>
      </c>
      <c r="E24" s="321" t="s">
        <v>73</v>
      </c>
      <c r="F24" s="171"/>
    </row>
    <row r="25" spans="1:6" ht="15.75">
      <c r="A25" s="267"/>
      <c r="B25" s="267"/>
      <c r="C25" s="267"/>
      <c r="D25" s="265"/>
      <c r="E25" s="321" t="s">
        <v>73</v>
      </c>
      <c r="F25" s="171"/>
    </row>
    <row r="26" spans="1:6" ht="15.75">
      <c r="A26" s="266" t="s">
        <v>80</v>
      </c>
      <c r="B26" s="272">
        <f>SUM(B19+B24)</f>
        <v>-9</v>
      </c>
      <c r="C26" s="272">
        <f>SUM(C19+C24)</f>
        <v>-12</v>
      </c>
      <c r="D26" s="275">
        <f>SUM(D19+D24)</f>
        <v>239</v>
      </c>
      <c r="E26" s="321" t="s">
        <v>73</v>
      </c>
      <c r="F26" s="171"/>
    </row>
    <row r="27" spans="1:6" ht="16.5" thickBot="1">
      <c r="A27" s="267"/>
      <c r="B27" s="267"/>
      <c r="C27" s="267"/>
      <c r="D27" s="269"/>
      <c r="E27" s="321" t="s">
        <v>73</v>
      </c>
      <c r="F27" s="171"/>
    </row>
    <row r="28" spans="1:6" ht="16.5" thickBot="1">
      <c r="A28" s="276" t="s">
        <v>159</v>
      </c>
      <c r="B28" s="423">
        <f>SUM(B9+B26)</f>
        <v>275</v>
      </c>
      <c r="C28" s="423">
        <f>SUM(C9+C26)</f>
        <v>256</v>
      </c>
      <c r="D28" s="424">
        <f>SUM(D9+D26)</f>
        <v>99394</v>
      </c>
      <c r="E28" s="321" t="s">
        <v>73</v>
      </c>
      <c r="F28" s="171"/>
    </row>
    <row r="29" spans="1:6" ht="15.75">
      <c r="A29" s="261"/>
      <c r="B29" s="261"/>
      <c r="C29" s="261"/>
      <c r="D29" s="277"/>
      <c r="E29" s="321" t="s">
        <v>73</v>
      </c>
      <c r="F29" s="171"/>
    </row>
    <row r="30" spans="1:6" ht="15.75">
      <c r="A30" s="304" t="s">
        <v>132</v>
      </c>
      <c r="B30" s="269">
        <v>0</v>
      </c>
      <c r="C30" s="269">
        <v>0</v>
      </c>
      <c r="D30" s="278">
        <v>0</v>
      </c>
      <c r="E30" s="321" t="s">
        <v>73</v>
      </c>
      <c r="F30" s="171"/>
    </row>
    <row r="31" spans="1:6" ht="16.5" thickBot="1">
      <c r="A31" s="279"/>
      <c r="B31" s="279"/>
      <c r="C31" s="279"/>
      <c r="D31" s="278"/>
      <c r="E31" s="321" t="s">
        <v>73</v>
      </c>
      <c r="F31" s="171"/>
    </row>
    <row r="32" spans="1:6" ht="16.5" thickBot="1">
      <c r="A32" s="327" t="s">
        <v>226</v>
      </c>
      <c r="B32" s="328">
        <f>SUM(B28+B30)</f>
        <v>275</v>
      </c>
      <c r="C32" s="328">
        <f>SUM(C28+C30)</f>
        <v>256</v>
      </c>
      <c r="D32" s="419">
        <f>SUM(D28+D30)</f>
        <v>99394</v>
      </c>
      <c r="E32" s="321" t="s">
        <v>16</v>
      </c>
      <c r="F32" s="171"/>
    </row>
    <row r="33" spans="1:4" ht="15.75">
      <c r="A33" s="414"/>
      <c r="B33" s="211"/>
      <c r="C33" s="414"/>
      <c r="D33" s="414"/>
    </row>
    <row r="34" spans="1:4" ht="15.75">
      <c r="A34" s="416" t="s">
        <v>222</v>
      </c>
      <c r="B34" s="417">
        <v>0</v>
      </c>
      <c r="C34" s="416">
        <v>0</v>
      </c>
      <c r="D34" s="418">
        <v>-35000</v>
      </c>
    </row>
    <row r="35" spans="1:4">
      <c r="A35" s="415"/>
      <c r="B35" s="415"/>
      <c r="C35" s="415"/>
      <c r="D35" s="415"/>
    </row>
    <row r="36" spans="1:4" ht="16.5" thickBot="1">
      <c r="A36" s="420" t="s">
        <v>223</v>
      </c>
      <c r="B36" s="421">
        <f>SUM(B32:B34)</f>
        <v>275</v>
      </c>
      <c r="C36" s="421">
        <f>SUM(C32:C34)</f>
        <v>256</v>
      </c>
      <c r="D36" s="422">
        <f>SUM(D32:D34)</f>
        <v>64394</v>
      </c>
    </row>
    <row r="39" spans="1:4">
      <c r="A39" s="413" t="s">
        <v>312</v>
      </c>
    </row>
    <row r="40" spans="1:4">
      <c r="A40" s="413" t="s">
        <v>271</v>
      </c>
    </row>
    <row r="41" spans="1:4">
      <c r="A41" s="425" t="s">
        <v>270</v>
      </c>
    </row>
  </sheetData>
  <phoneticPr fontId="37" type="noConversion"/>
  <printOptions horizontalCentered="1"/>
  <pageMargins left="0.75" right="0.75" top="1" bottom="1" header="0.5" footer="0.5"/>
  <pageSetup scale="67" orientation="landscape" r:id="rId1"/>
  <headerFooter alignWithMargins="0">
    <oddFooter>&amp;CExhibit N - Summary of Change</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B176"/>
  <sheetViews>
    <sheetView view="pageBreakPreview" topLeftCell="A95" zoomScale="60" zoomScaleNormal="100" workbookViewId="0">
      <selection activeCell="E81" sqref="E81"/>
    </sheetView>
  </sheetViews>
  <sheetFormatPr defaultRowHeight="15"/>
  <cols>
    <col min="1" max="1" width="1.109375" customWidth="1"/>
    <col min="2" max="2" width="37.21875" customWidth="1"/>
    <col min="3" max="3" width="7" customWidth="1"/>
    <col min="4" max="4" width="2.44140625" customWidth="1"/>
    <col min="6" max="6" width="4.5546875" customWidth="1"/>
    <col min="8" max="8" width="3.33203125" customWidth="1"/>
    <col min="10" max="10" width="3.44140625" customWidth="1"/>
    <col min="13" max="13" width="13" customWidth="1"/>
    <col min="14" max="14" width="33.88671875" customWidth="1"/>
    <col min="16" max="16" width="2.44140625" customWidth="1"/>
  </cols>
  <sheetData>
    <row r="1" spans="1:28" ht="15.75">
      <c r="A1" s="134"/>
      <c r="B1" s="202" t="s">
        <v>257</v>
      </c>
      <c r="C1" s="134"/>
      <c r="D1" s="134"/>
      <c r="E1" s="134"/>
      <c r="F1" s="188"/>
      <c r="G1" s="189"/>
      <c r="H1" s="188"/>
      <c r="I1" s="188"/>
      <c r="J1" s="190" t="s">
        <v>139</v>
      </c>
      <c r="K1" s="188"/>
      <c r="L1" s="188"/>
      <c r="M1" s="188"/>
      <c r="N1" s="188"/>
      <c r="O1" s="188"/>
      <c r="P1" s="321" t="s">
        <v>73</v>
      </c>
      <c r="Q1" s="171"/>
      <c r="R1" s="172"/>
      <c r="S1" s="172"/>
      <c r="T1" s="171"/>
      <c r="U1" s="171"/>
      <c r="V1" s="171"/>
      <c r="W1" s="171"/>
      <c r="X1" s="171"/>
      <c r="Y1" s="171"/>
      <c r="Z1" s="171"/>
      <c r="AA1" s="171"/>
      <c r="AB1" s="171"/>
    </row>
    <row r="2" spans="1:28" ht="15.75">
      <c r="A2" s="134"/>
      <c r="B2" s="196" t="s">
        <v>138</v>
      </c>
      <c r="C2" s="197"/>
      <c r="D2" s="197"/>
      <c r="E2" s="197"/>
      <c r="F2" s="197"/>
      <c r="G2" s="197"/>
      <c r="H2" s="197"/>
      <c r="I2" s="197"/>
      <c r="J2" s="197"/>
      <c r="K2" s="197"/>
      <c r="L2" s="197"/>
      <c r="M2" s="187"/>
      <c r="N2" s="187"/>
      <c r="O2" s="187"/>
      <c r="P2" s="321" t="s">
        <v>73</v>
      </c>
      <c r="Q2" s="171"/>
      <c r="R2" s="172"/>
      <c r="S2" s="172"/>
      <c r="T2" s="171"/>
      <c r="U2" s="171"/>
      <c r="V2" s="171"/>
      <c r="W2" s="171"/>
      <c r="X2" s="171"/>
      <c r="Y2" s="171"/>
      <c r="Z2" s="171"/>
      <c r="AA2" s="171"/>
      <c r="AB2" s="171"/>
    </row>
    <row r="3" spans="1:28" ht="15.75">
      <c r="A3" s="134"/>
      <c r="B3" s="173"/>
      <c r="C3" s="173"/>
      <c r="D3" s="173"/>
      <c r="E3" s="173"/>
      <c r="F3" s="190" t="s">
        <v>81</v>
      </c>
      <c r="G3" s="188"/>
      <c r="H3" s="886" t="s">
        <v>82</v>
      </c>
      <c r="I3" s="887"/>
      <c r="J3" s="887"/>
      <c r="K3" s="887"/>
      <c r="L3" s="887"/>
      <c r="M3" s="191"/>
      <c r="N3" s="192"/>
      <c r="O3" s="188"/>
      <c r="P3" s="321" t="s">
        <v>73</v>
      </c>
      <c r="Q3" s="171"/>
      <c r="R3" s="172"/>
      <c r="S3" s="172"/>
      <c r="T3" s="171"/>
      <c r="U3" s="171"/>
      <c r="V3" s="171"/>
      <c r="W3" s="171"/>
      <c r="X3" s="171"/>
      <c r="Y3" s="171"/>
      <c r="Z3" s="171"/>
      <c r="AA3" s="171"/>
      <c r="AB3" s="171"/>
    </row>
    <row r="4" spans="1:28" ht="15.75">
      <c r="A4" s="134"/>
      <c r="B4" s="173"/>
      <c r="C4" s="173"/>
      <c r="D4" s="173"/>
      <c r="E4" s="173"/>
      <c r="F4" s="190"/>
      <c r="G4" s="188"/>
      <c r="H4" s="190"/>
      <c r="I4" s="188"/>
      <c r="J4" s="188"/>
      <c r="K4" s="188"/>
      <c r="L4" s="188"/>
      <c r="M4" s="191"/>
      <c r="N4" s="192"/>
      <c r="O4" s="188"/>
      <c r="P4" s="321" t="s">
        <v>73</v>
      </c>
      <c r="Q4" s="171"/>
      <c r="R4" s="172"/>
      <c r="S4" s="172"/>
      <c r="T4" s="171"/>
      <c r="U4" s="171"/>
      <c r="V4" s="171"/>
      <c r="W4" s="171"/>
      <c r="X4" s="171"/>
      <c r="Y4" s="171"/>
      <c r="Z4" s="171"/>
      <c r="AA4" s="171"/>
      <c r="AB4" s="171"/>
    </row>
    <row r="5" spans="1:28" ht="15.75">
      <c r="A5" s="134"/>
      <c r="B5" s="193" t="s">
        <v>262</v>
      </c>
      <c r="C5" s="510"/>
      <c r="D5" s="510"/>
      <c r="E5" s="511"/>
      <c r="F5" s="510"/>
      <c r="G5" s="511"/>
      <c r="H5" s="510"/>
      <c r="I5" s="510"/>
      <c r="J5" s="510"/>
      <c r="K5" s="510"/>
      <c r="L5" s="512"/>
      <c r="M5" s="512"/>
      <c r="N5" s="510"/>
      <c r="O5" s="510"/>
      <c r="P5" s="321"/>
      <c r="Q5" s="171"/>
      <c r="R5" s="172"/>
      <c r="S5" s="172"/>
      <c r="T5" s="171"/>
      <c r="U5" s="171"/>
      <c r="V5" s="171"/>
      <c r="W5" s="171"/>
      <c r="X5" s="171"/>
      <c r="Y5" s="171"/>
      <c r="Z5" s="171"/>
      <c r="AA5" s="171"/>
      <c r="AB5" s="171"/>
    </row>
    <row r="6" spans="1:28" ht="15.75">
      <c r="A6" s="134"/>
      <c r="B6" s="193" t="s">
        <v>259</v>
      </c>
      <c r="C6" s="510"/>
      <c r="D6" s="510"/>
      <c r="E6" s="511"/>
      <c r="F6" s="510"/>
      <c r="G6" s="511"/>
      <c r="H6" s="510"/>
      <c r="I6" s="510"/>
      <c r="J6" s="510"/>
      <c r="K6" s="510"/>
      <c r="L6" s="512"/>
      <c r="M6" s="512"/>
      <c r="N6" s="510"/>
      <c r="O6" s="510"/>
      <c r="P6" s="321"/>
      <c r="Q6" s="171"/>
      <c r="R6" s="172"/>
      <c r="S6" s="172"/>
      <c r="T6" s="171"/>
      <c r="U6" s="171"/>
      <c r="V6" s="171"/>
      <c r="W6" s="171"/>
      <c r="X6" s="171"/>
      <c r="Y6" s="171"/>
      <c r="Z6" s="171"/>
      <c r="AA6" s="171"/>
      <c r="AB6" s="171"/>
    </row>
    <row r="7" spans="1:28" ht="15.75">
      <c r="A7" s="134"/>
      <c r="B7" s="173"/>
      <c r="C7" s="173"/>
      <c r="D7" s="173"/>
      <c r="E7" s="173"/>
      <c r="F7" s="508"/>
      <c r="G7" s="509"/>
      <c r="H7" s="508"/>
      <c r="I7" s="509"/>
      <c r="J7" s="509"/>
      <c r="K7" s="509"/>
      <c r="L7" s="509"/>
      <c r="M7" s="191"/>
      <c r="N7" s="192"/>
      <c r="O7" s="509"/>
      <c r="P7" s="321"/>
      <c r="Q7" s="171"/>
      <c r="R7" s="172"/>
      <c r="S7" s="172"/>
      <c r="T7" s="171"/>
      <c r="U7" s="171"/>
      <c r="V7" s="171"/>
      <c r="W7" s="171"/>
      <c r="X7" s="171"/>
      <c r="Y7" s="171"/>
      <c r="Z7" s="171"/>
      <c r="AA7" s="171"/>
      <c r="AB7" s="171"/>
    </row>
    <row r="8" spans="1:28">
      <c r="A8" s="134"/>
      <c r="B8" s="134" t="s">
        <v>64</v>
      </c>
      <c r="C8" s="159"/>
      <c r="D8" s="170"/>
      <c r="E8" s="134"/>
      <c r="F8" s="134"/>
      <c r="G8" s="135"/>
      <c r="H8" s="134"/>
      <c r="I8" s="134"/>
      <c r="J8" s="134"/>
      <c r="K8" s="134"/>
      <c r="L8" s="134"/>
      <c r="M8" s="535" t="s">
        <v>232</v>
      </c>
      <c r="N8" s="535"/>
      <c r="O8" s="135"/>
      <c r="P8" s="321" t="s">
        <v>73</v>
      </c>
      <c r="Q8" s="171"/>
      <c r="R8" s="172"/>
      <c r="S8" s="172"/>
      <c r="T8" s="171"/>
      <c r="U8" s="171"/>
      <c r="V8" s="171"/>
      <c r="W8" s="171"/>
      <c r="X8" s="171"/>
      <c r="Y8" s="171"/>
      <c r="Z8" s="171"/>
      <c r="AA8" s="171"/>
      <c r="AB8" s="171"/>
    </row>
    <row r="9" spans="1:28">
      <c r="A9" s="134"/>
      <c r="B9" s="134"/>
      <c r="C9" s="134"/>
      <c r="D9" s="134"/>
      <c r="E9" s="135"/>
      <c r="F9" s="134"/>
      <c r="G9" s="135" t="s">
        <v>83</v>
      </c>
      <c r="H9" s="134"/>
      <c r="I9" s="135" t="s">
        <v>84</v>
      </c>
      <c r="J9" s="134"/>
      <c r="K9" s="134"/>
      <c r="L9" s="134"/>
      <c r="M9" s="154"/>
      <c r="N9" s="134"/>
      <c r="O9" s="135" t="s">
        <v>85</v>
      </c>
      <c r="P9" s="321" t="s">
        <v>73</v>
      </c>
      <c r="Q9" s="171"/>
      <c r="R9" s="172"/>
      <c r="S9" s="172"/>
      <c r="T9" s="171"/>
      <c r="U9" s="171"/>
      <c r="V9" s="171"/>
      <c r="W9" s="171"/>
      <c r="X9" s="171"/>
      <c r="Y9" s="171"/>
      <c r="Z9" s="171"/>
      <c r="AA9" s="171"/>
      <c r="AB9" s="171"/>
    </row>
    <row r="10" spans="1:28">
      <c r="A10" s="134"/>
      <c r="B10" s="134"/>
      <c r="C10" s="136" t="s">
        <v>86</v>
      </c>
      <c r="D10" s="136"/>
      <c r="E10" s="136"/>
      <c r="F10" s="134"/>
      <c r="G10" s="135" t="s">
        <v>87</v>
      </c>
      <c r="H10" s="134"/>
      <c r="I10" s="135" t="s">
        <v>88</v>
      </c>
      <c r="J10" s="135"/>
      <c r="K10" s="137" t="s">
        <v>89</v>
      </c>
      <c r="L10" s="134"/>
      <c r="M10" s="134"/>
      <c r="N10" s="134"/>
      <c r="O10" s="135" t="s">
        <v>90</v>
      </c>
      <c r="P10" s="321" t="s">
        <v>73</v>
      </c>
      <c r="Q10" s="171"/>
      <c r="R10" s="172"/>
      <c r="S10" s="172"/>
      <c r="T10" s="171"/>
      <c r="U10" s="171"/>
      <c r="V10" s="171"/>
      <c r="W10" s="171"/>
      <c r="X10" s="171"/>
      <c r="Y10" s="171"/>
      <c r="Z10" s="171"/>
      <c r="AA10" s="171"/>
      <c r="AB10" s="171"/>
    </row>
    <row r="11" spans="1:28">
      <c r="A11" s="134"/>
      <c r="B11" s="134"/>
      <c r="C11" s="136" t="s">
        <v>91</v>
      </c>
      <c r="D11" s="136"/>
      <c r="E11" s="136"/>
      <c r="F11" s="134"/>
      <c r="G11" s="533" t="s">
        <v>92</v>
      </c>
      <c r="H11" s="134"/>
      <c r="I11" s="534">
        <v>40543</v>
      </c>
      <c r="J11" s="138"/>
      <c r="K11" s="533" t="s">
        <v>93</v>
      </c>
      <c r="L11" s="134"/>
      <c r="M11" s="535" t="s">
        <v>142</v>
      </c>
      <c r="N11" s="154"/>
      <c r="O11" s="140" t="s">
        <v>93</v>
      </c>
      <c r="P11" s="321" t="s">
        <v>73</v>
      </c>
      <c r="Q11" s="171"/>
      <c r="R11" s="172"/>
      <c r="S11" s="172"/>
      <c r="T11" s="171"/>
      <c r="U11" s="171"/>
      <c r="V11" s="171"/>
      <c r="W11" s="171"/>
      <c r="X11" s="171"/>
      <c r="Y11" s="171"/>
      <c r="Z11" s="171"/>
      <c r="AA11" s="171"/>
      <c r="AB11" s="171"/>
    </row>
    <row r="12" spans="1:28" ht="15.75">
      <c r="A12" s="134"/>
      <c r="B12" s="536" t="s">
        <v>94</v>
      </c>
      <c r="C12" s="162"/>
      <c r="D12" s="162"/>
      <c r="E12" s="162" t="s">
        <v>64</v>
      </c>
      <c r="F12" s="134"/>
      <c r="G12" s="134"/>
      <c r="H12" s="134"/>
      <c r="I12" s="134"/>
      <c r="J12" s="134"/>
      <c r="K12" s="134"/>
      <c r="L12" s="134"/>
      <c r="M12" s="154"/>
      <c r="N12" s="134"/>
      <c r="O12" s="162"/>
      <c r="P12" s="321" t="s">
        <v>73</v>
      </c>
      <c r="Q12" s="171"/>
      <c r="R12" s="172"/>
      <c r="S12" s="172"/>
      <c r="T12" s="171"/>
      <c r="U12" s="171"/>
      <c r="V12" s="171"/>
      <c r="W12" s="171"/>
      <c r="X12" s="171"/>
      <c r="Y12" s="171"/>
      <c r="Z12" s="171"/>
      <c r="AA12" s="171"/>
      <c r="AB12" s="171"/>
    </row>
    <row r="13" spans="1:28">
      <c r="A13" s="134"/>
      <c r="B13" s="134"/>
      <c r="C13" s="134"/>
      <c r="D13" s="134"/>
      <c r="E13" s="175"/>
      <c r="F13" s="144"/>
      <c r="G13" s="142"/>
      <c r="H13" s="148"/>
      <c r="I13" s="143"/>
      <c r="J13" s="144"/>
      <c r="K13" s="145"/>
      <c r="L13" s="144"/>
      <c r="M13" s="134"/>
      <c r="N13" s="134"/>
      <c r="O13" s="176"/>
      <c r="P13" s="321" t="s">
        <v>73</v>
      </c>
      <c r="Q13" s="171"/>
      <c r="R13" s="172"/>
      <c r="S13" s="172"/>
      <c r="T13" s="171"/>
      <c r="U13" s="171"/>
      <c r="V13" s="171"/>
      <c r="W13" s="171"/>
      <c r="X13" s="171"/>
      <c r="Y13" s="171"/>
      <c r="Z13" s="171"/>
      <c r="AA13" s="171"/>
      <c r="AB13" s="171"/>
    </row>
    <row r="14" spans="1:28">
      <c r="A14" s="134"/>
      <c r="B14" s="134" t="s">
        <v>147</v>
      </c>
      <c r="C14" s="134">
        <v>2001</v>
      </c>
      <c r="D14" s="134"/>
      <c r="E14" s="350">
        <v>11930</v>
      </c>
      <c r="F14" s="144"/>
      <c r="G14" s="142">
        <v>265700</v>
      </c>
      <c r="H14" s="148"/>
      <c r="I14" s="143">
        <v>261121</v>
      </c>
      <c r="J14" s="144"/>
      <c r="K14" s="145">
        <v>38258</v>
      </c>
      <c r="L14" s="144"/>
      <c r="M14" s="134" t="s">
        <v>133</v>
      </c>
      <c r="N14" s="134"/>
      <c r="O14" s="177">
        <v>2010</v>
      </c>
      <c r="P14" s="321" t="s">
        <v>73</v>
      </c>
      <c r="Q14" s="171"/>
      <c r="R14" s="172"/>
      <c r="S14" s="172"/>
      <c r="T14" s="171"/>
      <c r="U14" s="171"/>
      <c r="V14" s="171"/>
      <c r="W14" s="171"/>
      <c r="X14" s="171"/>
      <c r="Y14" s="171"/>
      <c r="Z14" s="171"/>
      <c r="AA14" s="171"/>
      <c r="AB14" s="171"/>
    </row>
    <row r="15" spans="1:28">
      <c r="A15" s="134"/>
      <c r="B15" s="153"/>
      <c r="C15" s="134"/>
      <c r="D15" s="134"/>
      <c r="E15" s="146">
        <v>-3000</v>
      </c>
      <c r="F15" s="134"/>
      <c r="G15" s="148"/>
      <c r="H15" s="147"/>
      <c r="I15" s="148"/>
      <c r="J15" s="144"/>
      <c r="K15" s="149"/>
      <c r="L15" s="144"/>
      <c r="M15" s="134" t="s">
        <v>95</v>
      </c>
      <c r="N15" s="134"/>
      <c r="O15" s="134"/>
      <c r="P15" s="321" t="s">
        <v>73</v>
      </c>
      <c r="Q15" s="171"/>
      <c r="R15" s="172"/>
      <c r="S15" s="172"/>
      <c r="T15" s="171"/>
      <c r="U15" s="171"/>
      <c r="V15" s="171"/>
      <c r="W15" s="171"/>
      <c r="X15" s="171"/>
      <c r="Y15" s="171"/>
      <c r="Z15" s="171"/>
      <c r="AA15" s="171"/>
      <c r="AB15" s="171"/>
    </row>
    <row r="16" spans="1:28">
      <c r="A16" s="134"/>
      <c r="B16" s="134"/>
      <c r="C16" s="137">
        <v>2002</v>
      </c>
      <c r="D16" s="137"/>
      <c r="E16" s="146">
        <v>147000</v>
      </c>
      <c r="F16" s="134"/>
      <c r="G16" s="148"/>
      <c r="H16" s="147"/>
      <c r="I16" s="148"/>
      <c r="J16" s="144"/>
      <c r="K16" s="149"/>
      <c r="L16" s="144"/>
      <c r="M16" s="134" t="s">
        <v>96</v>
      </c>
      <c r="N16" s="134"/>
      <c r="O16" s="134"/>
      <c r="P16" s="321" t="s">
        <v>73</v>
      </c>
      <c r="Q16" s="171"/>
      <c r="R16" s="172"/>
      <c r="S16" s="172"/>
      <c r="T16" s="171"/>
      <c r="U16" s="171"/>
      <c r="V16" s="171"/>
      <c r="W16" s="171"/>
      <c r="X16" s="171"/>
      <c r="Y16" s="171"/>
      <c r="Z16" s="171"/>
      <c r="AA16" s="171"/>
      <c r="AB16" s="171"/>
    </row>
    <row r="17" spans="1:28">
      <c r="A17" s="134"/>
      <c r="B17" s="134"/>
      <c r="C17" s="137"/>
      <c r="D17" s="137"/>
      <c r="E17" s="146">
        <v>-5744</v>
      </c>
      <c r="F17" s="134"/>
      <c r="G17" s="148"/>
      <c r="H17" s="147"/>
      <c r="I17" s="148"/>
      <c r="J17" s="144"/>
      <c r="K17" s="149"/>
      <c r="L17" s="144"/>
      <c r="M17" s="134" t="s">
        <v>97</v>
      </c>
      <c r="N17" s="134"/>
      <c r="O17" s="134"/>
      <c r="P17" s="321" t="s">
        <v>73</v>
      </c>
      <c r="Q17" s="171"/>
      <c r="R17" s="172"/>
      <c r="S17" s="172"/>
      <c r="T17" s="171"/>
      <c r="U17" s="171"/>
      <c r="V17" s="171"/>
      <c r="W17" s="171"/>
      <c r="X17" s="171"/>
      <c r="Y17" s="171"/>
      <c r="Z17" s="171"/>
      <c r="AA17" s="171"/>
      <c r="AB17" s="171"/>
    </row>
    <row r="18" spans="1:28">
      <c r="A18" s="134"/>
      <c r="B18" s="134"/>
      <c r="C18" s="137">
        <v>2004</v>
      </c>
      <c r="D18" s="137"/>
      <c r="E18" s="146">
        <v>-51895</v>
      </c>
      <c r="F18" s="134"/>
      <c r="G18" s="148"/>
      <c r="H18" s="147"/>
      <c r="I18" s="148"/>
      <c r="J18" s="144"/>
      <c r="K18" s="149"/>
      <c r="L18" s="144"/>
      <c r="M18" s="134" t="s">
        <v>98</v>
      </c>
      <c r="N18" s="134"/>
      <c r="O18" s="134"/>
      <c r="P18" s="321" t="s">
        <v>73</v>
      </c>
      <c r="Q18" s="171"/>
      <c r="R18" s="172"/>
      <c r="S18" s="172"/>
      <c r="T18" s="171"/>
      <c r="U18" s="171"/>
      <c r="V18" s="171"/>
      <c r="W18" s="171"/>
      <c r="X18" s="171"/>
      <c r="Y18" s="171"/>
      <c r="Z18" s="171"/>
      <c r="AA18" s="171"/>
      <c r="AB18" s="171"/>
    </row>
    <row r="19" spans="1:28">
      <c r="A19" s="134"/>
      <c r="B19" s="134"/>
      <c r="C19" s="137"/>
      <c r="D19" s="137"/>
      <c r="E19" s="146">
        <v>3000</v>
      </c>
      <c r="F19" s="134"/>
      <c r="G19" s="148"/>
      <c r="H19" s="147"/>
      <c r="I19" s="148"/>
      <c r="J19" s="144"/>
      <c r="K19" s="149"/>
      <c r="L19" s="144"/>
      <c r="M19" s="134" t="s">
        <v>99</v>
      </c>
      <c r="N19" s="134"/>
      <c r="O19" s="134"/>
      <c r="P19" s="321" t="s">
        <v>73</v>
      </c>
      <c r="Q19" s="171"/>
      <c r="R19" s="172"/>
      <c r="S19" s="172"/>
      <c r="T19" s="171"/>
      <c r="U19" s="171"/>
      <c r="V19" s="171"/>
      <c r="W19" s="171"/>
      <c r="X19" s="171"/>
      <c r="Y19" s="171"/>
      <c r="Z19" s="171"/>
      <c r="AA19" s="171"/>
      <c r="AB19" s="171"/>
    </row>
    <row r="20" spans="1:28">
      <c r="A20" s="134"/>
      <c r="B20" s="134"/>
      <c r="C20" s="137">
        <v>2005</v>
      </c>
      <c r="D20" s="137"/>
      <c r="E20" s="146">
        <v>1900</v>
      </c>
      <c r="F20" s="134"/>
      <c r="G20" s="148"/>
      <c r="H20" s="147"/>
      <c r="I20" s="148"/>
      <c r="J20" s="144"/>
      <c r="K20" s="149"/>
      <c r="L20" s="144"/>
      <c r="M20" s="134" t="s">
        <v>148</v>
      </c>
      <c r="N20" s="134"/>
      <c r="O20" s="134"/>
      <c r="P20" s="321" t="s">
        <v>73</v>
      </c>
      <c r="Q20" s="171"/>
      <c r="R20" s="172"/>
      <c r="S20" s="172"/>
      <c r="T20" s="171"/>
      <c r="U20" s="171"/>
      <c r="V20" s="171"/>
      <c r="W20" s="171"/>
      <c r="X20" s="171"/>
      <c r="Y20" s="171"/>
      <c r="Z20" s="171"/>
      <c r="AA20" s="171"/>
      <c r="AB20" s="171"/>
    </row>
    <row r="21" spans="1:28">
      <c r="A21" s="134"/>
      <c r="B21" s="134"/>
      <c r="C21" s="137">
        <v>2006</v>
      </c>
      <c r="D21" s="137"/>
      <c r="E21" s="146">
        <v>4000</v>
      </c>
      <c r="F21" s="134"/>
      <c r="G21" s="148"/>
      <c r="H21" s="147"/>
      <c r="I21" s="148"/>
      <c r="J21" s="144"/>
      <c r="K21" s="149"/>
      <c r="L21" s="144"/>
      <c r="M21" s="134" t="s">
        <v>155</v>
      </c>
      <c r="N21" s="134"/>
      <c r="O21" s="134"/>
      <c r="P21" s="321" t="s">
        <v>73</v>
      </c>
      <c r="Q21" s="171"/>
      <c r="R21" s="172"/>
      <c r="S21" s="172"/>
      <c r="T21" s="171"/>
      <c r="U21" s="171"/>
      <c r="V21" s="171"/>
      <c r="W21" s="171"/>
      <c r="X21" s="171"/>
      <c r="Y21" s="171"/>
      <c r="Z21" s="171"/>
      <c r="AA21" s="171"/>
      <c r="AB21" s="171"/>
    </row>
    <row r="22" spans="1:28">
      <c r="A22" s="134"/>
      <c r="B22" s="134"/>
      <c r="C22" s="137">
        <v>2007</v>
      </c>
      <c r="D22" s="137"/>
      <c r="E22" s="146">
        <v>115000</v>
      </c>
      <c r="F22" s="134"/>
      <c r="G22" s="148"/>
      <c r="H22" s="147"/>
      <c r="I22" s="148"/>
      <c r="J22" s="144"/>
      <c r="K22" s="149"/>
      <c r="L22" s="144"/>
      <c r="M22" s="134" t="s">
        <v>152</v>
      </c>
      <c r="N22" s="134"/>
      <c r="O22" s="134"/>
      <c r="P22" s="321" t="s">
        <v>73</v>
      </c>
      <c r="Q22" s="171"/>
      <c r="R22" s="172"/>
      <c r="S22" s="172"/>
      <c r="T22" s="171"/>
      <c r="U22" s="171"/>
      <c r="V22" s="171"/>
      <c r="W22" s="171"/>
      <c r="X22" s="171"/>
      <c r="Y22" s="171"/>
      <c r="Z22" s="171"/>
      <c r="AA22" s="171"/>
      <c r="AB22" s="171"/>
    </row>
    <row r="23" spans="1:28">
      <c r="A23" s="134"/>
      <c r="B23" s="134"/>
      <c r="C23" s="137"/>
      <c r="D23" s="137"/>
      <c r="E23" s="146">
        <v>2000</v>
      </c>
      <c r="F23" s="134"/>
      <c r="G23" s="148"/>
      <c r="H23" s="147"/>
      <c r="I23" s="148"/>
      <c r="J23" s="144"/>
      <c r="K23" s="149"/>
      <c r="L23" s="144"/>
      <c r="M23" s="134" t="s">
        <v>302</v>
      </c>
      <c r="N23" s="134"/>
      <c r="O23" s="134"/>
      <c r="P23" s="321" t="s">
        <v>73</v>
      </c>
      <c r="Q23" s="171"/>
      <c r="R23" s="172"/>
      <c r="S23" s="172"/>
      <c r="T23" s="171"/>
      <c r="U23" s="171"/>
      <c r="V23" s="171"/>
      <c r="W23" s="171"/>
      <c r="X23" s="171"/>
      <c r="Y23" s="171"/>
      <c r="Z23" s="171"/>
      <c r="AA23" s="171"/>
      <c r="AB23" s="171"/>
    </row>
    <row r="24" spans="1:28">
      <c r="A24" s="134"/>
      <c r="B24" s="134"/>
      <c r="C24" s="137"/>
      <c r="D24" s="137"/>
      <c r="E24" s="146">
        <v>5050</v>
      </c>
      <c r="F24" s="134"/>
      <c r="G24" s="148"/>
      <c r="H24" s="147"/>
      <c r="I24" s="148"/>
      <c r="J24" s="144"/>
      <c r="K24" s="149"/>
      <c r="L24" s="144"/>
      <c r="M24" s="134" t="s">
        <v>231</v>
      </c>
      <c r="N24" s="134"/>
      <c r="O24" s="134"/>
      <c r="P24" s="321" t="s">
        <v>73</v>
      </c>
      <c r="Q24" s="171"/>
      <c r="R24" s="172"/>
      <c r="S24" s="172"/>
      <c r="T24" s="171"/>
      <c r="U24" s="171"/>
      <c r="V24" s="171"/>
      <c r="W24" s="171"/>
      <c r="X24" s="171"/>
      <c r="Y24" s="171"/>
      <c r="Z24" s="171"/>
      <c r="AA24" s="171"/>
      <c r="AB24" s="171"/>
    </row>
    <row r="25" spans="1:28">
      <c r="A25" s="134"/>
      <c r="B25" s="134"/>
      <c r="C25" s="137">
        <v>2008</v>
      </c>
      <c r="D25" s="137"/>
      <c r="E25" s="146">
        <v>2000</v>
      </c>
      <c r="F25" s="134"/>
      <c r="G25" s="148"/>
      <c r="H25" s="147"/>
      <c r="I25" s="148"/>
      <c r="J25" s="144"/>
      <c r="K25" s="149"/>
      <c r="L25" s="144"/>
      <c r="M25" s="134" t="s">
        <v>304</v>
      </c>
      <c r="N25" s="134"/>
      <c r="O25" s="134"/>
      <c r="P25" s="321" t="s">
        <v>73</v>
      </c>
      <c r="Q25" s="171"/>
      <c r="R25" s="172"/>
      <c r="S25" s="172"/>
      <c r="T25" s="171"/>
      <c r="U25" s="171"/>
      <c r="V25" s="171"/>
      <c r="W25" s="171"/>
      <c r="X25" s="171"/>
      <c r="Y25" s="171"/>
      <c r="Z25" s="171"/>
      <c r="AA25" s="171"/>
      <c r="AB25" s="171"/>
    </row>
    <row r="26" spans="1:28">
      <c r="A26" s="134"/>
      <c r="B26" s="134"/>
      <c r="C26" s="137"/>
      <c r="D26" s="137"/>
      <c r="E26" s="146">
        <v>3000</v>
      </c>
      <c r="F26" s="134"/>
      <c r="G26" s="148"/>
      <c r="H26" s="147"/>
      <c r="I26" s="148"/>
      <c r="J26" s="144"/>
      <c r="K26" s="149"/>
      <c r="L26" s="144"/>
      <c r="M26" s="134"/>
      <c r="N26" s="134"/>
      <c r="O26" s="134"/>
      <c r="P26" s="321" t="s">
        <v>73</v>
      </c>
      <c r="Q26" s="171"/>
      <c r="R26" s="172"/>
      <c r="S26" s="172"/>
      <c r="T26" s="171"/>
      <c r="U26" s="171"/>
      <c r="V26" s="171"/>
      <c r="W26" s="171"/>
      <c r="X26" s="171"/>
      <c r="Y26" s="171"/>
      <c r="Z26" s="171"/>
      <c r="AA26" s="171"/>
      <c r="AB26" s="171"/>
    </row>
    <row r="27" spans="1:28">
      <c r="A27" s="134"/>
      <c r="B27" s="134"/>
      <c r="C27" s="137"/>
      <c r="D27" s="137"/>
      <c r="E27" s="146">
        <v>2400</v>
      </c>
      <c r="F27" s="134"/>
      <c r="G27" s="148"/>
      <c r="H27" s="147"/>
      <c r="I27" s="148"/>
      <c r="J27" s="144"/>
      <c r="K27" s="149"/>
      <c r="L27" s="144"/>
      <c r="M27" s="134" t="s">
        <v>153</v>
      </c>
      <c r="N27" s="134"/>
      <c r="O27" s="134"/>
      <c r="P27" s="321" t="s">
        <v>73</v>
      </c>
      <c r="Q27" s="171"/>
      <c r="R27" s="172"/>
      <c r="S27" s="172"/>
      <c r="T27" s="171"/>
      <c r="U27" s="171"/>
      <c r="V27" s="171"/>
      <c r="W27" s="171"/>
      <c r="X27" s="171"/>
      <c r="Y27" s="171"/>
      <c r="Z27" s="171"/>
      <c r="AA27" s="171"/>
      <c r="AB27" s="171"/>
    </row>
    <row r="28" spans="1:28">
      <c r="A28" s="134"/>
      <c r="B28" s="134"/>
      <c r="C28" s="137">
        <v>2009</v>
      </c>
      <c r="D28" s="137"/>
      <c r="E28" s="146">
        <v>1590</v>
      </c>
      <c r="F28" s="134"/>
      <c r="G28" s="148"/>
      <c r="H28" s="147"/>
      <c r="I28" s="148"/>
      <c r="J28" s="144"/>
      <c r="K28" s="149"/>
      <c r="L28" s="144"/>
      <c r="M28" s="134"/>
      <c r="N28" s="134"/>
      <c r="O28" s="134"/>
      <c r="P28" s="321" t="s">
        <v>73</v>
      </c>
      <c r="Q28" s="171"/>
      <c r="R28" s="172"/>
      <c r="S28" s="172"/>
      <c r="T28" s="171"/>
      <c r="U28" s="171"/>
      <c r="V28" s="171"/>
      <c r="W28" s="171"/>
      <c r="X28" s="171"/>
      <c r="Y28" s="171"/>
      <c r="Z28" s="171"/>
      <c r="AA28" s="171"/>
      <c r="AB28" s="171"/>
    </row>
    <row r="29" spans="1:28">
      <c r="A29" s="134"/>
      <c r="B29" s="134"/>
      <c r="C29" s="137"/>
      <c r="D29" s="137"/>
      <c r="E29" s="537">
        <v>26000</v>
      </c>
      <c r="F29" s="134"/>
      <c r="G29" s="148"/>
      <c r="H29" s="147"/>
      <c r="I29" s="148"/>
      <c r="J29" s="144"/>
      <c r="K29" s="149"/>
      <c r="L29" s="144"/>
      <c r="M29" s="134" t="s">
        <v>193</v>
      </c>
      <c r="N29" s="134"/>
      <c r="O29" s="134"/>
      <c r="P29" s="321" t="s">
        <v>73</v>
      </c>
      <c r="Q29" s="171"/>
      <c r="R29" s="172"/>
      <c r="S29" s="172"/>
      <c r="T29" s="171"/>
      <c r="U29" s="171"/>
      <c r="V29" s="171"/>
      <c r="W29" s="171"/>
      <c r="X29" s="171"/>
      <c r="Y29" s="171"/>
      <c r="Z29" s="171"/>
      <c r="AA29" s="171"/>
      <c r="AB29" s="171"/>
    </row>
    <row r="30" spans="1:28">
      <c r="A30" s="134"/>
      <c r="B30" s="134"/>
      <c r="C30" s="137"/>
      <c r="D30" s="137"/>
      <c r="E30" s="146">
        <f>SUM(E14:E29)</f>
        <v>264231</v>
      </c>
      <c r="F30" s="134"/>
      <c r="G30" s="148"/>
      <c r="H30" s="147"/>
      <c r="I30" s="148"/>
      <c r="J30" s="144"/>
      <c r="K30" s="149"/>
      <c r="L30" s="144"/>
      <c r="M30" s="134"/>
      <c r="N30" s="134"/>
      <c r="O30" s="134"/>
      <c r="P30" s="321" t="s">
        <v>73</v>
      </c>
      <c r="Q30" s="171"/>
      <c r="R30" s="172"/>
      <c r="S30" s="172"/>
      <c r="T30" s="171"/>
      <c r="U30" s="171"/>
      <c r="V30" s="171"/>
      <c r="W30" s="171"/>
      <c r="X30" s="171"/>
      <c r="Y30" s="171"/>
      <c r="Z30" s="171"/>
      <c r="AA30" s="171"/>
      <c r="AB30" s="171"/>
    </row>
    <row r="31" spans="1:28">
      <c r="A31" s="134"/>
      <c r="B31" s="134"/>
      <c r="C31" s="137"/>
      <c r="D31" s="137"/>
      <c r="E31" s="146"/>
      <c r="F31" s="134"/>
      <c r="G31" s="148"/>
      <c r="H31" s="147"/>
      <c r="I31" s="148"/>
      <c r="J31" s="144"/>
      <c r="K31" s="149"/>
      <c r="L31" s="144"/>
      <c r="M31" s="134"/>
      <c r="N31" s="134"/>
      <c r="O31" s="134"/>
      <c r="P31" s="321"/>
      <c r="Q31" s="171"/>
      <c r="R31" s="172"/>
      <c r="S31" s="172"/>
      <c r="T31" s="171"/>
      <c r="U31" s="171"/>
      <c r="V31" s="171"/>
      <c r="W31" s="171"/>
      <c r="X31" s="171"/>
      <c r="Y31" s="171"/>
      <c r="Z31" s="171"/>
      <c r="AA31" s="171"/>
      <c r="AB31" s="171"/>
    </row>
    <row r="32" spans="1:28">
      <c r="A32" s="134"/>
      <c r="B32" s="134"/>
      <c r="C32" s="137"/>
      <c r="D32" s="137"/>
      <c r="E32" s="146"/>
      <c r="F32" s="134"/>
      <c r="G32" s="148"/>
      <c r="H32" s="147"/>
      <c r="I32" s="148"/>
      <c r="J32" s="144"/>
      <c r="K32" s="149"/>
      <c r="L32" s="144"/>
      <c r="M32" s="134"/>
      <c r="N32" s="134"/>
      <c r="O32" s="134"/>
      <c r="P32" s="321"/>
      <c r="Q32" s="171"/>
      <c r="R32" s="172"/>
      <c r="S32" s="172"/>
      <c r="T32" s="171"/>
      <c r="U32" s="171"/>
      <c r="V32" s="171"/>
      <c r="W32" s="171"/>
      <c r="X32" s="171"/>
      <c r="Y32" s="171"/>
      <c r="Z32" s="171"/>
      <c r="AA32" s="171"/>
      <c r="AB32" s="171"/>
    </row>
    <row r="33" spans="1:28">
      <c r="A33" s="134"/>
      <c r="B33" s="134"/>
      <c r="C33" s="137"/>
      <c r="D33" s="137"/>
      <c r="E33" s="137"/>
      <c r="F33" s="137"/>
      <c r="G33" s="137"/>
      <c r="H33" s="137"/>
      <c r="I33" s="137"/>
      <c r="J33" s="137"/>
      <c r="K33" s="137"/>
      <c r="L33" s="137"/>
      <c r="M33" s="137"/>
      <c r="N33" s="134"/>
      <c r="O33" s="134"/>
      <c r="P33" s="321" t="s">
        <v>73</v>
      </c>
      <c r="Q33" s="171"/>
      <c r="R33" s="172"/>
      <c r="S33" s="172"/>
      <c r="T33" s="171"/>
      <c r="U33" s="171"/>
      <c r="V33" s="171"/>
      <c r="W33" s="171"/>
      <c r="X33" s="171"/>
      <c r="Y33" s="171"/>
      <c r="Z33" s="171"/>
      <c r="AA33" s="171"/>
      <c r="AB33" s="171"/>
    </row>
    <row r="34" spans="1:28">
      <c r="A34" s="134"/>
      <c r="B34" s="134" t="s">
        <v>100</v>
      </c>
      <c r="C34" s="134">
        <v>2002</v>
      </c>
      <c r="D34" s="134"/>
      <c r="E34" s="146">
        <v>5000</v>
      </c>
      <c r="F34" s="134"/>
      <c r="G34" s="152">
        <v>275200</v>
      </c>
      <c r="H34" s="147"/>
      <c r="I34" s="148">
        <v>271240</v>
      </c>
      <c r="J34" s="144"/>
      <c r="K34" s="145">
        <v>39204</v>
      </c>
      <c r="L34" s="144"/>
      <c r="M34" s="134" t="s">
        <v>101</v>
      </c>
      <c r="N34" s="134"/>
      <c r="O34" s="134">
        <v>2011</v>
      </c>
      <c r="P34" s="321" t="s">
        <v>73</v>
      </c>
      <c r="Q34" s="171"/>
      <c r="R34" s="172"/>
      <c r="S34" s="172"/>
      <c r="T34" s="171"/>
      <c r="U34" s="171"/>
      <c r="V34" s="171"/>
      <c r="W34" s="171"/>
      <c r="X34" s="171"/>
      <c r="Y34" s="171"/>
      <c r="Z34" s="171"/>
      <c r="AA34" s="171"/>
      <c r="AB34" s="171"/>
    </row>
    <row r="35" spans="1:28">
      <c r="A35" s="134"/>
      <c r="B35" s="134"/>
      <c r="C35" s="134">
        <v>2003</v>
      </c>
      <c r="D35" s="134"/>
      <c r="E35" s="146">
        <v>20000</v>
      </c>
      <c r="F35" s="134"/>
      <c r="G35" s="148"/>
      <c r="H35" s="147"/>
      <c r="I35" s="148"/>
      <c r="J35" s="144"/>
      <c r="K35" s="149"/>
      <c r="L35" s="144"/>
      <c r="M35" s="134" t="s">
        <v>102</v>
      </c>
      <c r="N35" s="134"/>
      <c r="O35" s="134"/>
      <c r="P35" s="321" t="s">
        <v>73</v>
      </c>
      <c r="Q35" s="171"/>
      <c r="R35" s="172"/>
      <c r="S35" s="172"/>
      <c r="T35" s="171"/>
      <c r="U35" s="171"/>
      <c r="V35" s="171"/>
      <c r="W35" s="171"/>
      <c r="X35" s="171"/>
      <c r="Y35" s="171"/>
      <c r="Z35" s="171"/>
      <c r="AA35" s="171"/>
      <c r="AB35" s="171"/>
    </row>
    <row r="36" spans="1:28">
      <c r="A36" s="134"/>
      <c r="B36" s="134"/>
      <c r="C36" s="134">
        <v>2004</v>
      </c>
      <c r="D36" s="134"/>
      <c r="E36" s="146">
        <v>154500</v>
      </c>
      <c r="F36" s="134"/>
      <c r="G36" s="148"/>
      <c r="H36" s="147"/>
      <c r="I36" s="148"/>
      <c r="J36" s="144"/>
      <c r="K36" s="149"/>
      <c r="L36" s="144"/>
      <c r="M36" s="134" t="s">
        <v>103</v>
      </c>
      <c r="N36" s="134"/>
      <c r="O36" s="134"/>
      <c r="P36" s="321" t="s">
        <v>73</v>
      </c>
      <c r="Q36" s="171"/>
      <c r="R36" s="172"/>
      <c r="S36" s="172"/>
      <c r="T36" s="171"/>
      <c r="U36" s="171"/>
      <c r="V36" s="171"/>
      <c r="W36" s="171"/>
      <c r="X36" s="171"/>
      <c r="Y36" s="171"/>
      <c r="Z36" s="171"/>
      <c r="AA36" s="171"/>
      <c r="AB36" s="171"/>
    </row>
    <row r="37" spans="1:28">
      <c r="A37" s="134"/>
      <c r="B37" s="134"/>
      <c r="C37" s="134">
        <v>2007</v>
      </c>
      <c r="D37" s="134"/>
      <c r="E37" s="146">
        <v>80000</v>
      </c>
      <c r="F37" s="134"/>
      <c r="G37" s="148"/>
      <c r="H37" s="147"/>
      <c r="I37" s="148"/>
      <c r="J37" s="144"/>
      <c r="K37" s="149"/>
      <c r="L37" s="144"/>
      <c r="M37" s="134" t="s">
        <v>267</v>
      </c>
      <c r="N37" s="134"/>
      <c r="O37" s="134"/>
      <c r="P37" s="321" t="s">
        <v>73</v>
      </c>
      <c r="Q37" s="171"/>
      <c r="R37" s="172"/>
      <c r="S37" s="172"/>
      <c r="T37" s="171"/>
      <c r="U37" s="171"/>
      <c r="V37" s="171"/>
      <c r="W37" s="171"/>
      <c r="X37" s="171"/>
      <c r="Y37" s="171"/>
      <c r="Z37" s="171"/>
      <c r="AA37" s="171"/>
      <c r="AB37" s="171"/>
    </row>
    <row r="38" spans="1:28">
      <c r="A38" s="134"/>
      <c r="B38" s="134"/>
      <c r="C38" s="134">
        <v>2008</v>
      </c>
      <c r="D38" s="134"/>
      <c r="E38" s="146">
        <v>3000</v>
      </c>
      <c r="F38" s="134"/>
      <c r="G38" s="148"/>
      <c r="H38" s="147"/>
      <c r="I38" s="148"/>
      <c r="J38" s="144"/>
      <c r="K38" s="149"/>
      <c r="L38" s="144"/>
      <c r="M38" s="134" t="s">
        <v>268</v>
      </c>
      <c r="N38" s="134"/>
      <c r="O38" s="134"/>
      <c r="P38" s="321" t="s">
        <v>73</v>
      </c>
      <c r="Q38" s="171"/>
      <c r="R38" s="172"/>
      <c r="S38" s="172"/>
      <c r="T38" s="171"/>
      <c r="U38" s="171"/>
      <c r="V38" s="171"/>
      <c r="W38" s="171"/>
      <c r="X38" s="171"/>
      <c r="Y38" s="171"/>
      <c r="Z38" s="171"/>
      <c r="AA38" s="171"/>
      <c r="AB38" s="171"/>
    </row>
    <row r="39" spans="1:28">
      <c r="A39" s="134"/>
      <c r="B39" s="134"/>
      <c r="C39" s="134"/>
      <c r="D39" s="134"/>
      <c r="E39" s="146">
        <v>4000</v>
      </c>
      <c r="F39" s="134"/>
      <c r="G39" s="148"/>
      <c r="H39" s="147"/>
      <c r="I39" s="148"/>
      <c r="J39" s="144"/>
      <c r="K39" s="149"/>
      <c r="L39" s="144"/>
      <c r="M39" s="134" t="s">
        <v>269</v>
      </c>
      <c r="N39" s="134"/>
      <c r="O39" s="134"/>
      <c r="P39" s="321" t="s">
        <v>73</v>
      </c>
      <c r="Q39" s="171"/>
      <c r="R39" s="172"/>
      <c r="S39" s="172"/>
      <c r="T39" s="171"/>
      <c r="U39" s="171"/>
      <c r="V39" s="171"/>
      <c r="W39" s="171"/>
      <c r="X39" s="171"/>
      <c r="Y39" s="171"/>
      <c r="Z39" s="171"/>
      <c r="AA39" s="171"/>
      <c r="AB39" s="171"/>
    </row>
    <row r="40" spans="1:28">
      <c r="A40" s="134"/>
      <c r="B40" s="134"/>
      <c r="C40" s="134">
        <v>2009</v>
      </c>
      <c r="D40" s="134"/>
      <c r="E40" s="146">
        <v>4000</v>
      </c>
      <c r="F40" s="134"/>
      <c r="G40" s="148"/>
      <c r="H40" s="147"/>
      <c r="I40" s="148"/>
      <c r="J40" s="144"/>
      <c r="K40" s="149"/>
      <c r="L40" s="144"/>
      <c r="M40" s="134"/>
      <c r="N40" s="134"/>
      <c r="O40" s="134"/>
      <c r="P40" s="321"/>
      <c r="Q40" s="171"/>
      <c r="R40" s="172"/>
      <c r="S40" s="172"/>
      <c r="T40" s="171"/>
      <c r="U40" s="171"/>
      <c r="V40" s="171"/>
      <c r="W40" s="171"/>
      <c r="X40" s="171"/>
      <c r="Y40" s="171"/>
      <c r="Z40" s="171"/>
      <c r="AA40" s="171"/>
      <c r="AB40" s="171"/>
    </row>
    <row r="41" spans="1:28">
      <c r="A41" s="134"/>
      <c r="B41" s="134"/>
      <c r="C41" s="134">
        <v>2010</v>
      </c>
      <c r="D41" s="134"/>
      <c r="E41" s="537">
        <v>4700</v>
      </c>
      <c r="F41" s="134"/>
      <c r="G41" s="148"/>
      <c r="H41" s="147"/>
      <c r="I41" s="148"/>
      <c r="J41" s="144"/>
      <c r="K41" s="149"/>
      <c r="L41" s="144"/>
      <c r="M41" s="134"/>
      <c r="N41" s="134"/>
      <c r="O41" s="134"/>
      <c r="P41" s="321" t="s">
        <v>73</v>
      </c>
      <c r="Q41" s="171"/>
      <c r="R41" s="172"/>
      <c r="S41" s="172"/>
      <c r="T41" s="171"/>
      <c r="U41" s="171"/>
      <c r="V41" s="171"/>
      <c r="W41" s="171"/>
      <c r="X41" s="171"/>
      <c r="Y41" s="171"/>
      <c r="Z41" s="171"/>
      <c r="AA41" s="171"/>
      <c r="AB41" s="171"/>
    </row>
    <row r="42" spans="1:28">
      <c r="A42" s="134"/>
      <c r="B42" s="134"/>
      <c r="C42" s="134"/>
      <c r="D42" s="134"/>
      <c r="E42" s="146">
        <f>SUM(E33:E41)</f>
        <v>275200</v>
      </c>
      <c r="F42" s="134"/>
      <c r="G42" s="148"/>
      <c r="H42" s="147"/>
      <c r="I42" s="148"/>
      <c r="J42" s="144"/>
      <c r="K42" s="149"/>
      <c r="L42" s="144"/>
      <c r="M42" s="134"/>
      <c r="N42" s="134"/>
      <c r="O42" s="134"/>
      <c r="P42" s="321" t="s">
        <v>73</v>
      </c>
      <c r="Q42" s="171"/>
      <c r="R42" s="172"/>
      <c r="S42" s="172"/>
      <c r="T42" s="171"/>
      <c r="U42" s="171"/>
      <c r="V42" s="171"/>
      <c r="W42" s="171"/>
      <c r="X42" s="171"/>
      <c r="Y42" s="171"/>
      <c r="Z42" s="171"/>
      <c r="AA42" s="171"/>
      <c r="AB42" s="171"/>
    </row>
    <row r="43" spans="1:28">
      <c r="A43" s="134"/>
      <c r="B43" s="134"/>
      <c r="C43" s="134"/>
      <c r="D43" s="134"/>
      <c r="E43" s="146"/>
      <c r="F43" s="134"/>
      <c r="G43" s="148"/>
      <c r="H43" s="147"/>
      <c r="I43" s="148"/>
      <c r="J43" s="144"/>
      <c r="K43" s="149"/>
      <c r="L43" s="144"/>
      <c r="M43" s="134"/>
      <c r="N43" s="134"/>
      <c r="O43" s="134"/>
      <c r="P43" s="321"/>
      <c r="Q43" s="171"/>
      <c r="R43" s="172"/>
      <c r="S43" s="172"/>
      <c r="T43" s="171"/>
      <c r="U43" s="171"/>
      <c r="V43" s="171"/>
      <c r="W43" s="171"/>
      <c r="X43" s="171"/>
      <c r="Y43" s="171"/>
      <c r="Z43" s="171"/>
      <c r="AA43" s="171"/>
      <c r="AB43" s="171"/>
    </row>
    <row r="44" spans="1:28">
      <c r="A44" s="134"/>
      <c r="B44" s="134"/>
      <c r="C44" s="134"/>
      <c r="D44" s="134"/>
      <c r="E44" s="146"/>
      <c r="F44" s="134"/>
      <c r="G44" s="148"/>
      <c r="H44" s="147"/>
      <c r="I44" s="148"/>
      <c r="J44" s="144"/>
      <c r="K44" s="149"/>
      <c r="L44" s="144"/>
      <c r="M44" s="134"/>
      <c r="N44" s="134"/>
      <c r="O44" s="134"/>
      <c r="P44" s="321"/>
      <c r="Q44" s="171"/>
      <c r="R44" s="172"/>
      <c r="S44" s="172"/>
      <c r="T44" s="171"/>
      <c r="U44" s="171"/>
      <c r="V44" s="171"/>
      <c r="W44" s="171"/>
      <c r="X44" s="171"/>
      <c r="Y44" s="171"/>
      <c r="Z44" s="171"/>
      <c r="AA44" s="171"/>
      <c r="AB44" s="171"/>
    </row>
    <row r="45" spans="1:28">
      <c r="A45" s="134"/>
      <c r="B45" s="134" t="s">
        <v>194</v>
      </c>
      <c r="C45" s="134">
        <v>2011</v>
      </c>
      <c r="D45" s="134"/>
      <c r="E45" s="146"/>
      <c r="F45" s="134"/>
      <c r="G45" s="152">
        <v>170000</v>
      </c>
      <c r="H45" s="147"/>
      <c r="I45" s="148">
        <v>0</v>
      </c>
      <c r="J45" s="144"/>
      <c r="K45" s="149" t="s">
        <v>9</v>
      </c>
      <c r="L45" s="144"/>
      <c r="M45" s="134" t="s">
        <v>233</v>
      </c>
      <c r="N45" s="134"/>
      <c r="O45" s="134">
        <v>2011</v>
      </c>
      <c r="P45" s="321"/>
      <c r="Q45" s="171"/>
      <c r="R45" s="172"/>
      <c r="S45" s="172"/>
      <c r="T45" s="171"/>
      <c r="U45" s="171"/>
      <c r="V45" s="171"/>
      <c r="W45" s="171"/>
      <c r="X45" s="171"/>
      <c r="Y45" s="171"/>
      <c r="Z45" s="171"/>
      <c r="AA45" s="171"/>
      <c r="AB45" s="171"/>
    </row>
    <row r="46" spans="1:28">
      <c r="A46" s="134"/>
      <c r="B46" s="134"/>
      <c r="C46" s="154"/>
      <c r="D46" s="154"/>
      <c r="E46" s="155"/>
      <c r="F46" s="134"/>
      <c r="G46" s="147"/>
      <c r="H46" s="147"/>
      <c r="I46" s="147"/>
      <c r="J46" s="134"/>
      <c r="K46" s="134"/>
      <c r="L46" s="134"/>
      <c r="M46" s="154" t="s">
        <v>234</v>
      </c>
      <c r="N46" s="134"/>
      <c r="O46" s="134"/>
      <c r="P46" s="321" t="s">
        <v>73</v>
      </c>
      <c r="Q46" s="171"/>
      <c r="R46" s="172"/>
      <c r="S46" s="172"/>
      <c r="T46" s="171"/>
      <c r="U46" s="171"/>
      <c r="V46" s="171"/>
      <c r="W46" s="171"/>
      <c r="X46" s="171"/>
      <c r="Y46" s="171"/>
      <c r="Z46" s="171"/>
      <c r="AA46" s="171"/>
      <c r="AB46" s="171"/>
    </row>
    <row r="47" spans="1:28">
      <c r="A47" s="134"/>
      <c r="B47" s="134"/>
      <c r="C47" s="137"/>
      <c r="D47" s="137"/>
      <c r="E47" s="146"/>
      <c r="F47" s="134"/>
      <c r="G47" s="148"/>
      <c r="H47" s="147"/>
      <c r="I47" s="148"/>
      <c r="J47" s="144"/>
      <c r="K47" s="149"/>
      <c r="L47" s="144"/>
      <c r="M47" s="134"/>
      <c r="N47" s="134"/>
      <c r="O47" s="134"/>
      <c r="P47" s="321" t="s">
        <v>73</v>
      </c>
      <c r="Q47" s="171"/>
      <c r="R47" s="172"/>
      <c r="S47" s="172"/>
      <c r="T47" s="171"/>
      <c r="U47" s="171"/>
      <c r="V47" s="171"/>
      <c r="W47" s="171"/>
      <c r="X47" s="171"/>
      <c r="Y47" s="171"/>
      <c r="Z47" s="171"/>
      <c r="AA47" s="171"/>
      <c r="AB47" s="171"/>
    </row>
    <row r="48" spans="1:28">
      <c r="A48" s="134"/>
      <c r="B48" s="134"/>
      <c r="C48" s="134"/>
      <c r="D48" s="134"/>
      <c r="E48" s="149"/>
      <c r="F48" s="144"/>
      <c r="G48" s="152"/>
      <c r="H48" s="148"/>
      <c r="I48" s="148"/>
      <c r="J48" s="144"/>
      <c r="K48" s="145"/>
      <c r="L48" s="144"/>
      <c r="M48" s="134"/>
      <c r="N48" s="134"/>
      <c r="O48" s="134"/>
      <c r="P48" s="321" t="s">
        <v>73</v>
      </c>
      <c r="Q48" s="171"/>
      <c r="R48" s="172"/>
      <c r="S48" s="172"/>
      <c r="T48" s="171"/>
      <c r="U48" s="171"/>
      <c r="V48" s="171"/>
      <c r="W48" s="171"/>
      <c r="X48" s="171"/>
      <c r="Y48" s="171"/>
      <c r="Z48" s="171"/>
      <c r="AA48" s="171"/>
      <c r="AB48" s="171"/>
    </row>
    <row r="49" spans="1:28">
      <c r="A49" s="134"/>
      <c r="B49" s="134" t="s">
        <v>104</v>
      </c>
      <c r="C49" s="134"/>
      <c r="D49" s="134"/>
      <c r="E49" s="144"/>
      <c r="F49" s="144"/>
      <c r="G49" s="152"/>
      <c r="H49" s="148"/>
      <c r="I49" s="148"/>
      <c r="J49" s="144"/>
      <c r="K49" s="149"/>
      <c r="L49" s="144"/>
      <c r="M49" s="134"/>
      <c r="N49" s="134"/>
      <c r="O49" s="135"/>
      <c r="P49" s="321" t="s">
        <v>73</v>
      </c>
      <c r="Q49" s="171"/>
      <c r="R49" s="172"/>
      <c r="S49" s="172"/>
      <c r="T49" s="171"/>
      <c r="U49" s="171"/>
      <c r="V49" s="171"/>
      <c r="W49" s="171"/>
      <c r="X49" s="171"/>
      <c r="Y49" s="171"/>
      <c r="Z49" s="171"/>
      <c r="AA49" s="171"/>
      <c r="AB49" s="171"/>
    </row>
    <row r="50" spans="1:28">
      <c r="A50" s="134"/>
      <c r="B50" s="134" t="s">
        <v>105</v>
      </c>
      <c r="C50" s="134"/>
      <c r="D50" s="134"/>
      <c r="E50" s="156"/>
      <c r="F50" s="134"/>
      <c r="G50" s="144"/>
      <c r="H50" s="134"/>
      <c r="I50" s="144"/>
      <c r="J50" s="144"/>
      <c r="K50" s="149"/>
      <c r="L50" s="144"/>
      <c r="M50" s="134"/>
      <c r="N50" s="183">
        <f ca="1">NOW()</f>
        <v>40588.552960416666</v>
      </c>
      <c r="O50" s="150"/>
      <c r="P50" s="321" t="s">
        <v>73</v>
      </c>
      <c r="Q50" s="171"/>
      <c r="R50" s="172"/>
      <c r="S50" s="172"/>
      <c r="T50" s="171"/>
      <c r="U50" s="171"/>
      <c r="V50" s="171"/>
      <c r="W50" s="171"/>
      <c r="X50" s="171"/>
      <c r="Y50" s="171"/>
      <c r="Z50" s="171"/>
      <c r="AA50" s="171"/>
      <c r="AB50" s="171"/>
    </row>
    <row r="51" spans="1:28">
      <c r="A51" s="134"/>
      <c r="B51" s="134" t="s">
        <v>106</v>
      </c>
      <c r="C51" s="134"/>
      <c r="D51" s="134"/>
      <c r="E51" s="156"/>
      <c r="F51" s="134"/>
      <c r="G51" s="144"/>
      <c r="H51" s="134"/>
      <c r="I51" s="144"/>
      <c r="J51" s="144"/>
      <c r="K51" s="149"/>
      <c r="L51" s="144"/>
      <c r="M51" s="134"/>
      <c r="N51" s="183"/>
      <c r="O51" s="150"/>
      <c r="P51" s="321"/>
      <c r="Q51" s="171"/>
      <c r="R51" s="172"/>
      <c r="S51" s="172"/>
      <c r="T51" s="171"/>
      <c r="U51" s="171"/>
      <c r="V51" s="171"/>
      <c r="W51" s="171"/>
      <c r="X51" s="171"/>
      <c r="Y51" s="171"/>
      <c r="Z51" s="171"/>
      <c r="AA51" s="171"/>
      <c r="AB51" s="171"/>
    </row>
    <row r="52" spans="1:28">
      <c r="A52" s="134"/>
      <c r="B52" s="134"/>
      <c r="C52" s="134"/>
      <c r="D52" s="134"/>
      <c r="E52" s="156"/>
      <c r="F52" s="134"/>
      <c r="G52" s="144"/>
      <c r="H52" s="134"/>
      <c r="I52" s="144"/>
      <c r="J52" s="144"/>
      <c r="K52" s="149"/>
      <c r="L52" s="144"/>
      <c r="M52" s="134"/>
      <c r="N52" s="183"/>
      <c r="O52" s="150"/>
      <c r="P52" s="321"/>
      <c r="Q52" s="171"/>
      <c r="R52" s="172"/>
      <c r="S52" s="172"/>
      <c r="T52" s="171"/>
      <c r="U52" s="171"/>
      <c r="V52" s="171"/>
      <c r="W52" s="171"/>
      <c r="X52" s="171"/>
      <c r="Y52" s="171"/>
      <c r="Z52" s="171"/>
      <c r="AA52" s="171"/>
      <c r="AB52" s="171"/>
    </row>
    <row r="53" spans="1:28">
      <c r="A53" s="134"/>
      <c r="B53" s="348" t="s">
        <v>313</v>
      </c>
      <c r="C53" s="134"/>
      <c r="D53" s="134"/>
      <c r="E53" s="156"/>
      <c r="F53" s="134"/>
      <c r="G53" s="144"/>
      <c r="H53" s="134"/>
      <c r="I53" s="144"/>
      <c r="J53" s="144"/>
      <c r="K53" s="149"/>
      <c r="L53" s="144"/>
      <c r="M53" s="134"/>
      <c r="N53" s="183"/>
      <c r="O53" s="150"/>
      <c r="P53" s="321"/>
      <c r="Q53" s="171"/>
      <c r="R53" s="172"/>
      <c r="S53" s="172"/>
      <c r="T53" s="171"/>
      <c r="U53" s="171"/>
      <c r="V53" s="171"/>
      <c r="W53" s="171"/>
      <c r="X53" s="171"/>
      <c r="Y53" s="171"/>
      <c r="Z53" s="171"/>
      <c r="AA53" s="171"/>
      <c r="AB53" s="171"/>
    </row>
    <row r="54" spans="1:28">
      <c r="A54" s="134"/>
      <c r="B54" s="134"/>
      <c r="C54" s="134"/>
      <c r="D54" s="134"/>
      <c r="E54" s="134"/>
      <c r="F54" s="134"/>
      <c r="G54" s="134"/>
      <c r="H54" s="134"/>
      <c r="I54" s="134"/>
      <c r="J54" s="134"/>
      <c r="K54" s="134"/>
      <c r="L54" s="134"/>
      <c r="M54" s="134"/>
      <c r="N54" s="134"/>
      <c r="O54" s="150"/>
      <c r="P54" s="321" t="s">
        <v>16</v>
      </c>
      <c r="Q54" s="171"/>
      <c r="R54" s="172"/>
      <c r="S54" s="172"/>
      <c r="T54" s="171"/>
      <c r="U54" s="171"/>
      <c r="V54" s="171"/>
      <c r="W54" s="171"/>
      <c r="X54" s="171"/>
      <c r="Y54" s="171"/>
      <c r="Z54" s="171"/>
      <c r="AA54" s="171"/>
      <c r="AB54" s="171"/>
    </row>
    <row r="55" spans="1:28" ht="15.75">
      <c r="A55" s="134"/>
      <c r="C55" s="135"/>
      <c r="D55" s="135"/>
      <c r="E55" s="188"/>
      <c r="F55" s="189"/>
      <c r="G55" s="188"/>
      <c r="H55" s="188"/>
      <c r="I55" s="190" t="s">
        <v>6</v>
      </c>
      <c r="J55" s="188"/>
      <c r="K55" s="188"/>
      <c r="L55" s="188"/>
      <c r="M55" s="188"/>
      <c r="N55" s="188"/>
      <c r="O55" s="189"/>
      <c r="P55" s="321" t="s">
        <v>73</v>
      </c>
      <c r="Q55" s="171"/>
      <c r="R55" s="172"/>
      <c r="S55" s="172"/>
      <c r="T55" s="171"/>
      <c r="U55" s="171"/>
      <c r="V55" s="171"/>
      <c r="W55" s="171"/>
      <c r="X55" s="171"/>
      <c r="Y55" s="171"/>
      <c r="Z55" s="171"/>
      <c r="AA55" s="171"/>
      <c r="AB55" s="171"/>
    </row>
    <row r="56" spans="1:28" ht="15.75">
      <c r="A56" s="134"/>
      <c r="B56" s="196" t="s">
        <v>137</v>
      </c>
      <c r="C56" s="197"/>
      <c r="D56" s="197"/>
      <c r="E56" s="197"/>
      <c r="F56" s="197"/>
      <c r="G56" s="197"/>
      <c r="H56" s="197"/>
      <c r="I56" s="197"/>
      <c r="J56" s="197"/>
      <c r="K56" s="197"/>
      <c r="L56" s="197"/>
      <c r="M56" s="187"/>
      <c r="N56" s="187"/>
      <c r="O56" s="187"/>
      <c r="P56" s="321" t="s">
        <v>73</v>
      </c>
      <c r="Q56" s="171"/>
      <c r="R56" s="172"/>
      <c r="S56" s="172"/>
      <c r="T56" s="171"/>
      <c r="U56" s="171"/>
      <c r="V56" s="171"/>
      <c r="W56" s="171"/>
      <c r="X56" s="171"/>
      <c r="Y56" s="171"/>
      <c r="Z56" s="171"/>
      <c r="AA56" s="171"/>
      <c r="AB56" s="171"/>
    </row>
    <row r="57" spans="1:28" ht="15.75">
      <c r="A57" s="134"/>
      <c r="B57" s="178"/>
      <c r="C57" s="136"/>
      <c r="D57" s="136"/>
      <c r="E57" s="190" t="s">
        <v>81</v>
      </c>
      <c r="F57" s="188"/>
      <c r="G57" s="886" t="s">
        <v>56</v>
      </c>
      <c r="H57" s="887"/>
      <c r="I57" s="887"/>
      <c r="J57" s="887"/>
      <c r="K57" s="887"/>
      <c r="L57" s="191"/>
      <c r="M57" s="192"/>
      <c r="N57" s="188"/>
      <c r="O57" s="188"/>
      <c r="P57" s="321" t="s">
        <v>73</v>
      </c>
      <c r="Q57" s="171"/>
      <c r="R57" s="172"/>
      <c r="S57" s="172"/>
      <c r="T57" s="171"/>
      <c r="U57" s="171"/>
      <c r="V57" s="171"/>
      <c r="W57" s="171"/>
      <c r="X57" s="171"/>
      <c r="Y57" s="171"/>
      <c r="Z57" s="171"/>
      <c r="AA57" s="171"/>
      <c r="AB57" s="171"/>
    </row>
    <row r="58" spans="1:28">
      <c r="A58" s="134"/>
      <c r="B58" s="178"/>
      <c r="C58" s="136"/>
      <c r="D58" s="136"/>
      <c r="E58" s="133"/>
      <c r="F58" s="135"/>
      <c r="G58" s="133"/>
      <c r="H58" s="135"/>
      <c r="I58" s="135"/>
      <c r="J58" s="135"/>
      <c r="K58" s="135"/>
      <c r="L58" s="174"/>
      <c r="M58" s="138"/>
      <c r="N58" s="135"/>
      <c r="O58" s="135"/>
      <c r="P58" s="321" t="s">
        <v>73</v>
      </c>
      <c r="Q58" s="171"/>
      <c r="R58" s="172"/>
      <c r="S58" s="172"/>
      <c r="T58" s="171"/>
      <c r="U58" s="171"/>
      <c r="V58" s="171"/>
      <c r="W58" s="171"/>
      <c r="X58" s="171"/>
      <c r="Y58" s="171"/>
      <c r="Z58" s="171"/>
      <c r="AA58" s="171"/>
      <c r="AB58" s="171"/>
    </row>
    <row r="59" spans="1:28" ht="15.75">
      <c r="A59" s="134"/>
      <c r="B59" s="193" t="s">
        <v>262</v>
      </c>
      <c r="C59" s="510"/>
      <c r="D59" s="510"/>
      <c r="E59" s="511"/>
      <c r="F59" s="510"/>
      <c r="G59" s="511"/>
      <c r="H59" s="510"/>
      <c r="I59" s="510"/>
      <c r="J59" s="510"/>
      <c r="K59" s="510"/>
      <c r="L59" s="512"/>
      <c r="M59" s="512"/>
      <c r="N59" s="510"/>
      <c r="O59" s="510"/>
      <c r="P59" s="321"/>
      <c r="Q59" s="171"/>
      <c r="R59" s="172"/>
      <c r="S59" s="172"/>
      <c r="T59" s="171"/>
      <c r="U59" s="171"/>
      <c r="V59" s="171"/>
      <c r="W59" s="171"/>
      <c r="X59" s="171"/>
      <c r="Y59" s="171"/>
      <c r="Z59" s="171"/>
      <c r="AA59" s="171"/>
      <c r="AB59" s="171"/>
    </row>
    <row r="60" spans="1:28" ht="15.75">
      <c r="A60" s="134"/>
      <c r="B60" s="193" t="s">
        <v>259</v>
      </c>
      <c r="C60" s="510"/>
      <c r="D60" s="510"/>
      <c r="E60" s="511"/>
      <c r="F60" s="510"/>
      <c r="G60" s="511"/>
      <c r="H60" s="510"/>
      <c r="I60" s="510"/>
      <c r="J60" s="510"/>
      <c r="K60" s="510"/>
      <c r="L60" s="512"/>
      <c r="M60" s="512"/>
      <c r="N60" s="510"/>
      <c r="O60" s="510"/>
      <c r="P60" s="321"/>
      <c r="Q60" s="171"/>
      <c r="R60" s="172"/>
      <c r="S60" s="172"/>
      <c r="T60" s="171"/>
      <c r="U60" s="171"/>
      <c r="V60" s="171"/>
      <c r="W60" s="171"/>
      <c r="X60" s="171"/>
      <c r="Y60" s="171"/>
      <c r="Z60" s="171"/>
      <c r="AA60" s="171"/>
      <c r="AB60" s="171"/>
    </row>
    <row r="61" spans="1:28">
      <c r="A61" s="134"/>
      <c r="B61" s="159"/>
      <c r="C61" s="154"/>
      <c r="D61" s="154"/>
      <c r="E61" s="154"/>
      <c r="F61" s="134"/>
      <c r="G61" s="134"/>
      <c r="H61" s="134"/>
      <c r="I61" s="134"/>
      <c r="J61" s="134"/>
      <c r="K61" s="134"/>
      <c r="L61" s="134"/>
      <c r="M61" s="154"/>
      <c r="N61" s="134"/>
      <c r="O61" s="154"/>
      <c r="P61" s="321" t="s">
        <v>73</v>
      </c>
      <c r="Q61" s="171"/>
      <c r="R61" s="172"/>
      <c r="S61" s="172"/>
      <c r="T61" s="171"/>
      <c r="U61" s="171"/>
      <c r="V61" s="171"/>
      <c r="W61" s="171"/>
      <c r="X61" s="171"/>
      <c r="Y61" s="171"/>
      <c r="Z61" s="171"/>
      <c r="AA61" s="171"/>
      <c r="AB61" s="171"/>
    </row>
    <row r="62" spans="1:28">
      <c r="A62" s="134"/>
      <c r="B62" s="134"/>
      <c r="C62" s="159"/>
      <c r="D62" s="170"/>
      <c r="E62" s="134"/>
      <c r="F62" s="160"/>
      <c r="G62" s="135" t="s">
        <v>83</v>
      </c>
      <c r="H62" s="134"/>
      <c r="I62" s="135" t="s">
        <v>84</v>
      </c>
      <c r="J62" s="134"/>
      <c r="K62" s="134"/>
      <c r="L62" s="134"/>
      <c r="M62" s="535" t="s">
        <v>235</v>
      </c>
      <c r="N62" s="535"/>
      <c r="O62" s="135" t="s">
        <v>85</v>
      </c>
      <c r="P62" s="321" t="s">
        <v>73</v>
      </c>
      <c r="Q62" s="171"/>
      <c r="R62" s="172"/>
      <c r="S62" s="172"/>
      <c r="T62" s="171"/>
      <c r="U62" s="171"/>
      <c r="V62" s="171"/>
      <c r="W62" s="171"/>
      <c r="X62" s="171"/>
      <c r="Y62" s="171"/>
      <c r="Z62" s="171"/>
      <c r="AA62" s="171"/>
      <c r="AB62" s="171"/>
    </row>
    <row r="63" spans="1:28">
      <c r="A63" s="134"/>
      <c r="B63" s="134"/>
      <c r="C63" s="888" t="s">
        <v>86</v>
      </c>
      <c r="D63" s="888"/>
      <c r="E63" s="888"/>
      <c r="F63" s="134"/>
      <c r="G63" s="155" t="s">
        <v>92</v>
      </c>
      <c r="H63" s="134"/>
      <c r="I63" s="135" t="s">
        <v>88</v>
      </c>
      <c r="J63" s="134"/>
      <c r="K63" s="137" t="s">
        <v>89</v>
      </c>
      <c r="L63" s="134"/>
      <c r="M63" s="154"/>
      <c r="N63" s="134"/>
      <c r="O63" s="135" t="s">
        <v>90</v>
      </c>
      <c r="P63" s="321" t="s">
        <v>73</v>
      </c>
      <c r="Q63" s="171"/>
      <c r="R63" s="172"/>
      <c r="S63" s="172"/>
      <c r="T63" s="171"/>
      <c r="U63" s="171"/>
      <c r="V63" s="171"/>
      <c r="W63" s="171"/>
      <c r="X63" s="171"/>
      <c r="Y63" s="171"/>
      <c r="Z63" s="171"/>
      <c r="AA63" s="171"/>
      <c r="AB63" s="171"/>
    </row>
    <row r="64" spans="1:28">
      <c r="A64" s="134"/>
      <c r="B64" s="541" t="s">
        <v>131</v>
      </c>
      <c r="C64" s="889" t="s">
        <v>91</v>
      </c>
      <c r="D64" s="889"/>
      <c r="E64" s="889"/>
      <c r="F64" s="134"/>
      <c r="G64" s="533" t="s">
        <v>87</v>
      </c>
      <c r="H64" s="134"/>
      <c r="I64" s="534">
        <v>40543</v>
      </c>
      <c r="J64" s="135"/>
      <c r="K64" s="533" t="s">
        <v>93</v>
      </c>
      <c r="L64" s="134"/>
      <c r="M64" s="535" t="s">
        <v>142</v>
      </c>
      <c r="N64" s="134"/>
      <c r="O64" s="157" t="s">
        <v>93</v>
      </c>
      <c r="P64" s="321" t="s">
        <v>73</v>
      </c>
      <c r="Q64" s="171"/>
      <c r="R64" s="172"/>
      <c r="S64" s="172"/>
      <c r="T64" s="171"/>
      <c r="U64" s="171"/>
      <c r="V64" s="171"/>
      <c r="W64" s="171"/>
      <c r="X64" s="171"/>
      <c r="Y64" s="171"/>
      <c r="Z64" s="171"/>
      <c r="AA64" s="171"/>
      <c r="AB64" s="171"/>
    </row>
    <row r="65" spans="1:28" ht="15.75">
      <c r="A65" s="134"/>
      <c r="B65" s="536" t="s">
        <v>94</v>
      </c>
      <c r="C65" s="179"/>
      <c r="D65" s="179"/>
      <c r="E65" s="179"/>
      <c r="F65" s="134"/>
      <c r="H65" s="134"/>
      <c r="J65" s="138"/>
      <c r="L65" s="134"/>
      <c r="N65" s="154"/>
      <c r="P65" s="321" t="s">
        <v>73</v>
      </c>
      <c r="Q65" s="171"/>
      <c r="R65" s="172"/>
      <c r="S65" s="172"/>
      <c r="T65" s="171"/>
      <c r="U65" s="171"/>
      <c r="V65" s="171"/>
      <c r="W65" s="171"/>
      <c r="X65" s="171"/>
      <c r="Y65" s="171"/>
      <c r="Z65" s="171"/>
      <c r="AA65" s="171"/>
      <c r="AB65" s="171"/>
    </row>
    <row r="66" spans="1:28">
      <c r="A66" s="134"/>
      <c r="B66" s="159"/>
      <c r="C66" s="179"/>
      <c r="D66" s="179"/>
      <c r="E66" s="179"/>
      <c r="F66" s="134"/>
      <c r="G66" s="138"/>
      <c r="H66" s="134"/>
      <c r="I66" s="139"/>
      <c r="J66" s="138"/>
      <c r="K66" s="138"/>
      <c r="L66" s="134"/>
      <c r="M66" s="154"/>
      <c r="N66" s="154"/>
      <c r="O66" s="158"/>
      <c r="P66" s="321" t="s">
        <v>73</v>
      </c>
      <c r="Q66" s="171"/>
      <c r="R66" s="172"/>
      <c r="S66" s="172"/>
      <c r="T66" s="171"/>
      <c r="U66" s="171"/>
      <c r="V66" s="171"/>
      <c r="W66" s="171"/>
      <c r="X66" s="171"/>
      <c r="Y66" s="171"/>
      <c r="Z66" s="171"/>
      <c r="AA66" s="171"/>
      <c r="AB66" s="171"/>
    </row>
    <row r="67" spans="1:28">
      <c r="A67" s="134"/>
      <c r="B67" s="134" t="s">
        <v>134</v>
      </c>
      <c r="C67" s="134">
        <v>2006</v>
      </c>
      <c r="D67" s="134"/>
      <c r="E67" s="349">
        <v>15000</v>
      </c>
      <c r="F67" s="160"/>
      <c r="G67" s="142">
        <v>224000</v>
      </c>
      <c r="H67" s="143"/>
      <c r="I67" s="143">
        <v>215197</v>
      </c>
      <c r="J67" s="144"/>
      <c r="K67" s="145">
        <v>39660</v>
      </c>
      <c r="L67" s="144"/>
      <c r="M67" s="134" t="s">
        <v>135</v>
      </c>
      <c r="N67" s="134"/>
      <c r="O67" s="134">
        <v>2012</v>
      </c>
      <c r="P67" s="321" t="s">
        <v>73</v>
      </c>
      <c r="Q67" s="171"/>
      <c r="R67" s="172"/>
      <c r="S67" s="172"/>
      <c r="T67" s="171"/>
      <c r="U67" s="171"/>
      <c r="V67" s="171"/>
      <c r="W67" s="171"/>
      <c r="X67" s="171"/>
      <c r="Y67" s="171"/>
      <c r="Z67" s="171"/>
      <c r="AA67" s="171"/>
      <c r="AB67" s="171"/>
    </row>
    <row r="68" spans="1:28">
      <c r="A68" s="134"/>
      <c r="B68" s="134"/>
      <c r="C68" s="134">
        <v>2007</v>
      </c>
      <c r="D68" s="134"/>
      <c r="E68" s="146">
        <v>40000</v>
      </c>
      <c r="F68" s="134"/>
      <c r="G68" s="148"/>
      <c r="H68" s="147"/>
      <c r="I68" s="148"/>
      <c r="J68" s="144"/>
      <c r="K68" s="149"/>
      <c r="L68" s="144"/>
      <c r="M68" s="134" t="s">
        <v>207</v>
      </c>
      <c r="N68" s="134"/>
      <c r="O68" s="134"/>
      <c r="P68" s="321"/>
      <c r="Q68" s="171"/>
      <c r="R68" s="172"/>
      <c r="S68" s="172"/>
      <c r="T68" s="171"/>
      <c r="U68" s="171"/>
      <c r="V68" s="171"/>
      <c r="W68" s="171"/>
      <c r="X68" s="171"/>
      <c r="Y68" s="171"/>
      <c r="Z68" s="171"/>
      <c r="AA68" s="171"/>
      <c r="AB68" s="171"/>
    </row>
    <row r="69" spans="1:28">
      <c r="A69" s="134"/>
      <c r="B69" s="134"/>
      <c r="C69" s="134">
        <v>2008</v>
      </c>
      <c r="D69" s="134"/>
      <c r="E69" s="146">
        <v>155000</v>
      </c>
      <c r="F69" s="134"/>
      <c r="G69" s="148"/>
      <c r="H69" s="147"/>
      <c r="I69" s="148"/>
      <c r="J69" s="144"/>
      <c r="K69" s="149"/>
      <c r="L69" s="144"/>
      <c r="M69" s="134" t="s">
        <v>208</v>
      </c>
      <c r="N69" s="134"/>
      <c r="O69" s="134"/>
      <c r="P69" s="321"/>
      <c r="Q69" s="171"/>
      <c r="R69" s="172"/>
      <c r="S69" s="172"/>
      <c r="T69" s="171"/>
      <c r="U69" s="171"/>
      <c r="V69" s="171"/>
      <c r="W69" s="171"/>
      <c r="X69" s="171"/>
      <c r="Y69" s="171"/>
      <c r="Z69" s="171"/>
      <c r="AA69" s="171"/>
      <c r="AB69" s="171"/>
    </row>
    <row r="70" spans="1:28">
      <c r="A70" s="134"/>
      <c r="B70" s="134"/>
      <c r="C70" s="134">
        <v>2009</v>
      </c>
      <c r="D70" s="134"/>
      <c r="E70" s="146">
        <v>2340</v>
      </c>
      <c r="F70" s="134"/>
      <c r="G70" s="148"/>
      <c r="H70" s="147"/>
      <c r="I70" s="148"/>
      <c r="J70" s="144"/>
      <c r="K70" s="149"/>
      <c r="L70" s="144"/>
      <c r="M70" s="134" t="s">
        <v>236</v>
      </c>
      <c r="N70" s="134"/>
      <c r="O70" s="134"/>
      <c r="P70" s="321"/>
      <c r="Q70" s="171"/>
      <c r="R70" s="172"/>
      <c r="S70" s="172"/>
      <c r="T70" s="171"/>
      <c r="U70" s="171"/>
      <c r="V70" s="171"/>
      <c r="W70" s="171"/>
      <c r="X70" s="171"/>
      <c r="Y70" s="171"/>
      <c r="Z70" s="171"/>
      <c r="AA70" s="171"/>
      <c r="AB70" s="171"/>
    </row>
    <row r="71" spans="1:28">
      <c r="A71" s="134"/>
      <c r="B71" s="134"/>
      <c r="C71" s="134">
        <v>2010</v>
      </c>
      <c r="D71" s="134"/>
      <c r="E71" s="537">
        <v>6000</v>
      </c>
      <c r="F71" s="134"/>
      <c r="G71" s="148"/>
      <c r="H71" s="147"/>
      <c r="I71" s="148"/>
      <c r="J71" s="144"/>
      <c r="K71" s="149"/>
      <c r="L71" s="144"/>
      <c r="M71" s="134" t="s">
        <v>237</v>
      </c>
      <c r="N71" s="134"/>
      <c r="O71" s="134"/>
      <c r="P71" s="321"/>
      <c r="Q71" s="171"/>
      <c r="R71" s="172"/>
      <c r="S71" s="172"/>
      <c r="T71" s="171"/>
      <c r="U71" s="171"/>
      <c r="V71" s="171"/>
      <c r="W71" s="171"/>
      <c r="X71" s="171"/>
      <c r="Y71" s="171"/>
      <c r="Z71" s="171"/>
      <c r="AA71" s="171"/>
      <c r="AB71" s="171"/>
    </row>
    <row r="72" spans="1:28">
      <c r="A72" s="134"/>
      <c r="B72" s="134"/>
      <c r="C72" s="134"/>
      <c r="D72" s="134"/>
      <c r="E72" s="146">
        <f>SUM(E67:E71)</f>
        <v>218340</v>
      </c>
      <c r="F72" s="134"/>
      <c r="G72" s="148"/>
      <c r="H72" s="147"/>
      <c r="I72" s="148"/>
      <c r="J72" s="144"/>
      <c r="K72" s="149"/>
      <c r="L72" s="144"/>
      <c r="M72" s="134" t="s">
        <v>238</v>
      </c>
      <c r="N72" s="134"/>
      <c r="O72" s="134"/>
      <c r="P72" s="321"/>
      <c r="Q72" s="171"/>
      <c r="R72" s="172"/>
      <c r="S72" s="172"/>
      <c r="T72" s="171"/>
      <c r="U72" s="171"/>
      <c r="V72" s="171"/>
      <c r="W72" s="171"/>
      <c r="X72" s="171"/>
      <c r="Y72" s="171"/>
      <c r="Z72" s="171"/>
      <c r="AA72" s="171"/>
      <c r="AB72" s="171"/>
    </row>
    <row r="73" spans="1:28">
      <c r="A73" s="134"/>
      <c r="B73" s="134"/>
      <c r="C73" s="134"/>
      <c r="D73" s="134"/>
      <c r="E73" s="146"/>
      <c r="F73" s="134"/>
      <c r="G73" s="148"/>
      <c r="H73" s="147"/>
      <c r="I73" s="152"/>
      <c r="J73" s="144"/>
      <c r="K73" s="149"/>
      <c r="L73" s="144"/>
      <c r="M73" s="134" t="s">
        <v>239</v>
      </c>
      <c r="N73" s="134"/>
      <c r="O73" s="134"/>
      <c r="P73" s="321"/>
      <c r="Q73" s="171"/>
      <c r="R73" s="172"/>
      <c r="S73" s="172"/>
      <c r="T73" s="171"/>
      <c r="U73" s="171"/>
      <c r="V73" s="171"/>
      <c r="W73" s="171"/>
      <c r="X73" s="171"/>
      <c r="Y73" s="171"/>
      <c r="Z73" s="171"/>
      <c r="AA73" s="171"/>
      <c r="AB73" s="171"/>
    </row>
    <row r="74" spans="1:28">
      <c r="A74" s="134"/>
      <c r="B74" s="134"/>
      <c r="C74" s="134"/>
      <c r="D74" s="134"/>
      <c r="E74" s="146"/>
      <c r="F74" s="134"/>
      <c r="G74" s="148"/>
      <c r="H74" s="147"/>
      <c r="I74" s="148"/>
      <c r="J74" s="144"/>
      <c r="K74" s="149"/>
      <c r="L74" s="144"/>
      <c r="M74" s="134"/>
      <c r="N74" s="134"/>
      <c r="O74" s="134"/>
      <c r="P74" s="321"/>
      <c r="Q74" s="171"/>
      <c r="R74" s="172"/>
      <c r="S74" s="172"/>
      <c r="T74" s="171"/>
      <c r="U74" s="171"/>
      <c r="V74" s="171"/>
      <c r="W74" s="171"/>
      <c r="X74" s="171"/>
      <c r="Y74" s="171"/>
      <c r="Z74" s="171"/>
      <c r="AA74" s="171"/>
      <c r="AB74" s="171"/>
    </row>
    <row r="75" spans="1:28">
      <c r="A75" s="134"/>
      <c r="B75" s="159"/>
      <c r="C75" s="134"/>
      <c r="D75" s="134"/>
      <c r="E75" s="151"/>
      <c r="F75" s="134"/>
      <c r="G75" s="148"/>
      <c r="H75" s="147"/>
      <c r="I75" s="148"/>
      <c r="J75" s="144"/>
      <c r="K75" s="149"/>
      <c r="L75" s="144"/>
      <c r="M75" s="134" t="s">
        <v>192</v>
      </c>
      <c r="N75" s="134"/>
      <c r="O75" s="134"/>
      <c r="P75" s="321"/>
      <c r="Q75" s="171"/>
      <c r="R75" s="172"/>
      <c r="S75" s="172"/>
      <c r="T75" s="171"/>
      <c r="U75" s="171"/>
      <c r="V75" s="171"/>
      <c r="W75" s="171"/>
      <c r="X75" s="171"/>
      <c r="Y75" s="171"/>
      <c r="Z75" s="171"/>
      <c r="AA75" s="171"/>
      <c r="AB75" s="171"/>
    </row>
    <row r="76" spans="1:28">
      <c r="A76" s="134"/>
      <c r="B76" s="134"/>
      <c r="C76" s="134"/>
      <c r="D76" s="134"/>
      <c r="E76" s="180"/>
      <c r="F76" s="134"/>
      <c r="G76" s="152"/>
      <c r="H76" s="134"/>
      <c r="I76" s="144"/>
      <c r="J76" s="144"/>
      <c r="K76" s="149"/>
      <c r="L76" s="144"/>
      <c r="M76" s="134"/>
      <c r="N76" s="134"/>
      <c r="O76" s="134"/>
      <c r="P76" s="321"/>
      <c r="Q76" s="171"/>
      <c r="R76" s="172"/>
      <c r="S76" s="172"/>
      <c r="T76" s="171"/>
      <c r="U76" s="171"/>
      <c r="V76" s="171"/>
      <c r="W76" s="171"/>
      <c r="X76" s="171"/>
      <c r="Y76" s="171"/>
      <c r="Z76" s="171"/>
      <c r="AA76" s="171"/>
      <c r="AB76" s="171"/>
    </row>
    <row r="77" spans="1:28">
      <c r="A77" s="134"/>
      <c r="B77" s="134"/>
      <c r="C77" s="134"/>
      <c r="D77" s="134"/>
      <c r="E77" s="180"/>
      <c r="F77" s="134"/>
      <c r="G77" s="152"/>
      <c r="H77" s="134"/>
      <c r="I77" s="144"/>
      <c r="J77" s="144"/>
      <c r="K77" s="149"/>
      <c r="L77" s="144"/>
      <c r="M77" s="134"/>
      <c r="N77" s="134"/>
      <c r="O77" s="134"/>
      <c r="P77" s="321"/>
      <c r="Q77" s="171"/>
      <c r="R77" s="172"/>
      <c r="S77" s="172"/>
      <c r="T77" s="171"/>
      <c r="U77" s="171"/>
      <c r="V77" s="171"/>
      <c r="W77" s="171"/>
      <c r="X77" s="171"/>
      <c r="Y77" s="171"/>
      <c r="Z77" s="171"/>
      <c r="AA77" s="171"/>
      <c r="AB77" s="171"/>
    </row>
    <row r="78" spans="1:28">
      <c r="A78" s="134"/>
      <c r="B78" s="134" t="s">
        <v>191</v>
      </c>
      <c r="C78" s="134">
        <v>2010</v>
      </c>
      <c r="D78" s="134"/>
      <c r="E78" s="144">
        <v>105000</v>
      </c>
      <c r="F78" s="144"/>
      <c r="G78" s="152">
        <v>105000</v>
      </c>
      <c r="H78" s="144"/>
      <c r="I78" s="161">
        <v>276</v>
      </c>
      <c r="J78" s="144"/>
      <c r="K78" s="149" t="s">
        <v>9</v>
      </c>
      <c r="L78" s="144"/>
      <c r="M78" s="134" t="s">
        <v>114</v>
      </c>
      <c r="N78" s="134"/>
      <c r="O78" s="134">
        <v>2013</v>
      </c>
      <c r="P78" s="321"/>
      <c r="Q78" s="171"/>
      <c r="R78" s="172"/>
      <c r="S78" s="172"/>
      <c r="T78" s="171"/>
      <c r="U78" s="171"/>
      <c r="V78" s="171"/>
      <c r="W78" s="171"/>
      <c r="X78" s="171"/>
      <c r="Y78" s="171"/>
      <c r="Z78" s="171"/>
      <c r="AA78" s="171"/>
      <c r="AB78" s="171"/>
    </row>
    <row r="79" spans="1:28" ht="25.5" customHeight="1">
      <c r="A79" s="134"/>
      <c r="B79" s="134"/>
      <c r="C79" s="134"/>
      <c r="D79" s="134"/>
      <c r="E79" s="532" t="s">
        <v>322</v>
      </c>
      <c r="F79" s="531"/>
      <c r="G79" s="531"/>
      <c r="H79" s="531"/>
      <c r="I79" s="531"/>
      <c r="J79" s="531"/>
      <c r="K79" s="531"/>
      <c r="L79" s="531"/>
      <c r="M79" s="531"/>
      <c r="N79" s="531"/>
      <c r="O79" s="134"/>
      <c r="P79" s="321"/>
      <c r="Q79" s="171"/>
      <c r="R79" s="172"/>
      <c r="S79" s="172"/>
      <c r="T79" s="171"/>
      <c r="U79" s="171"/>
      <c r="V79" s="171"/>
      <c r="W79" s="171"/>
      <c r="X79" s="171"/>
      <c r="Y79" s="171"/>
      <c r="Z79" s="171"/>
      <c r="AA79" s="171"/>
      <c r="AB79" s="171"/>
    </row>
    <row r="80" spans="1:28" ht="16.5" customHeight="1">
      <c r="A80" s="134"/>
      <c r="B80" s="134"/>
      <c r="C80" s="134"/>
      <c r="D80" s="134"/>
      <c r="E80" s="532" t="s">
        <v>321</v>
      </c>
      <c r="F80" s="531"/>
      <c r="G80" s="531"/>
      <c r="H80" s="531"/>
      <c r="I80" s="531"/>
      <c r="J80" s="531"/>
      <c r="K80" s="531"/>
      <c r="L80" s="531"/>
      <c r="M80" s="531"/>
      <c r="N80" s="531"/>
      <c r="O80" s="134"/>
      <c r="P80" s="321"/>
      <c r="Q80" s="171"/>
      <c r="R80" s="172"/>
      <c r="S80" s="172"/>
      <c r="T80" s="171"/>
      <c r="U80" s="171"/>
      <c r="V80" s="171"/>
      <c r="W80" s="171"/>
      <c r="X80" s="171"/>
      <c r="Y80" s="171"/>
      <c r="Z80" s="171"/>
      <c r="AA80" s="171"/>
      <c r="AB80" s="171"/>
    </row>
    <row r="81" spans="1:28" ht="16.5" customHeight="1">
      <c r="A81" s="134"/>
      <c r="B81" s="134"/>
      <c r="C81" s="134"/>
      <c r="D81" s="134"/>
      <c r="E81" s="532"/>
      <c r="F81" s="531"/>
      <c r="G81" s="531"/>
      <c r="H81" s="531"/>
      <c r="I81" s="531"/>
      <c r="J81" s="531"/>
      <c r="K81" s="531"/>
      <c r="L81" s="531"/>
      <c r="M81" s="531"/>
      <c r="N81" s="531"/>
      <c r="O81" s="134"/>
      <c r="P81" s="321"/>
      <c r="Q81" s="171"/>
      <c r="R81" s="172"/>
      <c r="S81" s="172"/>
      <c r="T81" s="171"/>
      <c r="U81" s="171"/>
      <c r="V81" s="171"/>
      <c r="W81" s="171"/>
      <c r="X81" s="171"/>
      <c r="Y81" s="171"/>
      <c r="Z81" s="171"/>
      <c r="AA81" s="171"/>
      <c r="AB81" s="171"/>
    </row>
    <row r="82" spans="1:28">
      <c r="A82" s="134"/>
      <c r="B82" s="134"/>
      <c r="C82" s="134"/>
      <c r="D82" s="134"/>
      <c r="E82" s="181"/>
      <c r="F82" s="144"/>
      <c r="G82" s="152"/>
      <c r="H82" s="160"/>
      <c r="I82" s="144"/>
      <c r="J82" s="144"/>
      <c r="K82" s="329"/>
      <c r="L82" s="144"/>
      <c r="M82" s="134"/>
      <c r="N82" s="134"/>
      <c r="O82" s="134"/>
      <c r="P82" s="321"/>
      <c r="Q82" s="171"/>
      <c r="R82" s="172"/>
      <c r="S82" s="172"/>
      <c r="T82" s="171"/>
      <c r="U82" s="171"/>
      <c r="V82" s="171"/>
      <c r="W82" s="171"/>
      <c r="X82" s="171"/>
      <c r="Y82" s="171"/>
      <c r="Z82" s="171"/>
      <c r="AA82" s="171"/>
      <c r="AB82" s="171"/>
    </row>
    <row r="83" spans="1:28">
      <c r="A83" s="134"/>
      <c r="B83" s="134" t="s">
        <v>107</v>
      </c>
      <c r="C83" s="134">
        <v>2006</v>
      </c>
      <c r="D83" s="134"/>
      <c r="E83" s="181">
        <v>3000</v>
      </c>
      <c r="F83" s="144"/>
      <c r="G83" s="152">
        <v>212750</v>
      </c>
      <c r="H83" s="160"/>
      <c r="I83" s="144">
        <v>184981</v>
      </c>
      <c r="J83" s="144"/>
      <c r="K83" s="145">
        <v>40060</v>
      </c>
      <c r="L83" s="144"/>
      <c r="M83" s="134" t="s">
        <v>190</v>
      </c>
      <c r="N83" s="134"/>
      <c r="O83" s="134">
        <v>2013</v>
      </c>
      <c r="P83" s="321"/>
      <c r="Q83" s="171"/>
      <c r="R83" s="172"/>
      <c r="S83" s="172"/>
      <c r="T83" s="171"/>
      <c r="U83" s="171"/>
      <c r="V83" s="171"/>
      <c r="W83" s="171"/>
      <c r="X83" s="171"/>
      <c r="Y83" s="171"/>
      <c r="Z83" s="171"/>
      <c r="AA83" s="171"/>
      <c r="AB83" s="171"/>
    </row>
    <row r="84" spans="1:28">
      <c r="A84" s="134"/>
      <c r="B84" s="134"/>
      <c r="C84" s="134">
        <v>2007</v>
      </c>
      <c r="D84" s="134"/>
      <c r="E84" s="182">
        <v>12500</v>
      </c>
      <c r="F84" s="134"/>
      <c r="G84" s="152"/>
      <c r="H84" s="134"/>
      <c r="I84" s="144" t="s">
        <v>64</v>
      </c>
      <c r="J84" s="144"/>
      <c r="K84" s="149"/>
      <c r="L84" s="144"/>
      <c r="M84" s="134" t="s">
        <v>213</v>
      </c>
      <c r="N84" s="134"/>
      <c r="O84" s="134"/>
      <c r="P84" s="321" t="s">
        <v>73</v>
      </c>
      <c r="Q84" s="171"/>
      <c r="R84" s="172"/>
      <c r="S84" s="172"/>
      <c r="T84" s="171"/>
      <c r="U84" s="171"/>
      <c r="V84" s="171"/>
      <c r="W84" s="171"/>
      <c r="X84" s="171"/>
      <c r="Y84" s="171"/>
      <c r="Z84" s="171"/>
      <c r="AA84" s="171"/>
      <c r="AB84" s="171"/>
    </row>
    <row r="85" spans="1:28">
      <c r="A85" s="134"/>
      <c r="B85" s="134"/>
      <c r="C85" s="134">
        <v>2008</v>
      </c>
      <c r="D85" s="134"/>
      <c r="E85" s="182">
        <v>60750</v>
      </c>
      <c r="F85" s="134"/>
      <c r="G85" s="152"/>
      <c r="H85" s="134"/>
      <c r="I85" s="144"/>
      <c r="J85" s="144"/>
      <c r="K85" s="149"/>
      <c r="L85" s="144"/>
      <c r="M85" s="134" t="s">
        <v>240</v>
      </c>
      <c r="N85" s="134"/>
      <c r="O85" s="134"/>
      <c r="P85" s="321" t="s">
        <v>73</v>
      </c>
      <c r="Q85" s="171"/>
      <c r="R85" s="172"/>
      <c r="S85" s="172"/>
      <c r="T85" s="171"/>
      <c r="U85" s="171"/>
      <c r="V85" s="171"/>
      <c r="W85" s="171"/>
      <c r="X85" s="171"/>
      <c r="Y85" s="171"/>
      <c r="Z85" s="171"/>
      <c r="AA85" s="171"/>
      <c r="AB85" s="171"/>
    </row>
    <row r="86" spans="1:28">
      <c r="A86" s="134"/>
      <c r="B86" s="134"/>
      <c r="C86" s="134">
        <v>2009</v>
      </c>
      <c r="D86" s="134"/>
      <c r="E86" s="182">
        <v>205000</v>
      </c>
      <c r="F86" s="134"/>
      <c r="G86" s="152"/>
      <c r="H86" s="134"/>
      <c r="I86" s="144"/>
      <c r="J86" s="144"/>
      <c r="K86" s="149"/>
      <c r="L86" s="144"/>
      <c r="M86" s="134" t="s">
        <v>241</v>
      </c>
      <c r="N86" s="134"/>
      <c r="O86" s="134"/>
      <c r="P86" s="321" t="s">
        <v>73</v>
      </c>
      <c r="Q86" s="171"/>
      <c r="R86" s="172"/>
      <c r="S86" s="172"/>
      <c r="T86" s="171"/>
      <c r="U86" s="171"/>
      <c r="V86" s="171"/>
      <c r="W86" s="171"/>
      <c r="X86" s="171"/>
      <c r="Y86" s="171"/>
      <c r="Z86" s="171"/>
      <c r="AA86" s="171"/>
      <c r="AB86" s="171"/>
    </row>
    <row r="87" spans="1:28">
      <c r="A87" s="134"/>
      <c r="B87" s="134"/>
      <c r="C87" s="134"/>
      <c r="D87" s="134"/>
      <c r="E87" s="182">
        <v>-26000</v>
      </c>
      <c r="F87" s="134"/>
      <c r="G87" s="152"/>
      <c r="H87" s="134"/>
      <c r="I87" s="144"/>
      <c r="J87" s="144"/>
      <c r="K87" s="149"/>
      <c r="L87" s="144"/>
      <c r="M87" s="134" t="s">
        <v>242</v>
      </c>
      <c r="N87" s="134"/>
      <c r="O87" s="134"/>
      <c r="P87" s="321" t="s">
        <v>73</v>
      </c>
      <c r="Q87" s="171"/>
      <c r="R87" s="172"/>
      <c r="S87" s="172"/>
      <c r="T87" s="171"/>
      <c r="U87" s="171"/>
      <c r="V87" s="171"/>
      <c r="W87" s="171"/>
      <c r="X87" s="171"/>
      <c r="Y87" s="171"/>
      <c r="Z87" s="171"/>
      <c r="AA87" s="171"/>
      <c r="AB87" s="171"/>
    </row>
    <row r="88" spans="1:28">
      <c r="A88" s="134"/>
      <c r="B88" s="134"/>
      <c r="C88" s="134">
        <v>2010</v>
      </c>
      <c r="D88" s="134"/>
      <c r="E88" s="182">
        <v>-40000</v>
      </c>
      <c r="F88" s="134"/>
      <c r="G88" s="152"/>
      <c r="H88" s="134"/>
      <c r="I88" s="144"/>
      <c r="J88" s="144"/>
      <c r="K88" s="149"/>
      <c r="L88" s="144"/>
      <c r="M88" s="134"/>
      <c r="N88" s="134"/>
      <c r="O88" s="134"/>
      <c r="P88" s="321" t="s">
        <v>73</v>
      </c>
      <c r="Q88" s="171"/>
      <c r="R88" s="172"/>
      <c r="S88" s="172"/>
      <c r="T88" s="171"/>
      <c r="U88" s="171"/>
      <c r="V88" s="171"/>
      <c r="W88" s="171"/>
      <c r="X88" s="171"/>
      <c r="Y88" s="171"/>
      <c r="Z88" s="171"/>
      <c r="AA88" s="171"/>
      <c r="AB88" s="171"/>
    </row>
    <row r="89" spans="1:28">
      <c r="A89" s="134"/>
      <c r="B89" s="134"/>
      <c r="C89" s="134"/>
      <c r="D89" s="134"/>
      <c r="E89" s="538">
        <v>-2500</v>
      </c>
      <c r="F89" s="134"/>
      <c r="G89" s="152"/>
      <c r="H89" s="134"/>
      <c r="I89" s="144"/>
      <c r="J89" s="144"/>
      <c r="K89" s="149"/>
      <c r="L89" s="144"/>
      <c r="M89" s="134" t="s">
        <v>209</v>
      </c>
      <c r="N89" s="134"/>
      <c r="O89" s="134"/>
      <c r="P89" s="321" t="s">
        <v>73</v>
      </c>
      <c r="Q89" s="171"/>
      <c r="R89" s="172"/>
      <c r="S89" s="172"/>
      <c r="T89" s="171"/>
      <c r="U89" s="171"/>
      <c r="V89" s="171"/>
      <c r="W89" s="171"/>
      <c r="X89" s="171"/>
      <c r="Y89" s="171"/>
      <c r="Z89" s="171"/>
      <c r="AA89" s="171"/>
      <c r="AB89" s="171"/>
    </row>
    <row r="90" spans="1:28">
      <c r="A90" s="134"/>
      <c r="B90" s="134"/>
      <c r="C90" s="134"/>
      <c r="D90" s="134"/>
      <c r="E90" s="182">
        <f>SUM(E83:E89)</f>
        <v>212750</v>
      </c>
      <c r="F90" s="134"/>
      <c r="G90" s="152"/>
      <c r="H90" s="134"/>
      <c r="I90" s="144"/>
      <c r="J90" s="144"/>
      <c r="K90" s="149"/>
      <c r="L90" s="144"/>
      <c r="M90" s="134"/>
      <c r="N90" s="134"/>
      <c r="O90" s="134"/>
      <c r="P90" s="321" t="s">
        <v>73</v>
      </c>
      <c r="Q90" s="171"/>
      <c r="R90" s="172"/>
      <c r="S90" s="172"/>
      <c r="T90" s="171"/>
      <c r="U90" s="171"/>
      <c r="V90" s="171"/>
      <c r="W90" s="171"/>
      <c r="X90" s="171"/>
      <c r="Y90" s="171"/>
      <c r="Z90" s="171"/>
      <c r="AA90" s="171"/>
      <c r="AB90" s="171"/>
    </row>
    <row r="91" spans="1:28">
      <c r="A91" s="134"/>
      <c r="B91" s="134"/>
      <c r="C91" s="134"/>
      <c r="D91" s="134"/>
      <c r="E91" s="182"/>
      <c r="F91" s="134"/>
      <c r="G91" s="152"/>
      <c r="H91" s="134"/>
      <c r="I91" s="144"/>
      <c r="J91" s="144"/>
      <c r="K91" s="149"/>
      <c r="L91" s="144"/>
      <c r="M91" s="134"/>
      <c r="N91" s="134"/>
      <c r="O91" s="134"/>
      <c r="P91" s="321" t="s">
        <v>73</v>
      </c>
      <c r="Q91" s="171"/>
      <c r="R91" s="172"/>
      <c r="S91" s="172"/>
      <c r="T91" s="171"/>
      <c r="U91" s="171"/>
      <c r="V91" s="171"/>
      <c r="W91" s="171"/>
      <c r="X91" s="171"/>
      <c r="Y91" s="171"/>
      <c r="Z91" s="171"/>
      <c r="AA91" s="171"/>
      <c r="AB91" s="171"/>
    </row>
    <row r="92" spans="1:28">
      <c r="A92" s="134"/>
      <c r="B92" s="159"/>
      <c r="C92" s="134"/>
      <c r="D92" s="134"/>
      <c r="E92" s="151"/>
      <c r="F92" s="134"/>
      <c r="G92" s="148"/>
      <c r="H92" s="147"/>
      <c r="I92" s="148"/>
      <c r="J92" s="144"/>
      <c r="K92" s="149"/>
      <c r="L92" s="144"/>
      <c r="M92" s="134"/>
      <c r="N92" s="134"/>
      <c r="O92" s="134"/>
      <c r="P92" s="321" t="s">
        <v>73</v>
      </c>
      <c r="Q92" s="171"/>
      <c r="R92" s="172"/>
      <c r="S92" s="172"/>
      <c r="T92" s="171"/>
      <c r="U92" s="171"/>
      <c r="V92" s="171"/>
      <c r="W92" s="171"/>
      <c r="X92" s="171"/>
      <c r="Y92" s="171"/>
      <c r="Z92" s="171"/>
      <c r="AA92" s="171"/>
      <c r="AB92" s="171"/>
    </row>
    <row r="93" spans="1:28">
      <c r="A93" s="134"/>
      <c r="B93" s="134" t="s">
        <v>108</v>
      </c>
      <c r="C93" s="134">
        <v>2001</v>
      </c>
      <c r="D93" s="134"/>
      <c r="E93" s="156">
        <v>5000</v>
      </c>
      <c r="F93" s="134"/>
      <c r="G93" s="152">
        <v>218255</v>
      </c>
      <c r="H93" s="134"/>
      <c r="I93" s="144">
        <v>190725</v>
      </c>
      <c r="J93" s="144"/>
      <c r="K93" s="329">
        <v>40067</v>
      </c>
      <c r="L93" s="330"/>
      <c r="M93" s="134" t="s">
        <v>243</v>
      </c>
      <c r="N93" s="134"/>
      <c r="O93" s="134">
        <v>2013</v>
      </c>
      <c r="P93" s="321" t="s">
        <v>73</v>
      </c>
      <c r="Q93" s="171"/>
      <c r="R93" s="172"/>
      <c r="S93" s="172"/>
      <c r="T93" s="171"/>
      <c r="U93" s="171"/>
      <c r="V93" s="171"/>
      <c r="W93" s="171"/>
      <c r="X93" s="171"/>
      <c r="Y93" s="171"/>
      <c r="Z93" s="171"/>
      <c r="AA93" s="171"/>
      <c r="AB93" s="171"/>
    </row>
    <row r="94" spans="1:28">
      <c r="A94" s="134"/>
      <c r="B94" s="134"/>
      <c r="C94" s="134"/>
      <c r="D94" s="134"/>
      <c r="E94" s="156">
        <v>-3000</v>
      </c>
      <c r="F94" s="134"/>
      <c r="G94" s="152"/>
      <c r="H94" s="134"/>
      <c r="I94" s="144"/>
      <c r="J94" s="144"/>
      <c r="K94" s="149"/>
      <c r="L94" s="144"/>
      <c r="M94" s="134" t="s">
        <v>244</v>
      </c>
      <c r="N94" s="134"/>
      <c r="O94" s="134"/>
      <c r="P94" s="321" t="s">
        <v>73</v>
      </c>
      <c r="Q94" s="171"/>
      <c r="R94" s="172"/>
      <c r="S94" s="172"/>
      <c r="T94" s="171"/>
      <c r="U94" s="171"/>
      <c r="V94" s="171"/>
      <c r="W94" s="171"/>
      <c r="X94" s="171"/>
      <c r="Y94" s="171"/>
      <c r="Z94" s="171"/>
      <c r="AA94" s="171"/>
      <c r="AB94" s="171"/>
    </row>
    <row r="95" spans="1:28">
      <c r="A95" s="134"/>
      <c r="B95" s="134"/>
      <c r="C95" s="134">
        <v>2004</v>
      </c>
      <c r="D95" s="134"/>
      <c r="E95" s="156">
        <v>3000</v>
      </c>
      <c r="F95" s="134"/>
      <c r="G95" s="152"/>
      <c r="H95" s="134"/>
      <c r="I95" s="144"/>
      <c r="J95" s="144"/>
      <c r="K95" s="149"/>
      <c r="L95" s="144"/>
      <c r="M95" s="134" t="s">
        <v>245</v>
      </c>
      <c r="N95" s="134"/>
      <c r="O95" s="134"/>
      <c r="P95" s="321" t="s">
        <v>73</v>
      </c>
      <c r="Q95" s="171"/>
      <c r="R95" s="172"/>
      <c r="S95" s="172"/>
      <c r="T95" s="171"/>
      <c r="U95" s="171"/>
      <c r="V95" s="171"/>
      <c r="W95" s="171"/>
      <c r="X95" s="171"/>
      <c r="Y95" s="171"/>
      <c r="Z95" s="171"/>
      <c r="AA95" s="171"/>
      <c r="AB95" s="171"/>
    </row>
    <row r="96" spans="1:28">
      <c r="A96" s="134"/>
      <c r="B96" s="134"/>
      <c r="C96" s="134">
        <v>2005</v>
      </c>
      <c r="D96" s="134"/>
      <c r="E96" s="156">
        <v>-2500</v>
      </c>
      <c r="F96" s="134"/>
      <c r="G96" s="152"/>
      <c r="H96" s="134"/>
      <c r="I96" s="144"/>
      <c r="J96" s="144"/>
      <c r="K96" s="149"/>
      <c r="L96" s="144"/>
      <c r="M96" s="134" t="s">
        <v>246</v>
      </c>
      <c r="N96" s="134"/>
      <c r="O96" s="134"/>
      <c r="P96" s="321" t="s">
        <v>73</v>
      </c>
      <c r="Q96" s="171"/>
      <c r="R96" s="172"/>
      <c r="S96" s="172"/>
      <c r="T96" s="171"/>
      <c r="U96" s="171"/>
      <c r="V96" s="171"/>
      <c r="W96" s="171"/>
      <c r="X96" s="171"/>
      <c r="Y96" s="171"/>
      <c r="Z96" s="171"/>
      <c r="AA96" s="171"/>
      <c r="AB96" s="171"/>
    </row>
    <row r="97" spans="1:28">
      <c r="A97" s="134"/>
      <c r="B97" s="134"/>
      <c r="C97" s="134">
        <v>2008</v>
      </c>
      <c r="D97" s="134"/>
      <c r="E97" s="156">
        <v>60755</v>
      </c>
      <c r="F97" s="134"/>
      <c r="G97" s="152"/>
      <c r="H97" s="134"/>
      <c r="I97" s="144"/>
      <c r="J97" s="144"/>
      <c r="K97" s="149"/>
      <c r="L97" s="144"/>
      <c r="M97" s="134" t="s">
        <v>247</v>
      </c>
      <c r="N97" s="134"/>
      <c r="O97" s="134"/>
      <c r="P97" s="321" t="s">
        <v>73</v>
      </c>
      <c r="Q97" s="171"/>
      <c r="R97" s="172"/>
      <c r="S97" s="172"/>
      <c r="T97" s="171"/>
      <c r="U97" s="171"/>
      <c r="V97" s="171"/>
      <c r="W97" s="171"/>
      <c r="X97" s="171"/>
      <c r="Y97" s="171"/>
      <c r="Z97" s="171"/>
      <c r="AA97" s="171"/>
      <c r="AB97" s="171"/>
    </row>
    <row r="98" spans="1:28">
      <c r="A98" s="134"/>
      <c r="B98" s="134"/>
      <c r="C98" s="134">
        <v>2009</v>
      </c>
      <c r="D98" s="134"/>
      <c r="E98" s="156">
        <v>223000</v>
      </c>
      <c r="F98" s="134"/>
      <c r="G98" s="152"/>
      <c r="H98" s="134"/>
      <c r="I98" s="144"/>
      <c r="J98" s="144"/>
      <c r="K98" s="149"/>
      <c r="L98" s="144"/>
      <c r="M98" s="134"/>
      <c r="N98" s="134"/>
      <c r="O98" s="134"/>
      <c r="P98" s="321" t="s">
        <v>73</v>
      </c>
      <c r="Q98" s="171"/>
      <c r="R98" s="172"/>
      <c r="S98" s="172"/>
      <c r="T98" s="171"/>
      <c r="U98" s="171"/>
      <c r="V98" s="171"/>
      <c r="W98" s="171"/>
      <c r="X98" s="171"/>
      <c r="Y98" s="171"/>
      <c r="Z98" s="171"/>
      <c r="AA98" s="171"/>
      <c r="AB98" s="171"/>
    </row>
    <row r="99" spans="1:28">
      <c r="A99" s="134"/>
      <c r="B99" s="134"/>
      <c r="C99" s="134">
        <v>2010</v>
      </c>
      <c r="D99" s="134"/>
      <c r="E99" s="156">
        <v>-3000</v>
      </c>
      <c r="F99" s="134"/>
      <c r="G99" s="152"/>
      <c r="H99" s="134"/>
      <c r="I99" s="144"/>
      <c r="J99" s="144"/>
      <c r="K99" s="149"/>
      <c r="L99" s="144"/>
      <c r="M99" s="134" t="s">
        <v>209</v>
      </c>
      <c r="N99" s="134"/>
      <c r="O99" s="134"/>
      <c r="P99" s="321" t="s">
        <v>73</v>
      </c>
      <c r="Q99" s="171"/>
      <c r="R99" s="172"/>
      <c r="S99" s="172"/>
      <c r="T99" s="171"/>
      <c r="U99" s="171"/>
      <c r="V99" s="171"/>
      <c r="W99" s="171"/>
      <c r="X99" s="171"/>
      <c r="Y99" s="171"/>
      <c r="Z99" s="171"/>
      <c r="AA99" s="171"/>
      <c r="AB99" s="171"/>
    </row>
    <row r="100" spans="1:28">
      <c r="A100" s="134"/>
      <c r="B100" s="134"/>
      <c r="C100" s="134"/>
      <c r="D100" s="134"/>
      <c r="E100" s="539">
        <v>-65000</v>
      </c>
      <c r="F100" s="134"/>
      <c r="G100" s="152"/>
      <c r="H100" s="134"/>
      <c r="I100" s="144"/>
      <c r="J100" s="144"/>
      <c r="K100" s="149"/>
      <c r="L100" s="144"/>
      <c r="M100" s="134"/>
      <c r="N100" s="134"/>
      <c r="O100" s="134"/>
      <c r="P100" s="321" t="s">
        <v>73</v>
      </c>
      <c r="Q100" s="171"/>
      <c r="R100" s="172"/>
      <c r="S100" s="172"/>
      <c r="T100" s="171"/>
      <c r="U100" s="171"/>
      <c r="V100" s="171"/>
      <c r="W100" s="171"/>
      <c r="X100" s="171"/>
      <c r="Y100" s="171"/>
      <c r="Z100" s="171"/>
      <c r="AA100" s="171"/>
      <c r="AB100" s="171"/>
    </row>
    <row r="101" spans="1:28">
      <c r="A101" s="134"/>
      <c r="B101" s="134"/>
      <c r="C101" s="134"/>
      <c r="D101" s="134"/>
      <c r="E101" s="156">
        <f>SUM(E93:E100)</f>
        <v>218255</v>
      </c>
      <c r="F101" s="134"/>
      <c r="G101" s="152"/>
      <c r="H101" s="134"/>
      <c r="I101" s="144"/>
      <c r="J101" s="144"/>
      <c r="K101" s="149"/>
      <c r="L101" s="144"/>
      <c r="M101" s="134"/>
      <c r="N101" s="134"/>
      <c r="O101" s="134"/>
      <c r="P101" s="321" t="s">
        <v>73</v>
      </c>
      <c r="Q101" s="171"/>
      <c r="R101" s="172"/>
      <c r="S101" s="172"/>
      <c r="T101" s="171"/>
      <c r="U101" s="171"/>
      <c r="V101" s="171"/>
      <c r="W101" s="171"/>
      <c r="X101" s="171"/>
      <c r="Y101" s="171"/>
      <c r="Z101" s="171"/>
      <c r="AA101" s="171"/>
      <c r="AB101" s="171"/>
    </row>
    <row r="102" spans="1:28">
      <c r="A102" s="134"/>
      <c r="B102" s="134"/>
      <c r="C102" s="134"/>
      <c r="D102" s="134"/>
      <c r="E102" s="182"/>
      <c r="F102" s="134"/>
      <c r="G102" s="152"/>
      <c r="H102" s="134"/>
      <c r="I102" s="144"/>
      <c r="J102" s="144"/>
      <c r="K102" s="149"/>
      <c r="L102" s="144"/>
      <c r="M102" s="134"/>
      <c r="N102" s="134"/>
      <c r="O102" s="134"/>
      <c r="P102" s="321" t="s">
        <v>73</v>
      </c>
      <c r="Q102" s="171"/>
      <c r="R102" s="172"/>
      <c r="S102" s="172"/>
      <c r="T102" s="171"/>
      <c r="U102" s="171"/>
      <c r="V102" s="171"/>
      <c r="W102" s="171"/>
      <c r="X102" s="171"/>
      <c r="Y102" s="171"/>
      <c r="Z102" s="171"/>
      <c r="AA102" s="171"/>
      <c r="AB102" s="171"/>
    </row>
    <row r="103" spans="1:28">
      <c r="A103" s="134"/>
      <c r="B103" s="134"/>
      <c r="C103" s="134"/>
      <c r="D103" s="134"/>
      <c r="E103" s="156"/>
      <c r="F103" s="134"/>
      <c r="G103" s="152"/>
      <c r="H103" s="134"/>
      <c r="I103" s="144"/>
      <c r="J103" s="144"/>
      <c r="K103" s="149"/>
      <c r="L103" s="144"/>
      <c r="M103" s="134"/>
      <c r="N103" s="134"/>
      <c r="O103" s="134"/>
      <c r="P103" s="321" t="s">
        <v>73</v>
      </c>
      <c r="Q103" s="171"/>
      <c r="R103" s="172"/>
      <c r="S103" s="172"/>
      <c r="T103" s="171"/>
      <c r="U103" s="171"/>
      <c r="V103" s="171"/>
      <c r="W103" s="171"/>
      <c r="X103" s="171"/>
      <c r="Y103" s="171"/>
      <c r="Z103" s="171"/>
      <c r="AA103" s="171"/>
      <c r="AB103" s="171"/>
    </row>
    <row r="104" spans="1:28">
      <c r="A104" s="134"/>
      <c r="B104" s="134" t="s">
        <v>109</v>
      </c>
      <c r="C104" s="134"/>
      <c r="D104" s="134"/>
      <c r="E104" s="156"/>
      <c r="F104" s="134"/>
      <c r="G104" s="144"/>
      <c r="H104" s="134"/>
      <c r="I104" s="144"/>
      <c r="J104" s="144"/>
      <c r="K104" s="149"/>
      <c r="L104" s="144"/>
      <c r="M104" s="134"/>
      <c r="N104" s="134"/>
      <c r="O104" s="134"/>
      <c r="P104" s="321" t="s">
        <v>73</v>
      </c>
      <c r="Q104" s="171"/>
      <c r="R104" s="172"/>
      <c r="S104" s="172"/>
      <c r="T104" s="171"/>
      <c r="U104" s="171"/>
      <c r="V104" s="171"/>
      <c r="W104" s="171"/>
      <c r="X104" s="171"/>
      <c r="Y104" s="171"/>
      <c r="Z104" s="171"/>
      <c r="AA104" s="171"/>
      <c r="AB104" s="171"/>
    </row>
    <row r="105" spans="1:28">
      <c r="A105" s="134"/>
      <c r="B105" s="134" t="s">
        <v>105</v>
      </c>
      <c r="C105" s="134"/>
      <c r="D105" s="134"/>
      <c r="E105" s="134"/>
      <c r="F105" s="134"/>
      <c r="G105" s="134"/>
      <c r="H105" s="134"/>
      <c r="I105" s="134"/>
      <c r="J105" s="134"/>
      <c r="K105" s="134"/>
      <c r="L105" s="134"/>
      <c r="M105" s="134"/>
      <c r="N105" s="134"/>
      <c r="O105" s="134"/>
      <c r="P105" s="321" t="s">
        <v>73</v>
      </c>
      <c r="Q105" s="171"/>
      <c r="R105" s="172"/>
      <c r="S105" s="172"/>
      <c r="T105" s="171"/>
      <c r="U105" s="171"/>
      <c r="V105" s="171"/>
      <c r="W105" s="171"/>
      <c r="X105" s="171"/>
      <c r="Y105" s="171"/>
      <c r="Z105" s="171"/>
      <c r="AA105" s="171"/>
      <c r="AB105" s="171"/>
    </row>
    <row r="106" spans="1:28">
      <c r="A106" s="134"/>
      <c r="B106" s="134" t="s">
        <v>106</v>
      </c>
      <c r="C106" s="134"/>
      <c r="D106" s="134"/>
      <c r="E106" s="134"/>
      <c r="F106" s="134"/>
      <c r="G106" s="134"/>
      <c r="H106" s="134"/>
      <c r="I106" s="134"/>
      <c r="J106" s="134"/>
      <c r="K106" s="134"/>
      <c r="L106" s="134"/>
      <c r="M106" s="134"/>
      <c r="N106" s="134"/>
      <c r="O106" s="134"/>
      <c r="P106" s="321" t="s">
        <v>73</v>
      </c>
      <c r="Q106" s="171"/>
      <c r="R106" s="172"/>
      <c r="S106" s="172"/>
      <c r="T106" s="171"/>
      <c r="U106" s="171"/>
      <c r="V106" s="171"/>
      <c r="W106" s="171"/>
      <c r="X106" s="171"/>
      <c r="Y106" s="171"/>
      <c r="Z106" s="171"/>
      <c r="AA106" s="171"/>
      <c r="AB106" s="171"/>
    </row>
    <row r="107" spans="1:28" ht="15.75">
      <c r="A107" s="134"/>
      <c r="B107" s="193" t="s">
        <v>6</v>
      </c>
      <c r="C107" s="185"/>
      <c r="D107" s="185"/>
      <c r="E107" s="185"/>
      <c r="F107" s="185"/>
      <c r="G107" s="193"/>
      <c r="H107" s="194"/>
      <c r="I107" s="194"/>
      <c r="J107" s="194"/>
      <c r="K107" s="194"/>
      <c r="L107" s="185"/>
      <c r="M107" s="185"/>
      <c r="N107" s="185"/>
      <c r="O107" s="185"/>
      <c r="P107" s="321" t="s">
        <v>73</v>
      </c>
      <c r="Q107" s="171"/>
      <c r="R107" s="172"/>
      <c r="S107" s="172"/>
      <c r="T107" s="171"/>
      <c r="U107" s="171"/>
      <c r="V107" s="171"/>
      <c r="W107" s="171"/>
      <c r="X107" s="171"/>
      <c r="Y107" s="171"/>
      <c r="Z107" s="171"/>
      <c r="AA107" s="171"/>
      <c r="AB107" s="171"/>
    </row>
    <row r="108" spans="1:28" ht="15.75">
      <c r="A108" s="134"/>
      <c r="B108" s="193" t="s">
        <v>137</v>
      </c>
      <c r="C108" s="184"/>
      <c r="D108" s="186"/>
      <c r="E108" s="186"/>
      <c r="F108" s="186"/>
      <c r="G108" s="195"/>
      <c r="H108" s="195"/>
      <c r="I108" s="195"/>
      <c r="J108" s="195"/>
      <c r="K108" s="195"/>
      <c r="L108" s="186"/>
      <c r="M108" s="186"/>
      <c r="N108" s="185"/>
      <c r="O108" s="185"/>
      <c r="P108" s="321" t="s">
        <v>73</v>
      </c>
      <c r="Q108" s="171"/>
      <c r="R108" s="172"/>
      <c r="S108" s="172"/>
      <c r="T108" s="171"/>
      <c r="U108" s="171"/>
      <c r="V108" s="171"/>
      <c r="W108" s="171"/>
      <c r="X108" s="171"/>
      <c r="Y108" s="171"/>
      <c r="Z108" s="171"/>
      <c r="AA108" s="171"/>
      <c r="AB108" s="171"/>
    </row>
    <row r="109" spans="1:28" ht="15.75">
      <c r="A109" s="134"/>
      <c r="B109" s="193" t="s">
        <v>56</v>
      </c>
      <c r="C109" s="184"/>
      <c r="D109" s="186"/>
      <c r="E109" s="186"/>
      <c r="F109" s="186"/>
      <c r="G109" s="195"/>
      <c r="H109" s="195"/>
      <c r="I109" s="195"/>
      <c r="J109" s="195"/>
      <c r="K109" s="195"/>
      <c r="L109" s="186"/>
      <c r="M109" s="186"/>
      <c r="N109" s="185"/>
      <c r="O109" s="185"/>
      <c r="P109" s="321" t="s">
        <v>73</v>
      </c>
      <c r="Q109" s="171"/>
      <c r="R109" s="172"/>
      <c r="S109" s="172"/>
      <c r="T109" s="171"/>
      <c r="U109" s="171"/>
      <c r="V109" s="171"/>
      <c r="W109" s="171"/>
      <c r="X109" s="171"/>
      <c r="Y109" s="171"/>
      <c r="Z109" s="171"/>
      <c r="AA109" s="171"/>
      <c r="AB109" s="171"/>
    </row>
    <row r="110" spans="1:28">
      <c r="A110" s="134"/>
      <c r="B110" s="184"/>
      <c r="C110" s="184"/>
      <c r="D110" s="186"/>
      <c r="E110" s="186"/>
      <c r="F110" s="186"/>
      <c r="G110" s="195"/>
      <c r="H110" s="195"/>
      <c r="I110" s="195"/>
      <c r="J110" s="195"/>
      <c r="K110" s="195"/>
      <c r="L110" s="186"/>
      <c r="M110" s="186"/>
      <c r="N110" s="185"/>
      <c r="O110" s="185"/>
      <c r="P110" s="321" t="s">
        <v>73</v>
      </c>
      <c r="Q110" s="171"/>
      <c r="R110" s="172"/>
      <c r="S110" s="172"/>
      <c r="T110" s="171"/>
      <c r="U110" s="171"/>
      <c r="V110" s="171"/>
      <c r="W110" s="171"/>
      <c r="X110" s="171"/>
      <c r="Y110" s="171"/>
      <c r="Z110" s="171"/>
      <c r="AA110" s="171"/>
      <c r="AB110" s="171"/>
    </row>
    <row r="111" spans="1:28" ht="15.75">
      <c r="A111" s="134"/>
      <c r="B111" s="193" t="s">
        <v>262</v>
      </c>
      <c r="C111" s="184"/>
      <c r="D111" s="186"/>
      <c r="E111" s="186"/>
      <c r="F111" s="186"/>
      <c r="G111" s="195"/>
      <c r="H111" s="195"/>
      <c r="I111" s="195"/>
      <c r="J111" s="195"/>
      <c r="K111" s="195"/>
      <c r="L111" s="186"/>
      <c r="M111" s="186"/>
      <c r="N111" s="185"/>
      <c r="O111" s="185"/>
      <c r="P111" s="321"/>
      <c r="Q111" s="171"/>
      <c r="R111" s="172"/>
      <c r="S111" s="172"/>
      <c r="T111" s="171"/>
      <c r="U111" s="171"/>
      <c r="V111" s="171"/>
      <c r="W111" s="171"/>
      <c r="X111" s="171"/>
      <c r="Y111" s="171"/>
      <c r="Z111" s="171"/>
      <c r="AA111" s="171"/>
      <c r="AB111" s="171"/>
    </row>
    <row r="112" spans="1:28" ht="15.75">
      <c r="A112" s="134"/>
      <c r="B112" s="193" t="s">
        <v>259</v>
      </c>
      <c r="C112" s="184"/>
      <c r="D112" s="186"/>
      <c r="E112" s="186"/>
      <c r="F112" s="186"/>
      <c r="G112" s="195"/>
      <c r="H112" s="195"/>
      <c r="I112" s="195"/>
      <c r="J112" s="195"/>
      <c r="K112" s="195"/>
      <c r="L112" s="186"/>
      <c r="M112" s="186"/>
      <c r="N112" s="185"/>
      <c r="O112" s="185"/>
      <c r="P112" s="321"/>
      <c r="Q112" s="171"/>
      <c r="R112" s="172"/>
      <c r="S112" s="172"/>
      <c r="T112" s="171"/>
      <c r="U112" s="171"/>
      <c r="V112" s="171"/>
      <c r="W112" s="171"/>
      <c r="X112" s="171"/>
      <c r="Y112" s="171"/>
      <c r="Z112" s="171"/>
      <c r="AA112" s="171"/>
      <c r="AB112" s="171"/>
    </row>
    <row r="113" spans="1:28">
      <c r="A113" s="134"/>
      <c r="B113" s="184"/>
      <c r="C113" s="184"/>
      <c r="D113" s="186"/>
      <c r="E113" s="186"/>
      <c r="F113" s="186"/>
      <c r="G113" s="195"/>
      <c r="H113" s="195"/>
      <c r="I113" s="195"/>
      <c r="J113" s="195"/>
      <c r="K113" s="195"/>
      <c r="L113" s="186"/>
      <c r="M113" s="186"/>
      <c r="N113" s="185"/>
      <c r="O113" s="185"/>
      <c r="P113" s="321"/>
      <c r="Q113" s="171"/>
      <c r="R113" s="172"/>
      <c r="S113" s="172"/>
      <c r="T113" s="171"/>
      <c r="U113" s="171"/>
      <c r="V113" s="171"/>
      <c r="W113" s="171"/>
      <c r="X113" s="171"/>
      <c r="Y113" s="171"/>
      <c r="Z113" s="171"/>
      <c r="AA113" s="171"/>
      <c r="AB113" s="171"/>
    </row>
    <row r="114" spans="1:28">
      <c r="A114" s="134"/>
      <c r="B114" s="134"/>
      <c r="C114" s="134"/>
      <c r="D114" s="134"/>
      <c r="E114" s="135"/>
      <c r="F114" s="134"/>
      <c r="G114" s="135" t="s">
        <v>110</v>
      </c>
      <c r="H114" s="134" t="s">
        <v>111</v>
      </c>
      <c r="I114" s="135" t="s">
        <v>84</v>
      </c>
      <c r="J114" s="134"/>
      <c r="K114" s="134"/>
      <c r="L114" s="134"/>
      <c r="M114" s="535" t="s">
        <v>235</v>
      </c>
      <c r="N114" s="535"/>
      <c r="O114" s="135" t="s">
        <v>85</v>
      </c>
      <c r="P114" s="321" t="s">
        <v>73</v>
      </c>
      <c r="Q114" s="171"/>
      <c r="R114" s="172"/>
      <c r="S114" s="172"/>
      <c r="T114" s="171"/>
      <c r="U114" s="171"/>
      <c r="V114" s="171"/>
      <c r="W114" s="171"/>
      <c r="X114" s="171"/>
      <c r="Y114" s="171"/>
      <c r="Z114" s="171"/>
      <c r="AA114" s="171"/>
      <c r="AB114" s="171"/>
    </row>
    <row r="115" spans="1:28">
      <c r="A115" s="134"/>
      <c r="B115" s="134"/>
      <c r="C115" s="136" t="s">
        <v>86</v>
      </c>
      <c r="D115" s="136"/>
      <c r="E115" s="136"/>
      <c r="F115" s="134"/>
      <c r="G115" s="135" t="s">
        <v>87</v>
      </c>
      <c r="H115" s="134"/>
      <c r="I115" s="135" t="s">
        <v>88</v>
      </c>
      <c r="J115" s="135"/>
      <c r="K115" s="540" t="s">
        <v>89</v>
      </c>
      <c r="L115" s="134"/>
      <c r="M115" s="134"/>
      <c r="N115" s="134"/>
      <c r="O115" s="135" t="s">
        <v>90</v>
      </c>
      <c r="P115" s="321" t="s">
        <v>73</v>
      </c>
      <c r="Q115" s="171"/>
      <c r="R115" s="172"/>
      <c r="S115" s="172"/>
      <c r="T115" s="171"/>
      <c r="U115" s="171"/>
      <c r="V115" s="171"/>
      <c r="W115" s="171"/>
      <c r="X115" s="171"/>
      <c r="Y115" s="171"/>
      <c r="Z115" s="171"/>
      <c r="AA115" s="171"/>
      <c r="AB115" s="171"/>
    </row>
    <row r="116" spans="1:28">
      <c r="A116" s="134"/>
      <c r="B116" s="159"/>
      <c r="C116" s="136" t="s">
        <v>91</v>
      </c>
      <c r="D116" s="136"/>
      <c r="E116" s="136"/>
      <c r="F116" s="134"/>
      <c r="G116" s="533" t="s">
        <v>92</v>
      </c>
      <c r="H116" s="134"/>
      <c r="I116" s="534">
        <v>40543</v>
      </c>
      <c r="J116" s="138"/>
      <c r="K116" s="533" t="s">
        <v>93</v>
      </c>
      <c r="L116" s="134"/>
      <c r="M116" s="535" t="s">
        <v>142</v>
      </c>
      <c r="N116" s="134"/>
      <c r="O116" s="140" t="s">
        <v>93</v>
      </c>
      <c r="P116" s="321" t="s">
        <v>73</v>
      </c>
      <c r="Q116" s="171"/>
      <c r="R116" s="172"/>
      <c r="S116" s="172"/>
      <c r="T116" s="171"/>
      <c r="U116" s="171"/>
      <c r="V116" s="171"/>
      <c r="W116" s="171"/>
      <c r="X116" s="171"/>
      <c r="Y116" s="171"/>
      <c r="Z116" s="171"/>
      <c r="AA116" s="171"/>
      <c r="AB116" s="171"/>
    </row>
    <row r="117" spans="1:28" ht="15.75">
      <c r="A117" s="134"/>
      <c r="B117" s="536" t="s">
        <v>94</v>
      </c>
      <c r="C117" s="162"/>
      <c r="D117" s="162"/>
      <c r="E117" s="162" t="s">
        <v>64</v>
      </c>
      <c r="F117" s="134"/>
      <c r="G117" s="134"/>
      <c r="H117" s="134"/>
      <c r="I117" s="134"/>
      <c r="J117" s="134"/>
      <c r="K117" s="134"/>
      <c r="L117" s="134"/>
      <c r="M117" s="154"/>
      <c r="N117" s="134"/>
      <c r="O117" s="162"/>
      <c r="P117" s="321" t="s">
        <v>73</v>
      </c>
      <c r="Q117" s="171"/>
      <c r="R117" s="172"/>
      <c r="S117" s="172"/>
      <c r="T117" s="171"/>
      <c r="U117" s="171"/>
      <c r="V117" s="171"/>
      <c r="W117" s="171"/>
      <c r="X117" s="171"/>
      <c r="Y117" s="171"/>
      <c r="Z117" s="171"/>
      <c r="AA117" s="171"/>
      <c r="AB117" s="171"/>
    </row>
    <row r="118" spans="1:28">
      <c r="A118" s="134"/>
      <c r="B118" s="134" t="s">
        <v>112</v>
      </c>
      <c r="C118" s="134">
        <v>2001</v>
      </c>
      <c r="D118" s="134"/>
      <c r="E118" s="160">
        <v>5431</v>
      </c>
      <c r="F118" s="144"/>
      <c r="G118" s="142">
        <v>317100</v>
      </c>
      <c r="H118" s="134" t="s">
        <v>111</v>
      </c>
      <c r="I118" s="160">
        <v>2241</v>
      </c>
      <c r="J118" s="144"/>
      <c r="K118" s="149" t="s">
        <v>9</v>
      </c>
      <c r="L118" s="144"/>
      <c r="M118" s="134" t="s">
        <v>251</v>
      </c>
      <c r="N118" s="134"/>
      <c r="O118" s="134">
        <v>2016</v>
      </c>
      <c r="P118" s="321" t="s">
        <v>73</v>
      </c>
      <c r="Q118" s="171"/>
      <c r="R118" s="172"/>
      <c r="S118" s="172"/>
      <c r="T118" s="171"/>
      <c r="U118" s="171"/>
      <c r="V118" s="171"/>
      <c r="W118" s="171"/>
      <c r="X118" s="171"/>
      <c r="Y118" s="171"/>
      <c r="Z118" s="171"/>
      <c r="AA118" s="171"/>
      <c r="AB118" s="171"/>
    </row>
    <row r="119" spans="1:28">
      <c r="A119" s="134"/>
      <c r="B119" s="134"/>
      <c r="C119" s="134"/>
      <c r="D119" s="134"/>
      <c r="E119" s="156">
        <f>-(3000)</f>
        <v>-3000</v>
      </c>
      <c r="F119" s="134"/>
      <c r="G119" s="152" t="s">
        <v>113</v>
      </c>
      <c r="H119" s="134"/>
      <c r="I119" s="144"/>
      <c r="J119" s="144"/>
      <c r="K119" s="149"/>
      <c r="L119" s="144"/>
      <c r="M119" s="134" t="s">
        <v>248</v>
      </c>
      <c r="N119" s="134"/>
      <c r="O119" s="134"/>
      <c r="P119" s="321" t="s">
        <v>73</v>
      </c>
      <c r="Q119" s="171"/>
      <c r="R119" s="172"/>
      <c r="S119" s="172"/>
      <c r="T119" s="171"/>
      <c r="U119" s="171"/>
      <c r="V119" s="171"/>
      <c r="W119" s="171"/>
      <c r="X119" s="171"/>
      <c r="Y119" s="171"/>
      <c r="Z119" s="171"/>
      <c r="AA119" s="171"/>
      <c r="AB119" s="171"/>
    </row>
    <row r="120" spans="1:28">
      <c r="A120" s="134"/>
      <c r="B120" s="134"/>
      <c r="C120" s="134">
        <v>2004</v>
      </c>
      <c r="D120" s="134"/>
      <c r="E120" s="156">
        <f>-(1000)</f>
        <v>-1000</v>
      </c>
      <c r="F120" s="134"/>
      <c r="G120" s="152">
        <v>349500</v>
      </c>
      <c r="H120" s="134"/>
      <c r="I120" s="144"/>
      <c r="J120" s="144"/>
      <c r="K120" s="149"/>
      <c r="L120" s="144"/>
      <c r="M120" s="132"/>
      <c r="N120" s="134"/>
      <c r="O120" s="134"/>
      <c r="P120" s="321" t="s">
        <v>73</v>
      </c>
      <c r="Q120" s="171"/>
      <c r="R120" s="172"/>
      <c r="S120" s="172"/>
      <c r="T120" s="171"/>
      <c r="U120" s="171"/>
      <c r="V120" s="171"/>
      <c r="W120" s="171"/>
      <c r="X120" s="171"/>
      <c r="Y120" s="171"/>
      <c r="Z120" s="171"/>
      <c r="AA120" s="171"/>
      <c r="AB120" s="171"/>
    </row>
    <row r="121" spans="1:28">
      <c r="A121" s="134"/>
      <c r="B121" s="134"/>
      <c r="C121" s="134">
        <v>2009</v>
      </c>
      <c r="D121" s="134"/>
      <c r="E121" s="539">
        <v>12000</v>
      </c>
      <c r="F121" s="134"/>
      <c r="G121" s="152"/>
      <c r="H121" s="134"/>
      <c r="I121" s="144"/>
      <c r="J121" s="144"/>
      <c r="K121" s="149"/>
      <c r="L121" s="144"/>
      <c r="M121" s="132"/>
      <c r="N121" s="134"/>
      <c r="O121" s="134"/>
      <c r="P121" s="321" t="s">
        <v>73</v>
      </c>
      <c r="Q121" s="171"/>
      <c r="R121" s="172"/>
      <c r="S121" s="172"/>
      <c r="T121" s="171"/>
      <c r="U121" s="171"/>
      <c r="V121" s="171"/>
      <c r="W121" s="171"/>
      <c r="X121" s="171"/>
      <c r="Y121" s="171"/>
      <c r="Z121" s="171"/>
      <c r="AA121" s="171"/>
      <c r="AB121" s="171"/>
    </row>
    <row r="122" spans="1:28">
      <c r="A122" s="134"/>
      <c r="B122" s="134"/>
      <c r="C122" s="134"/>
      <c r="D122" s="134"/>
      <c r="E122" s="156">
        <f>SUM(E118:E121)</f>
        <v>13431</v>
      </c>
      <c r="F122" s="134"/>
      <c r="G122" s="589"/>
      <c r="H122" s="134"/>
      <c r="I122" s="144"/>
      <c r="J122" s="144"/>
      <c r="K122" s="149"/>
      <c r="L122" s="144"/>
      <c r="M122" s="134"/>
      <c r="N122" s="134"/>
      <c r="O122" s="134"/>
      <c r="P122" s="321" t="s">
        <v>73</v>
      </c>
      <c r="Q122" s="171"/>
      <c r="R122" s="172"/>
      <c r="S122" s="172"/>
      <c r="T122" s="171"/>
      <c r="U122" s="171"/>
      <c r="V122" s="171"/>
      <c r="W122" s="171"/>
      <c r="X122" s="171"/>
      <c r="Y122" s="171"/>
      <c r="Z122" s="171"/>
      <c r="AA122" s="171"/>
      <c r="AB122" s="171"/>
    </row>
    <row r="123" spans="1:28">
      <c r="A123" s="134"/>
      <c r="B123" s="134"/>
      <c r="C123" s="134"/>
      <c r="D123" s="134"/>
      <c r="E123" s="156"/>
      <c r="F123" s="134"/>
      <c r="G123" s="589" t="s">
        <v>303</v>
      </c>
      <c r="H123" s="134"/>
      <c r="I123" s="144"/>
      <c r="J123" s="144"/>
      <c r="K123" s="149"/>
      <c r="L123" s="144"/>
      <c r="M123" s="134"/>
      <c r="N123" s="134"/>
      <c r="O123" s="134"/>
      <c r="P123" s="321" t="s">
        <v>73</v>
      </c>
      <c r="Q123" s="171"/>
      <c r="R123" s="172"/>
      <c r="S123" s="172"/>
      <c r="T123" s="171"/>
      <c r="U123" s="171"/>
      <c r="V123" s="171"/>
      <c r="W123" s="171"/>
      <c r="X123" s="171"/>
      <c r="Y123" s="171"/>
      <c r="Z123" s="171"/>
      <c r="AA123" s="171"/>
      <c r="AB123" s="171"/>
    </row>
    <row r="124" spans="1:28">
      <c r="A124" s="134"/>
      <c r="B124" s="134"/>
      <c r="C124" s="134"/>
      <c r="D124" s="134"/>
      <c r="E124" s="156"/>
      <c r="F124" s="134"/>
      <c r="G124" s="589"/>
      <c r="H124" s="134"/>
      <c r="I124" s="144"/>
      <c r="J124" s="144"/>
      <c r="K124" s="149"/>
      <c r="L124" s="144"/>
      <c r="M124" s="134"/>
      <c r="N124" s="134"/>
      <c r="O124" s="134"/>
      <c r="P124" s="321"/>
      <c r="Q124" s="171"/>
      <c r="R124" s="172"/>
      <c r="S124" s="172"/>
      <c r="T124" s="171"/>
      <c r="U124" s="171"/>
      <c r="V124" s="171"/>
      <c r="W124" s="171"/>
      <c r="X124" s="171"/>
      <c r="Y124" s="171"/>
      <c r="Z124" s="171"/>
      <c r="AA124" s="171"/>
      <c r="AB124" s="171"/>
    </row>
    <row r="125" spans="1:28">
      <c r="A125" s="134"/>
      <c r="B125" s="134" t="s">
        <v>130</v>
      </c>
      <c r="C125" s="134">
        <v>2001</v>
      </c>
      <c r="D125" s="134"/>
      <c r="E125" s="156">
        <v>5000</v>
      </c>
      <c r="F125" s="134"/>
      <c r="G125" s="164">
        <v>306800</v>
      </c>
      <c r="H125" s="134" t="s">
        <v>111</v>
      </c>
      <c r="I125" s="156">
        <v>652</v>
      </c>
      <c r="J125" s="144"/>
      <c r="K125" s="149" t="s">
        <v>9</v>
      </c>
      <c r="L125" s="144"/>
      <c r="M125" s="134" t="s">
        <v>249</v>
      </c>
      <c r="N125" s="134"/>
      <c r="O125" s="134">
        <v>2016</v>
      </c>
      <c r="P125" s="321" t="s">
        <v>73</v>
      </c>
      <c r="Q125" s="171"/>
      <c r="R125" s="172"/>
      <c r="S125" s="172"/>
      <c r="T125" s="171"/>
      <c r="U125" s="171"/>
      <c r="V125" s="171"/>
      <c r="W125" s="171"/>
      <c r="X125" s="171"/>
      <c r="Y125" s="171"/>
      <c r="Z125" s="171"/>
      <c r="AA125" s="171"/>
      <c r="AB125" s="171"/>
    </row>
    <row r="126" spans="1:28">
      <c r="A126" s="134"/>
      <c r="B126" s="134"/>
      <c r="C126" s="134"/>
      <c r="D126" s="134"/>
      <c r="E126" s="539">
        <v>-3000</v>
      </c>
      <c r="F126" s="134"/>
      <c r="G126" s="152" t="s">
        <v>113</v>
      </c>
      <c r="H126" s="134"/>
      <c r="I126" s="144"/>
      <c r="J126" s="144"/>
      <c r="K126" s="149"/>
      <c r="L126" s="144"/>
      <c r="M126" s="134" t="s">
        <v>250</v>
      </c>
      <c r="N126" s="134"/>
      <c r="O126" s="154"/>
      <c r="P126" s="321" t="s">
        <v>73</v>
      </c>
      <c r="Q126" s="171"/>
      <c r="R126" s="172"/>
      <c r="S126" s="172"/>
      <c r="T126" s="171"/>
      <c r="U126" s="171"/>
      <c r="V126" s="171"/>
      <c r="W126" s="171"/>
      <c r="X126" s="171"/>
      <c r="Y126" s="171"/>
      <c r="Z126" s="171"/>
      <c r="AA126" s="171"/>
      <c r="AB126" s="171"/>
    </row>
    <row r="127" spans="1:28">
      <c r="A127" s="134"/>
      <c r="B127" s="134"/>
      <c r="C127" s="134"/>
      <c r="D127" s="134"/>
      <c r="E127" s="156">
        <v>2000</v>
      </c>
      <c r="F127" s="134"/>
      <c r="G127" s="152">
        <v>338300</v>
      </c>
      <c r="H127" s="134"/>
      <c r="I127" s="144"/>
      <c r="J127" s="144"/>
      <c r="K127" s="149"/>
      <c r="L127" s="144"/>
      <c r="M127" s="134"/>
      <c r="N127" s="134"/>
      <c r="O127" s="154"/>
      <c r="P127" s="321" t="s">
        <v>73</v>
      </c>
      <c r="Q127" s="171"/>
      <c r="R127" s="172"/>
      <c r="S127" s="172"/>
      <c r="T127" s="171"/>
      <c r="U127" s="171"/>
      <c r="V127" s="171"/>
      <c r="W127" s="171"/>
      <c r="X127" s="171"/>
      <c r="Y127" s="171"/>
      <c r="Z127" s="171"/>
      <c r="AA127" s="171"/>
      <c r="AB127" s="171"/>
    </row>
    <row r="128" spans="1:28">
      <c r="A128" s="134"/>
      <c r="B128" s="134"/>
      <c r="C128" s="134"/>
      <c r="D128" s="134"/>
      <c r="E128" s="156"/>
      <c r="F128" s="134"/>
      <c r="G128" s="152"/>
      <c r="H128" s="134"/>
      <c r="I128" s="144"/>
      <c r="J128" s="144"/>
      <c r="K128" s="149"/>
      <c r="L128" s="144"/>
      <c r="M128" s="134"/>
      <c r="N128" s="134"/>
      <c r="O128" s="134"/>
      <c r="P128" s="321" t="s">
        <v>73</v>
      </c>
      <c r="Q128" s="171"/>
      <c r="R128" s="172"/>
      <c r="S128" s="172"/>
      <c r="T128" s="171"/>
      <c r="U128" s="171"/>
      <c r="V128" s="171"/>
      <c r="W128" s="171"/>
      <c r="X128" s="171"/>
      <c r="Y128" s="171"/>
      <c r="Z128" s="171"/>
      <c r="AA128" s="171"/>
      <c r="AB128" s="171"/>
    </row>
    <row r="129" spans="1:28">
      <c r="A129" s="134"/>
      <c r="B129" s="134" t="s">
        <v>189</v>
      </c>
      <c r="C129" s="134">
        <v>2001</v>
      </c>
      <c r="D129" s="141"/>
      <c r="E129" s="156">
        <v>6000</v>
      </c>
      <c r="F129" s="134"/>
      <c r="G129" s="152">
        <v>398100</v>
      </c>
      <c r="H129" s="134" t="s">
        <v>111</v>
      </c>
      <c r="I129" s="144">
        <v>3429</v>
      </c>
      <c r="J129" s="144"/>
      <c r="K129" s="149" t="s">
        <v>9</v>
      </c>
      <c r="L129" s="144"/>
      <c r="M129" s="134" t="s">
        <v>210</v>
      </c>
      <c r="N129" s="134"/>
      <c r="O129" s="154">
        <v>2016</v>
      </c>
      <c r="P129" s="321" t="s">
        <v>73</v>
      </c>
      <c r="Q129" s="171"/>
      <c r="R129" s="172"/>
      <c r="S129" s="172"/>
      <c r="T129" s="171"/>
      <c r="U129" s="171"/>
      <c r="V129" s="171"/>
      <c r="W129" s="171"/>
      <c r="X129" s="171"/>
      <c r="Y129" s="171"/>
      <c r="Z129" s="171"/>
      <c r="AA129" s="171"/>
      <c r="AB129" s="171"/>
    </row>
    <row r="130" spans="1:28">
      <c r="A130" s="134"/>
      <c r="B130" s="134" t="s">
        <v>186</v>
      </c>
      <c r="C130" s="134"/>
      <c r="D130" s="134"/>
      <c r="E130" s="156">
        <v>-3000</v>
      </c>
      <c r="F130" s="134"/>
      <c r="G130" s="152" t="s">
        <v>113</v>
      </c>
      <c r="H130" s="134"/>
      <c r="I130" s="144"/>
      <c r="J130" s="144"/>
      <c r="K130" s="149"/>
      <c r="L130" s="144"/>
      <c r="M130" s="134"/>
      <c r="N130" s="134"/>
      <c r="O130" s="154"/>
      <c r="P130" s="321" t="s">
        <v>73</v>
      </c>
      <c r="Q130" s="171"/>
      <c r="R130" s="172"/>
      <c r="S130" s="172"/>
      <c r="T130" s="171"/>
      <c r="U130" s="171"/>
      <c r="V130" s="171"/>
      <c r="W130" s="171"/>
      <c r="X130" s="171"/>
      <c r="Y130" s="171"/>
      <c r="Z130" s="171"/>
      <c r="AA130" s="171"/>
      <c r="AB130" s="171"/>
    </row>
    <row r="131" spans="1:28">
      <c r="A131" s="134"/>
      <c r="B131" s="134"/>
      <c r="C131" s="134">
        <v>2004</v>
      </c>
      <c r="D131" s="134"/>
      <c r="E131" s="156">
        <v>-1000</v>
      </c>
      <c r="F131" s="134"/>
      <c r="G131" s="152">
        <v>439000</v>
      </c>
      <c r="H131" s="134"/>
      <c r="I131" s="144"/>
      <c r="J131" s="144"/>
      <c r="K131" s="149"/>
      <c r="L131" s="144"/>
      <c r="M131" s="134"/>
      <c r="N131" s="134"/>
      <c r="O131" s="134"/>
      <c r="P131" s="321" t="s">
        <v>73</v>
      </c>
      <c r="Q131" s="171"/>
      <c r="R131" s="172"/>
      <c r="S131" s="172"/>
      <c r="T131" s="171"/>
      <c r="U131" s="171"/>
      <c r="V131" s="171"/>
      <c r="W131" s="171"/>
      <c r="X131" s="171"/>
      <c r="Y131" s="171"/>
      <c r="Z131" s="171"/>
      <c r="AA131" s="171"/>
      <c r="AB131" s="171"/>
    </row>
    <row r="132" spans="1:28">
      <c r="A132" s="134"/>
      <c r="B132" s="134"/>
      <c r="C132" s="134">
        <v>2005</v>
      </c>
      <c r="D132" s="134"/>
      <c r="E132" s="539">
        <v>2000</v>
      </c>
      <c r="F132" s="134"/>
      <c r="G132" s="152"/>
      <c r="H132" s="134"/>
      <c r="I132" s="144"/>
      <c r="J132" s="144"/>
      <c r="K132" s="149"/>
      <c r="L132" s="144"/>
      <c r="M132" s="134"/>
      <c r="N132" s="134"/>
      <c r="O132" s="134"/>
      <c r="P132" s="321" t="s">
        <v>73</v>
      </c>
      <c r="Q132" s="171"/>
      <c r="R132" s="172"/>
      <c r="S132" s="172"/>
      <c r="T132" s="171"/>
      <c r="U132" s="171"/>
      <c r="V132" s="171"/>
      <c r="W132" s="171"/>
      <c r="X132" s="171"/>
      <c r="Y132" s="171"/>
      <c r="Z132" s="171"/>
      <c r="AA132" s="171"/>
      <c r="AB132" s="171"/>
    </row>
    <row r="133" spans="1:28">
      <c r="A133" s="134"/>
      <c r="B133" s="134"/>
      <c r="C133" s="134"/>
      <c r="D133" s="134"/>
      <c r="E133" s="156">
        <f>SUM(E129:E132)</f>
        <v>4000</v>
      </c>
      <c r="F133" s="144"/>
      <c r="G133" s="164"/>
      <c r="H133" s="163"/>
      <c r="I133" s="156"/>
      <c r="J133" s="144"/>
      <c r="K133" s="149"/>
      <c r="L133" s="144"/>
      <c r="M133" s="134"/>
      <c r="N133" s="134"/>
      <c r="O133" s="154"/>
      <c r="P133" s="321" t="s">
        <v>73</v>
      </c>
      <c r="Q133" s="171"/>
      <c r="R133" s="172"/>
      <c r="S133" s="172"/>
      <c r="T133" s="171"/>
      <c r="U133" s="171"/>
      <c r="V133" s="171"/>
      <c r="W133" s="171"/>
      <c r="X133" s="171"/>
      <c r="Y133" s="171"/>
      <c r="Z133" s="171"/>
      <c r="AA133" s="171"/>
      <c r="AB133" s="171"/>
    </row>
    <row r="134" spans="1:28">
      <c r="A134" s="134"/>
      <c r="B134" s="134"/>
      <c r="C134" s="134"/>
      <c r="D134" s="134"/>
      <c r="E134" s="156"/>
      <c r="F134" s="144"/>
      <c r="G134" s="164"/>
      <c r="H134" s="163"/>
      <c r="I134" s="156"/>
      <c r="J134" s="144"/>
      <c r="K134" s="149"/>
      <c r="L134" s="144"/>
      <c r="M134" s="134"/>
      <c r="N134" s="134"/>
      <c r="O134" s="154"/>
      <c r="P134" s="321" t="s">
        <v>73</v>
      </c>
      <c r="Q134" s="171"/>
      <c r="R134" s="172"/>
      <c r="S134" s="172"/>
      <c r="T134" s="171"/>
      <c r="U134" s="171"/>
      <c r="V134" s="171"/>
      <c r="W134" s="171"/>
      <c r="X134" s="171"/>
      <c r="Y134" s="171"/>
      <c r="Z134" s="171"/>
      <c r="AA134" s="171"/>
      <c r="AB134" s="171"/>
    </row>
    <row r="135" spans="1:28">
      <c r="A135" s="134"/>
      <c r="B135" s="134" t="s">
        <v>216</v>
      </c>
      <c r="C135" s="134">
        <v>2002</v>
      </c>
      <c r="D135" s="134"/>
      <c r="E135" s="144">
        <v>5000</v>
      </c>
      <c r="F135" s="160"/>
      <c r="G135" s="152">
        <v>266500</v>
      </c>
      <c r="H135" s="165" t="s">
        <v>111</v>
      </c>
      <c r="I135" s="144">
        <v>0</v>
      </c>
      <c r="J135" s="144"/>
      <c r="K135" s="149" t="s">
        <v>9</v>
      </c>
      <c r="L135" s="144"/>
      <c r="M135" s="134" t="s">
        <v>115</v>
      </c>
      <c r="N135" s="134"/>
      <c r="O135" s="154">
        <v>2016</v>
      </c>
      <c r="P135" s="321" t="s">
        <v>73</v>
      </c>
      <c r="Q135" s="171"/>
      <c r="R135" s="172"/>
      <c r="S135" s="172"/>
      <c r="T135" s="171"/>
      <c r="U135" s="171"/>
      <c r="V135" s="171"/>
      <c r="W135" s="171"/>
      <c r="X135" s="171"/>
      <c r="Y135" s="171"/>
      <c r="Z135" s="171"/>
      <c r="AA135" s="171"/>
      <c r="AB135" s="171"/>
    </row>
    <row r="136" spans="1:28">
      <c r="A136" s="134"/>
      <c r="B136" s="134"/>
      <c r="C136" s="134">
        <v>2004</v>
      </c>
      <c r="D136" s="134"/>
      <c r="E136" s="156">
        <v>-2000</v>
      </c>
      <c r="F136" s="134"/>
      <c r="G136" s="152" t="s">
        <v>113</v>
      </c>
      <c r="H136" s="134"/>
      <c r="I136" s="144"/>
      <c r="J136" s="144"/>
      <c r="K136" s="149"/>
      <c r="L136" s="144"/>
      <c r="M136" s="134"/>
      <c r="N136" s="134"/>
      <c r="O136" s="154"/>
      <c r="P136" s="321" t="s">
        <v>73</v>
      </c>
      <c r="Q136" s="171"/>
      <c r="R136" s="172"/>
      <c r="S136" s="172"/>
      <c r="T136" s="171"/>
      <c r="U136" s="171"/>
      <c r="V136" s="171"/>
      <c r="W136" s="171"/>
      <c r="X136" s="171"/>
      <c r="Y136" s="171"/>
      <c r="Z136" s="171"/>
      <c r="AA136" s="171"/>
      <c r="AB136" s="171"/>
    </row>
    <row r="137" spans="1:28">
      <c r="A137" s="134"/>
      <c r="B137" s="134" t="s">
        <v>64</v>
      </c>
      <c r="C137" s="134">
        <v>2005</v>
      </c>
      <c r="D137" s="134"/>
      <c r="E137" s="539">
        <v>-2500</v>
      </c>
      <c r="F137" s="134"/>
      <c r="G137" s="152">
        <v>293800</v>
      </c>
      <c r="H137" s="134"/>
      <c r="I137" s="144"/>
      <c r="J137" s="144"/>
      <c r="K137" s="149"/>
      <c r="L137" s="144"/>
      <c r="M137" s="134"/>
      <c r="N137" s="134"/>
      <c r="O137" s="154"/>
      <c r="P137" s="321" t="s">
        <v>73</v>
      </c>
      <c r="Q137" s="171"/>
      <c r="R137" s="172"/>
      <c r="S137" s="172"/>
      <c r="T137" s="171"/>
      <c r="U137" s="171"/>
      <c r="V137" s="171"/>
      <c r="W137" s="171"/>
      <c r="X137" s="171"/>
      <c r="Y137" s="171"/>
      <c r="Z137" s="171"/>
      <c r="AA137" s="171"/>
      <c r="AB137" s="171"/>
    </row>
    <row r="138" spans="1:28">
      <c r="A138" s="134"/>
      <c r="B138" s="134"/>
      <c r="C138" s="134"/>
      <c r="D138" s="134"/>
      <c r="E138" s="156">
        <f>SUM(E135:E137)</f>
        <v>500</v>
      </c>
      <c r="F138" s="134"/>
      <c r="G138" s="152"/>
      <c r="H138" s="134"/>
      <c r="I138" s="144"/>
      <c r="J138" s="144"/>
      <c r="K138" s="149"/>
      <c r="L138" s="144"/>
      <c r="M138" s="134"/>
      <c r="N138" s="134"/>
      <c r="O138" s="134"/>
      <c r="P138" s="321" t="s">
        <v>73</v>
      </c>
      <c r="Q138" s="171"/>
      <c r="R138" s="172"/>
      <c r="S138" s="172"/>
      <c r="T138" s="171"/>
      <c r="U138" s="171"/>
      <c r="V138" s="171"/>
      <c r="W138" s="171"/>
      <c r="X138" s="171"/>
      <c r="Y138" s="171"/>
      <c r="Z138" s="171"/>
      <c r="AA138" s="171"/>
      <c r="AB138" s="171"/>
    </row>
    <row r="139" spans="1:28">
      <c r="A139" s="134"/>
      <c r="B139" s="134"/>
      <c r="C139" s="134"/>
      <c r="D139" s="134"/>
      <c r="E139" s="156"/>
      <c r="F139" s="134"/>
      <c r="G139" s="152"/>
      <c r="H139" s="134"/>
      <c r="I139" s="144"/>
      <c r="J139" s="144"/>
      <c r="K139" s="149"/>
      <c r="L139" s="144"/>
      <c r="M139" s="134"/>
      <c r="N139" s="134"/>
      <c r="O139" s="134"/>
      <c r="P139" s="321" t="s">
        <v>73</v>
      </c>
      <c r="Q139" s="171"/>
      <c r="R139" s="172"/>
      <c r="S139" s="172"/>
      <c r="T139" s="171"/>
      <c r="U139" s="171"/>
      <c r="V139" s="171"/>
      <c r="W139" s="171"/>
      <c r="X139" s="171"/>
      <c r="Y139" s="171"/>
      <c r="Z139" s="171"/>
      <c r="AA139" s="171"/>
      <c r="AB139" s="171"/>
    </row>
    <row r="140" spans="1:28">
      <c r="A140" s="134"/>
      <c r="B140" s="134" t="s">
        <v>211</v>
      </c>
      <c r="C140" s="134">
        <v>2006</v>
      </c>
      <c r="D140" s="134"/>
      <c r="E140" s="144">
        <v>5000</v>
      </c>
      <c r="F140" s="144"/>
      <c r="G140" s="152">
        <v>360000</v>
      </c>
      <c r="H140" s="166" t="s">
        <v>111</v>
      </c>
      <c r="I140" s="167">
        <v>73</v>
      </c>
      <c r="J140" s="144"/>
      <c r="K140" s="149" t="s">
        <v>9</v>
      </c>
      <c r="L140" s="144"/>
      <c r="M140" s="134" t="s">
        <v>252</v>
      </c>
      <c r="N140" s="134"/>
      <c r="O140" s="134">
        <v>2017</v>
      </c>
      <c r="P140" s="321" t="s">
        <v>73</v>
      </c>
      <c r="Q140" s="171"/>
      <c r="R140" s="172"/>
      <c r="S140" s="172"/>
      <c r="T140" s="171"/>
      <c r="U140" s="171"/>
      <c r="V140" s="171"/>
      <c r="W140" s="171"/>
      <c r="X140" s="171"/>
      <c r="Y140" s="171"/>
      <c r="Z140" s="171"/>
      <c r="AA140" s="171"/>
      <c r="AB140" s="171"/>
    </row>
    <row r="141" spans="1:28">
      <c r="A141" s="134"/>
      <c r="B141" s="134"/>
      <c r="C141" s="134"/>
      <c r="D141" s="134"/>
      <c r="E141" s="156"/>
      <c r="F141" s="134"/>
      <c r="G141" s="152" t="s">
        <v>113</v>
      </c>
      <c r="H141" s="147"/>
      <c r="I141" s="148"/>
      <c r="J141" s="144"/>
      <c r="K141" s="149"/>
      <c r="L141" s="144"/>
      <c r="M141" s="134" t="s">
        <v>253</v>
      </c>
      <c r="N141" s="134"/>
      <c r="O141" s="134"/>
      <c r="P141" s="321" t="s">
        <v>73</v>
      </c>
      <c r="Q141" s="171"/>
      <c r="R141" s="172"/>
      <c r="S141" s="172"/>
      <c r="T141" s="171"/>
      <c r="U141" s="171"/>
      <c r="V141" s="171"/>
      <c r="W141" s="171"/>
      <c r="X141" s="171"/>
      <c r="Y141" s="171"/>
      <c r="Z141" s="171"/>
      <c r="AA141" s="171"/>
      <c r="AB141" s="171"/>
    </row>
    <row r="142" spans="1:28">
      <c r="A142" s="134"/>
      <c r="B142" s="134"/>
      <c r="C142" s="134"/>
      <c r="D142" s="134"/>
      <c r="E142" s="156"/>
      <c r="F142" s="134"/>
      <c r="G142" s="152">
        <v>397000</v>
      </c>
      <c r="H142" s="147"/>
      <c r="I142" s="148"/>
      <c r="J142" s="144"/>
      <c r="K142" s="149"/>
      <c r="L142" s="144"/>
      <c r="M142" s="134" t="s">
        <v>254</v>
      </c>
      <c r="N142" s="134"/>
      <c r="O142" s="134"/>
      <c r="P142" s="321" t="s">
        <v>73</v>
      </c>
      <c r="Q142" s="171"/>
      <c r="R142" s="172"/>
      <c r="S142" s="172"/>
      <c r="T142" s="171"/>
      <c r="U142" s="171"/>
      <c r="V142" s="171"/>
      <c r="W142" s="171"/>
      <c r="X142" s="171"/>
      <c r="Y142" s="171"/>
      <c r="Z142" s="171"/>
      <c r="AA142" s="171"/>
      <c r="AB142" s="171"/>
    </row>
    <row r="143" spans="1:28">
      <c r="A143" s="134"/>
      <c r="B143" s="134"/>
      <c r="C143" s="134"/>
      <c r="D143" s="134"/>
      <c r="E143" s="156"/>
      <c r="F143" s="134"/>
      <c r="G143" s="152"/>
      <c r="H143" s="134"/>
      <c r="I143" s="144"/>
      <c r="J143" s="144"/>
      <c r="K143" s="149"/>
      <c r="L143" s="144"/>
      <c r="M143" s="134"/>
      <c r="N143" s="134"/>
      <c r="O143" s="134"/>
      <c r="P143" s="321" t="s">
        <v>73</v>
      </c>
      <c r="Q143" s="171"/>
      <c r="R143" s="172"/>
      <c r="S143" s="172"/>
      <c r="T143" s="171"/>
      <c r="U143" s="171"/>
      <c r="V143" s="171"/>
      <c r="W143" s="171"/>
      <c r="X143" s="171"/>
      <c r="Y143" s="171"/>
      <c r="Z143" s="171"/>
      <c r="AA143" s="171"/>
      <c r="AB143" s="171"/>
    </row>
    <row r="144" spans="1:28">
      <c r="A144" s="134"/>
      <c r="B144" s="134" t="s">
        <v>214</v>
      </c>
      <c r="C144" s="134">
        <v>2002</v>
      </c>
      <c r="D144" s="134"/>
      <c r="E144" s="156">
        <v>5000</v>
      </c>
      <c r="F144" s="134"/>
      <c r="G144" s="152">
        <v>366300</v>
      </c>
      <c r="H144" s="134" t="s">
        <v>111</v>
      </c>
      <c r="I144" s="144">
        <v>21</v>
      </c>
      <c r="J144" s="144"/>
      <c r="K144" s="149" t="s">
        <v>9</v>
      </c>
      <c r="L144" s="144"/>
      <c r="M144" s="134" t="s">
        <v>114</v>
      </c>
      <c r="N144" s="134"/>
      <c r="O144" s="134">
        <v>2017</v>
      </c>
      <c r="P144" s="321" t="s">
        <v>73</v>
      </c>
      <c r="Q144" s="171"/>
      <c r="R144" s="172"/>
      <c r="S144" s="172"/>
      <c r="T144" s="171"/>
      <c r="U144" s="171"/>
      <c r="V144" s="171"/>
      <c r="W144" s="171"/>
      <c r="X144" s="171"/>
      <c r="Y144" s="171"/>
      <c r="Z144" s="171"/>
      <c r="AA144" s="171"/>
      <c r="AB144" s="171"/>
    </row>
    <row r="145" spans="1:28">
      <c r="A145" s="134"/>
      <c r="B145" s="134"/>
      <c r="C145" s="134">
        <v>2004</v>
      </c>
      <c r="D145" s="134"/>
      <c r="E145" s="156">
        <v>-2000</v>
      </c>
      <c r="F145" s="134"/>
      <c r="G145" s="152" t="s">
        <v>113</v>
      </c>
      <c r="H145" s="134"/>
      <c r="I145" s="144"/>
      <c r="J145" s="144"/>
      <c r="K145" s="149"/>
      <c r="L145" s="144"/>
      <c r="M145" s="134"/>
      <c r="N145" s="134"/>
      <c r="O145" s="134"/>
      <c r="P145" s="321" t="s">
        <v>73</v>
      </c>
      <c r="Q145" s="171"/>
      <c r="R145" s="172"/>
      <c r="S145" s="172"/>
      <c r="T145" s="171"/>
      <c r="U145" s="171"/>
      <c r="V145" s="171"/>
      <c r="W145" s="171"/>
      <c r="X145" s="171"/>
      <c r="Y145" s="171"/>
      <c r="Z145" s="171"/>
      <c r="AA145" s="171"/>
      <c r="AB145" s="171"/>
    </row>
    <row r="146" spans="1:28">
      <c r="A146" s="134"/>
      <c r="B146" s="134"/>
      <c r="C146" s="134">
        <v>2005</v>
      </c>
      <c r="D146" s="134"/>
      <c r="E146" s="539">
        <v>-2500</v>
      </c>
      <c r="F146" s="134"/>
      <c r="G146" s="152">
        <v>400000</v>
      </c>
      <c r="H146" s="134"/>
      <c r="I146" s="144"/>
      <c r="J146" s="144"/>
      <c r="K146" s="149"/>
      <c r="L146" s="144"/>
      <c r="M146" s="134"/>
      <c r="N146" s="134"/>
      <c r="O146" s="134"/>
      <c r="P146" s="321" t="s">
        <v>73</v>
      </c>
      <c r="Q146" s="171"/>
      <c r="R146" s="172"/>
      <c r="S146" s="172"/>
      <c r="T146" s="171"/>
      <c r="U146" s="171"/>
      <c r="V146" s="171"/>
      <c r="W146" s="171"/>
      <c r="X146" s="171"/>
      <c r="Y146" s="171"/>
      <c r="Z146" s="171"/>
      <c r="AA146" s="171"/>
      <c r="AB146" s="171"/>
    </row>
    <row r="147" spans="1:28">
      <c r="A147" s="134"/>
      <c r="B147" s="134"/>
      <c r="C147" s="134"/>
      <c r="D147" s="134"/>
      <c r="E147" s="156">
        <f>SUM(E144:E146)</f>
        <v>500</v>
      </c>
      <c r="F147" s="134"/>
      <c r="G147" s="152"/>
      <c r="H147" s="134"/>
      <c r="I147" s="144"/>
      <c r="J147" s="144"/>
      <c r="K147" s="149"/>
      <c r="L147" s="144"/>
      <c r="M147" s="134"/>
      <c r="N147" s="134"/>
      <c r="O147" s="134"/>
      <c r="P147" s="321" t="s">
        <v>73</v>
      </c>
      <c r="Q147" s="171"/>
      <c r="R147" s="172"/>
      <c r="S147" s="172"/>
      <c r="T147" s="171"/>
      <c r="U147" s="171"/>
      <c r="V147" s="171"/>
      <c r="W147" s="171"/>
      <c r="X147" s="171"/>
      <c r="Y147" s="171"/>
      <c r="Z147" s="171"/>
      <c r="AA147" s="171"/>
      <c r="AB147" s="171"/>
    </row>
    <row r="148" spans="1:28">
      <c r="A148" s="134"/>
      <c r="B148" s="134"/>
      <c r="C148" s="134"/>
      <c r="D148" s="134"/>
      <c r="E148" s="156"/>
      <c r="F148" s="134"/>
      <c r="G148" s="152"/>
      <c r="H148" s="147"/>
      <c r="I148" s="148"/>
      <c r="J148" s="144"/>
      <c r="K148" s="149"/>
      <c r="L148" s="144"/>
      <c r="M148" s="134"/>
      <c r="N148" s="134"/>
      <c r="O148" s="134"/>
      <c r="P148" s="321" t="s">
        <v>73</v>
      </c>
      <c r="Q148" s="171"/>
      <c r="R148" s="172"/>
      <c r="S148" s="172"/>
      <c r="T148" s="171"/>
      <c r="U148" s="171"/>
      <c r="V148" s="171"/>
      <c r="W148" s="171"/>
      <c r="X148" s="171"/>
      <c r="Y148" s="171"/>
      <c r="Z148" s="171"/>
      <c r="AA148" s="171"/>
      <c r="AB148" s="171"/>
    </row>
    <row r="149" spans="1:28">
      <c r="A149" s="134"/>
      <c r="B149" s="134" t="s">
        <v>212</v>
      </c>
      <c r="C149" s="134">
        <v>2002</v>
      </c>
      <c r="D149" s="134"/>
      <c r="E149" s="156">
        <v>5000</v>
      </c>
      <c r="F149" s="134"/>
      <c r="G149" s="152">
        <v>280800</v>
      </c>
      <c r="H149" s="147" t="s">
        <v>111</v>
      </c>
      <c r="I149" s="167">
        <v>0</v>
      </c>
      <c r="J149" s="144"/>
      <c r="K149" s="149" t="s">
        <v>9</v>
      </c>
      <c r="L149" s="144"/>
      <c r="M149" s="134" t="s">
        <v>114</v>
      </c>
      <c r="N149" s="134"/>
      <c r="O149" s="134">
        <v>2017</v>
      </c>
      <c r="P149" s="321" t="s">
        <v>73</v>
      </c>
      <c r="Q149" s="171"/>
      <c r="R149" s="172"/>
      <c r="S149" s="172"/>
      <c r="T149" s="171"/>
      <c r="U149" s="171"/>
      <c r="V149" s="171"/>
      <c r="W149" s="171"/>
      <c r="X149" s="171"/>
      <c r="Y149" s="171"/>
      <c r="Z149" s="171"/>
      <c r="AA149" s="171"/>
      <c r="AB149" s="171"/>
    </row>
    <row r="150" spans="1:28">
      <c r="A150" s="134"/>
      <c r="B150" s="134"/>
      <c r="C150" s="134"/>
      <c r="D150" s="134"/>
      <c r="E150" s="156">
        <v>-2500</v>
      </c>
      <c r="F150" s="134"/>
      <c r="G150" s="152" t="s">
        <v>113</v>
      </c>
      <c r="H150" s="147"/>
      <c r="I150" s="148"/>
      <c r="J150" s="144"/>
      <c r="K150" s="149"/>
      <c r="L150" s="144"/>
      <c r="M150" s="134"/>
      <c r="N150" s="134"/>
      <c r="O150" s="134"/>
      <c r="P150" s="321" t="s">
        <v>73</v>
      </c>
      <c r="Q150" s="171"/>
      <c r="R150" s="172"/>
      <c r="S150" s="172"/>
      <c r="T150" s="171"/>
      <c r="U150" s="171"/>
      <c r="V150" s="171"/>
      <c r="W150" s="171"/>
      <c r="X150" s="171"/>
      <c r="Y150" s="171"/>
      <c r="Z150" s="171"/>
      <c r="AA150" s="171"/>
      <c r="AB150" s="171"/>
    </row>
    <row r="151" spans="1:28">
      <c r="A151" s="134"/>
      <c r="B151" s="134"/>
      <c r="C151" s="134">
        <v>2008</v>
      </c>
      <c r="D151" s="134"/>
      <c r="E151" s="539">
        <v>-2000</v>
      </c>
      <c r="F151" s="134"/>
      <c r="G151" s="152">
        <v>309500</v>
      </c>
      <c r="H151" s="147"/>
      <c r="I151" s="148"/>
      <c r="J151" s="144"/>
      <c r="K151" s="149"/>
      <c r="L151" s="144"/>
      <c r="M151" s="134"/>
      <c r="N151" s="134"/>
      <c r="O151" s="134"/>
      <c r="P151" s="321" t="s">
        <v>73</v>
      </c>
      <c r="Q151" s="171"/>
      <c r="R151" s="172"/>
      <c r="S151" s="172"/>
      <c r="T151" s="171"/>
      <c r="U151" s="171"/>
      <c r="V151" s="171"/>
      <c r="W151" s="171"/>
      <c r="X151" s="171"/>
      <c r="Y151" s="171"/>
      <c r="Z151" s="171"/>
      <c r="AA151" s="171"/>
      <c r="AB151" s="171"/>
    </row>
    <row r="152" spans="1:28">
      <c r="A152" s="134"/>
      <c r="B152" s="134"/>
      <c r="C152" s="134"/>
      <c r="D152" s="134"/>
      <c r="E152" s="156">
        <f>SUM(E149:E151)</f>
        <v>500</v>
      </c>
      <c r="F152" s="134"/>
      <c r="G152" s="152"/>
      <c r="H152" s="147"/>
      <c r="I152" s="148"/>
      <c r="J152" s="144"/>
      <c r="K152" s="149"/>
      <c r="L152" s="144"/>
      <c r="M152" s="134"/>
      <c r="N152" s="134"/>
      <c r="O152" s="134"/>
      <c r="P152" s="321" t="s">
        <v>73</v>
      </c>
      <c r="Q152" s="171"/>
      <c r="R152" s="172"/>
      <c r="S152" s="172"/>
      <c r="T152" s="171"/>
      <c r="U152" s="171"/>
      <c r="V152" s="171"/>
      <c r="W152" s="171"/>
      <c r="X152" s="171"/>
      <c r="Y152" s="171"/>
      <c r="Z152" s="171"/>
      <c r="AA152" s="171"/>
      <c r="AB152" s="171"/>
    </row>
    <row r="153" spans="1:28">
      <c r="A153" s="134"/>
      <c r="B153" s="134"/>
      <c r="C153" s="134"/>
      <c r="D153" s="134"/>
      <c r="E153" s="144"/>
      <c r="F153" s="144"/>
      <c r="G153" s="144"/>
      <c r="H153" s="144"/>
      <c r="I153" s="144"/>
      <c r="J153" s="144"/>
      <c r="K153" s="149"/>
      <c r="L153" s="144"/>
      <c r="M153" s="134"/>
      <c r="N153" s="134"/>
      <c r="O153" s="135"/>
      <c r="P153" s="321" t="s">
        <v>73</v>
      </c>
      <c r="Q153" s="171"/>
      <c r="R153" s="172"/>
      <c r="S153" s="172"/>
      <c r="T153" s="171"/>
      <c r="U153" s="171"/>
      <c r="V153" s="171"/>
      <c r="W153" s="171"/>
      <c r="X153" s="171"/>
      <c r="Y153" s="171"/>
      <c r="Z153" s="171"/>
      <c r="AA153" s="171"/>
      <c r="AB153" s="171"/>
    </row>
    <row r="154" spans="1:28">
      <c r="A154" s="134"/>
      <c r="B154" s="134" t="s">
        <v>109</v>
      </c>
      <c r="C154" s="134"/>
      <c r="D154" s="134"/>
      <c r="E154" s="144"/>
      <c r="F154" s="144"/>
      <c r="G154" s="144"/>
      <c r="H154" s="144"/>
      <c r="I154" s="144"/>
      <c r="J154" s="144"/>
      <c r="K154" s="149"/>
      <c r="L154" s="144"/>
      <c r="M154" s="134"/>
      <c r="N154" s="134"/>
      <c r="O154" s="135"/>
      <c r="P154" s="321" t="s">
        <v>73</v>
      </c>
      <c r="Q154" s="171"/>
      <c r="R154" s="172"/>
      <c r="S154" s="172"/>
      <c r="T154" s="171"/>
      <c r="U154" s="171"/>
      <c r="V154" s="171"/>
      <c r="W154" s="171"/>
      <c r="X154" s="171"/>
      <c r="Y154" s="171"/>
      <c r="Z154" s="171"/>
      <c r="AA154" s="171"/>
      <c r="AB154" s="171"/>
    </row>
    <row r="155" spans="1:28">
      <c r="A155" s="134"/>
      <c r="B155" s="134" t="s">
        <v>105</v>
      </c>
      <c r="C155" s="134"/>
      <c r="D155" s="134"/>
      <c r="E155" s="134"/>
      <c r="F155" s="134"/>
      <c r="G155" s="134"/>
      <c r="H155" s="134"/>
      <c r="I155" s="134"/>
      <c r="J155" s="134"/>
      <c r="K155" s="134"/>
      <c r="L155" s="134"/>
      <c r="M155" s="134"/>
      <c r="N155" s="134"/>
      <c r="O155" s="134"/>
      <c r="P155" s="321" t="s">
        <v>73</v>
      </c>
      <c r="Q155" s="171"/>
      <c r="R155" s="172"/>
      <c r="S155" s="172"/>
      <c r="T155" s="171"/>
      <c r="U155" s="171"/>
      <c r="V155" s="171"/>
      <c r="W155" s="171"/>
      <c r="X155" s="171"/>
      <c r="Y155" s="171"/>
      <c r="Z155" s="171"/>
      <c r="AA155" s="171"/>
      <c r="AB155" s="171"/>
    </row>
    <row r="156" spans="1:28">
      <c r="A156" s="134"/>
      <c r="B156" s="134" t="s">
        <v>106</v>
      </c>
      <c r="C156" s="134"/>
      <c r="D156" s="134"/>
      <c r="E156" s="134"/>
      <c r="F156" s="134"/>
      <c r="G156" s="134"/>
      <c r="H156" s="134"/>
      <c r="I156" s="134"/>
      <c r="J156" s="134"/>
      <c r="K156" s="134"/>
      <c r="L156" s="134"/>
      <c r="M156" s="134"/>
      <c r="N156" s="134"/>
      <c r="O156" s="134"/>
      <c r="P156" s="321" t="s">
        <v>73</v>
      </c>
      <c r="Q156" s="171"/>
      <c r="R156" s="172"/>
      <c r="S156" s="172"/>
      <c r="T156" s="171"/>
      <c r="U156" s="171"/>
      <c r="V156" s="171"/>
      <c r="W156" s="171"/>
      <c r="X156" s="171"/>
      <c r="Y156" s="171"/>
      <c r="Z156" s="171"/>
      <c r="AA156" s="171"/>
      <c r="AB156" s="171"/>
    </row>
    <row r="157" spans="1:28">
      <c r="A157" s="134"/>
      <c r="B157" s="134"/>
      <c r="C157" s="134"/>
      <c r="D157" s="134"/>
      <c r="E157" s="134"/>
      <c r="F157" s="134"/>
      <c r="G157" s="134"/>
      <c r="H157" s="134"/>
      <c r="I157" s="134"/>
      <c r="J157" s="134"/>
      <c r="K157" s="134"/>
      <c r="L157" s="134"/>
      <c r="M157" s="134"/>
      <c r="N157" s="134"/>
      <c r="O157" s="134"/>
      <c r="P157" s="321" t="s">
        <v>73</v>
      </c>
      <c r="Q157" s="171"/>
      <c r="R157" s="172"/>
      <c r="S157" s="172"/>
      <c r="T157" s="171"/>
      <c r="U157" s="171"/>
      <c r="V157" s="171"/>
      <c r="W157" s="171"/>
      <c r="X157" s="171"/>
      <c r="Y157" s="171"/>
      <c r="Z157" s="171"/>
      <c r="AA157" s="171"/>
      <c r="AB157" s="171"/>
    </row>
    <row r="158" spans="1:28">
      <c r="A158" s="134"/>
      <c r="B158" s="134" t="s">
        <v>136</v>
      </c>
      <c r="C158" s="134"/>
      <c r="D158" s="134"/>
      <c r="E158" s="134"/>
      <c r="F158" s="134"/>
      <c r="G158" s="134"/>
      <c r="H158" s="134"/>
      <c r="I158" s="134"/>
      <c r="J158" s="134"/>
      <c r="K158" s="134"/>
      <c r="L158" s="134"/>
      <c r="M158" s="134"/>
      <c r="N158" s="134"/>
      <c r="O158" s="134"/>
      <c r="P158" s="321" t="s">
        <v>73</v>
      </c>
      <c r="Q158" s="171"/>
      <c r="R158" s="172"/>
      <c r="S158" s="172"/>
      <c r="T158" s="171"/>
      <c r="U158" s="171"/>
      <c r="V158" s="171"/>
      <c r="W158" s="171"/>
      <c r="X158" s="171"/>
      <c r="Y158" s="171"/>
      <c r="Z158" s="171"/>
      <c r="AA158" s="171"/>
      <c r="AB158" s="171"/>
    </row>
    <row r="159" spans="1:28">
      <c r="A159" s="134"/>
      <c r="B159" s="134" t="s">
        <v>156</v>
      </c>
      <c r="C159" s="134"/>
      <c r="D159" s="134"/>
      <c r="E159" s="134"/>
      <c r="F159" s="134"/>
      <c r="G159" s="134"/>
      <c r="H159" s="134"/>
      <c r="I159" s="134"/>
      <c r="J159" s="134"/>
      <c r="K159" s="134"/>
      <c r="L159" s="134"/>
      <c r="M159" s="134"/>
      <c r="N159" s="134"/>
      <c r="O159" s="134"/>
      <c r="P159" s="321" t="s">
        <v>73</v>
      </c>
      <c r="Q159" s="171"/>
      <c r="R159" s="172"/>
      <c r="S159" s="172"/>
      <c r="T159" s="171"/>
      <c r="U159" s="171"/>
      <c r="V159" s="171"/>
      <c r="W159" s="171"/>
      <c r="X159" s="171"/>
      <c r="Y159" s="171"/>
      <c r="Z159" s="171"/>
      <c r="AA159" s="171"/>
      <c r="AB159" s="171"/>
    </row>
    <row r="160" spans="1:28">
      <c r="A160" s="134"/>
      <c r="B160" s="134" t="s">
        <v>116</v>
      </c>
      <c r="C160" s="134"/>
      <c r="D160" s="134"/>
      <c r="E160" s="134"/>
      <c r="F160" s="134"/>
      <c r="G160" s="134"/>
      <c r="H160" s="134"/>
      <c r="I160" s="134"/>
      <c r="J160" s="134"/>
      <c r="K160" s="134"/>
      <c r="L160" s="134"/>
      <c r="M160" s="134"/>
      <c r="N160" s="134"/>
      <c r="O160" s="134"/>
      <c r="P160" s="321" t="s">
        <v>16</v>
      </c>
      <c r="Q160" s="171"/>
      <c r="R160" s="172"/>
      <c r="S160" s="172"/>
      <c r="T160" s="171"/>
      <c r="U160" s="171"/>
      <c r="V160" s="171"/>
      <c r="W160" s="171"/>
      <c r="X160" s="171"/>
      <c r="Y160" s="171"/>
      <c r="Z160" s="171"/>
      <c r="AA160" s="171"/>
      <c r="AB160" s="171"/>
    </row>
    <row r="161" spans="1:28">
      <c r="A161" s="134"/>
      <c r="B161" s="134"/>
      <c r="C161" s="134"/>
      <c r="D161" s="134"/>
      <c r="E161" s="134"/>
      <c r="F161" s="134"/>
      <c r="G161" s="134"/>
      <c r="H161" s="134"/>
      <c r="I161" s="134"/>
      <c r="J161" s="134"/>
      <c r="K161" s="134"/>
      <c r="L161" s="134"/>
      <c r="M161" s="134"/>
      <c r="N161" s="134"/>
      <c r="P161" s="134"/>
      <c r="Q161" s="172"/>
      <c r="R161" s="172"/>
      <c r="S161" s="172"/>
      <c r="T161" s="171"/>
      <c r="U161" s="171"/>
      <c r="V161" s="171"/>
      <c r="W161" s="171"/>
      <c r="X161" s="171"/>
      <c r="Y161" s="171"/>
      <c r="Z161" s="171"/>
      <c r="AA161" s="171"/>
      <c r="AB161" s="171"/>
    </row>
    <row r="162" spans="1:28">
      <c r="A162" s="134"/>
      <c r="B162" s="134"/>
      <c r="C162" s="134"/>
      <c r="D162" s="134"/>
      <c r="E162" s="134"/>
      <c r="F162" s="134"/>
      <c r="G162" s="134"/>
      <c r="H162" s="134"/>
      <c r="I162" s="134"/>
      <c r="J162" s="134"/>
      <c r="K162" s="134"/>
      <c r="L162" s="134"/>
      <c r="M162" s="134"/>
      <c r="N162" s="134"/>
      <c r="O162" s="134"/>
      <c r="P162" s="134"/>
      <c r="Q162" s="172"/>
      <c r="R162" s="172"/>
      <c r="S162" s="172"/>
      <c r="T162" s="171"/>
      <c r="U162" s="171"/>
      <c r="V162" s="171"/>
      <c r="W162" s="171"/>
      <c r="X162" s="171"/>
      <c r="Y162" s="171"/>
      <c r="Z162" s="171"/>
      <c r="AA162" s="171"/>
      <c r="AB162" s="171"/>
    </row>
    <row r="163" spans="1:28">
      <c r="A163" s="134"/>
      <c r="B163" s="134"/>
      <c r="C163" s="134"/>
      <c r="D163" s="134"/>
      <c r="E163" s="134"/>
      <c r="F163" s="134"/>
      <c r="G163" s="134"/>
      <c r="H163" s="134"/>
      <c r="I163" s="134"/>
      <c r="J163" s="134"/>
      <c r="K163" s="134"/>
      <c r="L163" s="134"/>
      <c r="M163" s="134"/>
      <c r="N163" s="134"/>
      <c r="O163" s="134"/>
      <c r="P163" s="134"/>
      <c r="Q163" s="172"/>
      <c r="R163" s="172"/>
      <c r="S163" s="172"/>
      <c r="T163" s="171"/>
      <c r="U163" s="171"/>
      <c r="V163" s="171"/>
      <c r="W163" s="171"/>
      <c r="X163" s="171"/>
      <c r="Y163" s="171"/>
      <c r="Z163" s="171"/>
      <c r="AA163" s="171"/>
      <c r="AB163" s="171"/>
    </row>
    <row r="164" spans="1:28">
      <c r="A164" s="172"/>
      <c r="B164" s="172"/>
      <c r="C164" s="172"/>
      <c r="D164" s="172"/>
      <c r="E164" s="172"/>
      <c r="F164" s="172"/>
      <c r="G164" s="172"/>
      <c r="H164" s="172"/>
      <c r="I164" s="172"/>
      <c r="J164" s="172"/>
      <c r="K164" s="172"/>
      <c r="L164" s="172"/>
      <c r="M164" s="172"/>
      <c r="N164" s="172"/>
      <c r="O164" s="172"/>
      <c r="P164" s="172"/>
      <c r="Q164" s="172"/>
      <c r="R164" s="172"/>
      <c r="S164" s="172"/>
      <c r="T164" s="171"/>
      <c r="U164" s="171"/>
      <c r="V164" s="171"/>
      <c r="W164" s="171"/>
      <c r="X164" s="171"/>
      <c r="Y164" s="171"/>
      <c r="Z164" s="171"/>
      <c r="AA164" s="171"/>
      <c r="AB164" s="171"/>
    </row>
    <row r="165" spans="1:28">
      <c r="A165" s="172"/>
      <c r="B165" s="172"/>
      <c r="C165" s="172"/>
      <c r="D165" s="172"/>
      <c r="E165" s="172"/>
      <c r="F165" s="172"/>
      <c r="G165" s="172"/>
      <c r="H165" s="172"/>
      <c r="I165" s="172"/>
      <c r="J165" s="172"/>
      <c r="K165" s="172"/>
      <c r="L165" s="172"/>
      <c r="M165" s="172"/>
      <c r="N165" s="172"/>
      <c r="O165" s="172"/>
      <c r="P165" s="172"/>
      <c r="Q165" s="172"/>
      <c r="R165" s="172"/>
      <c r="S165" s="172"/>
      <c r="T165" s="171"/>
      <c r="U165" s="171"/>
      <c r="V165" s="171"/>
      <c r="W165" s="171"/>
      <c r="X165" s="171"/>
      <c r="Y165" s="171"/>
      <c r="Z165" s="171"/>
      <c r="AA165" s="171"/>
      <c r="AB165" s="171"/>
    </row>
    <row r="166" spans="1:28">
      <c r="A166" s="172"/>
      <c r="B166" s="172"/>
      <c r="C166" s="172"/>
      <c r="D166" s="172"/>
      <c r="E166" s="172"/>
      <c r="F166" s="172"/>
      <c r="G166" s="172"/>
      <c r="H166" s="172"/>
      <c r="I166" s="172"/>
      <c r="J166" s="172"/>
      <c r="K166" s="172"/>
      <c r="L166" s="172"/>
      <c r="M166" s="172"/>
      <c r="N166" s="172"/>
      <c r="O166" s="172"/>
      <c r="P166" s="172"/>
      <c r="Q166" s="172"/>
      <c r="R166" s="172"/>
      <c r="S166" s="172"/>
      <c r="T166" s="171"/>
      <c r="U166" s="171"/>
      <c r="V166" s="171"/>
      <c r="W166" s="171"/>
      <c r="X166" s="171"/>
      <c r="Y166" s="171"/>
      <c r="Z166" s="171"/>
      <c r="AA166" s="171"/>
      <c r="AB166" s="171"/>
    </row>
    <row r="167" spans="1:28">
      <c r="A167" s="172"/>
      <c r="B167" s="172"/>
      <c r="C167" s="172"/>
      <c r="D167" s="172"/>
      <c r="E167" s="172"/>
      <c r="F167" s="172"/>
      <c r="G167" s="172"/>
      <c r="H167" s="172"/>
      <c r="I167" s="172"/>
      <c r="J167" s="172"/>
      <c r="K167" s="172"/>
      <c r="L167" s="172"/>
      <c r="M167" s="172"/>
      <c r="N167" s="172"/>
      <c r="O167" s="172"/>
      <c r="P167" s="172"/>
      <c r="Q167" s="172"/>
      <c r="R167" s="172"/>
      <c r="S167" s="172"/>
      <c r="T167" s="171"/>
      <c r="U167" s="171"/>
      <c r="V167" s="171"/>
      <c r="W167" s="171"/>
      <c r="X167" s="171"/>
      <c r="Y167" s="171"/>
      <c r="Z167" s="171"/>
      <c r="AA167" s="171"/>
      <c r="AB167" s="171"/>
    </row>
    <row r="168" spans="1:28">
      <c r="A168" s="172"/>
      <c r="B168" s="172"/>
      <c r="C168" s="172"/>
      <c r="D168" s="172"/>
      <c r="E168" s="172"/>
      <c r="F168" s="172"/>
      <c r="G168" s="172"/>
      <c r="H168" s="172"/>
      <c r="I168" s="172"/>
      <c r="J168" s="172"/>
      <c r="K168" s="172"/>
      <c r="L168" s="172"/>
      <c r="M168" s="172"/>
      <c r="N168" s="172"/>
      <c r="O168" s="172"/>
      <c r="P168" s="172"/>
      <c r="Q168" s="172"/>
      <c r="R168" s="172"/>
      <c r="S168" s="172"/>
      <c r="T168" s="171"/>
      <c r="U168" s="171"/>
      <c r="V168" s="171"/>
      <c r="W168" s="171"/>
      <c r="X168" s="171"/>
      <c r="Y168" s="171"/>
      <c r="Z168" s="171"/>
      <c r="AA168" s="171"/>
      <c r="AB168" s="171"/>
    </row>
    <row r="169" spans="1:28">
      <c r="A169" s="172"/>
      <c r="B169" s="172"/>
      <c r="C169" s="172"/>
      <c r="D169" s="172"/>
      <c r="E169" s="172"/>
      <c r="F169" s="172"/>
      <c r="G169" s="172"/>
      <c r="H169" s="172"/>
      <c r="I169" s="172"/>
      <c r="J169" s="172"/>
      <c r="K169" s="172"/>
      <c r="L169" s="172"/>
      <c r="M169" s="172"/>
      <c r="N169" s="172"/>
      <c r="O169" s="172"/>
      <c r="P169" s="172"/>
      <c r="Q169" s="172"/>
      <c r="R169" s="172"/>
      <c r="S169" s="172"/>
      <c r="T169" s="171"/>
      <c r="U169" s="171"/>
      <c r="V169" s="171"/>
      <c r="W169" s="171"/>
      <c r="X169" s="171"/>
      <c r="Y169" s="171"/>
      <c r="Z169" s="171"/>
      <c r="AA169" s="171"/>
      <c r="AB169" s="171"/>
    </row>
    <row r="170" spans="1:28">
      <c r="A170" s="172"/>
      <c r="B170" s="172"/>
      <c r="C170" s="172"/>
      <c r="D170" s="172"/>
      <c r="E170" s="172"/>
      <c r="F170" s="172"/>
      <c r="G170" s="172"/>
      <c r="H170" s="172"/>
      <c r="I170" s="172"/>
      <c r="J170" s="172"/>
      <c r="K170" s="172"/>
      <c r="L170" s="172"/>
      <c r="M170" s="172"/>
      <c r="N170" s="172"/>
      <c r="O170" s="172"/>
      <c r="P170" s="172"/>
      <c r="Q170" s="172"/>
      <c r="R170" s="172"/>
      <c r="S170" s="172"/>
      <c r="T170" s="171"/>
      <c r="U170" s="171"/>
      <c r="V170" s="171"/>
      <c r="W170" s="171"/>
      <c r="X170" s="171"/>
      <c r="Y170" s="171"/>
      <c r="Z170" s="171"/>
      <c r="AA170" s="171"/>
      <c r="AB170" s="171"/>
    </row>
    <row r="171" spans="1:28">
      <c r="A171" s="172"/>
      <c r="B171" s="172"/>
      <c r="C171" s="172"/>
      <c r="D171" s="172"/>
      <c r="E171" s="172"/>
      <c r="F171" s="172"/>
      <c r="G171" s="172"/>
      <c r="H171" s="172"/>
      <c r="I171" s="172"/>
      <c r="J171" s="172"/>
      <c r="K171" s="172"/>
      <c r="L171" s="172"/>
      <c r="M171" s="172"/>
      <c r="N171" s="172"/>
      <c r="O171" s="172"/>
      <c r="P171" s="172"/>
      <c r="Q171" s="172"/>
      <c r="R171" s="172"/>
      <c r="S171" s="172"/>
      <c r="T171" s="171"/>
      <c r="U171" s="171"/>
      <c r="V171" s="171"/>
      <c r="W171" s="171"/>
      <c r="X171" s="171"/>
      <c r="Y171" s="171"/>
      <c r="Z171" s="171"/>
      <c r="AA171" s="171"/>
      <c r="AB171" s="171"/>
    </row>
    <row r="172" spans="1:28">
      <c r="A172" s="171"/>
      <c r="B172" s="171"/>
      <c r="C172" s="171"/>
      <c r="D172" s="171"/>
      <c r="E172" s="171"/>
      <c r="F172" s="171"/>
      <c r="G172" s="171"/>
      <c r="H172" s="171"/>
      <c r="I172" s="171"/>
      <c r="J172" s="171"/>
      <c r="K172" s="171"/>
      <c r="L172" s="171"/>
      <c r="M172" s="171"/>
      <c r="N172" s="171"/>
      <c r="O172" s="171"/>
      <c r="P172" s="171"/>
      <c r="Q172" s="171"/>
      <c r="R172" s="171"/>
      <c r="S172" s="171"/>
      <c r="T172" s="171"/>
      <c r="U172" s="171"/>
      <c r="V172" s="171"/>
      <c r="W172" s="171"/>
      <c r="X172" s="171"/>
      <c r="Y172" s="171"/>
      <c r="Z172" s="171"/>
      <c r="AA172" s="171"/>
      <c r="AB172" s="171"/>
    </row>
    <row r="173" spans="1:28">
      <c r="A173" s="171"/>
      <c r="B173" s="171"/>
      <c r="C173" s="171"/>
      <c r="D173" s="171"/>
      <c r="E173" s="171"/>
      <c r="F173" s="171"/>
      <c r="G173" s="171"/>
      <c r="H173" s="171"/>
      <c r="I173" s="171"/>
      <c r="J173" s="171"/>
      <c r="K173" s="171"/>
      <c r="L173" s="171"/>
      <c r="M173" s="171"/>
      <c r="N173" s="171"/>
      <c r="O173" s="171"/>
      <c r="P173" s="171"/>
      <c r="Q173" s="171"/>
      <c r="R173" s="171"/>
      <c r="S173" s="171"/>
      <c r="T173" s="171"/>
      <c r="U173" s="171"/>
      <c r="V173" s="171"/>
      <c r="W173" s="171"/>
      <c r="X173" s="171"/>
      <c r="Y173" s="171"/>
      <c r="Z173" s="171"/>
      <c r="AA173" s="171"/>
      <c r="AB173" s="171"/>
    </row>
    <row r="174" spans="1:28">
      <c r="A174" s="171"/>
      <c r="B174" s="171"/>
      <c r="C174" s="171"/>
      <c r="D174" s="171"/>
      <c r="E174" s="171"/>
      <c r="F174" s="171"/>
      <c r="G174" s="171"/>
      <c r="H174" s="171"/>
      <c r="I174" s="171"/>
      <c r="J174" s="171"/>
      <c r="K174" s="171"/>
      <c r="L174" s="171"/>
      <c r="M174" s="171"/>
      <c r="N174" s="171"/>
      <c r="O174" s="171"/>
      <c r="P174" s="171"/>
      <c r="Q174" s="171"/>
      <c r="R174" s="171"/>
      <c r="S174" s="171"/>
      <c r="T174" s="171"/>
      <c r="U174" s="171"/>
      <c r="V174" s="171"/>
      <c r="W174" s="171"/>
      <c r="X174" s="171"/>
      <c r="Y174" s="171"/>
      <c r="Z174" s="171"/>
      <c r="AA174" s="171"/>
      <c r="AB174" s="171"/>
    </row>
    <row r="175" spans="1:28">
      <c r="A175" s="171"/>
      <c r="B175" s="171"/>
      <c r="C175" s="171"/>
      <c r="D175" s="171"/>
      <c r="E175" s="171"/>
      <c r="F175" s="171"/>
      <c r="G175" s="171"/>
      <c r="H175" s="171"/>
      <c r="I175" s="171"/>
      <c r="J175" s="171"/>
      <c r="K175" s="171"/>
      <c r="L175" s="171"/>
      <c r="M175" s="171"/>
      <c r="N175" s="171"/>
      <c r="O175" s="171"/>
      <c r="P175" s="171"/>
      <c r="Q175" s="171"/>
      <c r="R175" s="171"/>
      <c r="S175" s="171"/>
      <c r="T175" s="171"/>
      <c r="U175" s="171"/>
      <c r="V175" s="171"/>
      <c r="W175" s="171"/>
      <c r="X175" s="171"/>
      <c r="Y175" s="171"/>
      <c r="Z175" s="171"/>
      <c r="AA175" s="171"/>
      <c r="AB175" s="171"/>
    </row>
    <row r="176" spans="1:28">
      <c r="A176" s="171"/>
      <c r="B176" s="171"/>
      <c r="C176" s="171"/>
      <c r="D176" s="171"/>
      <c r="E176" s="171"/>
      <c r="F176" s="171"/>
      <c r="G176" s="171"/>
      <c r="H176" s="171"/>
      <c r="I176" s="171"/>
      <c r="J176" s="171"/>
      <c r="K176" s="171"/>
      <c r="L176" s="171"/>
      <c r="M176" s="171"/>
      <c r="N176" s="171"/>
      <c r="O176" s="171"/>
      <c r="P176" s="171"/>
      <c r="Q176" s="171"/>
      <c r="R176" s="171"/>
      <c r="S176" s="171"/>
      <c r="T176" s="171"/>
      <c r="U176" s="171"/>
      <c r="V176" s="171"/>
      <c r="W176" s="171"/>
      <c r="X176" s="171"/>
      <c r="Y176" s="171"/>
      <c r="Z176" s="171"/>
      <c r="AA176" s="171"/>
      <c r="AB176" s="171"/>
    </row>
  </sheetData>
  <mergeCells count="4">
    <mergeCell ref="H3:L3"/>
    <mergeCell ref="G57:K57"/>
    <mergeCell ref="C63:E63"/>
    <mergeCell ref="C64:E64"/>
  </mergeCells>
  <phoneticPr fontId="37" type="noConversion"/>
  <printOptions horizontalCentered="1"/>
  <pageMargins left="0.75" right="0.75" top="0.84" bottom="0.5" header="0.5" footer="0.5"/>
  <pageSetup scale="62" fitToHeight="0" orientation="landscape" r:id="rId1"/>
  <headerFooter alignWithMargins="0">
    <oddFooter>&amp;CExhibit O - Status of Construction</oddFooter>
  </headerFooter>
  <rowBreaks count="2" manualBreakCount="2">
    <brk id="53" max="15" man="1"/>
    <brk id="106" max="15" man="1"/>
  </rowBreaks>
</worksheet>
</file>

<file path=xl/worksheets/sheet12.xml><?xml version="1.0" encoding="utf-8"?>
<worksheet xmlns="http://schemas.openxmlformats.org/spreadsheetml/2006/main" xmlns:r="http://schemas.openxmlformats.org/officeDocument/2006/relationships">
  <dimension ref="A1:Y39"/>
  <sheetViews>
    <sheetView view="pageBreakPreview" zoomScale="60" zoomScaleNormal="75" workbookViewId="0">
      <selection activeCell="A37" sqref="A37"/>
    </sheetView>
  </sheetViews>
  <sheetFormatPr defaultRowHeight="15"/>
  <cols>
    <col min="3" max="3" width="28.5546875" customWidth="1"/>
    <col min="4" max="4" width="6.33203125" customWidth="1"/>
    <col min="5" max="5" width="1" customWidth="1"/>
    <col min="6" max="6" width="1.33203125" customWidth="1"/>
    <col min="7" max="7" width="6.77734375" customWidth="1"/>
    <col min="8" max="8" width="1.33203125" customWidth="1"/>
    <col min="9" max="9" width="6.21875" customWidth="1"/>
    <col min="10" max="10" width="1" customWidth="1"/>
    <col min="11" max="11" width="6.109375" customWidth="1"/>
    <col min="12" max="12" width="0.6640625" customWidth="1"/>
    <col min="13" max="13" width="6.109375" customWidth="1"/>
    <col min="14" max="14" width="2.77734375" customWidth="1"/>
    <col min="15" max="15" width="6.77734375" customWidth="1"/>
    <col min="16" max="16" width="2.21875" customWidth="1"/>
    <col min="17" max="17" width="6.5546875" customWidth="1"/>
    <col min="18" max="18" width="3" customWidth="1"/>
    <col min="19" max="19" width="6.77734375" customWidth="1"/>
    <col min="20" max="20" width="3" customWidth="1"/>
    <col min="21" max="21" width="6" customWidth="1"/>
    <col min="22" max="22" width="2.88671875" customWidth="1"/>
    <col min="23" max="23" width="7.33203125" customWidth="1"/>
    <col min="24" max="24" width="2" customWidth="1"/>
  </cols>
  <sheetData>
    <row r="1" spans="1:25" ht="18.75">
      <c r="A1" s="556" t="s">
        <v>256</v>
      </c>
      <c r="B1" s="554"/>
      <c r="C1" s="554"/>
      <c r="D1" s="554"/>
      <c r="E1" s="554"/>
      <c r="F1" s="554"/>
      <c r="G1" s="554"/>
      <c r="H1" s="554"/>
      <c r="I1" s="554"/>
      <c r="J1" s="554"/>
      <c r="K1" s="554"/>
      <c r="L1" s="554"/>
      <c r="M1" s="554"/>
      <c r="N1" s="554"/>
      <c r="O1" s="554"/>
      <c r="P1" s="554"/>
      <c r="Q1" s="554"/>
      <c r="R1" s="554"/>
      <c r="S1" s="554"/>
      <c r="T1" s="554"/>
      <c r="U1" s="554"/>
      <c r="V1" s="554"/>
      <c r="W1" s="554"/>
      <c r="X1" s="555" t="s">
        <v>73</v>
      </c>
      <c r="Y1" s="171"/>
    </row>
    <row r="2" spans="1:25" ht="18.75">
      <c r="A2" s="558" t="s">
        <v>157</v>
      </c>
      <c r="B2" s="557"/>
      <c r="C2" s="557"/>
      <c r="D2" s="557"/>
      <c r="E2" s="557"/>
      <c r="F2" s="557"/>
      <c r="G2" s="557"/>
      <c r="H2" s="557"/>
      <c r="I2" s="557"/>
      <c r="J2" s="557"/>
      <c r="K2" s="557"/>
      <c r="L2" s="557"/>
      <c r="M2" s="557"/>
      <c r="N2" s="557"/>
      <c r="O2" s="557"/>
      <c r="P2" s="557"/>
      <c r="Q2" s="557"/>
      <c r="R2" s="557"/>
      <c r="S2" s="557"/>
      <c r="T2" s="557"/>
      <c r="U2" s="557"/>
      <c r="V2" s="557"/>
      <c r="W2" s="554"/>
      <c r="X2" s="555" t="s">
        <v>73</v>
      </c>
      <c r="Y2" s="171"/>
    </row>
    <row r="3" spans="1:25" ht="18.75">
      <c r="A3" s="554"/>
      <c r="B3" s="554"/>
      <c r="C3" s="554"/>
      <c r="D3" s="554"/>
      <c r="E3" s="554"/>
      <c r="F3" s="554"/>
      <c r="G3" s="554"/>
      <c r="H3" s="554"/>
      <c r="I3" s="554"/>
      <c r="J3" s="554"/>
      <c r="K3" s="554"/>
      <c r="L3" s="554"/>
      <c r="M3" s="554"/>
      <c r="N3" s="554"/>
      <c r="O3" s="554"/>
      <c r="P3" s="554"/>
      <c r="Q3" s="554"/>
      <c r="R3" s="554"/>
      <c r="S3" s="554"/>
      <c r="T3" s="554"/>
      <c r="U3" s="554"/>
      <c r="V3" s="554"/>
      <c r="W3" s="554"/>
      <c r="X3" s="555" t="s">
        <v>73</v>
      </c>
      <c r="Y3" s="171"/>
    </row>
    <row r="4" spans="1:25" ht="18.75">
      <c r="A4" s="554"/>
      <c r="B4" s="559"/>
      <c r="C4" s="559"/>
      <c r="D4" s="559"/>
      <c r="E4" s="559"/>
      <c r="F4" s="559"/>
      <c r="G4" s="559">
        <v>2010</v>
      </c>
      <c r="H4" s="559"/>
      <c r="I4" s="559">
        <v>2011</v>
      </c>
      <c r="J4" s="559"/>
      <c r="K4" s="559">
        <v>2012</v>
      </c>
      <c r="L4" s="559"/>
      <c r="M4" s="560">
        <v>2013</v>
      </c>
      <c r="N4" s="560"/>
      <c r="O4" s="559">
        <v>2014</v>
      </c>
      <c r="P4" s="560"/>
      <c r="Q4" s="560">
        <v>2015</v>
      </c>
      <c r="R4" s="560"/>
      <c r="S4" s="561">
        <v>2016</v>
      </c>
      <c r="T4" s="560"/>
      <c r="U4" s="560">
        <v>2017</v>
      </c>
      <c r="V4" s="560"/>
      <c r="W4" s="560" t="s">
        <v>71</v>
      </c>
      <c r="X4" s="555" t="s">
        <v>73</v>
      </c>
      <c r="Y4" s="171"/>
    </row>
    <row r="5" spans="1:25" ht="18.75">
      <c r="A5" s="559" t="s">
        <v>117</v>
      </c>
      <c r="B5" s="554"/>
      <c r="C5" s="554"/>
      <c r="D5" s="554"/>
      <c r="E5" s="554"/>
      <c r="F5" s="554"/>
      <c r="G5" s="447"/>
      <c r="H5" s="554"/>
      <c r="I5" s="554"/>
      <c r="J5" s="554"/>
      <c r="K5" s="554"/>
      <c r="L5" s="554"/>
      <c r="M5" s="554"/>
      <c r="N5" s="554"/>
      <c r="O5" s="447"/>
      <c r="P5" s="447"/>
      <c r="Q5" s="447"/>
      <c r="R5" s="554"/>
      <c r="S5" s="554"/>
      <c r="T5" s="554"/>
      <c r="U5" s="554"/>
      <c r="V5" s="554"/>
      <c r="W5" s="554"/>
      <c r="X5" s="555" t="s">
        <v>73</v>
      </c>
      <c r="Y5" s="171"/>
    </row>
    <row r="6" spans="1:25" ht="18.75">
      <c r="A6" s="554" t="s">
        <v>149</v>
      </c>
      <c r="B6" s="554"/>
      <c r="C6" s="554"/>
      <c r="D6" s="554"/>
      <c r="E6" s="554"/>
      <c r="F6" s="554"/>
      <c r="G6" s="447">
        <v>1152</v>
      </c>
      <c r="H6" s="554"/>
      <c r="I6" s="554">
        <v>128</v>
      </c>
      <c r="J6" s="554"/>
      <c r="K6" s="554"/>
      <c r="L6" s="554"/>
      <c r="M6" s="554"/>
      <c r="N6" s="554"/>
      <c r="O6" s="447"/>
      <c r="P6" s="447"/>
      <c r="Q6" s="447"/>
      <c r="R6" s="554"/>
      <c r="S6" s="554"/>
      <c r="T6" s="554"/>
      <c r="U6" s="554"/>
      <c r="V6" s="554"/>
      <c r="W6" s="554"/>
      <c r="X6" s="555" t="s">
        <v>73</v>
      </c>
      <c r="Y6" s="171"/>
    </row>
    <row r="7" spans="1:25" ht="18.75">
      <c r="A7" s="554"/>
      <c r="B7" s="554"/>
      <c r="C7" s="554"/>
      <c r="D7" s="554"/>
      <c r="E7" s="554"/>
      <c r="F7" s="554"/>
      <c r="G7" s="447"/>
      <c r="H7" s="554"/>
      <c r="I7" s="554"/>
      <c r="J7" s="554"/>
      <c r="K7" s="554"/>
      <c r="L7" s="554"/>
      <c r="M7" s="554"/>
      <c r="N7" s="554"/>
      <c r="O7" s="447"/>
      <c r="P7" s="447"/>
      <c r="Q7" s="447"/>
      <c r="R7" s="554"/>
      <c r="S7" s="554"/>
      <c r="T7" s="554"/>
      <c r="U7" s="554"/>
      <c r="V7" s="554"/>
      <c r="W7" s="554"/>
      <c r="X7" s="555" t="s">
        <v>73</v>
      </c>
      <c r="Y7" s="171"/>
    </row>
    <row r="8" spans="1:25" ht="18.75">
      <c r="A8" s="554"/>
      <c r="B8" s="554"/>
      <c r="C8" s="554"/>
      <c r="D8" s="554"/>
      <c r="E8" s="554"/>
      <c r="F8" s="554"/>
      <c r="G8" s="447"/>
      <c r="H8" s="554"/>
      <c r="I8" s="554"/>
      <c r="J8" s="554"/>
      <c r="K8" s="554"/>
      <c r="L8" s="554"/>
      <c r="M8" s="554"/>
      <c r="N8" s="554"/>
      <c r="O8" s="447"/>
      <c r="P8" s="447"/>
      <c r="Q8" s="447"/>
      <c r="R8" s="554"/>
      <c r="S8" s="554"/>
      <c r="T8" s="554"/>
      <c r="U8" s="554"/>
      <c r="V8" s="554"/>
      <c r="W8" s="554"/>
      <c r="X8" s="555" t="s">
        <v>73</v>
      </c>
      <c r="Y8" s="171"/>
    </row>
    <row r="9" spans="1:25" ht="18.75">
      <c r="A9" s="554" t="s">
        <v>129</v>
      </c>
      <c r="B9" s="554"/>
      <c r="C9" s="554"/>
      <c r="D9" s="554"/>
      <c r="E9" s="554"/>
      <c r="F9" s="554"/>
      <c r="G9" s="447"/>
      <c r="H9" s="554"/>
      <c r="I9" s="447">
        <v>1280</v>
      </c>
      <c r="J9" s="554"/>
      <c r="K9" s="554"/>
      <c r="L9" s="554"/>
      <c r="M9" s="554"/>
      <c r="N9" s="554"/>
      <c r="O9" s="447"/>
      <c r="P9" s="447"/>
      <c r="Q9" s="447"/>
      <c r="R9" s="554"/>
      <c r="S9" s="554"/>
      <c r="T9" s="554"/>
      <c r="U9" s="554"/>
      <c r="V9" s="554"/>
      <c r="W9" s="554"/>
      <c r="X9" s="555" t="s">
        <v>73</v>
      </c>
      <c r="Y9" s="171"/>
    </row>
    <row r="10" spans="1:25" ht="18.75">
      <c r="A10" s="554" t="s">
        <v>195</v>
      </c>
      <c r="B10" s="554"/>
      <c r="C10" s="554"/>
      <c r="D10" s="554"/>
      <c r="E10" s="554"/>
      <c r="F10" s="554"/>
      <c r="G10" s="447"/>
      <c r="H10" s="554"/>
      <c r="I10" s="447">
        <v>1856</v>
      </c>
      <c r="J10" s="554"/>
      <c r="K10" s="554"/>
      <c r="L10" s="554"/>
      <c r="M10" s="554"/>
      <c r="N10" s="554"/>
      <c r="O10" s="447"/>
      <c r="P10" s="447"/>
      <c r="Q10" s="447"/>
      <c r="R10" s="554"/>
      <c r="S10" s="554"/>
      <c r="T10" s="554"/>
      <c r="U10" s="554"/>
      <c r="V10" s="554"/>
      <c r="W10" s="554"/>
      <c r="X10" s="555" t="s">
        <v>73</v>
      </c>
      <c r="Y10" s="171"/>
    </row>
    <row r="11" spans="1:25" ht="18.75">
      <c r="A11" s="554"/>
      <c r="B11" s="554"/>
      <c r="C11" s="554"/>
      <c r="D11" s="554"/>
      <c r="E11" s="554"/>
      <c r="F11" s="554"/>
      <c r="G11" s="447"/>
      <c r="H11" s="554"/>
      <c r="I11" s="447"/>
      <c r="J11" s="554"/>
      <c r="K11" s="554"/>
      <c r="L11" s="554"/>
      <c r="M11" s="554"/>
      <c r="N11" s="554"/>
      <c r="O11" s="447"/>
      <c r="P11" s="447"/>
      <c r="Q11" s="447"/>
      <c r="R11" s="554"/>
      <c r="S11" s="554"/>
      <c r="T11" s="554"/>
      <c r="U11" s="554"/>
      <c r="V11" s="554"/>
      <c r="W11" s="554"/>
      <c r="X11" s="555" t="s">
        <v>73</v>
      </c>
      <c r="Y11" s="171"/>
    </row>
    <row r="12" spans="1:25" ht="18.75">
      <c r="A12" s="554" t="s">
        <v>118</v>
      </c>
      <c r="B12" s="554"/>
      <c r="C12" s="554"/>
      <c r="D12" s="447"/>
      <c r="E12" s="447"/>
      <c r="F12" s="554"/>
      <c r="G12" s="447"/>
      <c r="H12" s="554"/>
      <c r="I12" s="447"/>
      <c r="J12" s="554"/>
      <c r="K12" s="447">
        <v>1792</v>
      </c>
      <c r="L12" s="554"/>
      <c r="M12" s="554"/>
      <c r="N12" s="554"/>
      <c r="O12" s="447"/>
      <c r="P12" s="447"/>
      <c r="Q12" s="447"/>
      <c r="R12" s="554"/>
      <c r="S12" s="554"/>
      <c r="T12" s="554"/>
      <c r="U12" s="554"/>
      <c r="V12" s="554"/>
      <c r="W12" s="554"/>
      <c r="X12" s="555" t="s">
        <v>73</v>
      </c>
      <c r="Y12" s="171"/>
    </row>
    <row r="13" spans="1:25" ht="18.75">
      <c r="A13" s="554"/>
      <c r="B13" s="554"/>
      <c r="C13" s="554"/>
      <c r="D13" s="447"/>
      <c r="E13" s="447"/>
      <c r="F13" s="554"/>
      <c r="G13" s="447"/>
      <c r="H13" s="554"/>
      <c r="I13" s="447"/>
      <c r="J13" s="554"/>
      <c r="K13" s="554"/>
      <c r="L13" s="554"/>
      <c r="M13" s="554"/>
      <c r="N13" s="554"/>
      <c r="O13" s="447"/>
      <c r="P13" s="447"/>
      <c r="Q13" s="447"/>
      <c r="R13" s="554"/>
      <c r="S13" s="554"/>
      <c r="T13" s="554"/>
      <c r="U13" s="554"/>
      <c r="V13" s="554"/>
      <c r="W13" s="554"/>
      <c r="X13" s="555" t="s">
        <v>73</v>
      </c>
      <c r="Y13" s="171"/>
    </row>
    <row r="14" spans="1:25" ht="18.75">
      <c r="A14" s="554"/>
      <c r="B14" s="554"/>
      <c r="C14" s="554"/>
      <c r="D14" s="447"/>
      <c r="E14" s="447"/>
      <c r="F14" s="554"/>
      <c r="G14" s="447"/>
      <c r="H14" s="554"/>
      <c r="I14" s="447"/>
      <c r="J14" s="554"/>
      <c r="K14" s="554"/>
      <c r="L14" s="554"/>
      <c r="M14" s="554"/>
      <c r="N14" s="554"/>
      <c r="O14" s="447"/>
      <c r="P14" s="447"/>
      <c r="Q14" s="447"/>
      <c r="R14" s="554"/>
      <c r="S14" s="554"/>
      <c r="T14" s="554"/>
      <c r="U14" s="554"/>
      <c r="V14" s="554"/>
      <c r="W14" s="554"/>
      <c r="X14" s="555" t="s">
        <v>73</v>
      </c>
      <c r="Y14" s="171"/>
    </row>
    <row r="15" spans="1:25" ht="18.75">
      <c r="A15" s="554" t="s">
        <v>196</v>
      </c>
      <c r="B15" s="554"/>
      <c r="C15" s="554"/>
      <c r="D15" s="447"/>
      <c r="E15" s="447"/>
      <c r="F15" s="554"/>
      <c r="G15" s="447"/>
      <c r="H15" s="554"/>
      <c r="I15" s="554"/>
      <c r="J15" s="554"/>
      <c r="K15" s="554"/>
      <c r="L15" s="554"/>
      <c r="M15" s="447">
        <v>1290</v>
      </c>
      <c r="N15" s="554"/>
      <c r="O15" s="447"/>
      <c r="P15" s="447"/>
      <c r="Q15" s="447"/>
      <c r="R15" s="554"/>
      <c r="S15" s="554"/>
      <c r="T15" s="554"/>
      <c r="U15" s="554"/>
      <c r="V15" s="554"/>
      <c r="W15" s="554"/>
      <c r="X15" s="555" t="s">
        <v>73</v>
      </c>
      <c r="Y15" s="171"/>
    </row>
    <row r="16" spans="1:25" ht="18.75">
      <c r="A16" s="554" t="s">
        <v>119</v>
      </c>
      <c r="B16" s="554"/>
      <c r="C16" s="554"/>
      <c r="D16" s="447"/>
      <c r="E16" s="447"/>
      <c r="F16" s="554"/>
      <c r="G16" s="447"/>
      <c r="H16" s="554"/>
      <c r="I16" s="554"/>
      <c r="J16" s="554"/>
      <c r="K16" s="447"/>
      <c r="L16" s="554"/>
      <c r="M16" s="447">
        <v>1216</v>
      </c>
      <c r="N16" s="554"/>
      <c r="O16" s="447"/>
      <c r="P16" s="447"/>
      <c r="Q16" s="447"/>
      <c r="R16" s="554"/>
      <c r="S16" s="554"/>
      <c r="T16" s="554"/>
      <c r="U16" s="554"/>
      <c r="V16" s="554"/>
      <c r="W16" s="554"/>
      <c r="X16" s="555" t="s">
        <v>73</v>
      </c>
      <c r="Y16" s="171"/>
    </row>
    <row r="17" spans="1:25" ht="18.75">
      <c r="A17" s="554" t="s">
        <v>120</v>
      </c>
      <c r="B17" s="554"/>
      <c r="C17" s="554"/>
      <c r="D17" s="554"/>
      <c r="E17" s="447"/>
      <c r="F17" s="554"/>
      <c r="G17" s="447"/>
      <c r="H17" s="554"/>
      <c r="I17" s="554"/>
      <c r="J17" s="554"/>
      <c r="K17" s="447"/>
      <c r="L17" s="554"/>
      <c r="M17" s="447">
        <v>1280</v>
      </c>
      <c r="N17" s="554"/>
      <c r="O17" s="447"/>
      <c r="P17" s="447"/>
      <c r="Q17" s="447"/>
      <c r="R17" s="554"/>
      <c r="S17" s="554"/>
      <c r="T17" s="554"/>
      <c r="U17" s="554"/>
      <c r="V17" s="554"/>
      <c r="W17" s="554"/>
      <c r="X17" s="555" t="s">
        <v>73</v>
      </c>
      <c r="Y17" s="171"/>
    </row>
    <row r="18" spans="1:25" ht="18.75">
      <c r="A18" s="554"/>
      <c r="B18" s="554"/>
      <c r="C18" s="554"/>
      <c r="D18" s="554"/>
      <c r="E18" s="447"/>
      <c r="F18" s="554"/>
      <c r="G18" s="447"/>
      <c r="H18" s="554"/>
      <c r="I18" s="554"/>
      <c r="J18" s="554"/>
      <c r="K18" s="447"/>
      <c r="L18" s="554"/>
      <c r="M18" s="447"/>
      <c r="N18" s="554"/>
      <c r="O18" s="447"/>
      <c r="P18" s="447"/>
      <c r="Q18" s="447"/>
      <c r="R18" s="554"/>
      <c r="S18" s="554"/>
      <c r="T18" s="554"/>
      <c r="U18" s="554"/>
      <c r="V18" s="554"/>
      <c r="W18" s="554"/>
      <c r="X18" s="555" t="s">
        <v>73</v>
      </c>
      <c r="Y18" s="171"/>
    </row>
    <row r="19" spans="1:25" ht="18.75">
      <c r="A19" s="554"/>
      <c r="B19" s="554"/>
      <c r="C19" s="554"/>
      <c r="D19" s="554"/>
      <c r="E19" s="447"/>
      <c r="F19" s="554"/>
      <c r="G19" s="447"/>
      <c r="H19" s="554"/>
      <c r="I19" s="554"/>
      <c r="J19" s="554"/>
      <c r="K19" s="447"/>
      <c r="L19" s="554"/>
      <c r="M19" s="447"/>
      <c r="N19" s="554"/>
      <c r="O19" s="447"/>
      <c r="P19" s="447"/>
      <c r="Q19" s="447"/>
      <c r="R19" s="554"/>
      <c r="S19" s="554"/>
      <c r="T19" s="554"/>
      <c r="U19" s="554"/>
      <c r="V19" s="554"/>
      <c r="W19" s="554"/>
      <c r="X19" s="555" t="s">
        <v>73</v>
      </c>
      <c r="Y19" s="171"/>
    </row>
    <row r="20" spans="1:25" ht="18.75">
      <c r="A20" s="554" t="s">
        <v>122</v>
      </c>
      <c r="B20" s="554"/>
      <c r="C20" s="554"/>
      <c r="D20" s="554"/>
      <c r="E20" s="447"/>
      <c r="F20" s="554"/>
      <c r="G20" s="447"/>
      <c r="H20" s="554"/>
      <c r="I20" s="554"/>
      <c r="J20" s="554"/>
      <c r="K20" s="447"/>
      <c r="L20" s="554"/>
      <c r="M20" s="447"/>
      <c r="N20" s="554"/>
      <c r="O20" s="447"/>
      <c r="P20" s="447"/>
      <c r="Q20" s="447"/>
      <c r="R20" s="554"/>
      <c r="S20" s="447">
        <v>1408</v>
      </c>
      <c r="T20" s="554"/>
      <c r="U20" s="554"/>
      <c r="V20" s="554"/>
      <c r="W20" s="554"/>
      <c r="X20" s="555" t="s">
        <v>73</v>
      </c>
      <c r="Y20" s="171"/>
    </row>
    <row r="21" spans="1:25" ht="18.75">
      <c r="A21" s="554" t="s">
        <v>121</v>
      </c>
      <c r="B21" s="554"/>
      <c r="C21" s="554"/>
      <c r="D21" s="554"/>
      <c r="E21" s="447"/>
      <c r="F21" s="554"/>
      <c r="G21" s="447"/>
      <c r="H21" s="554"/>
      <c r="I21" s="554"/>
      <c r="J21" s="554"/>
      <c r="K21" s="447"/>
      <c r="L21" s="554"/>
      <c r="M21" s="447"/>
      <c r="N21" s="554"/>
      <c r="O21" s="447"/>
      <c r="P21" s="447"/>
      <c r="Q21" s="447"/>
      <c r="R21" s="554"/>
      <c r="S21" s="447">
        <v>1216</v>
      </c>
      <c r="T21" s="554"/>
      <c r="U21" s="554"/>
      <c r="V21" s="554"/>
      <c r="W21" s="554"/>
      <c r="X21" s="555" t="s">
        <v>73</v>
      </c>
      <c r="Y21" s="171"/>
    </row>
    <row r="22" spans="1:25" ht="18.75">
      <c r="A22" s="554" t="s">
        <v>187</v>
      </c>
      <c r="B22" s="554"/>
      <c r="C22" s="554"/>
      <c r="D22" s="554"/>
      <c r="E22" s="447"/>
      <c r="F22" s="554"/>
      <c r="G22" s="447"/>
      <c r="H22" s="554"/>
      <c r="I22" s="554"/>
      <c r="J22" s="554"/>
      <c r="K22" s="447"/>
      <c r="L22" s="554"/>
      <c r="M22" s="447"/>
      <c r="N22" s="554"/>
      <c r="O22" s="447"/>
      <c r="P22" s="447"/>
      <c r="Q22" s="447"/>
      <c r="R22" s="554"/>
      <c r="S22" s="447">
        <v>1856</v>
      </c>
      <c r="T22" s="554"/>
      <c r="U22" s="554"/>
      <c r="V22" s="554"/>
      <c r="W22" s="554"/>
      <c r="X22" s="555" t="s">
        <v>73</v>
      </c>
      <c r="Y22" s="171"/>
    </row>
    <row r="23" spans="1:25" ht="18.75">
      <c r="A23" s="554" t="s">
        <v>188</v>
      </c>
      <c r="B23" s="554"/>
      <c r="C23" s="554"/>
      <c r="D23" s="554"/>
      <c r="E23" s="447"/>
      <c r="F23" s="554"/>
      <c r="G23" s="447"/>
      <c r="H23" s="554"/>
      <c r="I23" s="554"/>
      <c r="J23" s="554"/>
      <c r="K23" s="447"/>
      <c r="L23" s="554"/>
      <c r="M23" s="447"/>
      <c r="N23" s="554"/>
      <c r="O23" s="447"/>
      <c r="P23" s="447"/>
      <c r="Q23" s="447"/>
      <c r="R23" s="554"/>
      <c r="S23" s="447">
        <v>1088</v>
      </c>
      <c r="T23" s="554"/>
      <c r="U23" s="554"/>
      <c r="V23" s="554"/>
      <c r="W23" s="554"/>
      <c r="X23" s="555" t="s">
        <v>73</v>
      </c>
      <c r="Y23" s="171"/>
    </row>
    <row r="24" spans="1:25" ht="18.75">
      <c r="A24" s="554"/>
      <c r="B24" s="554"/>
      <c r="C24" s="554"/>
      <c r="D24" s="554"/>
      <c r="E24" s="447"/>
      <c r="F24" s="554"/>
      <c r="G24" s="447"/>
      <c r="H24" s="554"/>
      <c r="I24" s="554"/>
      <c r="J24" s="554"/>
      <c r="K24" s="447"/>
      <c r="L24" s="554"/>
      <c r="M24" s="447"/>
      <c r="N24" s="554"/>
      <c r="O24" s="447"/>
      <c r="P24" s="447"/>
      <c r="Q24" s="447"/>
      <c r="R24" s="554"/>
      <c r="S24" s="554"/>
      <c r="T24" s="554"/>
      <c r="U24" s="554"/>
      <c r="V24" s="554"/>
      <c r="W24" s="554"/>
      <c r="X24" s="555" t="s">
        <v>73</v>
      </c>
      <c r="Y24" s="171"/>
    </row>
    <row r="25" spans="1:25" ht="18.75">
      <c r="A25" s="554"/>
      <c r="B25" s="554"/>
      <c r="C25" s="554"/>
      <c r="D25" s="447"/>
      <c r="E25" s="447"/>
      <c r="F25" s="554"/>
      <c r="G25" s="447"/>
      <c r="H25" s="554"/>
      <c r="I25" s="554"/>
      <c r="J25" s="554"/>
      <c r="K25" s="447"/>
      <c r="L25" s="554"/>
      <c r="M25" s="447"/>
      <c r="N25" s="554"/>
      <c r="O25" s="447"/>
      <c r="P25" s="447"/>
      <c r="Q25" s="447"/>
      <c r="R25" s="554"/>
      <c r="S25" s="554"/>
      <c r="T25" s="554"/>
      <c r="U25" s="447"/>
      <c r="V25" s="447"/>
      <c r="W25" s="554"/>
      <c r="X25" s="555" t="s">
        <v>73</v>
      </c>
      <c r="Y25" s="171"/>
    </row>
    <row r="26" spans="1:25" ht="18.75">
      <c r="A26" s="554" t="s">
        <v>123</v>
      </c>
      <c r="B26" s="554"/>
      <c r="C26" s="554"/>
      <c r="D26" s="554"/>
      <c r="E26" s="554"/>
      <c r="F26" s="554"/>
      <c r="G26" s="447"/>
      <c r="H26" s="554"/>
      <c r="I26" s="554"/>
      <c r="J26" s="554"/>
      <c r="K26" s="447"/>
      <c r="L26" s="554"/>
      <c r="M26" s="447"/>
      <c r="N26" s="554"/>
      <c r="O26" s="447"/>
      <c r="P26" s="447"/>
      <c r="Q26" s="447"/>
      <c r="R26" s="554"/>
      <c r="S26" s="554"/>
      <c r="T26" s="554"/>
      <c r="U26" s="447">
        <v>1216</v>
      </c>
      <c r="V26" s="447"/>
      <c r="W26" s="554"/>
      <c r="X26" s="555" t="s">
        <v>73</v>
      </c>
      <c r="Y26" s="171"/>
    </row>
    <row r="27" spans="1:25" ht="18.75">
      <c r="A27" s="554" t="s">
        <v>215</v>
      </c>
      <c r="B27" s="554"/>
      <c r="C27" s="554"/>
      <c r="D27" s="554"/>
      <c r="E27" s="554"/>
      <c r="F27" s="554"/>
      <c r="G27" s="447"/>
      <c r="H27" s="554"/>
      <c r="I27" s="554"/>
      <c r="J27" s="554"/>
      <c r="K27" s="447"/>
      <c r="L27" s="554"/>
      <c r="M27" s="447"/>
      <c r="N27" s="554"/>
      <c r="O27" s="447"/>
      <c r="P27" s="447"/>
      <c r="Q27" s="447"/>
      <c r="R27" s="554"/>
      <c r="S27" s="554"/>
      <c r="T27" s="554"/>
      <c r="U27" s="447">
        <v>1216</v>
      </c>
      <c r="V27" s="447"/>
      <c r="W27" s="554"/>
      <c r="X27" s="555" t="s">
        <v>73</v>
      </c>
      <c r="Y27" s="171"/>
    </row>
    <row r="28" spans="1:25" ht="18.75">
      <c r="A28" s="554" t="s">
        <v>151</v>
      </c>
      <c r="B28" s="554"/>
      <c r="C28" s="554"/>
      <c r="D28" s="554"/>
      <c r="E28" s="554"/>
      <c r="F28" s="554"/>
      <c r="G28" s="447"/>
      <c r="H28" s="554"/>
      <c r="I28" s="554"/>
      <c r="J28" s="554"/>
      <c r="K28" s="447"/>
      <c r="L28" s="554"/>
      <c r="M28" s="447"/>
      <c r="N28" s="554"/>
      <c r="O28" s="447"/>
      <c r="P28" s="447"/>
      <c r="Q28" s="447"/>
      <c r="R28" s="554"/>
      <c r="S28" s="554"/>
      <c r="T28" s="554"/>
      <c r="U28" s="447">
        <v>1408</v>
      </c>
      <c r="V28" s="447"/>
      <c r="W28" s="554"/>
      <c r="X28" s="555" t="s">
        <v>73</v>
      </c>
      <c r="Y28" s="171"/>
    </row>
    <row r="29" spans="1:25" ht="18.75">
      <c r="A29" s="554"/>
      <c r="B29" s="554"/>
      <c r="C29" s="554"/>
      <c r="D29" s="562"/>
      <c r="E29" s="554"/>
      <c r="F29" s="554"/>
      <c r="G29" s="563"/>
      <c r="H29" s="554"/>
      <c r="I29" s="563"/>
      <c r="J29" s="554"/>
      <c r="K29" s="563"/>
      <c r="L29" s="554"/>
      <c r="M29" s="563"/>
      <c r="N29" s="554"/>
      <c r="O29" s="463"/>
      <c r="P29" s="447"/>
      <c r="Q29" s="463"/>
      <c r="R29" s="554"/>
      <c r="S29" s="554"/>
      <c r="T29" s="554"/>
      <c r="U29" s="463"/>
      <c r="V29" s="457"/>
      <c r="W29" s="563"/>
      <c r="X29" s="555" t="s">
        <v>73</v>
      </c>
      <c r="Y29" s="171"/>
    </row>
    <row r="30" spans="1:25" ht="18.75">
      <c r="A30" s="554" t="s">
        <v>124</v>
      </c>
      <c r="B30" s="447"/>
      <c r="C30" s="447"/>
      <c r="D30" s="447"/>
      <c r="E30" s="447"/>
      <c r="F30" s="447"/>
      <c r="G30" s="447">
        <f>SUM(G6:G28)</f>
        <v>1152</v>
      </c>
      <c r="H30" s="447"/>
      <c r="I30" s="447">
        <f>SUM(I6:I28)</f>
        <v>3264</v>
      </c>
      <c r="J30" s="447"/>
      <c r="K30" s="447">
        <f>SUM(K6:K28)</f>
        <v>1792</v>
      </c>
      <c r="L30" s="447"/>
      <c r="M30" s="447">
        <f>SUM(M6:M29)</f>
        <v>3786</v>
      </c>
      <c r="N30" s="447"/>
      <c r="O30" s="447">
        <f>SUM(O6:O29)</f>
        <v>0</v>
      </c>
      <c r="P30" s="447"/>
      <c r="Q30" s="447">
        <f>SUM((Q6:Q29))</f>
        <v>0</v>
      </c>
      <c r="R30" s="447"/>
      <c r="S30" s="467">
        <f>SUM(S20:S23)</f>
        <v>5568</v>
      </c>
      <c r="T30" s="447"/>
      <c r="U30" s="447">
        <f>SUM((U6:U29))</f>
        <v>3840</v>
      </c>
      <c r="V30" s="447"/>
      <c r="W30" s="447">
        <f>SUM(B30:U30)</f>
        <v>19402</v>
      </c>
      <c r="X30" s="555" t="s">
        <v>73</v>
      </c>
      <c r="Y30" s="171"/>
    </row>
    <row r="31" spans="1:25" ht="30.75" customHeight="1">
      <c r="A31" s="554"/>
      <c r="B31" s="447"/>
      <c r="C31" s="447"/>
      <c r="D31" s="447"/>
      <c r="E31" s="447"/>
      <c r="F31" s="447"/>
      <c r="G31" s="447"/>
      <c r="H31" s="447"/>
      <c r="I31" s="447"/>
      <c r="J31" s="447"/>
      <c r="K31" s="447"/>
      <c r="L31" s="447"/>
      <c r="M31" s="447"/>
      <c r="N31" s="447"/>
      <c r="O31" s="447"/>
      <c r="P31" s="447"/>
      <c r="Q31" s="447"/>
      <c r="R31" s="447"/>
      <c r="S31" s="457"/>
      <c r="T31" s="447"/>
      <c r="U31" s="447"/>
      <c r="V31" s="447"/>
      <c r="W31" s="447"/>
      <c r="X31" s="555"/>
      <c r="Y31" s="171"/>
    </row>
    <row r="32" spans="1:25" ht="17.25" customHeight="1">
      <c r="A32" s="556" t="s">
        <v>300</v>
      </c>
      <c r="B32" s="447"/>
      <c r="C32" s="447"/>
      <c r="D32" s="447"/>
      <c r="E32" s="447"/>
      <c r="F32" s="447"/>
      <c r="G32" s="447"/>
      <c r="H32" s="447"/>
      <c r="I32" s="447"/>
      <c r="J32" s="447"/>
      <c r="K32" s="447"/>
      <c r="L32" s="447"/>
      <c r="M32" s="447"/>
      <c r="N32" s="447"/>
      <c r="O32" s="447"/>
      <c r="P32" s="447"/>
      <c r="Q32" s="447"/>
      <c r="R32" s="447"/>
      <c r="S32" s="457"/>
      <c r="T32" s="447"/>
      <c r="U32" s="447"/>
      <c r="V32" s="447"/>
      <c r="W32" s="447"/>
      <c r="X32" s="555"/>
      <c r="Y32" s="171"/>
    </row>
    <row r="33" spans="1:25" ht="17.25" customHeight="1">
      <c r="A33" s="564" t="s">
        <v>261</v>
      </c>
      <c r="B33" s="565"/>
      <c r="C33" s="565"/>
      <c r="D33" s="566"/>
      <c r="E33" s="565"/>
      <c r="F33" s="566"/>
      <c r="G33" s="565"/>
      <c r="H33" s="565"/>
      <c r="I33" s="565"/>
      <c r="J33" s="565"/>
      <c r="K33" s="567"/>
      <c r="L33" s="567"/>
      <c r="M33" s="565"/>
      <c r="N33" s="447"/>
      <c r="O33" s="447"/>
      <c r="P33" s="447"/>
      <c r="Q33" s="447"/>
      <c r="R33" s="447"/>
      <c r="S33" s="457"/>
      <c r="T33" s="447"/>
      <c r="U33" s="447"/>
      <c r="V33" s="447"/>
      <c r="W33" s="447"/>
      <c r="X33" s="555"/>
      <c r="Y33" s="171"/>
    </row>
    <row r="34" spans="1:25" ht="18.75">
      <c r="A34" s="564" t="s">
        <v>260</v>
      </c>
      <c r="B34" s="565"/>
      <c r="C34" s="565"/>
      <c r="D34" s="566"/>
      <c r="E34" s="565"/>
      <c r="F34" s="566"/>
      <c r="G34" s="565"/>
      <c r="H34" s="565"/>
      <c r="I34" s="565"/>
      <c r="J34" s="565"/>
      <c r="K34" s="567"/>
      <c r="L34" s="567"/>
      <c r="M34" s="565"/>
      <c r="N34" s="554"/>
      <c r="O34" s="554"/>
      <c r="P34" s="554"/>
      <c r="Q34" s="554"/>
      <c r="R34" s="554"/>
      <c r="S34" s="554"/>
      <c r="T34" s="554"/>
      <c r="U34" s="554"/>
      <c r="V34" s="554"/>
      <c r="W34" s="554"/>
      <c r="X34" s="555" t="s">
        <v>73</v>
      </c>
      <c r="Y34" s="171"/>
    </row>
    <row r="35" spans="1:25" ht="18.75">
      <c r="A35" s="564"/>
      <c r="B35" s="565"/>
      <c r="C35" s="565"/>
      <c r="D35" s="566"/>
      <c r="E35" s="565"/>
      <c r="F35" s="566"/>
      <c r="G35" s="565"/>
      <c r="H35" s="565"/>
      <c r="I35" s="565"/>
      <c r="J35" s="565"/>
      <c r="K35" s="567"/>
      <c r="L35" s="567"/>
      <c r="M35" s="565"/>
      <c r="N35" s="554"/>
      <c r="O35" s="554"/>
      <c r="P35" s="554"/>
      <c r="Q35" s="554"/>
      <c r="R35" s="554"/>
      <c r="S35" s="554"/>
      <c r="T35" s="554"/>
      <c r="U35" s="554"/>
      <c r="V35" s="554"/>
      <c r="W35" s="554"/>
      <c r="X35" s="555"/>
      <c r="Y35" s="171"/>
    </row>
    <row r="36" spans="1:25" ht="18.75">
      <c r="A36" s="554" t="s">
        <v>315</v>
      </c>
      <c r="B36" s="554"/>
      <c r="C36" s="554"/>
      <c r="D36" s="554"/>
      <c r="E36" s="554"/>
      <c r="F36" s="554"/>
      <c r="G36" s="554"/>
      <c r="H36" s="554"/>
      <c r="I36" s="554"/>
      <c r="J36" s="554"/>
      <c r="K36" s="554"/>
      <c r="L36" s="554"/>
      <c r="M36" s="554"/>
      <c r="N36" s="554"/>
      <c r="O36" s="554"/>
      <c r="P36" s="554"/>
      <c r="Q36" s="554"/>
      <c r="R36" s="554"/>
      <c r="S36" s="554"/>
      <c r="T36" s="554"/>
      <c r="U36" s="554"/>
      <c r="V36" s="554"/>
      <c r="W36" s="554"/>
      <c r="X36" s="555" t="s">
        <v>73</v>
      </c>
      <c r="Y36" s="171"/>
    </row>
    <row r="37" spans="1:25" ht="18.75">
      <c r="A37" s="568" t="s">
        <v>314</v>
      </c>
      <c r="B37" s="554"/>
      <c r="C37" s="554"/>
      <c r="D37" s="554"/>
      <c r="E37" s="554"/>
      <c r="F37" s="554"/>
      <c r="G37" s="554"/>
      <c r="H37" s="554"/>
      <c r="I37" s="554"/>
      <c r="J37" s="554"/>
      <c r="K37" s="554"/>
      <c r="L37" s="554"/>
      <c r="M37" s="554"/>
      <c r="N37" s="554"/>
      <c r="O37" s="554"/>
      <c r="P37" s="554"/>
      <c r="Q37" s="554"/>
      <c r="R37" s="554"/>
      <c r="S37" s="554"/>
      <c r="T37" s="554"/>
      <c r="U37" s="554"/>
      <c r="V37" s="554"/>
      <c r="W37" s="554"/>
      <c r="X37" s="555" t="s">
        <v>73</v>
      </c>
      <c r="Y37" s="171"/>
    </row>
    <row r="38" spans="1:25" ht="18.75">
      <c r="A38" s="554"/>
      <c r="B38" s="554"/>
      <c r="C38" s="554"/>
      <c r="D38" s="554"/>
      <c r="E38" s="554"/>
      <c r="F38" s="554"/>
      <c r="G38" s="554"/>
      <c r="H38" s="554"/>
      <c r="I38" s="554"/>
      <c r="J38" s="554"/>
      <c r="K38" s="554"/>
      <c r="L38" s="554"/>
      <c r="M38" s="554"/>
      <c r="N38" s="554"/>
      <c r="O38" s="554"/>
      <c r="P38" s="554"/>
      <c r="Q38" s="554"/>
      <c r="R38" s="554"/>
      <c r="S38" s="554"/>
      <c r="T38" s="554"/>
      <c r="U38" s="554"/>
      <c r="V38" s="554"/>
      <c r="W38" s="554"/>
      <c r="X38" s="555" t="s">
        <v>16</v>
      </c>
      <c r="Y38" s="171"/>
    </row>
    <row r="39" spans="1:25">
      <c r="A39" s="169"/>
      <c r="B39" s="169"/>
      <c r="C39" s="169"/>
      <c r="D39" s="169"/>
      <c r="E39" s="169"/>
      <c r="F39" s="169"/>
      <c r="G39" s="169"/>
      <c r="H39" s="169"/>
      <c r="I39" s="169"/>
      <c r="J39" s="169"/>
      <c r="K39" s="169"/>
      <c r="L39" s="169"/>
      <c r="M39" s="169"/>
      <c r="N39" s="169"/>
      <c r="O39" s="169"/>
      <c r="P39" s="169"/>
      <c r="Q39" s="169"/>
      <c r="R39" s="169"/>
      <c r="S39" s="169"/>
      <c r="T39" s="169"/>
      <c r="U39" s="169"/>
      <c r="V39" s="169"/>
      <c r="W39" s="168"/>
      <c r="X39" s="168"/>
    </row>
  </sheetData>
  <phoneticPr fontId="37" type="noConversion"/>
  <pageMargins left="0.75" right="0.75" top="1" bottom="1" header="0.5" footer="0.5"/>
  <pageSetup scale="67" orientation="landscape" r:id="rId1"/>
  <headerFooter alignWithMargins="0">
    <oddFooter>&amp;CExhibit P - Waterfall</oddFooter>
  </headerFooter>
</worksheet>
</file>

<file path=xl/worksheets/sheet2.xml><?xml version="1.0" encoding="utf-8"?>
<worksheet xmlns="http://schemas.openxmlformats.org/spreadsheetml/2006/main" xmlns:r="http://schemas.openxmlformats.org/officeDocument/2006/relationships">
  <sheetPr codeName="Sheet4"/>
  <dimension ref="A1:AB82"/>
  <sheetViews>
    <sheetView showGridLines="0" showOutlineSymbols="0" view="pageBreakPreview" topLeftCell="A3" zoomScale="55" zoomScaleNormal="75" zoomScaleSheetLayoutView="55" workbookViewId="0">
      <selection activeCell="A48" sqref="A48:Y48"/>
    </sheetView>
  </sheetViews>
  <sheetFormatPr defaultColWidth="8.88671875" defaultRowHeight="15.75"/>
  <cols>
    <col min="1" max="2" width="2.5546875" style="4" customWidth="1"/>
    <col min="3" max="3" width="10.21875" style="4" customWidth="1"/>
    <col min="4" max="4" width="17.77734375" style="4" customWidth="1"/>
    <col min="5" max="5" width="6.88671875" style="9" customWidth="1"/>
    <col min="6" max="6" width="6.21875" style="9" customWidth="1"/>
    <col min="7" max="7" width="11.109375" style="9" customWidth="1"/>
    <col min="8" max="8" width="6.88671875" style="9" customWidth="1"/>
    <col min="9" max="9" width="6.21875" style="9" customWidth="1"/>
    <col min="10" max="10" width="12.6640625" style="9" customWidth="1"/>
    <col min="11" max="12" width="5.6640625" style="9" customWidth="1"/>
    <col min="13" max="13" width="12.44140625" style="9" customWidth="1"/>
    <col min="14" max="14" width="6.5546875" style="9" customWidth="1"/>
    <col min="15" max="15" width="6.88671875" style="9" customWidth="1"/>
    <col min="16" max="16" width="12" style="9" customWidth="1"/>
    <col min="17" max="18" width="5.6640625" style="9" customWidth="1"/>
    <col min="19" max="19" width="14" style="9" customWidth="1"/>
    <col min="20" max="20" width="6.109375" style="9" customWidth="1"/>
    <col min="21" max="21" width="5.6640625" style="9" customWidth="1"/>
    <col min="22" max="22" width="12.88671875" style="9" customWidth="1"/>
    <col min="23" max="23" width="9.5546875" style="9" customWidth="1"/>
    <col min="24" max="24" width="6.21875" style="9" customWidth="1"/>
    <col min="25" max="25" width="15.109375" style="9" customWidth="1"/>
    <col min="26" max="26" width="4.88671875" style="97" customWidth="1"/>
    <col min="27" max="27" width="5.6640625" style="4" customWidth="1"/>
    <col min="28" max="28" width="7.6640625" style="4" customWidth="1"/>
    <col min="29" max="16384" width="8.88671875" style="4"/>
  </cols>
  <sheetData>
    <row r="1" spans="1:28" ht="18.75">
      <c r="A1" s="629" t="s">
        <v>22</v>
      </c>
      <c r="B1" s="630"/>
      <c r="C1" s="630"/>
      <c r="D1" s="630"/>
      <c r="E1" s="630"/>
      <c r="F1" s="630"/>
      <c r="G1" s="630"/>
      <c r="H1" s="630"/>
      <c r="I1" s="630"/>
      <c r="J1" s="630"/>
      <c r="K1" s="630"/>
      <c r="L1" s="630"/>
      <c r="M1" s="630"/>
      <c r="N1" s="630"/>
      <c r="O1" s="630"/>
      <c r="P1" s="630"/>
      <c r="Q1" s="630"/>
      <c r="R1" s="630"/>
      <c r="S1" s="630"/>
      <c r="T1" s="630"/>
      <c r="U1" s="630"/>
      <c r="V1" s="630"/>
      <c r="W1" s="630"/>
      <c r="X1" s="630"/>
      <c r="Y1" s="630"/>
      <c r="Z1" s="316" t="s">
        <v>73</v>
      </c>
      <c r="AA1" s="317"/>
      <c r="AB1" s="317"/>
    </row>
    <row r="2" spans="1:28">
      <c r="Z2" s="316" t="s">
        <v>73</v>
      </c>
      <c r="AA2" s="317"/>
      <c r="AB2" s="317"/>
    </row>
    <row r="3" spans="1:28" ht="18.75">
      <c r="A3" s="650" t="s">
        <v>59</v>
      </c>
      <c r="B3" s="651"/>
      <c r="C3" s="651"/>
      <c r="D3" s="651"/>
      <c r="E3" s="651"/>
      <c r="F3" s="651"/>
      <c r="G3" s="651"/>
      <c r="H3" s="651"/>
      <c r="I3" s="651"/>
      <c r="J3" s="651"/>
      <c r="K3" s="651"/>
      <c r="L3" s="651"/>
      <c r="M3" s="651"/>
      <c r="N3" s="651"/>
      <c r="O3" s="651"/>
      <c r="P3" s="651"/>
      <c r="Q3" s="651"/>
      <c r="R3" s="651"/>
      <c r="S3" s="651"/>
      <c r="T3" s="651"/>
      <c r="U3" s="651"/>
      <c r="V3" s="651"/>
      <c r="W3" s="651"/>
      <c r="X3" s="651"/>
      <c r="Y3" s="651"/>
      <c r="Z3" s="316" t="s">
        <v>73</v>
      </c>
      <c r="AA3" s="317"/>
      <c r="AB3" s="317"/>
    </row>
    <row r="4" spans="1:28" ht="18.75">
      <c r="A4" s="652" t="s">
        <v>6</v>
      </c>
      <c r="B4" s="653"/>
      <c r="C4" s="653"/>
      <c r="D4" s="653"/>
      <c r="E4" s="653"/>
      <c r="F4" s="653"/>
      <c r="G4" s="653"/>
      <c r="H4" s="653"/>
      <c r="I4" s="653"/>
      <c r="J4" s="653"/>
      <c r="K4" s="653"/>
      <c r="L4" s="653"/>
      <c r="M4" s="653"/>
      <c r="N4" s="653"/>
      <c r="O4" s="653"/>
      <c r="P4" s="653"/>
      <c r="Q4" s="653"/>
      <c r="R4" s="653"/>
      <c r="S4" s="653"/>
      <c r="T4" s="653"/>
      <c r="U4" s="653"/>
      <c r="V4" s="653"/>
      <c r="W4" s="653"/>
      <c r="X4" s="653"/>
      <c r="Y4" s="653"/>
      <c r="Z4" s="316" t="s">
        <v>73</v>
      </c>
      <c r="AA4" s="317"/>
      <c r="AB4" s="317"/>
    </row>
    <row r="5" spans="1:28" ht="18.75">
      <c r="A5" s="652" t="s">
        <v>5</v>
      </c>
      <c r="B5" s="651"/>
      <c r="C5" s="651"/>
      <c r="D5" s="651"/>
      <c r="E5" s="651"/>
      <c r="F5" s="651"/>
      <c r="G5" s="651"/>
      <c r="H5" s="651"/>
      <c r="I5" s="651"/>
      <c r="J5" s="651"/>
      <c r="K5" s="651"/>
      <c r="L5" s="651"/>
      <c r="M5" s="651"/>
      <c r="N5" s="651"/>
      <c r="O5" s="651"/>
      <c r="P5" s="651"/>
      <c r="Q5" s="651"/>
      <c r="R5" s="651"/>
      <c r="S5" s="651"/>
      <c r="T5" s="651"/>
      <c r="U5" s="651"/>
      <c r="V5" s="651"/>
      <c r="W5" s="651"/>
      <c r="X5" s="651"/>
      <c r="Y5" s="651"/>
      <c r="Z5" s="316" t="s">
        <v>73</v>
      </c>
      <c r="AA5" s="317"/>
      <c r="AB5" s="317"/>
    </row>
    <row r="6" spans="1:28" ht="18.75">
      <c r="A6" s="652" t="s">
        <v>56</v>
      </c>
      <c r="B6" s="653"/>
      <c r="C6" s="653"/>
      <c r="D6" s="653"/>
      <c r="E6" s="653"/>
      <c r="F6" s="653"/>
      <c r="G6" s="653"/>
      <c r="H6" s="653"/>
      <c r="I6" s="653"/>
      <c r="J6" s="653"/>
      <c r="K6" s="653"/>
      <c r="L6" s="653"/>
      <c r="M6" s="653"/>
      <c r="N6" s="653"/>
      <c r="O6" s="653"/>
      <c r="P6" s="653"/>
      <c r="Q6" s="653"/>
      <c r="R6" s="653"/>
      <c r="S6" s="653"/>
      <c r="T6" s="653"/>
      <c r="U6" s="653"/>
      <c r="V6" s="653"/>
      <c r="W6" s="653"/>
      <c r="X6" s="653"/>
      <c r="Y6" s="653"/>
      <c r="Z6" s="316" t="s">
        <v>73</v>
      </c>
      <c r="AA6" s="317"/>
      <c r="AB6" s="317"/>
    </row>
    <row r="7" spans="1:28" ht="23.25">
      <c r="A7" s="35"/>
      <c r="B7" s="5"/>
      <c r="C7" s="5"/>
      <c r="D7" s="5"/>
      <c r="E7" s="10"/>
      <c r="F7" s="10"/>
      <c r="G7" s="10"/>
      <c r="H7" s="10"/>
      <c r="I7" s="10"/>
      <c r="J7" s="10"/>
      <c r="K7" s="10"/>
      <c r="L7" s="10"/>
      <c r="M7" s="10"/>
      <c r="N7" s="10"/>
      <c r="O7" s="10"/>
      <c r="P7" s="10"/>
      <c r="Q7" s="10"/>
      <c r="R7" s="10"/>
      <c r="S7" s="10"/>
      <c r="T7" s="10"/>
      <c r="U7" s="10"/>
      <c r="V7" s="10"/>
      <c r="W7" s="10"/>
      <c r="X7" s="10"/>
      <c r="Y7" s="10"/>
      <c r="Z7" s="316" t="s">
        <v>73</v>
      </c>
      <c r="AA7" s="317"/>
      <c r="AB7" s="317"/>
    </row>
    <row r="8" spans="1:28">
      <c r="A8" s="25"/>
      <c r="B8" s="5"/>
      <c r="C8" s="5"/>
      <c r="D8" s="5"/>
      <c r="E8" s="10"/>
      <c r="F8" s="10"/>
      <c r="G8" s="10"/>
      <c r="H8" s="10"/>
      <c r="I8" s="10"/>
      <c r="J8" s="10"/>
      <c r="K8" s="10"/>
      <c r="L8" s="10"/>
      <c r="M8" s="10"/>
      <c r="N8" s="10"/>
      <c r="O8" s="10"/>
      <c r="P8" s="10"/>
      <c r="Q8" s="10"/>
      <c r="R8" s="10"/>
      <c r="S8" s="10"/>
      <c r="T8" s="10"/>
      <c r="U8" s="10"/>
      <c r="V8" s="10"/>
      <c r="W8" s="654" t="s">
        <v>161</v>
      </c>
      <c r="X8" s="655"/>
      <c r="Y8" s="656"/>
      <c r="Z8" s="316" t="s">
        <v>73</v>
      </c>
      <c r="AA8" s="317"/>
      <c r="AB8" s="317"/>
    </row>
    <row r="9" spans="1:28">
      <c r="A9" s="7"/>
      <c r="B9" s="7"/>
      <c r="C9" s="7"/>
      <c r="D9" s="7"/>
      <c r="E9" s="75"/>
      <c r="F9" s="75"/>
      <c r="G9" s="75"/>
      <c r="H9" s="75"/>
      <c r="I9" s="75"/>
      <c r="J9" s="75"/>
      <c r="K9" s="75"/>
      <c r="L9" s="75"/>
      <c r="M9" s="75"/>
      <c r="N9" s="75"/>
      <c r="O9" s="75"/>
      <c r="P9" s="75"/>
      <c r="Q9" s="75"/>
      <c r="R9" s="75"/>
      <c r="S9" s="75"/>
      <c r="T9" s="75"/>
      <c r="U9" s="75"/>
      <c r="V9" s="29"/>
      <c r="W9" s="637" t="s">
        <v>13</v>
      </c>
      <c r="X9" s="635" t="s">
        <v>26</v>
      </c>
      <c r="Y9" s="667" t="s">
        <v>65</v>
      </c>
      <c r="Z9" s="316" t="s">
        <v>73</v>
      </c>
      <c r="AA9" s="317"/>
      <c r="AB9" s="317"/>
    </row>
    <row r="10" spans="1:28" ht="16.5" thickBot="1">
      <c r="A10" s="77"/>
      <c r="B10" s="31"/>
      <c r="C10" s="31"/>
      <c r="D10" s="31"/>
      <c r="E10" s="32"/>
      <c r="F10" s="32"/>
      <c r="G10" s="32"/>
      <c r="H10" s="32"/>
      <c r="I10" s="32"/>
      <c r="J10" s="32"/>
      <c r="K10" s="32"/>
      <c r="L10" s="32"/>
      <c r="M10" s="32"/>
      <c r="N10" s="32"/>
      <c r="O10" s="32"/>
      <c r="P10" s="32"/>
      <c r="Q10" s="32"/>
      <c r="R10" s="32"/>
      <c r="S10" s="32"/>
      <c r="T10" s="32"/>
      <c r="U10" s="32"/>
      <c r="V10" s="32"/>
      <c r="W10" s="638"/>
      <c r="X10" s="636"/>
      <c r="Y10" s="636"/>
      <c r="Z10" s="316" t="s">
        <v>73</v>
      </c>
      <c r="AA10" s="317"/>
      <c r="AB10" s="317"/>
    </row>
    <row r="11" spans="1:28" ht="18.75">
      <c r="A11" s="631" t="s">
        <v>143</v>
      </c>
      <c r="B11" s="632"/>
      <c r="C11" s="632"/>
      <c r="D11" s="632"/>
      <c r="E11" s="632"/>
      <c r="F11" s="632"/>
      <c r="G11" s="632"/>
      <c r="H11" s="632"/>
      <c r="I11" s="632"/>
      <c r="J11" s="632"/>
      <c r="K11" s="632"/>
      <c r="L11" s="632"/>
      <c r="M11" s="632"/>
      <c r="N11" s="632"/>
      <c r="O11" s="632"/>
      <c r="P11" s="632"/>
      <c r="Q11" s="632"/>
      <c r="R11" s="632"/>
      <c r="S11" s="632"/>
      <c r="T11" s="632"/>
      <c r="U11" s="632"/>
      <c r="V11" s="632"/>
      <c r="W11" s="426">
        <v>284</v>
      </c>
      <c r="X11" s="426">
        <v>268</v>
      </c>
      <c r="Y11" s="426">
        <v>99155</v>
      </c>
      <c r="Z11" s="427" t="s">
        <v>73</v>
      </c>
      <c r="AA11" s="317"/>
      <c r="AB11" s="317"/>
    </row>
    <row r="12" spans="1:28" ht="20.25" customHeight="1">
      <c r="A12" s="668" t="s">
        <v>162</v>
      </c>
      <c r="B12" s="669"/>
      <c r="C12" s="669"/>
      <c r="D12" s="669"/>
      <c r="E12" s="669"/>
      <c r="F12" s="669"/>
      <c r="G12" s="669"/>
      <c r="H12" s="669"/>
      <c r="I12" s="669"/>
      <c r="J12" s="669"/>
      <c r="K12" s="669"/>
      <c r="L12" s="669"/>
      <c r="M12" s="669"/>
      <c r="N12" s="669"/>
      <c r="O12" s="669"/>
      <c r="P12" s="669"/>
      <c r="Q12" s="669"/>
      <c r="R12" s="669"/>
      <c r="S12" s="669"/>
      <c r="T12" s="669"/>
      <c r="U12" s="669"/>
      <c r="V12" s="669"/>
      <c r="W12" s="428">
        <v>0</v>
      </c>
      <c r="X12" s="428">
        <v>0</v>
      </c>
      <c r="Y12" s="429">
        <v>0</v>
      </c>
      <c r="Z12" s="427" t="s">
        <v>73</v>
      </c>
      <c r="AA12" s="317"/>
      <c r="AB12" s="317"/>
    </row>
    <row r="13" spans="1:28" ht="18.75">
      <c r="A13" s="677" t="s">
        <v>163</v>
      </c>
      <c r="B13" s="678"/>
      <c r="C13" s="678"/>
      <c r="D13" s="678"/>
      <c r="E13" s="678"/>
      <c r="F13" s="678"/>
      <c r="G13" s="678"/>
      <c r="H13" s="678"/>
      <c r="I13" s="678"/>
      <c r="J13" s="678"/>
      <c r="K13" s="678"/>
      <c r="L13" s="678"/>
      <c r="M13" s="678"/>
      <c r="N13" s="678"/>
      <c r="O13" s="678"/>
      <c r="P13" s="678"/>
      <c r="Q13" s="678"/>
      <c r="R13" s="678"/>
      <c r="S13" s="678"/>
      <c r="T13" s="678"/>
      <c r="U13" s="678"/>
      <c r="V13" s="678"/>
      <c r="W13" s="430">
        <f>SUM(W11:W12)</f>
        <v>284</v>
      </c>
      <c r="X13" s="430">
        <f>SUM(X11:X12)</f>
        <v>268</v>
      </c>
      <c r="Y13" s="430">
        <f>SUM(Y11:Y12)</f>
        <v>99155</v>
      </c>
      <c r="Z13" s="427" t="s">
        <v>73</v>
      </c>
      <c r="AA13" s="317"/>
      <c r="AB13" s="317"/>
    </row>
    <row r="14" spans="1:28" ht="32.25" customHeight="1">
      <c r="A14" s="431" t="s">
        <v>274</v>
      </c>
      <c r="B14" s="432"/>
      <c r="C14" s="432"/>
      <c r="D14" s="432"/>
      <c r="E14" s="432"/>
      <c r="F14" s="432"/>
      <c r="G14" s="432"/>
      <c r="H14" s="432"/>
      <c r="I14" s="432"/>
      <c r="J14" s="432"/>
      <c r="K14" s="432"/>
      <c r="L14" s="432"/>
      <c r="M14" s="432"/>
      <c r="N14" s="432"/>
      <c r="O14" s="432"/>
      <c r="P14" s="432"/>
      <c r="Q14" s="432"/>
      <c r="R14" s="432"/>
      <c r="S14" s="432"/>
      <c r="T14" s="432"/>
      <c r="U14" s="432"/>
      <c r="V14" s="432"/>
      <c r="W14" s="430">
        <v>284</v>
      </c>
      <c r="X14" s="430">
        <v>268</v>
      </c>
      <c r="Y14" s="433">
        <v>99155</v>
      </c>
      <c r="Z14" s="427" t="s">
        <v>73</v>
      </c>
      <c r="AA14" s="326"/>
      <c r="AB14" s="317"/>
    </row>
    <row r="15" spans="1:28" ht="18.75">
      <c r="A15" s="434" t="s">
        <v>144</v>
      </c>
      <c r="B15" s="432"/>
      <c r="C15" s="432"/>
      <c r="D15" s="432"/>
      <c r="E15" s="432"/>
      <c r="F15" s="432"/>
      <c r="G15" s="432"/>
      <c r="H15" s="432"/>
      <c r="I15" s="432"/>
      <c r="J15" s="432"/>
      <c r="K15" s="432"/>
      <c r="L15" s="432"/>
      <c r="M15" s="432"/>
      <c r="N15" s="432"/>
      <c r="O15" s="432"/>
      <c r="P15" s="432"/>
      <c r="Q15" s="432"/>
      <c r="R15" s="432"/>
      <c r="S15" s="432"/>
      <c r="T15" s="432"/>
      <c r="U15" s="432"/>
      <c r="V15" s="432"/>
      <c r="W15" s="435">
        <v>0</v>
      </c>
      <c r="X15" s="435">
        <v>0</v>
      </c>
      <c r="Y15" s="436">
        <v>0</v>
      </c>
      <c r="Z15" s="427" t="s">
        <v>73</v>
      </c>
      <c r="AA15" s="317"/>
      <c r="AB15" s="317"/>
    </row>
    <row r="16" spans="1:28" ht="18.75">
      <c r="A16" s="437" t="s">
        <v>275</v>
      </c>
      <c r="B16" s="432"/>
      <c r="C16" s="432"/>
      <c r="D16" s="432"/>
      <c r="E16" s="432"/>
      <c r="F16" s="432"/>
      <c r="G16" s="432"/>
      <c r="H16" s="432"/>
      <c r="I16" s="432"/>
      <c r="J16" s="432"/>
      <c r="K16" s="432"/>
      <c r="L16" s="432"/>
      <c r="M16" s="432"/>
      <c r="N16" s="432"/>
      <c r="O16" s="432"/>
      <c r="P16" s="432"/>
      <c r="Q16" s="432"/>
      <c r="R16" s="432"/>
      <c r="S16" s="432"/>
      <c r="T16" s="432"/>
      <c r="U16" s="432"/>
      <c r="V16" s="432"/>
      <c r="W16" s="430">
        <f>SUM(W14:W15)</f>
        <v>284</v>
      </c>
      <c r="X16" s="430">
        <f>SUM(X14:X15)</f>
        <v>268</v>
      </c>
      <c r="Y16" s="433">
        <f>SUM(Y14:Y15)</f>
        <v>99155</v>
      </c>
      <c r="Z16" s="427" t="s">
        <v>73</v>
      </c>
      <c r="AA16" s="317"/>
      <c r="AB16" s="317"/>
    </row>
    <row r="17" spans="1:28" ht="18.75">
      <c r="A17" s="438"/>
      <c r="B17" s="502"/>
      <c r="C17" s="502"/>
      <c r="D17" s="502"/>
      <c r="E17" s="502"/>
      <c r="F17" s="502"/>
      <c r="G17" s="502"/>
      <c r="H17" s="502"/>
      <c r="I17" s="502"/>
      <c r="J17" s="502"/>
      <c r="K17" s="502"/>
      <c r="L17" s="502"/>
      <c r="M17" s="502"/>
      <c r="N17" s="502"/>
      <c r="O17" s="502"/>
      <c r="P17" s="502"/>
      <c r="Q17" s="502"/>
      <c r="R17" s="502"/>
      <c r="S17" s="502"/>
      <c r="T17" s="502"/>
      <c r="U17" s="502"/>
      <c r="V17" s="503"/>
      <c r="W17" s="439"/>
      <c r="X17" s="439"/>
      <c r="Y17" s="440"/>
      <c r="Z17" s="427" t="s">
        <v>73</v>
      </c>
      <c r="AA17" s="317"/>
      <c r="AB17" s="317"/>
    </row>
    <row r="18" spans="1:28" ht="18.75">
      <c r="A18" s="496" t="s">
        <v>4</v>
      </c>
      <c r="B18" s="441"/>
      <c r="C18" s="441"/>
      <c r="D18" s="441"/>
      <c r="E18" s="441"/>
      <c r="F18" s="441"/>
      <c r="G18" s="441"/>
      <c r="H18" s="441"/>
      <c r="I18" s="441"/>
      <c r="J18" s="441"/>
      <c r="K18" s="441"/>
      <c r="L18" s="441"/>
      <c r="M18" s="441"/>
      <c r="N18" s="441"/>
      <c r="O18" s="441"/>
      <c r="P18" s="441"/>
      <c r="Q18" s="441"/>
      <c r="R18" s="441"/>
      <c r="S18" s="441"/>
      <c r="T18" s="441"/>
      <c r="U18" s="441"/>
      <c r="V18" s="501"/>
      <c r="W18" s="442"/>
      <c r="X18" s="442"/>
      <c r="Y18" s="443"/>
      <c r="Z18" s="427" t="s">
        <v>73</v>
      </c>
      <c r="AA18" s="317"/>
      <c r="AB18" s="317"/>
    </row>
    <row r="19" spans="1:28" ht="18.75">
      <c r="A19" s="543"/>
      <c r="B19" s="544" t="s">
        <v>276</v>
      </c>
      <c r="C19" s="544"/>
      <c r="D19" s="544"/>
      <c r="E19" s="544"/>
      <c r="F19" s="544"/>
      <c r="G19" s="544"/>
      <c r="H19" s="544"/>
      <c r="I19" s="544"/>
      <c r="J19" s="544"/>
      <c r="K19" s="544"/>
      <c r="L19" s="544"/>
      <c r="M19" s="544"/>
      <c r="N19" s="544"/>
      <c r="O19" s="544"/>
      <c r="P19" s="544"/>
      <c r="Q19" s="544"/>
      <c r="R19" s="544"/>
      <c r="S19" s="544"/>
      <c r="T19" s="544"/>
      <c r="U19" s="544"/>
      <c r="V19" s="545"/>
      <c r="W19" s="444"/>
      <c r="X19" s="444"/>
      <c r="Y19" s="445"/>
      <c r="Z19" s="427"/>
      <c r="AA19" s="317"/>
      <c r="AB19" s="317"/>
    </row>
    <row r="20" spans="1:28" ht="18.75">
      <c r="A20" s="499" t="s">
        <v>305</v>
      </c>
      <c r="B20" s="500"/>
      <c r="C20" s="500"/>
      <c r="D20" s="500"/>
      <c r="E20" s="500"/>
      <c r="F20" s="500"/>
      <c r="G20" s="500"/>
      <c r="H20" s="500"/>
      <c r="I20" s="500"/>
      <c r="J20" s="500"/>
      <c r="K20" s="500"/>
      <c r="L20" s="500"/>
      <c r="M20" s="500"/>
      <c r="N20" s="500"/>
      <c r="O20" s="500"/>
      <c r="P20" s="500"/>
      <c r="Q20" s="500"/>
      <c r="R20" s="500"/>
      <c r="S20" s="500"/>
      <c r="T20" s="500"/>
      <c r="U20" s="500"/>
      <c r="V20" s="504"/>
      <c r="W20" s="444">
        <v>0</v>
      </c>
      <c r="X20" s="444">
        <v>0</v>
      </c>
      <c r="Y20" s="445">
        <v>239</v>
      </c>
      <c r="Z20" s="427" t="s">
        <v>73</v>
      </c>
      <c r="AA20" s="317"/>
      <c r="AB20" s="317"/>
    </row>
    <row r="21" spans="1:28" ht="15.75" customHeight="1">
      <c r="A21" s="499" t="s">
        <v>277</v>
      </c>
      <c r="B21" s="500"/>
      <c r="C21" s="500"/>
      <c r="D21" s="500"/>
      <c r="E21" s="500"/>
      <c r="F21" s="500"/>
      <c r="G21" s="500"/>
      <c r="H21" s="500"/>
      <c r="I21" s="500"/>
      <c r="J21" s="500"/>
      <c r="K21" s="500"/>
      <c r="L21" s="500"/>
      <c r="M21" s="500"/>
      <c r="N21" s="500"/>
      <c r="O21" s="500"/>
      <c r="P21" s="500"/>
      <c r="Q21" s="500"/>
      <c r="R21" s="500"/>
      <c r="S21" s="500"/>
      <c r="T21" s="500"/>
      <c r="U21" s="500"/>
      <c r="V21" s="504"/>
      <c r="W21" s="428">
        <f>SUM(W20)</f>
        <v>0</v>
      </c>
      <c r="X21" s="428">
        <f>SUM(X20)</f>
        <v>0</v>
      </c>
      <c r="Y21" s="428">
        <f>SUM(Y20)</f>
        <v>239</v>
      </c>
      <c r="Z21" s="427" t="s">
        <v>73</v>
      </c>
      <c r="AA21" s="317"/>
      <c r="AB21" s="317"/>
    </row>
    <row r="22" spans="1:28" ht="18.75">
      <c r="A22" s="499" t="s">
        <v>229</v>
      </c>
      <c r="B22" s="500"/>
      <c r="C22" s="500"/>
      <c r="D22" s="500"/>
      <c r="E22" s="500"/>
      <c r="F22" s="500"/>
      <c r="G22" s="500"/>
      <c r="H22" s="500"/>
      <c r="I22" s="500"/>
      <c r="J22" s="500"/>
      <c r="K22" s="500"/>
      <c r="L22" s="500"/>
      <c r="M22" s="500"/>
      <c r="N22" s="500"/>
      <c r="O22" s="500"/>
      <c r="P22" s="500"/>
      <c r="Q22" s="500"/>
      <c r="R22" s="500"/>
      <c r="S22" s="500"/>
      <c r="T22" s="500"/>
      <c r="U22" s="500"/>
      <c r="V22" s="504"/>
      <c r="W22" s="444"/>
      <c r="X22" s="444"/>
      <c r="Y22" s="445"/>
      <c r="Z22" s="427" t="s">
        <v>73</v>
      </c>
      <c r="AA22" s="317"/>
      <c r="AB22" s="317"/>
    </row>
    <row r="23" spans="1:28" ht="18.75">
      <c r="A23" s="506" t="s">
        <v>227</v>
      </c>
      <c r="B23" s="498"/>
      <c r="C23" s="498"/>
      <c r="D23" s="498"/>
      <c r="E23" s="498"/>
      <c r="F23" s="498"/>
      <c r="G23" s="498"/>
      <c r="H23" s="498"/>
      <c r="I23" s="498"/>
      <c r="J23" s="498"/>
      <c r="K23" s="498"/>
      <c r="L23" s="498"/>
      <c r="M23" s="498"/>
      <c r="N23" s="498"/>
      <c r="O23" s="498"/>
      <c r="P23" s="75"/>
      <c r="Q23" s="498"/>
      <c r="R23" s="498"/>
      <c r="S23" s="498"/>
      <c r="T23" s="498"/>
      <c r="U23" s="498"/>
      <c r="V23" s="505"/>
      <c r="W23" s="444">
        <v>-9</v>
      </c>
      <c r="X23" s="444">
        <v>-12</v>
      </c>
      <c r="Y23" s="445">
        <v>0</v>
      </c>
      <c r="Z23" s="427" t="s">
        <v>73</v>
      </c>
      <c r="AA23" s="317"/>
      <c r="AB23" s="317"/>
    </row>
    <row r="24" spans="1:28" ht="18.75">
      <c r="A24" s="499" t="s">
        <v>230</v>
      </c>
      <c r="B24" s="500"/>
      <c r="C24" s="500"/>
      <c r="D24" s="500"/>
      <c r="E24" s="500"/>
      <c r="F24" s="500"/>
      <c r="G24" s="500"/>
      <c r="H24" s="500"/>
      <c r="I24" s="500"/>
      <c r="J24" s="500"/>
      <c r="K24" s="500"/>
      <c r="L24" s="500"/>
      <c r="M24" s="500"/>
      <c r="N24" s="500"/>
      <c r="O24" s="500"/>
      <c r="P24" s="500"/>
      <c r="Q24" s="500"/>
      <c r="R24" s="500"/>
      <c r="S24" s="500"/>
      <c r="T24" s="500"/>
      <c r="U24" s="500"/>
      <c r="V24" s="504"/>
      <c r="W24" s="446">
        <f>SUM(W23)</f>
        <v>-9</v>
      </c>
      <c r="X24" s="446">
        <f>SUM(X23)</f>
        <v>-12</v>
      </c>
      <c r="Y24" s="446">
        <f>SUM(Y23:Y23)</f>
        <v>0</v>
      </c>
      <c r="Z24" s="427" t="s">
        <v>73</v>
      </c>
      <c r="AA24" s="317"/>
      <c r="AB24" s="317"/>
    </row>
    <row r="25" spans="1:28" ht="18.75">
      <c r="A25" s="497" t="s">
        <v>228</v>
      </c>
      <c r="B25" s="498"/>
      <c r="C25" s="498"/>
      <c r="D25" s="498"/>
      <c r="E25" s="498"/>
      <c r="F25" s="498"/>
      <c r="G25" s="498"/>
      <c r="H25" s="498"/>
      <c r="I25" s="498"/>
      <c r="J25" s="498"/>
      <c r="K25" s="498"/>
      <c r="L25" s="498"/>
      <c r="M25" s="498"/>
      <c r="N25" s="498"/>
      <c r="O25" s="498"/>
      <c r="P25" s="498"/>
      <c r="Q25" s="498"/>
      <c r="R25" s="498"/>
      <c r="S25" s="498"/>
      <c r="T25" s="498"/>
      <c r="U25" s="498"/>
      <c r="V25" s="505"/>
      <c r="W25" s="428">
        <f>SUM(W21+W24)</f>
        <v>-9</v>
      </c>
      <c r="X25" s="428">
        <f>+X21+X24</f>
        <v>-12</v>
      </c>
      <c r="Y25" s="428">
        <f>Y21+Y24</f>
        <v>239</v>
      </c>
      <c r="Z25" s="427" t="s">
        <v>73</v>
      </c>
      <c r="AA25" s="317"/>
      <c r="AB25" s="317"/>
    </row>
    <row r="26" spans="1:28" ht="18.75">
      <c r="A26" s="674"/>
      <c r="B26" s="675"/>
      <c r="C26" s="675"/>
      <c r="D26" s="675"/>
      <c r="E26" s="675"/>
      <c r="F26" s="675"/>
      <c r="G26" s="675"/>
      <c r="H26" s="675"/>
      <c r="I26" s="675"/>
      <c r="J26" s="675"/>
      <c r="K26" s="675"/>
      <c r="L26" s="675"/>
      <c r="M26" s="675"/>
      <c r="N26" s="675"/>
      <c r="O26" s="675"/>
      <c r="P26" s="675"/>
      <c r="Q26" s="675"/>
      <c r="R26" s="675"/>
      <c r="S26" s="675"/>
      <c r="T26" s="675"/>
      <c r="U26" s="675"/>
      <c r="V26" s="676"/>
      <c r="W26" s="444"/>
      <c r="X26" s="444"/>
      <c r="Y26" s="444"/>
      <c r="Z26" s="427" t="s">
        <v>73</v>
      </c>
      <c r="AA26" s="317"/>
      <c r="AB26" s="317"/>
    </row>
    <row r="27" spans="1:28" ht="18.75">
      <c r="A27" s="448" t="s">
        <v>164</v>
      </c>
      <c r="B27" s="449"/>
      <c r="C27" s="449"/>
      <c r="D27" s="449"/>
      <c r="E27" s="449"/>
      <c r="F27" s="449"/>
      <c r="G27" s="449"/>
      <c r="H27" s="449"/>
      <c r="I27" s="449"/>
      <c r="J27" s="449"/>
      <c r="K27" s="449"/>
      <c r="L27" s="449"/>
      <c r="M27" s="449"/>
      <c r="N27" s="449"/>
      <c r="O27" s="449"/>
      <c r="P27" s="449"/>
      <c r="Q27" s="449"/>
      <c r="R27" s="449"/>
      <c r="S27" s="449"/>
      <c r="T27" s="449"/>
      <c r="U27" s="449"/>
      <c r="V27" s="507"/>
      <c r="W27" s="450">
        <f>SUM(W16+W25)</f>
        <v>275</v>
      </c>
      <c r="X27" s="450">
        <f>SUM(X16+X25)</f>
        <v>256</v>
      </c>
      <c r="Y27" s="450">
        <f>SUM(Y16+Y25)</f>
        <v>99394</v>
      </c>
      <c r="Z27" s="427" t="s">
        <v>73</v>
      </c>
      <c r="AA27" s="317"/>
      <c r="AB27" s="317"/>
    </row>
    <row r="28" spans="1:28" ht="18.75">
      <c r="A28" s="448"/>
      <c r="B28" s="449"/>
      <c r="C28" s="449"/>
      <c r="D28" s="449"/>
      <c r="E28" s="449"/>
      <c r="F28" s="449"/>
      <c r="G28" s="449"/>
      <c r="H28" s="449"/>
      <c r="I28" s="449"/>
      <c r="J28" s="449"/>
      <c r="K28" s="449"/>
      <c r="L28" s="449"/>
      <c r="M28" s="449"/>
      <c r="N28" s="449"/>
      <c r="O28" s="449"/>
      <c r="P28" s="449"/>
      <c r="Q28" s="449"/>
      <c r="R28" s="449"/>
      <c r="S28" s="449"/>
      <c r="T28" s="449"/>
      <c r="U28" s="449"/>
      <c r="V28" s="507"/>
      <c r="W28" s="450"/>
      <c r="X28" s="450"/>
      <c r="Y28" s="569"/>
      <c r="Z28" s="427"/>
      <c r="AA28" s="317"/>
      <c r="AB28" s="317"/>
    </row>
    <row r="29" spans="1:28" ht="18.75">
      <c r="A29" s="679" t="s">
        <v>132</v>
      </c>
      <c r="B29" s="680"/>
      <c r="C29" s="680"/>
      <c r="D29" s="680"/>
      <c r="E29" s="680"/>
      <c r="F29" s="680"/>
      <c r="G29" s="680"/>
      <c r="H29" s="680"/>
      <c r="I29" s="680"/>
      <c r="J29" s="680"/>
      <c r="K29" s="680"/>
      <c r="L29" s="680"/>
      <c r="M29" s="680"/>
      <c r="N29" s="680"/>
      <c r="O29" s="680"/>
      <c r="P29" s="680"/>
      <c r="Q29" s="680"/>
      <c r="R29" s="680"/>
      <c r="S29" s="680"/>
      <c r="T29" s="680"/>
      <c r="U29" s="680"/>
      <c r="V29" s="681"/>
      <c r="W29" s="570">
        <v>0</v>
      </c>
      <c r="X29" s="570">
        <v>0</v>
      </c>
      <c r="Y29" s="571">
        <v>0</v>
      </c>
      <c r="Z29" s="427" t="s">
        <v>73</v>
      </c>
      <c r="AA29" s="317"/>
      <c r="AB29" s="317"/>
    </row>
    <row r="30" spans="1:28" ht="18.75">
      <c r="A30" s="682"/>
      <c r="B30" s="683"/>
      <c r="C30" s="683"/>
      <c r="D30" s="683"/>
      <c r="E30" s="683"/>
      <c r="F30" s="683"/>
      <c r="G30" s="683"/>
      <c r="H30" s="683"/>
      <c r="I30" s="683"/>
      <c r="J30" s="683"/>
      <c r="K30" s="683"/>
      <c r="L30" s="683"/>
      <c r="M30" s="683"/>
      <c r="N30" s="683"/>
      <c r="O30" s="683"/>
      <c r="P30" s="683"/>
      <c r="Q30" s="683"/>
      <c r="R30" s="683"/>
      <c r="S30" s="683"/>
      <c r="T30" s="683"/>
      <c r="U30" s="683"/>
      <c r="V30" s="683"/>
      <c r="W30" s="451"/>
      <c r="X30" s="451"/>
      <c r="Y30" s="451"/>
      <c r="Z30" s="427" t="s">
        <v>73</v>
      </c>
      <c r="AA30" s="317"/>
      <c r="AB30" s="317"/>
    </row>
    <row r="31" spans="1:28" ht="18.75">
      <c r="A31" s="659" t="s">
        <v>165</v>
      </c>
      <c r="B31" s="660"/>
      <c r="C31" s="660"/>
      <c r="D31" s="660"/>
      <c r="E31" s="660"/>
      <c r="F31" s="660"/>
      <c r="G31" s="660"/>
      <c r="H31" s="660"/>
      <c r="I31" s="660"/>
      <c r="J31" s="660"/>
      <c r="K31" s="660"/>
      <c r="L31" s="660"/>
      <c r="M31" s="660"/>
      <c r="N31" s="660"/>
      <c r="O31" s="660"/>
      <c r="P31" s="660"/>
      <c r="Q31" s="660"/>
      <c r="R31" s="660"/>
      <c r="S31" s="660"/>
      <c r="T31" s="660"/>
      <c r="U31" s="660"/>
      <c r="V31" s="660"/>
      <c r="W31" s="452">
        <f>SUM(W27+W29)</f>
        <v>275</v>
      </c>
      <c r="X31" s="452">
        <f>SUM(X27+X29)</f>
        <v>256</v>
      </c>
      <c r="Y31" s="453">
        <f>SUM(Y27+Y29)</f>
        <v>99394</v>
      </c>
      <c r="Z31" s="427" t="s">
        <v>73</v>
      </c>
      <c r="AA31" s="317"/>
      <c r="AB31" s="317"/>
    </row>
    <row r="32" spans="1:28" ht="18.75">
      <c r="A32" s="657" t="s">
        <v>166</v>
      </c>
      <c r="B32" s="658"/>
      <c r="C32" s="658"/>
      <c r="D32" s="658"/>
      <c r="E32" s="658"/>
      <c r="F32" s="658"/>
      <c r="G32" s="658"/>
      <c r="H32" s="658"/>
      <c r="I32" s="658"/>
      <c r="J32" s="658"/>
      <c r="K32" s="658"/>
      <c r="L32" s="658"/>
      <c r="M32" s="658"/>
      <c r="N32" s="658"/>
      <c r="O32" s="658"/>
      <c r="P32" s="658"/>
      <c r="Q32" s="658"/>
      <c r="R32" s="658"/>
      <c r="S32" s="658"/>
      <c r="T32" s="658"/>
      <c r="U32" s="658"/>
      <c r="V32" s="658"/>
      <c r="W32" s="454">
        <f>SUM(W31-W16)</f>
        <v>-9</v>
      </c>
      <c r="X32" s="454">
        <f>SUM(X31-X16)</f>
        <v>-12</v>
      </c>
      <c r="Y32" s="455">
        <f>SUM(Y31-Y16)</f>
        <v>239</v>
      </c>
      <c r="Z32" s="427" t="s">
        <v>73</v>
      </c>
      <c r="AA32" s="317"/>
      <c r="AB32" s="317"/>
    </row>
    <row r="33" spans="1:28" ht="18.75">
      <c r="A33" s="456"/>
      <c r="B33" s="457"/>
      <c r="C33" s="457"/>
      <c r="D33" s="457"/>
      <c r="E33" s="457"/>
      <c r="F33" s="457"/>
      <c r="G33" s="457"/>
      <c r="H33" s="457"/>
      <c r="I33" s="457"/>
      <c r="J33" s="457"/>
      <c r="K33" s="457"/>
      <c r="L33" s="457"/>
      <c r="M33" s="457"/>
      <c r="N33" s="457"/>
      <c r="O33" s="457"/>
      <c r="P33" s="457"/>
      <c r="Q33" s="457"/>
      <c r="R33" s="457"/>
      <c r="S33" s="457"/>
      <c r="T33" s="457"/>
      <c r="U33" s="457"/>
      <c r="V33" s="458"/>
      <c r="W33" s="461"/>
      <c r="X33" s="460"/>
      <c r="Y33" s="461"/>
      <c r="Z33" s="427"/>
      <c r="AA33" s="317"/>
      <c r="AB33" s="317"/>
    </row>
    <row r="34" spans="1:28" ht="18.75">
      <c r="A34" s="462" t="s">
        <v>306</v>
      </c>
      <c r="B34" s="463"/>
      <c r="C34" s="463"/>
      <c r="D34" s="463"/>
      <c r="E34" s="463"/>
      <c r="F34" s="463"/>
      <c r="G34" s="463"/>
      <c r="H34" s="463"/>
      <c r="I34" s="463"/>
      <c r="J34" s="463"/>
      <c r="K34" s="463"/>
      <c r="L34" s="463"/>
      <c r="M34" s="463"/>
      <c r="N34" s="463"/>
      <c r="O34" s="463"/>
      <c r="P34" s="463"/>
      <c r="Q34" s="463"/>
      <c r="R34" s="463"/>
      <c r="S34" s="463"/>
      <c r="T34" s="463"/>
      <c r="U34" s="463"/>
      <c r="V34" s="464"/>
      <c r="W34" s="454">
        <v>0</v>
      </c>
      <c r="X34" s="455">
        <v>0</v>
      </c>
      <c r="Y34" s="466" t="s">
        <v>224</v>
      </c>
      <c r="Z34" s="427"/>
      <c r="AA34" s="317"/>
      <c r="AB34" s="317"/>
    </row>
    <row r="35" spans="1:28" ht="18.75">
      <c r="A35" s="467"/>
      <c r="B35" s="457"/>
      <c r="C35" s="457"/>
      <c r="D35" s="457"/>
      <c r="E35" s="457"/>
      <c r="F35" s="457"/>
      <c r="G35" s="457"/>
      <c r="H35" s="457"/>
      <c r="I35" s="457"/>
      <c r="J35" s="457"/>
      <c r="K35" s="457"/>
      <c r="L35" s="457"/>
      <c r="M35" s="457"/>
      <c r="N35" s="457"/>
      <c r="O35" s="457"/>
      <c r="P35" s="457"/>
      <c r="Q35" s="457"/>
      <c r="R35" s="457"/>
      <c r="S35" s="457"/>
      <c r="T35" s="457"/>
      <c r="U35" s="457"/>
      <c r="V35" s="467"/>
      <c r="W35" s="459"/>
      <c r="X35" s="468"/>
      <c r="Y35" s="468"/>
      <c r="Z35" s="427"/>
      <c r="AA35" s="317"/>
      <c r="AB35" s="317"/>
    </row>
    <row r="36" spans="1:28" ht="18.75">
      <c r="A36" s="463"/>
      <c r="B36" s="447"/>
      <c r="C36" s="447"/>
      <c r="D36" s="447"/>
      <c r="E36" s="469"/>
      <c r="F36" s="469"/>
      <c r="G36" s="469"/>
      <c r="H36" s="469"/>
      <c r="I36" s="469"/>
      <c r="J36" s="469"/>
      <c r="K36" s="469"/>
      <c r="L36" s="470" t="s">
        <v>3</v>
      </c>
      <c r="M36" s="469"/>
      <c r="N36" s="469"/>
      <c r="O36" s="469"/>
      <c r="P36" s="469"/>
      <c r="Q36" s="469"/>
      <c r="R36" s="469"/>
      <c r="S36" s="469"/>
      <c r="T36" s="469"/>
      <c r="U36" s="469"/>
      <c r="V36" s="471"/>
      <c r="W36" s="469"/>
      <c r="X36" s="471"/>
      <c r="Y36" s="471"/>
      <c r="Z36" s="427" t="s">
        <v>73</v>
      </c>
      <c r="AA36" s="317"/>
      <c r="AB36" s="317"/>
    </row>
    <row r="37" spans="1:28" ht="18" customHeight="1">
      <c r="A37" s="639" t="s">
        <v>62</v>
      </c>
      <c r="B37" s="640"/>
      <c r="C37" s="640"/>
      <c r="D37" s="640"/>
      <c r="E37" s="611" t="s">
        <v>167</v>
      </c>
      <c r="F37" s="645"/>
      <c r="G37" s="646"/>
      <c r="H37" s="661" t="s">
        <v>309</v>
      </c>
      <c r="I37" s="662"/>
      <c r="J37" s="663"/>
      <c r="K37" s="611" t="s">
        <v>168</v>
      </c>
      <c r="L37" s="645"/>
      <c r="M37" s="646"/>
      <c r="N37" s="611" t="s">
        <v>164</v>
      </c>
      <c r="O37" s="645"/>
      <c r="P37" s="646"/>
      <c r="Q37" s="611" t="s">
        <v>169</v>
      </c>
      <c r="R37" s="645"/>
      <c r="S37" s="646"/>
      <c r="T37" s="611" t="s">
        <v>170</v>
      </c>
      <c r="U37" s="645"/>
      <c r="V37" s="645"/>
      <c r="W37" s="611" t="s">
        <v>171</v>
      </c>
      <c r="X37" s="612"/>
      <c r="Y37" s="613"/>
      <c r="Z37" s="427" t="s">
        <v>73</v>
      </c>
      <c r="AA37" s="317"/>
      <c r="AB37" s="317"/>
    </row>
    <row r="38" spans="1:28" ht="37.5" customHeight="1">
      <c r="A38" s="641"/>
      <c r="B38" s="642"/>
      <c r="C38" s="642"/>
      <c r="D38" s="642"/>
      <c r="E38" s="647"/>
      <c r="F38" s="648"/>
      <c r="G38" s="649"/>
      <c r="H38" s="664"/>
      <c r="I38" s="665"/>
      <c r="J38" s="666"/>
      <c r="K38" s="647"/>
      <c r="L38" s="648"/>
      <c r="M38" s="649"/>
      <c r="N38" s="647"/>
      <c r="O38" s="648"/>
      <c r="P38" s="649"/>
      <c r="Q38" s="647"/>
      <c r="R38" s="648"/>
      <c r="S38" s="649"/>
      <c r="T38" s="647"/>
      <c r="U38" s="648"/>
      <c r="V38" s="648"/>
      <c r="W38" s="614"/>
      <c r="X38" s="615"/>
      <c r="Y38" s="616"/>
      <c r="Z38" s="427" t="s">
        <v>73</v>
      </c>
      <c r="AA38" s="317"/>
      <c r="AB38" s="317"/>
    </row>
    <row r="39" spans="1:28" ht="18" customHeight="1" thickBot="1">
      <c r="A39" s="643"/>
      <c r="B39" s="644"/>
      <c r="C39" s="644"/>
      <c r="D39" s="644"/>
      <c r="E39" s="472" t="s">
        <v>63</v>
      </c>
      <c r="F39" s="473" t="s">
        <v>26</v>
      </c>
      <c r="G39" s="474" t="s">
        <v>65</v>
      </c>
      <c r="H39" s="472" t="s">
        <v>63</v>
      </c>
      <c r="I39" s="473" t="s">
        <v>26</v>
      </c>
      <c r="J39" s="474" t="s">
        <v>65</v>
      </c>
      <c r="K39" s="472" t="s">
        <v>63</v>
      </c>
      <c r="L39" s="473" t="s">
        <v>26</v>
      </c>
      <c r="M39" s="474" t="s">
        <v>65</v>
      </c>
      <c r="N39" s="472" t="s">
        <v>63</v>
      </c>
      <c r="O39" s="473" t="s">
        <v>26</v>
      </c>
      <c r="P39" s="474" t="s">
        <v>65</v>
      </c>
      <c r="Q39" s="472" t="s">
        <v>63</v>
      </c>
      <c r="R39" s="473" t="s">
        <v>26</v>
      </c>
      <c r="S39" s="474" t="s">
        <v>65</v>
      </c>
      <c r="T39" s="472" t="s">
        <v>63</v>
      </c>
      <c r="U39" s="473" t="s">
        <v>26</v>
      </c>
      <c r="V39" s="474" t="s">
        <v>65</v>
      </c>
      <c r="W39" s="472" t="s">
        <v>63</v>
      </c>
      <c r="X39" s="473" t="s">
        <v>26</v>
      </c>
      <c r="Y39" s="475" t="s">
        <v>65</v>
      </c>
      <c r="Z39" s="427" t="s">
        <v>73</v>
      </c>
      <c r="AA39" s="317"/>
      <c r="AB39" s="317"/>
    </row>
    <row r="40" spans="1:28" ht="18" customHeight="1">
      <c r="A40" s="617" t="s">
        <v>125</v>
      </c>
      <c r="B40" s="618"/>
      <c r="C40" s="618"/>
      <c r="D40" s="618"/>
      <c r="E40" s="476"/>
      <c r="F40" s="477"/>
      <c r="G40" s="477"/>
      <c r="H40" s="476"/>
      <c r="I40" s="477"/>
      <c r="J40" s="477"/>
      <c r="K40" s="476"/>
      <c r="L40" s="477"/>
      <c r="M40" s="478"/>
      <c r="N40" s="477"/>
      <c r="O40" s="477"/>
      <c r="P40" s="477"/>
      <c r="Q40" s="476"/>
      <c r="R40" s="477"/>
      <c r="S40" s="477"/>
      <c r="T40" s="476"/>
      <c r="U40" s="477"/>
      <c r="V40" s="477"/>
      <c r="W40" s="476"/>
      <c r="X40" s="477"/>
      <c r="Y40" s="445"/>
      <c r="Z40" s="427" t="s">
        <v>73</v>
      </c>
      <c r="AA40" s="317"/>
      <c r="AB40" s="317"/>
    </row>
    <row r="41" spans="1:28" ht="18" customHeight="1">
      <c r="A41" s="633" t="s">
        <v>7</v>
      </c>
      <c r="B41" s="634"/>
      <c r="C41" s="634"/>
      <c r="D41" s="634"/>
      <c r="E41" s="476">
        <v>143</v>
      </c>
      <c r="F41" s="477">
        <v>125</v>
      </c>
      <c r="G41" s="477">
        <v>25386</v>
      </c>
      <c r="H41" s="476">
        <v>143</v>
      </c>
      <c r="I41" s="477">
        <v>125</v>
      </c>
      <c r="J41" s="477">
        <v>25386</v>
      </c>
      <c r="K41" s="476">
        <v>-9</v>
      </c>
      <c r="L41" s="477">
        <v>-10</v>
      </c>
      <c r="M41" s="477">
        <v>53</v>
      </c>
      <c r="N41" s="476">
        <f>SUM(H41+K41)</f>
        <v>134</v>
      </c>
      <c r="O41" s="477">
        <f>SUM(I41+L41)</f>
        <v>115</v>
      </c>
      <c r="P41" s="477">
        <f t="shared" ref="P41:P42" si="0">SUM(J41+M41)</f>
        <v>25439</v>
      </c>
      <c r="Q41" s="476">
        <v>0</v>
      </c>
      <c r="R41" s="477">
        <v>0</v>
      </c>
      <c r="S41" s="477">
        <v>0</v>
      </c>
      <c r="T41" s="476">
        <v>0</v>
      </c>
      <c r="U41" s="477">
        <v>0</v>
      </c>
      <c r="V41" s="477">
        <v>0</v>
      </c>
      <c r="W41" s="476">
        <f>SUM(N41+Q41+T41)</f>
        <v>134</v>
      </c>
      <c r="X41" s="477">
        <f>SUM(R41+O41+U41)</f>
        <v>115</v>
      </c>
      <c r="Y41" s="445">
        <f>SUM(P41+S41+V41)</f>
        <v>25439</v>
      </c>
      <c r="Z41" s="427" t="s">
        <v>73</v>
      </c>
      <c r="AA41" s="317"/>
      <c r="AB41" s="317"/>
    </row>
    <row r="42" spans="1:28" ht="18" customHeight="1">
      <c r="A42" s="633" t="s">
        <v>8</v>
      </c>
      <c r="B42" s="634"/>
      <c r="C42" s="634"/>
      <c r="D42" s="634"/>
      <c r="E42" s="479">
        <v>141</v>
      </c>
      <c r="F42" s="465">
        <v>143</v>
      </c>
      <c r="G42" s="465">
        <v>73769</v>
      </c>
      <c r="H42" s="479">
        <v>141</v>
      </c>
      <c r="I42" s="465">
        <v>143</v>
      </c>
      <c r="J42" s="465">
        <v>73769</v>
      </c>
      <c r="K42" s="479">
        <v>0</v>
      </c>
      <c r="L42" s="465">
        <v>-2</v>
      </c>
      <c r="M42" s="465">
        <v>186</v>
      </c>
      <c r="N42" s="479">
        <f>K42+H42</f>
        <v>141</v>
      </c>
      <c r="O42" s="465">
        <f>+I42+L42</f>
        <v>141</v>
      </c>
      <c r="P42" s="465">
        <f t="shared" si="0"/>
        <v>73955</v>
      </c>
      <c r="Q42" s="479">
        <v>0</v>
      </c>
      <c r="R42" s="465">
        <v>0</v>
      </c>
      <c r="S42" s="465">
        <v>0</v>
      </c>
      <c r="T42" s="479">
        <v>0</v>
      </c>
      <c r="U42" s="465">
        <v>0</v>
      </c>
      <c r="V42" s="465">
        <v>0</v>
      </c>
      <c r="W42" s="479">
        <f>SUM(N42+Q42+T42)</f>
        <v>141</v>
      </c>
      <c r="X42" s="465">
        <f>SUM(O42+R42+U42)</f>
        <v>141</v>
      </c>
      <c r="Y42" s="455">
        <f>SUM(P42+S42+V42)</f>
        <v>73955</v>
      </c>
      <c r="Z42" s="427" t="s">
        <v>73</v>
      </c>
      <c r="AA42" s="317"/>
      <c r="AB42" s="317"/>
    </row>
    <row r="43" spans="1:28" ht="18" customHeight="1">
      <c r="A43" s="670" t="s">
        <v>27</v>
      </c>
      <c r="B43" s="671"/>
      <c r="C43" s="671"/>
      <c r="D43" s="671"/>
      <c r="E43" s="462">
        <f>SUM(E40:E42)</f>
        <v>284</v>
      </c>
      <c r="F43" s="480">
        <f t="shared" ref="F43:V43" si="1">SUM(F40:F42)</f>
        <v>268</v>
      </c>
      <c r="G43" s="481">
        <f t="shared" si="1"/>
        <v>99155</v>
      </c>
      <c r="H43" s="482">
        <f t="shared" si="1"/>
        <v>284</v>
      </c>
      <c r="I43" s="483">
        <f t="shared" si="1"/>
        <v>268</v>
      </c>
      <c r="J43" s="481">
        <f t="shared" si="1"/>
        <v>99155</v>
      </c>
      <c r="K43" s="482">
        <f t="shared" si="1"/>
        <v>-9</v>
      </c>
      <c r="L43" s="483">
        <f t="shared" si="1"/>
        <v>-12</v>
      </c>
      <c r="M43" s="481">
        <f>SUM(M40:M42)</f>
        <v>239</v>
      </c>
      <c r="N43" s="482">
        <f>SUM(N40:N42)</f>
        <v>275</v>
      </c>
      <c r="O43" s="483">
        <f t="shared" si="1"/>
        <v>256</v>
      </c>
      <c r="P43" s="481">
        <f t="shared" si="1"/>
        <v>99394</v>
      </c>
      <c r="Q43" s="482">
        <f t="shared" si="1"/>
        <v>0</v>
      </c>
      <c r="R43" s="483">
        <f t="shared" si="1"/>
        <v>0</v>
      </c>
      <c r="S43" s="481">
        <f t="shared" si="1"/>
        <v>0</v>
      </c>
      <c r="T43" s="482">
        <f t="shared" si="1"/>
        <v>0</v>
      </c>
      <c r="U43" s="483">
        <f t="shared" si="1"/>
        <v>0</v>
      </c>
      <c r="V43" s="481">
        <f t="shared" si="1"/>
        <v>0</v>
      </c>
      <c r="W43" s="482">
        <f>SUM(W40:W42)</f>
        <v>275</v>
      </c>
      <c r="X43" s="483">
        <f>SUM(X40:X42)</f>
        <v>256</v>
      </c>
      <c r="Y43" s="484">
        <f>SUM(Y40:Y42)</f>
        <v>99394</v>
      </c>
      <c r="Z43" s="427" t="s">
        <v>16</v>
      </c>
      <c r="AA43" s="317"/>
      <c r="AB43" s="317"/>
    </row>
    <row r="44" spans="1:28" ht="18" customHeight="1">
      <c r="A44" s="597" t="s">
        <v>316</v>
      </c>
      <c r="B44" s="457" t="s">
        <v>317</v>
      </c>
      <c r="C44" s="485"/>
      <c r="D44" s="485"/>
      <c r="E44" s="590"/>
      <c r="F44" s="486"/>
      <c r="G44" s="487"/>
      <c r="H44" s="605"/>
      <c r="I44" s="488"/>
      <c r="J44" s="487"/>
      <c r="K44" s="605"/>
      <c r="L44" s="488"/>
      <c r="M44" s="487"/>
      <c r="N44" s="605"/>
      <c r="O44" s="488"/>
      <c r="P44" s="487"/>
      <c r="Q44" s="605"/>
      <c r="R44" s="488"/>
      <c r="S44" s="487"/>
      <c r="T44" s="605"/>
      <c r="U44" s="488"/>
      <c r="V44" s="487"/>
      <c r="W44" s="605"/>
      <c r="X44" s="488"/>
      <c r="Y44" s="595"/>
      <c r="Z44" s="427"/>
      <c r="AA44" s="317"/>
      <c r="AB44" s="317"/>
    </row>
    <row r="45" spans="1:28" ht="18" customHeight="1">
      <c r="A45" s="598"/>
      <c r="B45" s="457" t="s">
        <v>318</v>
      </c>
      <c r="C45" s="485"/>
      <c r="D45" s="485"/>
      <c r="E45" s="591"/>
      <c r="F45" s="592"/>
      <c r="G45" s="487"/>
      <c r="H45" s="606"/>
      <c r="I45" s="488"/>
      <c r="J45" s="487"/>
      <c r="K45" s="606"/>
      <c r="L45" s="488"/>
      <c r="M45" s="487"/>
      <c r="N45" s="606"/>
      <c r="O45" s="488"/>
      <c r="P45" s="487"/>
      <c r="Q45" s="606"/>
      <c r="R45" s="488"/>
      <c r="S45" s="487"/>
      <c r="T45" s="606"/>
      <c r="U45" s="488"/>
      <c r="V45" s="487"/>
      <c r="W45" s="606"/>
      <c r="X45" s="488"/>
      <c r="Y45" s="596"/>
      <c r="Z45" s="427"/>
      <c r="AA45" s="317"/>
      <c r="AB45" s="317"/>
    </row>
    <row r="46" spans="1:28" ht="18" customHeight="1">
      <c r="A46" s="598"/>
      <c r="B46" s="457" t="s">
        <v>319</v>
      </c>
      <c r="C46" s="485"/>
      <c r="D46" s="485"/>
      <c r="E46" s="591"/>
      <c r="F46" s="592"/>
      <c r="G46" s="487"/>
      <c r="H46" s="606"/>
      <c r="I46" s="488"/>
      <c r="J46" s="487"/>
      <c r="K46" s="606"/>
      <c r="L46" s="488"/>
      <c r="M46" s="487"/>
      <c r="N46" s="606"/>
      <c r="O46" s="488"/>
      <c r="P46" s="487"/>
      <c r="Q46" s="606"/>
      <c r="R46" s="488"/>
      <c r="S46" s="487"/>
      <c r="T46" s="606"/>
      <c r="U46" s="488"/>
      <c r="V46" s="487">
        <v>-35000</v>
      </c>
      <c r="W46" s="606"/>
      <c r="X46" s="488"/>
      <c r="Y46" s="596">
        <v>-35000</v>
      </c>
      <c r="Z46" s="427"/>
      <c r="AA46" s="317"/>
      <c r="AB46" s="317"/>
    </row>
    <row r="47" spans="1:28" ht="18" customHeight="1">
      <c r="A47" s="599"/>
      <c r="B47" s="600" t="s">
        <v>320</v>
      </c>
      <c r="C47" s="601"/>
      <c r="D47" s="601"/>
      <c r="E47" s="593">
        <f>SUM(E43:E46)</f>
        <v>284</v>
      </c>
      <c r="F47" s="594">
        <f t="shared" ref="F47:Y47" si="2">SUM(F43+F46)</f>
        <v>268</v>
      </c>
      <c r="G47" s="602">
        <f t="shared" si="2"/>
        <v>99155</v>
      </c>
      <c r="H47" s="607">
        <f t="shared" si="2"/>
        <v>284</v>
      </c>
      <c r="I47" s="603">
        <f t="shared" si="2"/>
        <v>268</v>
      </c>
      <c r="J47" s="602">
        <f t="shared" si="2"/>
        <v>99155</v>
      </c>
      <c r="K47" s="607">
        <f t="shared" si="2"/>
        <v>-9</v>
      </c>
      <c r="L47" s="603">
        <f t="shared" si="2"/>
        <v>-12</v>
      </c>
      <c r="M47" s="602">
        <f t="shared" si="2"/>
        <v>239</v>
      </c>
      <c r="N47" s="607">
        <f t="shared" si="2"/>
        <v>275</v>
      </c>
      <c r="O47" s="603">
        <f t="shared" si="2"/>
        <v>256</v>
      </c>
      <c r="P47" s="602">
        <f t="shared" si="2"/>
        <v>99394</v>
      </c>
      <c r="Q47" s="607">
        <f t="shared" si="2"/>
        <v>0</v>
      </c>
      <c r="R47" s="603">
        <f t="shared" si="2"/>
        <v>0</v>
      </c>
      <c r="S47" s="602">
        <f t="shared" si="2"/>
        <v>0</v>
      </c>
      <c r="T47" s="607">
        <f t="shared" si="2"/>
        <v>0</v>
      </c>
      <c r="U47" s="603">
        <f t="shared" si="2"/>
        <v>0</v>
      </c>
      <c r="V47" s="602">
        <f t="shared" si="2"/>
        <v>-35000</v>
      </c>
      <c r="W47" s="607">
        <f t="shared" si="2"/>
        <v>275</v>
      </c>
      <c r="X47" s="603">
        <f t="shared" si="2"/>
        <v>256</v>
      </c>
      <c r="Y47" s="604">
        <f t="shared" si="2"/>
        <v>64394</v>
      </c>
      <c r="Z47" s="427"/>
      <c r="AA47" s="317"/>
      <c r="AB47" s="317"/>
    </row>
    <row r="48" spans="1:28" ht="18" customHeight="1">
      <c r="A48" s="672"/>
      <c r="B48" s="673"/>
      <c r="C48" s="673"/>
      <c r="D48" s="673"/>
      <c r="E48" s="673"/>
      <c r="F48" s="673"/>
      <c r="G48" s="673"/>
      <c r="H48" s="673"/>
      <c r="I48" s="673"/>
      <c r="J48" s="673"/>
      <c r="K48" s="673"/>
      <c r="L48" s="673"/>
      <c r="M48" s="673"/>
      <c r="N48" s="673"/>
      <c r="O48" s="673"/>
      <c r="P48" s="673"/>
      <c r="Q48" s="673"/>
      <c r="R48" s="673"/>
      <c r="S48" s="673"/>
      <c r="T48" s="673"/>
      <c r="U48" s="673"/>
      <c r="V48" s="673"/>
      <c r="W48" s="673"/>
      <c r="X48" s="673"/>
      <c r="Y48" s="673"/>
      <c r="Z48" s="427"/>
    </row>
    <row r="49" spans="1:26" s="7" customFormat="1" ht="18" customHeight="1">
      <c r="A49" s="489" t="s">
        <v>307</v>
      </c>
      <c r="B49" s="490"/>
      <c r="C49" s="490"/>
      <c r="D49" s="490"/>
      <c r="E49" s="491"/>
      <c r="F49" s="491"/>
      <c r="G49" s="491"/>
      <c r="H49" s="491"/>
      <c r="I49" s="491"/>
      <c r="J49" s="491"/>
      <c r="K49" s="491"/>
      <c r="L49" s="491"/>
      <c r="M49" s="491"/>
      <c r="N49" s="491"/>
      <c r="O49" s="491"/>
      <c r="P49" s="491"/>
      <c r="Q49" s="491"/>
      <c r="R49" s="491"/>
      <c r="S49" s="491"/>
      <c r="T49" s="491"/>
      <c r="U49" s="491"/>
      <c r="V49" s="491"/>
      <c r="W49" s="491"/>
      <c r="X49" s="491"/>
      <c r="Y49" s="491"/>
      <c r="Z49" s="492"/>
    </row>
    <row r="50" spans="1:26" s="7" customFormat="1" ht="18" customHeight="1">
      <c r="A50" s="486" t="s">
        <v>308</v>
      </c>
      <c r="B50" s="457"/>
      <c r="C50" s="457"/>
      <c r="D50" s="457"/>
      <c r="E50" s="493"/>
      <c r="F50" s="493"/>
      <c r="G50" s="493"/>
      <c r="H50" s="493"/>
      <c r="I50" s="493"/>
      <c r="J50" s="493"/>
      <c r="K50" s="494"/>
      <c r="L50" s="494"/>
      <c r="M50" s="494"/>
      <c r="N50" s="494"/>
      <c r="O50" s="494"/>
      <c r="P50" s="494"/>
      <c r="Q50" s="494"/>
      <c r="R50" s="494"/>
      <c r="S50" s="494"/>
      <c r="T50" s="494"/>
      <c r="U50" s="494"/>
      <c r="V50" s="494"/>
      <c r="W50" s="494"/>
      <c r="X50" s="494"/>
      <c r="Y50" s="494"/>
      <c r="Z50" s="495"/>
    </row>
    <row r="51" spans="1:26" s="7" customFormat="1" ht="18" customHeight="1">
      <c r="A51" s="388"/>
      <c r="B51" s="390"/>
      <c r="C51" s="391"/>
      <c r="D51" s="391"/>
      <c r="E51" s="389"/>
      <c r="F51" s="389"/>
      <c r="G51" s="389"/>
      <c r="H51" s="389"/>
      <c r="I51" s="389"/>
      <c r="J51" s="389"/>
      <c r="K51" s="389"/>
      <c r="L51" s="392"/>
      <c r="M51" s="392"/>
      <c r="N51" s="389"/>
      <c r="O51" s="389"/>
      <c r="P51" s="389"/>
      <c r="Q51" s="389"/>
      <c r="R51" s="392"/>
      <c r="S51" s="392"/>
      <c r="T51" s="389"/>
      <c r="U51" s="392"/>
      <c r="V51" s="392"/>
      <c r="W51" s="389"/>
      <c r="X51" s="389"/>
      <c r="Y51" s="389"/>
      <c r="Z51" s="96"/>
    </row>
    <row r="52" spans="1:26" s="7" customFormat="1" ht="18" customHeight="1">
      <c r="A52" s="542" t="s">
        <v>272</v>
      </c>
      <c r="B52" s="388"/>
      <c r="C52" s="388"/>
      <c r="D52" s="388"/>
      <c r="E52" s="394"/>
      <c r="F52" s="395"/>
      <c r="G52" s="394"/>
      <c r="H52" s="394"/>
      <c r="I52" s="395"/>
      <c r="J52" s="394"/>
      <c r="K52" s="394"/>
      <c r="L52" s="395"/>
      <c r="M52" s="394"/>
      <c r="N52" s="394"/>
      <c r="O52" s="395"/>
      <c r="P52" s="394"/>
      <c r="Q52" s="394"/>
      <c r="R52" s="395"/>
      <c r="S52" s="394"/>
      <c r="T52" s="394"/>
      <c r="U52" s="395"/>
      <c r="V52" s="394"/>
      <c r="W52" s="394"/>
      <c r="X52" s="395"/>
      <c r="Y52" s="394"/>
      <c r="Z52" s="96"/>
    </row>
    <row r="53" spans="1:26" s="7" customFormat="1" ht="18" customHeight="1">
      <c r="A53" s="619" t="s">
        <v>273</v>
      </c>
      <c r="B53" s="619"/>
      <c r="C53" s="619"/>
      <c r="D53" s="619"/>
      <c r="E53" s="619"/>
      <c r="F53" s="619"/>
      <c r="G53" s="619"/>
      <c r="H53" s="619"/>
      <c r="I53" s="619"/>
      <c r="J53" s="619"/>
      <c r="K53" s="619"/>
      <c r="L53" s="619"/>
      <c r="M53" s="619"/>
      <c r="N53" s="619"/>
      <c r="O53" s="619"/>
      <c r="P53" s="619"/>
      <c r="Q53" s="619"/>
      <c r="R53" s="619"/>
      <c r="S53" s="619"/>
      <c r="T53" s="619"/>
      <c r="U53" s="619"/>
      <c r="V53" s="619"/>
      <c r="W53" s="619"/>
      <c r="X53" s="619"/>
      <c r="Y53" s="619"/>
      <c r="Z53" s="619"/>
    </row>
    <row r="54" spans="1:26" s="7" customFormat="1" ht="18" customHeight="1">
      <c r="A54" s="388"/>
      <c r="B54" s="610"/>
      <c r="C54" s="610"/>
      <c r="D54" s="610"/>
      <c r="E54" s="396"/>
      <c r="F54" s="396"/>
      <c r="G54" s="396"/>
      <c r="H54" s="396"/>
      <c r="I54" s="396"/>
      <c r="J54" s="396"/>
      <c r="K54" s="396"/>
      <c r="L54" s="396"/>
      <c r="M54" s="396"/>
      <c r="N54" s="396"/>
      <c r="O54" s="396"/>
      <c r="P54" s="396"/>
      <c r="Q54" s="396"/>
      <c r="R54" s="396"/>
      <c r="S54" s="396"/>
      <c r="T54" s="396"/>
      <c r="U54" s="396"/>
      <c r="V54" s="396"/>
      <c r="W54" s="396"/>
      <c r="X54" s="396"/>
      <c r="Y54" s="396"/>
      <c r="Z54" s="96"/>
    </row>
    <row r="55" spans="1:26" s="7" customFormat="1" ht="18" customHeight="1">
      <c r="A55" s="388"/>
      <c r="B55" s="610"/>
      <c r="C55" s="610"/>
      <c r="D55" s="610"/>
      <c r="E55" s="396"/>
      <c r="F55" s="396"/>
      <c r="G55" s="396"/>
      <c r="H55" s="396"/>
      <c r="I55" s="396"/>
      <c r="J55" s="396"/>
      <c r="K55" s="396"/>
      <c r="L55" s="396"/>
      <c r="M55" s="396"/>
      <c r="N55" s="396"/>
      <c r="O55" s="396"/>
      <c r="P55" s="396"/>
      <c r="Q55" s="396"/>
      <c r="R55" s="396"/>
      <c r="S55" s="396"/>
      <c r="T55" s="396"/>
      <c r="U55" s="396"/>
      <c r="V55" s="396"/>
      <c r="W55" s="396"/>
      <c r="X55" s="396"/>
      <c r="Y55" s="396"/>
      <c r="Z55" s="96"/>
    </row>
    <row r="56" spans="1:26" s="7" customFormat="1" ht="18" customHeight="1">
      <c r="A56" s="397"/>
      <c r="B56" s="610"/>
      <c r="C56" s="610"/>
      <c r="D56" s="610"/>
      <c r="E56" s="396"/>
      <c r="F56" s="396"/>
      <c r="G56" s="396"/>
      <c r="H56" s="396"/>
      <c r="I56" s="396"/>
      <c r="J56" s="396"/>
      <c r="K56" s="396"/>
      <c r="L56" s="396"/>
      <c r="M56" s="396"/>
      <c r="N56" s="396"/>
      <c r="O56" s="396"/>
      <c r="P56" s="396"/>
      <c r="Q56" s="396"/>
      <c r="R56" s="396"/>
      <c r="S56" s="396"/>
      <c r="T56" s="396"/>
      <c r="U56" s="396"/>
      <c r="V56" s="396"/>
      <c r="W56" s="396"/>
      <c r="X56" s="396"/>
      <c r="Y56" s="396"/>
      <c r="Z56" s="96"/>
    </row>
    <row r="57" spans="1:26" s="7" customFormat="1" ht="18" customHeight="1">
      <c r="A57" s="388"/>
      <c r="B57" s="393"/>
      <c r="C57" s="393"/>
      <c r="D57" s="398"/>
      <c r="E57" s="399"/>
      <c r="F57" s="399"/>
      <c r="G57" s="399"/>
      <c r="H57" s="399"/>
      <c r="I57" s="399"/>
      <c r="J57" s="399"/>
      <c r="K57" s="399"/>
      <c r="L57" s="399"/>
      <c r="M57" s="399"/>
      <c r="N57" s="399"/>
      <c r="O57" s="399"/>
      <c r="P57" s="399"/>
      <c r="Q57" s="399"/>
      <c r="R57" s="399"/>
      <c r="S57" s="399"/>
      <c r="T57" s="399"/>
      <c r="U57" s="399"/>
      <c r="V57" s="399"/>
      <c r="W57" s="399"/>
      <c r="X57" s="399"/>
      <c r="Y57" s="399"/>
      <c r="Z57" s="96"/>
    </row>
    <row r="58" spans="1:26" s="7" customFormat="1" ht="18" customHeight="1">
      <c r="A58" s="388"/>
      <c r="B58" s="388"/>
      <c r="C58" s="388"/>
      <c r="D58" s="388"/>
      <c r="E58" s="396"/>
      <c r="F58" s="396"/>
      <c r="G58" s="396"/>
      <c r="H58" s="396"/>
      <c r="I58" s="396"/>
      <c r="J58" s="396"/>
      <c r="K58" s="396"/>
      <c r="L58" s="396"/>
      <c r="M58" s="396"/>
      <c r="N58" s="396"/>
      <c r="O58" s="396"/>
      <c r="P58" s="396"/>
      <c r="Q58" s="396"/>
      <c r="R58" s="396"/>
      <c r="S58" s="396"/>
      <c r="T58" s="396"/>
      <c r="U58" s="396"/>
      <c r="V58" s="396"/>
      <c r="W58" s="396"/>
      <c r="X58" s="396"/>
      <c r="Y58" s="396"/>
      <c r="Z58" s="96"/>
    </row>
    <row r="59" spans="1:26" s="7" customFormat="1" ht="18" customHeight="1">
      <c r="A59" s="388"/>
      <c r="B59" s="388"/>
      <c r="C59" s="400"/>
      <c r="D59" s="400"/>
      <c r="E59" s="396"/>
      <c r="F59" s="396"/>
      <c r="G59" s="396"/>
      <c r="H59" s="396"/>
      <c r="I59" s="396"/>
      <c r="J59" s="396"/>
      <c r="K59" s="396"/>
      <c r="L59" s="396"/>
      <c r="M59" s="396"/>
      <c r="N59" s="396"/>
      <c r="O59" s="396"/>
      <c r="P59" s="396"/>
      <c r="Q59" s="396"/>
      <c r="R59" s="396"/>
      <c r="S59" s="396"/>
      <c r="T59" s="396"/>
      <c r="U59" s="396"/>
      <c r="V59" s="396"/>
      <c r="W59" s="396"/>
      <c r="X59" s="396"/>
      <c r="Y59" s="396"/>
      <c r="Z59" s="96"/>
    </row>
    <row r="60" spans="1:26" s="7" customFormat="1" ht="18" customHeight="1">
      <c r="A60" s="388"/>
      <c r="B60" s="388"/>
      <c r="C60" s="400"/>
      <c r="D60" s="400"/>
      <c r="E60" s="396"/>
      <c r="F60" s="396"/>
      <c r="G60" s="396"/>
      <c r="H60" s="396"/>
      <c r="I60" s="396"/>
      <c r="J60" s="396"/>
      <c r="K60" s="396"/>
      <c r="L60" s="396"/>
      <c r="M60" s="396"/>
      <c r="N60" s="396"/>
      <c r="O60" s="396"/>
      <c r="P60" s="396"/>
      <c r="Q60" s="396"/>
      <c r="R60" s="396"/>
      <c r="S60" s="396"/>
      <c r="T60" s="396"/>
      <c r="U60" s="396"/>
      <c r="V60" s="396"/>
      <c r="W60" s="396"/>
      <c r="X60" s="396"/>
      <c r="Y60" s="396"/>
      <c r="Z60" s="96"/>
    </row>
    <row r="61" spans="1:26" s="7" customFormat="1" ht="18" customHeight="1">
      <c r="A61" s="388"/>
      <c r="B61" s="388"/>
      <c r="C61" s="388"/>
      <c r="D61" s="388"/>
      <c r="E61" s="396"/>
      <c r="F61" s="396"/>
      <c r="G61" s="396"/>
      <c r="H61" s="396"/>
      <c r="I61" s="396"/>
      <c r="J61" s="396"/>
      <c r="K61" s="396"/>
      <c r="L61" s="396"/>
      <c r="M61" s="396"/>
      <c r="N61" s="396"/>
      <c r="O61" s="396"/>
      <c r="P61" s="396"/>
      <c r="Q61" s="396"/>
      <c r="R61" s="396"/>
      <c r="S61" s="396"/>
      <c r="T61" s="396"/>
      <c r="U61" s="396"/>
      <c r="V61" s="396"/>
      <c r="W61" s="396"/>
      <c r="X61" s="396"/>
      <c r="Y61" s="396"/>
      <c r="Z61" s="96"/>
    </row>
    <row r="62" spans="1:26" s="7" customFormat="1" ht="18" customHeight="1">
      <c r="A62" s="388"/>
      <c r="B62" s="388"/>
      <c r="C62" s="388"/>
      <c r="D62" s="388"/>
      <c r="E62" s="396"/>
      <c r="F62" s="396"/>
      <c r="G62" s="396"/>
      <c r="H62" s="396"/>
      <c r="I62" s="396"/>
      <c r="J62" s="396"/>
      <c r="K62" s="396"/>
      <c r="L62" s="396"/>
      <c r="M62" s="396"/>
      <c r="N62" s="396"/>
      <c r="O62" s="396"/>
      <c r="P62" s="396"/>
      <c r="Q62" s="396"/>
      <c r="R62" s="396"/>
      <c r="S62" s="396"/>
      <c r="T62" s="396"/>
      <c r="U62" s="396"/>
      <c r="V62" s="396"/>
      <c r="W62" s="396"/>
      <c r="X62" s="396"/>
      <c r="Y62" s="396"/>
      <c r="Z62" s="96"/>
    </row>
    <row r="63" spans="1:26" s="7" customFormat="1" ht="18" customHeight="1">
      <c r="A63" s="388"/>
      <c r="B63" s="400"/>
      <c r="C63" s="388"/>
      <c r="D63" s="400"/>
      <c r="E63" s="396"/>
      <c r="F63" s="396"/>
      <c r="G63" s="396"/>
      <c r="H63" s="396"/>
      <c r="I63" s="396"/>
      <c r="J63" s="396"/>
      <c r="K63" s="396"/>
      <c r="L63" s="396"/>
      <c r="M63" s="396"/>
      <c r="N63" s="396"/>
      <c r="O63" s="396"/>
      <c r="P63" s="396"/>
      <c r="Q63" s="396"/>
      <c r="R63" s="396"/>
      <c r="S63" s="396"/>
      <c r="T63" s="396"/>
      <c r="U63" s="396"/>
      <c r="V63" s="396"/>
      <c r="W63" s="396"/>
      <c r="X63" s="396"/>
      <c r="Y63" s="396"/>
      <c r="Z63" s="96"/>
    </row>
    <row r="64" spans="1:26" s="7" customFormat="1" ht="18" customHeight="1">
      <c r="A64" s="388"/>
      <c r="B64" s="400"/>
      <c r="C64" s="388"/>
      <c r="D64" s="400"/>
      <c r="E64" s="396"/>
      <c r="F64" s="396"/>
      <c r="G64" s="396"/>
      <c r="H64" s="396"/>
      <c r="I64" s="396"/>
      <c r="J64" s="396"/>
      <c r="K64" s="396"/>
      <c r="L64" s="396"/>
      <c r="M64" s="396"/>
      <c r="N64" s="396"/>
      <c r="O64" s="396"/>
      <c r="P64" s="396"/>
      <c r="Q64" s="396"/>
      <c r="R64" s="396"/>
      <c r="S64" s="396"/>
      <c r="T64" s="396"/>
      <c r="U64" s="396"/>
      <c r="V64" s="396"/>
      <c r="W64" s="396"/>
      <c r="X64" s="396"/>
      <c r="Y64" s="396"/>
      <c r="Z64" s="96"/>
    </row>
    <row r="65" spans="1:26" s="7" customFormat="1" ht="18" customHeight="1">
      <c r="A65" s="388"/>
      <c r="B65" s="388"/>
      <c r="C65" s="400"/>
      <c r="D65" s="400"/>
      <c r="E65" s="396"/>
      <c r="F65" s="396"/>
      <c r="G65" s="396"/>
      <c r="H65" s="396"/>
      <c r="I65" s="396"/>
      <c r="J65" s="396"/>
      <c r="K65" s="396"/>
      <c r="L65" s="396"/>
      <c r="M65" s="396"/>
      <c r="N65" s="396"/>
      <c r="O65" s="396"/>
      <c r="P65" s="396"/>
      <c r="Q65" s="396"/>
      <c r="R65" s="396"/>
      <c r="S65" s="396"/>
      <c r="T65" s="396"/>
      <c r="U65" s="396"/>
      <c r="V65" s="396"/>
      <c r="W65" s="396"/>
      <c r="X65" s="396"/>
      <c r="Y65" s="396"/>
      <c r="Z65" s="96"/>
    </row>
    <row r="66" spans="1:26" ht="18" customHeight="1">
      <c r="C66" s="6"/>
      <c r="D66" s="6"/>
      <c r="Z66" s="95"/>
    </row>
    <row r="67" spans="1:26" ht="18" customHeight="1">
      <c r="C67" s="6"/>
      <c r="D67" s="6"/>
      <c r="Z67" s="95"/>
    </row>
    <row r="68" spans="1:26">
      <c r="Z68" s="95"/>
    </row>
    <row r="69" spans="1:26">
      <c r="Z69" s="95"/>
    </row>
    <row r="70" spans="1:26">
      <c r="Z70" s="95"/>
    </row>
    <row r="71" spans="1:26">
      <c r="C71" s="21"/>
      <c r="D71" s="21"/>
      <c r="E71" s="105"/>
      <c r="F71" s="105"/>
      <c r="G71" s="105"/>
      <c r="H71" s="105"/>
      <c r="I71" s="105"/>
      <c r="J71" s="105"/>
      <c r="K71" s="105"/>
      <c r="L71" s="105"/>
      <c r="M71" s="105"/>
      <c r="N71" s="105"/>
      <c r="O71" s="105"/>
      <c r="P71" s="105"/>
      <c r="Q71" s="105"/>
      <c r="R71" s="105"/>
      <c r="S71" s="105"/>
      <c r="T71" s="105"/>
      <c r="U71" s="105"/>
      <c r="V71" s="105"/>
      <c r="W71" s="105"/>
      <c r="X71" s="105"/>
      <c r="Y71" s="105"/>
      <c r="Z71" s="95"/>
    </row>
    <row r="72" spans="1:26">
      <c r="C72" s="44"/>
      <c r="D72" s="44"/>
      <c r="E72" s="45"/>
      <c r="F72" s="45"/>
      <c r="G72" s="45"/>
      <c r="H72" s="45"/>
      <c r="I72" s="45"/>
      <c r="J72" s="45"/>
      <c r="K72" s="45"/>
      <c r="L72" s="45"/>
      <c r="M72" s="45"/>
      <c r="N72" s="45"/>
      <c r="O72" s="45"/>
      <c r="P72" s="45"/>
      <c r="Q72" s="45"/>
      <c r="R72" s="45"/>
      <c r="S72" s="45"/>
      <c r="T72" s="45"/>
      <c r="U72" s="45"/>
      <c r="V72" s="45"/>
      <c r="W72" s="45"/>
      <c r="X72" s="45"/>
      <c r="Y72" s="45"/>
    </row>
    <row r="73" spans="1:26" ht="32.25" customHeight="1">
      <c r="A73" s="626"/>
      <c r="B73" s="626"/>
      <c r="C73" s="626"/>
      <c r="D73" s="626"/>
      <c r="E73" s="626"/>
      <c r="F73" s="626"/>
      <c r="G73" s="626"/>
      <c r="H73" s="626"/>
      <c r="I73" s="626"/>
      <c r="J73" s="626"/>
      <c r="K73" s="626"/>
      <c r="L73" s="626"/>
      <c r="M73" s="626"/>
      <c r="N73" s="626"/>
      <c r="O73" s="626"/>
      <c r="P73" s="626"/>
      <c r="Q73" s="626"/>
      <c r="R73" s="626"/>
      <c r="S73" s="626"/>
      <c r="T73" s="626"/>
      <c r="U73" s="626"/>
      <c r="V73" s="626"/>
      <c r="W73" s="626"/>
      <c r="X73" s="72"/>
      <c r="Y73" s="72"/>
      <c r="Z73" s="98"/>
    </row>
    <row r="74" spans="1:26" ht="94.5" customHeight="1">
      <c r="A74" s="624"/>
      <c r="B74" s="625"/>
      <c r="C74" s="625"/>
      <c r="D74" s="625"/>
      <c r="E74" s="625"/>
      <c r="F74" s="625"/>
      <c r="G74" s="625"/>
      <c r="H74" s="625"/>
      <c r="I74" s="625"/>
      <c r="J74" s="625"/>
      <c r="K74" s="625"/>
      <c r="L74" s="625"/>
      <c r="M74" s="625"/>
      <c r="N74" s="625"/>
      <c r="O74" s="625"/>
      <c r="P74" s="625"/>
      <c r="Q74" s="625"/>
      <c r="R74" s="625"/>
      <c r="S74" s="625"/>
      <c r="T74" s="625"/>
      <c r="U74" s="625"/>
      <c r="V74" s="625"/>
      <c r="W74" s="625"/>
      <c r="X74" s="73"/>
      <c r="Y74" s="73"/>
      <c r="Z74" s="99"/>
    </row>
    <row r="75" spans="1:26" ht="45.75" customHeight="1">
      <c r="A75" s="622"/>
      <c r="B75" s="623"/>
      <c r="C75" s="623"/>
      <c r="D75" s="623"/>
      <c r="E75" s="623"/>
      <c r="F75" s="623"/>
      <c r="G75" s="623"/>
      <c r="H75" s="623"/>
      <c r="I75" s="623"/>
      <c r="J75" s="623"/>
      <c r="K75" s="623"/>
      <c r="L75" s="623"/>
      <c r="M75" s="623"/>
      <c r="N75" s="623"/>
      <c r="O75" s="623"/>
      <c r="P75" s="623"/>
      <c r="Q75" s="623"/>
      <c r="R75" s="623"/>
      <c r="S75" s="623"/>
      <c r="T75" s="623"/>
      <c r="U75" s="623"/>
      <c r="V75" s="623"/>
      <c r="W75" s="623"/>
      <c r="X75" s="73"/>
      <c r="Y75" s="73"/>
      <c r="Z75" s="99"/>
    </row>
    <row r="76" spans="1:26" ht="17.25" customHeight="1">
      <c r="A76" s="623"/>
      <c r="B76" s="623"/>
      <c r="C76" s="623"/>
      <c r="D76" s="623"/>
      <c r="E76" s="623"/>
      <c r="F76" s="623"/>
      <c r="G76" s="623"/>
      <c r="H76" s="623"/>
      <c r="I76" s="623"/>
      <c r="J76" s="623"/>
      <c r="K76" s="623"/>
      <c r="L76" s="623"/>
      <c r="M76" s="623"/>
      <c r="N76" s="623"/>
      <c r="O76" s="623"/>
      <c r="P76" s="623"/>
      <c r="Q76" s="623"/>
      <c r="R76" s="623"/>
      <c r="S76" s="623"/>
      <c r="T76" s="623"/>
      <c r="U76" s="623"/>
      <c r="V76" s="623"/>
      <c r="W76" s="623"/>
      <c r="X76" s="73"/>
      <c r="Y76" s="73"/>
      <c r="Z76" s="99"/>
    </row>
    <row r="77" spans="1:26" ht="56.25" customHeight="1">
      <c r="A77" s="627"/>
      <c r="B77" s="628"/>
      <c r="C77" s="628"/>
      <c r="D77" s="628"/>
      <c r="E77" s="628"/>
      <c r="F77" s="628"/>
      <c r="G77" s="628"/>
      <c r="H77" s="628"/>
      <c r="I77" s="628"/>
      <c r="J77" s="628"/>
      <c r="K77" s="628"/>
      <c r="L77" s="628"/>
      <c r="M77" s="628"/>
      <c r="N77" s="628"/>
      <c r="O77" s="628"/>
      <c r="P77" s="628"/>
      <c r="Q77" s="628"/>
      <c r="R77" s="628"/>
      <c r="S77" s="628"/>
      <c r="T77" s="628"/>
      <c r="U77" s="628"/>
      <c r="V77" s="628"/>
      <c r="W77" s="628"/>
      <c r="X77" s="68"/>
      <c r="Y77" s="68"/>
      <c r="Z77" s="99"/>
    </row>
    <row r="78" spans="1:26" ht="17.25" customHeight="1">
      <c r="A78" s="65"/>
      <c r="B78" s="66"/>
      <c r="C78" s="66"/>
      <c r="D78" s="66"/>
      <c r="E78" s="66"/>
      <c r="F78" s="66"/>
      <c r="G78" s="66"/>
      <c r="H78" s="66"/>
      <c r="I78" s="66"/>
      <c r="J78" s="66"/>
      <c r="K78" s="66"/>
      <c r="L78" s="66"/>
      <c r="M78" s="66"/>
      <c r="N78" s="66"/>
      <c r="O78" s="66"/>
      <c r="P78" s="66"/>
      <c r="Q78" s="66"/>
      <c r="R78" s="66"/>
      <c r="S78" s="66"/>
      <c r="T78" s="66"/>
      <c r="U78" s="66"/>
      <c r="V78" s="66"/>
      <c r="W78" s="66"/>
      <c r="X78" s="74"/>
      <c r="Y78" s="74"/>
      <c r="Z78" s="100"/>
    </row>
    <row r="79" spans="1:26" ht="89.25" customHeight="1">
      <c r="A79" s="627"/>
      <c r="B79" s="628"/>
      <c r="C79" s="628"/>
      <c r="D79" s="628"/>
      <c r="E79" s="628"/>
      <c r="F79" s="628"/>
      <c r="G79" s="628"/>
      <c r="H79" s="628"/>
      <c r="I79" s="628"/>
      <c r="J79" s="628"/>
      <c r="K79" s="628"/>
      <c r="L79" s="628"/>
      <c r="M79" s="628"/>
      <c r="N79" s="628"/>
      <c r="O79" s="628"/>
      <c r="P79" s="628"/>
      <c r="Q79" s="628"/>
      <c r="R79" s="628"/>
      <c r="S79" s="628"/>
      <c r="T79" s="628"/>
      <c r="U79" s="628"/>
      <c r="V79" s="628"/>
      <c r="W79" s="628"/>
      <c r="X79" s="68"/>
      <c r="Y79" s="68"/>
      <c r="Z79" s="101"/>
    </row>
    <row r="80" spans="1:26" ht="58.5" customHeight="1">
      <c r="A80" s="620"/>
      <c r="B80" s="621"/>
      <c r="C80" s="621"/>
      <c r="D80" s="621"/>
      <c r="E80" s="621"/>
      <c r="F80" s="621"/>
      <c r="G80" s="621"/>
      <c r="H80" s="621"/>
      <c r="I80" s="621"/>
      <c r="J80" s="621"/>
      <c r="K80" s="621"/>
      <c r="L80" s="621"/>
      <c r="M80" s="621"/>
      <c r="N80" s="621"/>
      <c r="O80" s="621"/>
      <c r="P80" s="621"/>
      <c r="Q80" s="621"/>
      <c r="R80" s="621"/>
      <c r="S80" s="621"/>
      <c r="T80" s="621"/>
      <c r="U80" s="621"/>
      <c r="V80" s="621"/>
      <c r="W80" s="621"/>
      <c r="X80" s="74"/>
      <c r="Y80" s="74"/>
      <c r="Z80" s="100"/>
    </row>
    <row r="81" spans="24:26">
      <c r="X81" s="45"/>
      <c r="Y81" s="87"/>
      <c r="Z81" s="102"/>
    </row>
    <row r="82" spans="24:26">
      <c r="X82" s="45"/>
      <c r="Y82" s="45"/>
      <c r="Z82" s="102"/>
    </row>
  </sheetData>
  <mergeCells count="40">
    <mergeCell ref="Y9:Y10"/>
    <mergeCell ref="A12:V12"/>
    <mergeCell ref="A43:D43"/>
    <mergeCell ref="A42:D42"/>
    <mergeCell ref="A48:Y48"/>
    <mergeCell ref="K37:M38"/>
    <mergeCell ref="A26:V26"/>
    <mergeCell ref="N37:P38"/>
    <mergeCell ref="T37:V38"/>
    <mergeCell ref="A13:V13"/>
    <mergeCell ref="A29:V29"/>
    <mergeCell ref="A30:V30"/>
    <mergeCell ref="A1:Y1"/>
    <mergeCell ref="A11:V11"/>
    <mergeCell ref="A41:D41"/>
    <mergeCell ref="X9:X10"/>
    <mergeCell ref="W9:W10"/>
    <mergeCell ref="A37:D39"/>
    <mergeCell ref="Q37:S38"/>
    <mergeCell ref="A3:Y3"/>
    <mergeCell ref="A4:Y4"/>
    <mergeCell ref="A5:Y5"/>
    <mergeCell ref="W8:Y8"/>
    <mergeCell ref="A32:V32"/>
    <mergeCell ref="A31:V31"/>
    <mergeCell ref="A6:Y6"/>
    <mergeCell ref="E37:G38"/>
    <mergeCell ref="H37:J38"/>
    <mergeCell ref="A80:W80"/>
    <mergeCell ref="A75:W76"/>
    <mergeCell ref="A74:W74"/>
    <mergeCell ref="A73:W73"/>
    <mergeCell ref="A79:W79"/>
    <mergeCell ref="A77:W77"/>
    <mergeCell ref="B56:D56"/>
    <mergeCell ref="B55:D55"/>
    <mergeCell ref="W37:Y38"/>
    <mergeCell ref="B54:D54"/>
    <mergeCell ref="A40:D40"/>
    <mergeCell ref="A53:Z53"/>
  </mergeCells>
  <phoneticPr fontId="0" type="noConversion"/>
  <printOptions horizontalCentered="1"/>
  <pageMargins left="0.5" right="0.4" top="1" bottom="0.75" header="0" footer="0.25"/>
  <pageSetup scale="47" firstPageNumber="8" fitToHeight="0" orientation="landscape" useFirstPageNumber="1" r:id="rId1"/>
  <headerFooter scaleWithDoc="0" alignWithMargins="0">
    <oddFooter>&amp;C&amp;"Times New Roman,Regular"&amp;9Exhibit B - Summary of Requirements</oddFooter>
  </headerFooter>
</worksheet>
</file>

<file path=xl/worksheets/sheet3.xml><?xml version="1.0" encoding="utf-8"?>
<worksheet xmlns="http://schemas.openxmlformats.org/spreadsheetml/2006/main" xmlns:r="http://schemas.openxmlformats.org/officeDocument/2006/relationships">
  <dimension ref="A1:Q26"/>
  <sheetViews>
    <sheetView view="pageBreakPreview" zoomScale="70" zoomScaleNormal="100" zoomScaleSheetLayoutView="70" workbookViewId="0">
      <selection activeCell="A25" sqref="A25"/>
    </sheetView>
  </sheetViews>
  <sheetFormatPr defaultRowHeight="15"/>
  <cols>
    <col min="1" max="1" width="53.33203125" customWidth="1"/>
    <col min="2" max="2" width="10.88671875" customWidth="1"/>
    <col min="3" max="3" width="15.6640625" customWidth="1"/>
    <col min="4" max="4" width="9" bestFit="1" customWidth="1"/>
    <col min="5" max="5" width="12.109375" bestFit="1" customWidth="1"/>
    <col min="6" max="6" width="9" bestFit="1" customWidth="1"/>
    <col min="7" max="7" width="11.77734375" bestFit="1" customWidth="1"/>
    <col min="8" max="10" width="9" bestFit="1" customWidth="1"/>
    <col min="15" max="15" width="1.88671875" customWidth="1"/>
  </cols>
  <sheetData>
    <row r="1" spans="1:17" ht="15.75">
      <c r="A1" s="688" t="s">
        <v>197</v>
      </c>
      <c r="B1" s="689"/>
      <c r="C1" s="689"/>
      <c r="D1" s="689"/>
      <c r="E1" s="689"/>
      <c r="F1" s="689"/>
      <c r="G1" s="689"/>
      <c r="H1" s="689"/>
      <c r="I1" s="689"/>
      <c r="J1" s="689"/>
      <c r="K1" s="689"/>
      <c r="L1" s="689"/>
      <c r="M1" s="689"/>
      <c r="N1" s="351" t="s">
        <v>73</v>
      </c>
      <c r="O1" s="401" t="s">
        <v>73</v>
      </c>
      <c r="P1" s="401"/>
      <c r="Q1" s="352"/>
    </row>
    <row r="2" spans="1:17" ht="15.75">
      <c r="A2" s="353"/>
      <c r="B2" s="354"/>
      <c r="C2" s="354"/>
      <c r="D2" s="354"/>
      <c r="E2" s="354"/>
      <c r="F2" s="354"/>
      <c r="G2" s="354"/>
      <c r="H2" s="354"/>
      <c r="I2" s="354"/>
      <c r="J2" s="354"/>
      <c r="K2" s="354"/>
      <c r="L2" s="354"/>
      <c r="M2" s="354"/>
      <c r="N2" s="351" t="s">
        <v>73</v>
      </c>
      <c r="O2" s="401" t="s">
        <v>73</v>
      </c>
      <c r="P2" s="401"/>
      <c r="Q2" s="351"/>
    </row>
    <row r="3" spans="1:17" ht="15.75">
      <c r="A3" s="690" t="s">
        <v>198</v>
      </c>
      <c r="B3" s="691"/>
      <c r="C3" s="691"/>
      <c r="D3" s="691"/>
      <c r="E3" s="691"/>
      <c r="F3" s="691"/>
      <c r="G3" s="691"/>
      <c r="H3" s="691"/>
      <c r="I3" s="691"/>
      <c r="J3" s="691"/>
      <c r="K3" s="691"/>
      <c r="L3" s="691"/>
      <c r="M3" s="691"/>
      <c r="N3" s="351" t="s">
        <v>73</v>
      </c>
      <c r="O3" s="401" t="s">
        <v>73</v>
      </c>
      <c r="P3" s="401"/>
      <c r="Q3" s="351"/>
    </row>
    <row r="4" spans="1:17" ht="15.75">
      <c r="A4" s="355"/>
      <c r="B4" s="356"/>
      <c r="C4" s="356" t="s">
        <v>199</v>
      </c>
      <c r="D4" s="356"/>
      <c r="E4" s="356"/>
      <c r="F4" s="356"/>
      <c r="G4" s="356"/>
      <c r="H4" s="356"/>
      <c r="I4" s="356"/>
      <c r="J4" s="356"/>
      <c r="K4" s="356"/>
      <c r="L4" s="356"/>
      <c r="M4" s="356"/>
      <c r="N4" s="351"/>
      <c r="O4" s="401" t="s">
        <v>73</v>
      </c>
      <c r="P4" s="401"/>
      <c r="Q4" s="352"/>
    </row>
    <row r="5" spans="1:17" ht="15.75">
      <c r="A5" s="692" t="s">
        <v>56</v>
      </c>
      <c r="B5" s="691"/>
      <c r="C5" s="691"/>
      <c r="D5" s="691"/>
      <c r="E5" s="691"/>
      <c r="F5" s="691"/>
      <c r="G5" s="691"/>
      <c r="H5" s="691"/>
      <c r="I5" s="691"/>
      <c r="J5" s="691"/>
      <c r="K5" s="691"/>
      <c r="L5" s="691"/>
      <c r="M5" s="691"/>
      <c r="N5" s="351" t="s">
        <v>73</v>
      </c>
      <c r="O5" s="401" t="s">
        <v>73</v>
      </c>
      <c r="P5" s="401"/>
      <c r="Q5" s="351"/>
    </row>
    <row r="6" spans="1:17" ht="15.75">
      <c r="A6" s="354"/>
      <c r="B6" s="354"/>
      <c r="C6" s="354"/>
      <c r="D6" s="354"/>
      <c r="E6" s="354"/>
      <c r="F6" s="354"/>
      <c r="G6" s="354"/>
      <c r="H6" s="354"/>
      <c r="I6" s="354"/>
      <c r="J6" s="354"/>
      <c r="K6" s="354"/>
      <c r="L6" s="354"/>
      <c r="M6" s="354"/>
      <c r="N6" s="351" t="s">
        <v>73</v>
      </c>
      <c r="O6" s="401" t="s">
        <v>73</v>
      </c>
      <c r="P6" s="401"/>
      <c r="Q6" s="351"/>
    </row>
    <row r="7" spans="1:17" ht="16.5" thickBot="1">
      <c r="A7" s="354"/>
      <c r="B7" s="354"/>
      <c r="C7" s="354"/>
      <c r="D7" s="354"/>
      <c r="E7" s="354"/>
      <c r="F7" s="354"/>
      <c r="G7" s="354"/>
      <c r="H7" s="354"/>
      <c r="I7" s="354"/>
      <c r="J7" s="354"/>
      <c r="K7" s="354"/>
      <c r="L7" s="354"/>
      <c r="M7" s="354"/>
      <c r="N7" s="351" t="s">
        <v>73</v>
      </c>
      <c r="O7" s="401" t="s">
        <v>73</v>
      </c>
      <c r="P7" s="401"/>
      <c r="Q7" s="351"/>
    </row>
    <row r="8" spans="1:17" ht="15.75">
      <c r="A8" s="353"/>
      <c r="B8" s="693" t="s">
        <v>167</v>
      </c>
      <c r="C8" s="694"/>
      <c r="D8" s="693" t="s">
        <v>278</v>
      </c>
      <c r="E8" s="694"/>
      <c r="F8" s="699" t="s">
        <v>164</v>
      </c>
      <c r="G8" s="694"/>
      <c r="H8" s="700">
        <v>2012</v>
      </c>
      <c r="I8" s="701"/>
      <c r="J8" s="701"/>
      <c r="K8" s="702"/>
      <c r="L8" s="699" t="s">
        <v>171</v>
      </c>
      <c r="M8" s="703"/>
      <c r="N8" s="351" t="s">
        <v>73</v>
      </c>
      <c r="O8" s="401" t="s">
        <v>73</v>
      </c>
      <c r="P8" s="401"/>
      <c r="Q8" s="351"/>
    </row>
    <row r="9" spans="1:17" ht="15.75">
      <c r="A9" s="354"/>
      <c r="B9" s="695"/>
      <c r="C9" s="696"/>
      <c r="D9" s="697"/>
      <c r="E9" s="698"/>
      <c r="F9" s="697"/>
      <c r="G9" s="698"/>
      <c r="H9" s="705" t="s">
        <v>66</v>
      </c>
      <c r="I9" s="706"/>
      <c r="J9" s="707" t="s">
        <v>70</v>
      </c>
      <c r="K9" s="708"/>
      <c r="L9" s="697"/>
      <c r="M9" s="704"/>
      <c r="N9" s="351" t="s">
        <v>73</v>
      </c>
      <c r="O9" s="401" t="s">
        <v>73</v>
      </c>
      <c r="P9" s="401"/>
      <c r="Q9" s="351"/>
    </row>
    <row r="10" spans="1:17" ht="15.75">
      <c r="A10" s="684" t="s">
        <v>200</v>
      </c>
      <c r="B10" s="357"/>
      <c r="C10" s="358"/>
      <c r="D10" s="357"/>
      <c r="E10" s="358"/>
      <c r="F10" s="357"/>
      <c r="G10" s="358"/>
      <c r="H10" s="357"/>
      <c r="I10" s="358"/>
      <c r="J10" s="359"/>
      <c r="K10" s="358"/>
      <c r="L10" s="357"/>
      <c r="M10" s="379"/>
      <c r="N10" s="351" t="s">
        <v>73</v>
      </c>
      <c r="O10" s="401" t="s">
        <v>73</v>
      </c>
      <c r="P10" s="401"/>
      <c r="Q10" s="351"/>
    </row>
    <row r="11" spans="1:17" ht="47.25">
      <c r="A11" s="685"/>
      <c r="B11" s="360" t="s">
        <v>201</v>
      </c>
      <c r="C11" s="361" t="s">
        <v>202</v>
      </c>
      <c r="D11" s="360" t="s">
        <v>201</v>
      </c>
      <c r="E11" s="361" t="s">
        <v>202</v>
      </c>
      <c r="F11" s="360" t="s">
        <v>201</v>
      </c>
      <c r="G11" s="361" t="s">
        <v>202</v>
      </c>
      <c r="H11" s="360" t="s">
        <v>201</v>
      </c>
      <c r="I11" s="361" t="s">
        <v>202</v>
      </c>
      <c r="J11" s="360" t="s">
        <v>201</v>
      </c>
      <c r="K11" s="361" t="s">
        <v>202</v>
      </c>
      <c r="L11" s="360" t="s">
        <v>201</v>
      </c>
      <c r="M11" s="380" t="s">
        <v>202</v>
      </c>
      <c r="N11" s="351" t="s">
        <v>73</v>
      </c>
      <c r="O11" s="401" t="s">
        <v>73</v>
      </c>
      <c r="P11" s="401"/>
      <c r="Q11" s="351"/>
    </row>
    <row r="12" spans="1:17" ht="15.75">
      <c r="A12" s="362"/>
      <c r="B12" s="363"/>
      <c r="C12" s="364"/>
      <c r="D12" s="363"/>
      <c r="E12" s="364"/>
      <c r="F12" s="363"/>
      <c r="G12" s="364"/>
      <c r="H12" s="363"/>
      <c r="I12" s="365"/>
      <c r="J12" s="363"/>
      <c r="K12" s="364"/>
      <c r="L12" s="363"/>
      <c r="M12" s="381"/>
      <c r="N12" s="351" t="s">
        <v>73</v>
      </c>
      <c r="O12" s="401" t="s">
        <v>73</v>
      </c>
      <c r="P12" s="401"/>
      <c r="Q12" s="351"/>
    </row>
    <row r="13" spans="1:17" ht="24" customHeight="1">
      <c r="A13" s="378" t="s">
        <v>206</v>
      </c>
      <c r="B13" s="363"/>
      <c r="C13" s="364"/>
      <c r="D13" s="363"/>
      <c r="E13" s="364"/>
      <c r="F13" s="363"/>
      <c r="G13" s="364"/>
      <c r="H13" s="363"/>
      <c r="I13" s="365"/>
      <c r="J13" s="363"/>
      <c r="K13" s="364"/>
      <c r="L13" s="363"/>
      <c r="M13" s="381"/>
      <c r="N13" s="366" t="s">
        <v>73</v>
      </c>
      <c r="O13" s="401" t="s">
        <v>73</v>
      </c>
      <c r="P13" s="401"/>
      <c r="Q13" s="351"/>
    </row>
    <row r="14" spans="1:17" ht="15.75">
      <c r="A14" s="367"/>
      <c r="B14" s="363"/>
      <c r="C14" s="364"/>
      <c r="D14" s="363"/>
      <c r="E14" s="364"/>
      <c r="F14" s="363"/>
      <c r="G14" s="364"/>
      <c r="H14" s="363"/>
      <c r="I14" s="365"/>
      <c r="J14" s="363"/>
      <c r="K14" s="364"/>
      <c r="L14" s="363"/>
      <c r="M14" s="381"/>
      <c r="N14" s="351" t="s">
        <v>73</v>
      </c>
      <c r="O14" s="401" t="s">
        <v>73</v>
      </c>
      <c r="P14" s="401"/>
      <c r="Q14" s="351"/>
    </row>
    <row r="15" spans="1:17" ht="21" customHeight="1">
      <c r="A15" s="367" t="s">
        <v>203</v>
      </c>
      <c r="B15" s="363">
        <v>268</v>
      </c>
      <c r="C15" s="368">
        <v>99155</v>
      </c>
      <c r="D15" s="363">
        <v>268</v>
      </c>
      <c r="E15" s="368">
        <v>99155</v>
      </c>
      <c r="F15" s="363">
        <v>256</v>
      </c>
      <c r="G15" s="368">
        <v>99394</v>
      </c>
      <c r="H15" s="363">
        <v>0</v>
      </c>
      <c r="I15" s="365">
        <v>0</v>
      </c>
      <c r="J15" s="363">
        <v>0</v>
      </c>
      <c r="K15" s="364">
        <v>0</v>
      </c>
      <c r="L15" s="363">
        <f>+F15+H15+J15</f>
        <v>256</v>
      </c>
      <c r="M15" s="382">
        <f>+G15+I15+K15</f>
        <v>99394</v>
      </c>
      <c r="N15" s="351" t="s">
        <v>73</v>
      </c>
      <c r="O15" s="401" t="s">
        <v>73</v>
      </c>
      <c r="P15" s="401"/>
      <c r="Q15" s="351"/>
    </row>
    <row r="16" spans="1:17" ht="15.75">
      <c r="A16" s="367"/>
      <c r="B16" s="363"/>
      <c r="C16" s="364"/>
      <c r="D16" s="363"/>
      <c r="E16" s="364"/>
      <c r="F16" s="363"/>
      <c r="G16" s="364"/>
      <c r="H16" s="363"/>
      <c r="I16" s="365"/>
      <c r="J16" s="363"/>
      <c r="K16" s="364"/>
      <c r="L16" s="363"/>
      <c r="M16" s="381"/>
      <c r="N16" s="351" t="s">
        <v>73</v>
      </c>
      <c r="O16" s="401" t="s">
        <v>73</v>
      </c>
      <c r="P16" s="401"/>
      <c r="Q16" s="351"/>
    </row>
    <row r="17" spans="1:17" ht="15.75">
      <c r="A17" s="369" t="s">
        <v>204</v>
      </c>
      <c r="B17" s="370">
        <f>SUM(B14:B16)</f>
        <v>268</v>
      </c>
      <c r="C17" s="371">
        <f>SUM(C14:C16)</f>
        <v>99155</v>
      </c>
      <c r="D17" s="370">
        <f>SUM(D14:D16)</f>
        <v>268</v>
      </c>
      <c r="E17" s="371">
        <f>SUM(E14:E16)</f>
        <v>99155</v>
      </c>
      <c r="F17" s="370">
        <f t="shared" ref="F17:K17" si="0">SUM(F14:F16)</f>
        <v>256</v>
      </c>
      <c r="G17" s="371">
        <f t="shared" si="0"/>
        <v>99394</v>
      </c>
      <c r="H17" s="370">
        <f t="shared" si="0"/>
        <v>0</v>
      </c>
      <c r="I17" s="372">
        <f t="shared" si="0"/>
        <v>0</v>
      </c>
      <c r="J17" s="370">
        <f t="shared" si="0"/>
        <v>0</v>
      </c>
      <c r="K17" s="371">
        <f t="shared" si="0"/>
        <v>0</v>
      </c>
      <c r="L17" s="370">
        <f>SUM(L15)</f>
        <v>256</v>
      </c>
      <c r="M17" s="383">
        <f>SUM(M15)</f>
        <v>99394</v>
      </c>
      <c r="N17" s="351" t="s">
        <v>73</v>
      </c>
      <c r="O17" s="401" t="s">
        <v>73</v>
      </c>
      <c r="P17" s="401"/>
      <c r="Q17" s="351"/>
    </row>
    <row r="18" spans="1:17" ht="16.5" thickBot="1">
      <c r="A18" s="386"/>
      <c r="B18" s="354"/>
      <c r="C18" s="354"/>
      <c r="D18" s="354"/>
      <c r="E18" s="354"/>
      <c r="F18" s="354"/>
      <c r="G18" s="354"/>
      <c r="H18" s="373"/>
      <c r="I18" s="373"/>
      <c r="J18" s="374"/>
      <c r="K18" s="354"/>
      <c r="L18" s="354"/>
      <c r="M18" s="354"/>
      <c r="N18" s="351" t="s">
        <v>73</v>
      </c>
      <c r="O18" s="401" t="s">
        <v>73</v>
      </c>
      <c r="P18" s="401"/>
      <c r="Q18" s="351"/>
    </row>
    <row r="19" spans="1:17" ht="16.5" thickBot="1">
      <c r="A19" s="387" t="s">
        <v>205</v>
      </c>
      <c r="B19" s="375">
        <f>B17+B18</f>
        <v>268</v>
      </c>
      <c r="C19" s="376">
        <f>C17+C18</f>
        <v>99155</v>
      </c>
      <c r="D19" s="375">
        <f>D17+D18</f>
        <v>268</v>
      </c>
      <c r="E19" s="376">
        <f>E17+E18</f>
        <v>99155</v>
      </c>
      <c r="F19" s="375">
        <f t="shared" ref="F19:L19" si="1">F17+F18</f>
        <v>256</v>
      </c>
      <c r="G19" s="376">
        <f>SUM(G17)</f>
        <v>99394</v>
      </c>
      <c r="H19" s="375">
        <f t="shared" si="1"/>
        <v>0</v>
      </c>
      <c r="I19" s="376">
        <f t="shared" si="1"/>
        <v>0</v>
      </c>
      <c r="J19" s="375">
        <f t="shared" si="1"/>
        <v>0</v>
      </c>
      <c r="K19" s="376">
        <f t="shared" si="1"/>
        <v>0</v>
      </c>
      <c r="L19" s="375">
        <f t="shared" si="1"/>
        <v>256</v>
      </c>
      <c r="M19" s="384">
        <f>SUM(M15:M16)</f>
        <v>99394</v>
      </c>
      <c r="N19" s="351" t="s">
        <v>16</v>
      </c>
      <c r="O19" s="401" t="s">
        <v>73</v>
      </c>
      <c r="P19" s="401"/>
      <c r="Q19" s="351"/>
    </row>
    <row r="20" spans="1:17">
      <c r="A20" s="686"/>
      <c r="B20" s="687"/>
      <c r="C20" s="687"/>
      <c r="D20" s="687"/>
      <c r="E20" s="687"/>
      <c r="F20" s="687"/>
      <c r="G20" s="687"/>
      <c r="H20" s="687"/>
      <c r="I20" s="687"/>
      <c r="J20" s="687"/>
      <c r="K20" s="687"/>
      <c r="L20" s="687"/>
      <c r="M20" s="687"/>
      <c r="N20" s="377"/>
      <c r="O20" s="401" t="s">
        <v>16</v>
      </c>
      <c r="P20" s="401"/>
      <c r="Q20" s="351"/>
    </row>
    <row r="21" spans="1:17">
      <c r="A21" s="352"/>
      <c r="B21" s="352"/>
      <c r="C21" s="352"/>
      <c r="D21" s="352"/>
      <c r="E21" s="352"/>
      <c r="F21" s="352"/>
      <c r="G21" s="352"/>
      <c r="H21" s="352"/>
      <c r="I21" s="352"/>
      <c r="J21" s="352"/>
      <c r="K21" s="352"/>
      <c r="L21" s="352"/>
      <c r="M21" s="352"/>
      <c r="N21" s="352"/>
      <c r="O21" s="352"/>
      <c r="P21" s="352"/>
      <c r="Q21" s="352"/>
    </row>
    <row r="22" spans="1:17">
      <c r="A22" s="352"/>
      <c r="B22" s="352"/>
      <c r="C22" s="352"/>
      <c r="D22" s="352"/>
      <c r="E22" s="352"/>
      <c r="F22" s="352"/>
      <c r="G22" s="352"/>
      <c r="H22" s="352"/>
      <c r="I22" s="352"/>
      <c r="J22" s="352"/>
      <c r="K22" s="352"/>
      <c r="L22" s="352"/>
      <c r="M22" s="352"/>
      <c r="N22" s="352"/>
      <c r="O22" s="352"/>
      <c r="P22" s="352"/>
      <c r="Q22" s="352"/>
    </row>
    <row r="23" spans="1:17" ht="15.75">
      <c r="A23" s="353" t="s">
        <v>310</v>
      </c>
      <c r="B23" s="352"/>
      <c r="C23" s="352"/>
      <c r="D23" s="352"/>
      <c r="E23" s="352"/>
      <c r="F23" s="352"/>
      <c r="G23" s="352"/>
      <c r="H23" s="352"/>
      <c r="I23" s="352"/>
      <c r="J23" s="352"/>
      <c r="K23" s="352"/>
      <c r="L23" s="352"/>
      <c r="M23" s="352"/>
      <c r="N23" s="352"/>
      <c r="O23" s="352"/>
      <c r="P23" s="352"/>
      <c r="Q23" s="352"/>
    </row>
    <row r="24" spans="1:17" ht="15.75">
      <c r="A24" s="353" t="s">
        <v>311</v>
      </c>
      <c r="B24" s="352"/>
      <c r="C24" s="352"/>
      <c r="D24" s="352"/>
      <c r="E24" s="352"/>
      <c r="F24" s="352"/>
      <c r="G24" s="352"/>
      <c r="H24" s="352"/>
      <c r="I24" s="352"/>
      <c r="J24" s="352"/>
      <c r="K24" s="352"/>
      <c r="L24" s="352"/>
      <c r="M24" s="352"/>
      <c r="N24" s="352"/>
      <c r="O24" s="352"/>
      <c r="P24" s="352"/>
      <c r="Q24" s="352"/>
    </row>
    <row r="25" spans="1:17">
      <c r="A25" s="530" t="s">
        <v>64</v>
      </c>
      <c r="B25" s="352"/>
      <c r="C25" s="352"/>
      <c r="D25" s="352"/>
      <c r="E25" s="352"/>
      <c r="F25" s="352"/>
      <c r="G25" s="352"/>
      <c r="H25" s="352"/>
      <c r="I25" s="352"/>
      <c r="J25" s="352"/>
      <c r="K25" s="352"/>
      <c r="L25" s="352"/>
      <c r="M25" s="352"/>
      <c r="N25" s="352"/>
      <c r="O25" s="352"/>
      <c r="P25" s="352"/>
      <c r="Q25" s="352"/>
    </row>
    <row r="26" spans="1:17">
      <c r="A26" s="352"/>
      <c r="B26" s="352"/>
      <c r="C26" s="352"/>
      <c r="D26" s="352"/>
      <c r="E26" s="352"/>
      <c r="F26" s="352"/>
      <c r="G26" s="352"/>
      <c r="H26" s="352"/>
      <c r="I26" s="352"/>
      <c r="J26" s="352"/>
      <c r="K26" s="352"/>
      <c r="L26" s="352"/>
      <c r="M26" s="352"/>
      <c r="N26" s="352"/>
      <c r="O26" s="352"/>
      <c r="P26" s="352"/>
      <c r="Q26" s="352"/>
    </row>
  </sheetData>
  <mergeCells count="12">
    <mergeCell ref="A10:A11"/>
    <mergeCell ref="A20:M20"/>
    <mergeCell ref="A1:M1"/>
    <mergeCell ref="A3:M3"/>
    <mergeCell ref="A5:M5"/>
    <mergeCell ref="B8:C9"/>
    <mergeCell ref="D8:E9"/>
    <mergeCell ref="F8:G9"/>
    <mergeCell ref="H8:K8"/>
    <mergeCell ref="L8:M9"/>
    <mergeCell ref="H9:I9"/>
    <mergeCell ref="J9:K9"/>
  </mergeCells>
  <printOptions horizontalCentered="1"/>
  <pageMargins left="0.7" right="0.45" top="1" bottom="0.75" header="0.3" footer="0.5"/>
  <pageSetup scale="55" orientation="landscape" r:id="rId1"/>
  <headerFooter scaleWithDoc="0" alignWithMargins="0">
    <oddFooter>&amp;C&amp;10Exhibit D - Resources by  DOJ Strategic Goal/Objective</oddFooter>
  </headerFooter>
</worksheet>
</file>

<file path=xl/worksheets/sheet4.xml><?xml version="1.0" encoding="utf-8"?>
<worksheet xmlns="http://schemas.openxmlformats.org/spreadsheetml/2006/main" xmlns:r="http://schemas.openxmlformats.org/officeDocument/2006/relationships">
  <sheetPr codeName="Sheet10"/>
  <dimension ref="A1:AB108"/>
  <sheetViews>
    <sheetView view="pageBreakPreview" zoomScale="55" zoomScaleNormal="40" zoomScaleSheetLayoutView="55" workbookViewId="0">
      <selection sqref="A1:M1"/>
    </sheetView>
  </sheetViews>
  <sheetFormatPr defaultRowHeight="15"/>
  <cols>
    <col min="1" max="1" width="9.44140625" customWidth="1"/>
    <col min="5" max="5" width="9.5546875" customWidth="1"/>
    <col min="6" max="6" width="0.77734375" customWidth="1"/>
    <col min="7" max="7" width="10.33203125" customWidth="1"/>
    <col min="8" max="8" width="0.44140625" customWidth="1"/>
    <col min="9" max="9" width="94.77734375" customWidth="1"/>
    <col min="10" max="10" width="28.44140625" customWidth="1"/>
    <col min="11" max="11" width="11" customWidth="1"/>
    <col min="12" max="12" width="11.109375" customWidth="1"/>
    <col min="13" max="13" width="17" customWidth="1"/>
    <col min="14" max="14" width="2" customWidth="1"/>
    <col min="15" max="15" width="0.33203125" style="88" customWidth="1"/>
    <col min="16" max="16" width="6.5546875" customWidth="1"/>
  </cols>
  <sheetData>
    <row r="1" spans="1:28" ht="23.25">
      <c r="A1" s="731" t="s">
        <v>21</v>
      </c>
      <c r="B1" s="732"/>
      <c r="C1" s="732"/>
      <c r="D1" s="732"/>
      <c r="E1" s="732"/>
      <c r="F1" s="732"/>
      <c r="G1" s="732"/>
      <c r="H1" s="732"/>
      <c r="I1" s="732"/>
      <c r="J1" s="732"/>
      <c r="K1" s="732"/>
      <c r="L1" s="732"/>
      <c r="M1" s="732"/>
      <c r="N1" s="318" t="s">
        <v>73</v>
      </c>
      <c r="O1" s="319"/>
      <c r="P1" s="318"/>
      <c r="Q1" s="76"/>
    </row>
    <row r="2" spans="1:28" ht="23.25">
      <c r="A2" s="333" t="s">
        <v>64</v>
      </c>
      <c r="B2" s="334"/>
      <c r="C2" s="334"/>
      <c r="D2" s="334"/>
      <c r="E2" s="334"/>
      <c r="F2" s="334"/>
      <c r="G2" s="334"/>
      <c r="H2" s="334"/>
      <c r="I2" s="334"/>
      <c r="J2" s="334"/>
      <c r="K2" s="334"/>
      <c r="L2" s="334"/>
      <c r="M2" s="334"/>
      <c r="N2" s="318" t="s">
        <v>73</v>
      </c>
      <c r="O2" s="319"/>
      <c r="P2" s="318"/>
      <c r="Q2" s="76"/>
    </row>
    <row r="3" spans="1:28" ht="20.25" customHeight="1">
      <c r="A3" s="736" t="s">
        <v>55</v>
      </c>
      <c r="B3" s="737"/>
      <c r="C3" s="737"/>
      <c r="D3" s="737"/>
      <c r="E3" s="737"/>
      <c r="F3" s="737"/>
      <c r="G3" s="737"/>
      <c r="H3" s="737"/>
      <c r="I3" s="737"/>
      <c r="J3" s="737"/>
      <c r="K3" s="737"/>
      <c r="L3" s="737"/>
      <c r="M3" s="737"/>
      <c r="N3" s="318" t="s">
        <v>73</v>
      </c>
      <c r="O3" s="319"/>
      <c r="P3" s="318"/>
      <c r="Q3" s="76"/>
      <c r="R3" s="51"/>
      <c r="S3" s="51"/>
      <c r="T3" s="51"/>
      <c r="U3" s="51"/>
      <c r="V3" s="51"/>
      <c r="W3" s="51"/>
      <c r="X3" s="51"/>
      <c r="Y3" s="51"/>
      <c r="Z3" s="51"/>
      <c r="AA3" s="51"/>
      <c r="AB3" s="51"/>
    </row>
    <row r="4" spans="1:28" ht="21.75" customHeight="1">
      <c r="A4" s="738" t="s">
        <v>6</v>
      </c>
      <c r="B4" s="737"/>
      <c r="C4" s="737"/>
      <c r="D4" s="737"/>
      <c r="E4" s="737"/>
      <c r="F4" s="737"/>
      <c r="G4" s="737"/>
      <c r="H4" s="737"/>
      <c r="I4" s="737"/>
      <c r="J4" s="737"/>
      <c r="K4" s="737"/>
      <c r="L4" s="737"/>
      <c r="M4" s="737"/>
      <c r="N4" s="318" t="s">
        <v>73</v>
      </c>
      <c r="O4" s="319"/>
      <c r="P4" s="318"/>
      <c r="Q4" s="76"/>
      <c r="R4" s="51"/>
      <c r="S4" s="51"/>
      <c r="T4" s="51"/>
      <c r="U4" s="51"/>
      <c r="V4" s="51"/>
      <c r="W4" s="51"/>
      <c r="X4" s="51"/>
      <c r="Y4" s="51"/>
      <c r="Z4" s="51"/>
      <c r="AA4" s="51"/>
      <c r="AB4" s="51"/>
    </row>
    <row r="5" spans="1:28" ht="23.25">
      <c r="A5" s="738" t="s">
        <v>5</v>
      </c>
      <c r="B5" s="737"/>
      <c r="C5" s="737"/>
      <c r="D5" s="737"/>
      <c r="E5" s="737"/>
      <c r="F5" s="737"/>
      <c r="G5" s="737"/>
      <c r="H5" s="737"/>
      <c r="I5" s="737"/>
      <c r="J5" s="737"/>
      <c r="K5" s="737"/>
      <c r="L5" s="737"/>
      <c r="M5" s="737"/>
      <c r="N5" s="318" t="s">
        <v>73</v>
      </c>
      <c r="O5" s="319"/>
      <c r="P5" s="318"/>
      <c r="Q5" s="76"/>
      <c r="R5" s="51"/>
      <c r="S5" s="51"/>
      <c r="T5" s="51"/>
      <c r="U5" s="51"/>
      <c r="V5" s="51"/>
      <c r="W5" s="51"/>
      <c r="X5" s="51"/>
      <c r="Y5" s="51"/>
      <c r="Z5" s="51"/>
      <c r="AA5" s="51"/>
      <c r="AB5" s="51"/>
    </row>
    <row r="6" spans="1:28" ht="23.25">
      <c r="A6" s="552"/>
      <c r="B6" s="550"/>
      <c r="C6" s="550"/>
      <c r="D6" s="550"/>
      <c r="E6" s="550"/>
      <c r="F6" s="550"/>
      <c r="G6" s="550"/>
      <c r="H6" s="550"/>
      <c r="I6" s="550"/>
      <c r="J6" s="550"/>
      <c r="K6" s="550"/>
      <c r="L6" s="550"/>
      <c r="M6" s="550"/>
      <c r="N6" s="318"/>
      <c r="O6" s="553"/>
      <c r="P6" s="318"/>
      <c r="Q6" s="76"/>
      <c r="R6" s="51"/>
      <c r="S6" s="51"/>
      <c r="T6" s="51"/>
      <c r="U6" s="51"/>
      <c r="V6" s="51"/>
      <c r="W6" s="51"/>
      <c r="X6" s="51"/>
      <c r="Y6" s="51"/>
      <c r="Z6" s="51"/>
      <c r="AA6" s="51"/>
      <c r="AB6" s="51"/>
    </row>
    <row r="7" spans="1:28" ht="23.25">
      <c r="A7" s="335"/>
      <c r="B7" s="336"/>
      <c r="C7" s="336"/>
      <c r="D7" s="336"/>
      <c r="E7" s="336"/>
      <c r="F7" s="336"/>
      <c r="G7" s="336"/>
      <c r="H7" s="336"/>
      <c r="I7" s="336"/>
      <c r="J7" s="336"/>
      <c r="K7" s="336"/>
      <c r="L7" s="336"/>
      <c r="M7" s="336" t="s">
        <v>65</v>
      </c>
      <c r="N7" s="318" t="s">
        <v>73</v>
      </c>
      <c r="O7" s="319"/>
      <c r="P7" s="318"/>
      <c r="Q7" s="76"/>
      <c r="R7" s="51"/>
      <c r="S7" s="51"/>
      <c r="T7" s="51"/>
      <c r="U7" s="51"/>
      <c r="V7" s="51"/>
      <c r="W7" s="51"/>
      <c r="X7" s="51"/>
      <c r="Y7" s="51"/>
      <c r="Z7" s="51"/>
      <c r="AA7" s="51"/>
      <c r="AB7" s="51"/>
    </row>
    <row r="8" spans="1:28" ht="23.25">
      <c r="A8" s="346" t="s">
        <v>66</v>
      </c>
      <c r="B8" s="347"/>
      <c r="C8" s="347"/>
      <c r="D8" s="347"/>
      <c r="E8" s="347"/>
      <c r="F8" s="347"/>
      <c r="G8" s="347"/>
      <c r="H8" s="347"/>
      <c r="I8" s="347"/>
      <c r="J8" s="347"/>
      <c r="K8" s="573" t="s">
        <v>292</v>
      </c>
      <c r="L8" s="573" t="s">
        <v>26</v>
      </c>
      <c r="M8" s="584" t="s">
        <v>299</v>
      </c>
      <c r="N8" s="318" t="s">
        <v>73</v>
      </c>
      <c r="O8" s="319"/>
      <c r="P8" s="318"/>
      <c r="Q8" s="76"/>
    </row>
    <row r="9" spans="1:28" s="122" customFormat="1" ht="26.25" customHeight="1">
      <c r="A9" s="337"/>
      <c r="B9" s="338"/>
      <c r="C9" s="338"/>
      <c r="D9" s="338"/>
      <c r="E9" s="338"/>
      <c r="F9" s="338"/>
      <c r="G9" s="338"/>
      <c r="H9" s="338"/>
      <c r="I9" s="338"/>
      <c r="J9" s="338"/>
      <c r="K9" s="338"/>
      <c r="L9" s="338"/>
      <c r="M9" s="338"/>
      <c r="N9" s="318" t="s">
        <v>73</v>
      </c>
      <c r="O9" s="319"/>
      <c r="P9" s="318"/>
      <c r="Q9" s="76"/>
    </row>
    <row r="10" spans="1:28" s="122" customFormat="1" ht="26.25" customHeight="1">
      <c r="A10" s="709" t="s">
        <v>284</v>
      </c>
      <c r="B10" s="709"/>
      <c r="C10" s="709"/>
      <c r="D10" s="709"/>
      <c r="E10" s="709"/>
      <c r="F10" s="709"/>
      <c r="G10" s="709"/>
      <c r="H10" s="709"/>
      <c r="I10" s="709"/>
      <c r="J10" s="709"/>
      <c r="K10" s="580">
        <v>0</v>
      </c>
      <c r="L10" s="580">
        <v>0</v>
      </c>
      <c r="M10" s="575">
        <v>185</v>
      </c>
      <c r="N10" s="572"/>
      <c r="O10" s="553"/>
      <c r="P10" s="318"/>
      <c r="Q10" s="76"/>
    </row>
    <row r="11" spans="1:28" s="122" customFormat="1" ht="26.25" customHeight="1">
      <c r="A11" s="711" t="s">
        <v>283</v>
      </c>
      <c r="B11" s="711"/>
      <c r="C11" s="711"/>
      <c r="D11" s="711"/>
      <c r="E11" s="711"/>
      <c r="F11" s="711"/>
      <c r="G11" s="711"/>
      <c r="H11" s="711"/>
      <c r="I11" s="711"/>
      <c r="J11" s="711"/>
      <c r="K11" s="711"/>
      <c r="L11" s="711"/>
      <c r="M11" s="711"/>
      <c r="N11" s="711"/>
      <c r="O11" s="553"/>
      <c r="P11" s="318"/>
      <c r="Q11" s="76"/>
    </row>
    <row r="12" spans="1:28" s="122" customFormat="1" ht="26.25" customHeight="1">
      <c r="A12" s="709" t="s">
        <v>282</v>
      </c>
      <c r="B12" s="709"/>
      <c r="C12" s="709"/>
      <c r="D12" s="709"/>
      <c r="E12" s="709"/>
      <c r="F12" s="709"/>
      <c r="G12" s="709"/>
      <c r="H12" s="709"/>
      <c r="I12" s="709"/>
      <c r="J12" s="709"/>
      <c r="K12" s="709"/>
      <c r="L12" s="709"/>
      <c r="M12" s="709"/>
      <c r="N12" s="709"/>
      <c r="O12" s="553"/>
      <c r="P12" s="318"/>
      <c r="Q12" s="76"/>
    </row>
    <row r="13" spans="1:28" s="122" customFormat="1" ht="26.25" customHeight="1">
      <c r="A13" s="712"/>
      <c r="B13" s="712"/>
      <c r="C13" s="712"/>
      <c r="D13" s="712"/>
      <c r="E13" s="712"/>
      <c r="F13" s="712"/>
      <c r="G13" s="712"/>
      <c r="H13" s="712"/>
      <c r="I13" s="712"/>
      <c r="J13" s="712"/>
      <c r="K13" s="712"/>
      <c r="L13" s="712"/>
      <c r="M13" s="712"/>
      <c r="N13" s="712"/>
      <c r="O13" s="553"/>
      <c r="P13" s="318"/>
      <c r="Q13" s="76"/>
    </row>
    <row r="14" spans="1:28" s="122" customFormat="1" ht="21.75" customHeight="1">
      <c r="A14" s="710" t="s">
        <v>285</v>
      </c>
      <c r="B14" s="710"/>
      <c r="C14" s="710"/>
      <c r="D14" s="710"/>
      <c r="E14" s="710"/>
      <c r="F14" s="710"/>
      <c r="G14" s="710"/>
      <c r="H14" s="710"/>
      <c r="I14" s="710"/>
      <c r="J14" s="710"/>
      <c r="K14" s="551">
        <v>0</v>
      </c>
      <c r="L14" s="551">
        <v>0</v>
      </c>
      <c r="M14" s="574">
        <v>44</v>
      </c>
      <c r="N14" s="318" t="s">
        <v>73</v>
      </c>
      <c r="O14" s="319"/>
      <c r="P14" s="318"/>
    </row>
    <row r="15" spans="1:28" s="122" customFormat="1" ht="25.5" customHeight="1">
      <c r="A15" s="711" t="s">
        <v>286</v>
      </c>
      <c r="B15" s="711"/>
      <c r="C15" s="711"/>
      <c r="D15" s="711"/>
      <c r="E15" s="711"/>
      <c r="F15" s="711"/>
      <c r="G15" s="711"/>
      <c r="H15" s="711"/>
      <c r="I15" s="711"/>
      <c r="J15" s="711"/>
      <c r="K15" s="711"/>
      <c r="L15" s="711"/>
      <c r="M15" s="339"/>
      <c r="N15" s="318"/>
      <c r="O15" s="553"/>
      <c r="P15" s="318"/>
    </row>
    <row r="16" spans="1:28" s="122" customFormat="1" ht="26.25" customHeight="1">
      <c r="A16" s="709" t="s">
        <v>287</v>
      </c>
      <c r="B16" s="709"/>
      <c r="C16" s="709"/>
      <c r="D16" s="709"/>
      <c r="E16" s="709"/>
      <c r="F16" s="709"/>
      <c r="G16" s="709"/>
      <c r="H16" s="709"/>
      <c r="I16" s="709"/>
      <c r="J16" s="709"/>
      <c r="K16" s="709"/>
      <c r="L16" s="709"/>
      <c r="M16" s="709"/>
      <c r="N16" s="318"/>
      <c r="O16" s="553"/>
      <c r="P16" s="318"/>
    </row>
    <row r="17" spans="1:17" s="122" customFormat="1" ht="22.5" customHeight="1">
      <c r="A17" s="709"/>
      <c r="B17" s="709"/>
      <c r="C17" s="709"/>
      <c r="D17" s="709"/>
      <c r="E17" s="709"/>
      <c r="F17" s="709"/>
      <c r="G17" s="709"/>
      <c r="H17" s="709"/>
      <c r="I17" s="709"/>
      <c r="J17" s="709"/>
      <c r="K17" s="709"/>
      <c r="L17" s="709"/>
      <c r="M17" s="709"/>
      <c r="N17" s="318" t="s">
        <v>73</v>
      </c>
      <c r="O17" s="319"/>
      <c r="P17" s="318"/>
    </row>
    <row r="18" spans="1:17" s="122" customFormat="1" ht="26.25" customHeight="1">
      <c r="A18" s="340" t="s">
        <v>288</v>
      </c>
      <c r="B18" s="338"/>
      <c r="C18" s="338"/>
      <c r="D18" s="338"/>
      <c r="E18" s="338"/>
      <c r="F18" s="338"/>
      <c r="G18" s="338"/>
      <c r="H18" s="338"/>
      <c r="I18" s="338"/>
      <c r="J18" s="338"/>
      <c r="K18" s="338">
        <v>0</v>
      </c>
      <c r="L18" s="338">
        <v>0</v>
      </c>
      <c r="M18" s="574">
        <v>-79</v>
      </c>
      <c r="N18" s="318" t="s">
        <v>73</v>
      </c>
      <c r="O18" s="319"/>
      <c r="P18" s="318"/>
    </row>
    <row r="19" spans="1:17" s="122" customFormat="1" ht="26.25" customHeight="1">
      <c r="A19" s="341" t="s">
        <v>289</v>
      </c>
      <c r="B19" s="338"/>
      <c r="C19" s="338"/>
      <c r="D19" s="338"/>
      <c r="E19" s="338"/>
      <c r="F19" s="338"/>
      <c r="G19" s="338"/>
      <c r="H19" s="338"/>
      <c r="I19" s="338"/>
      <c r="J19" s="338"/>
      <c r="K19" s="338"/>
      <c r="L19" s="338"/>
      <c r="M19" s="339"/>
      <c r="N19" s="318" t="s">
        <v>73</v>
      </c>
      <c r="O19" s="319"/>
      <c r="P19" s="318"/>
    </row>
    <row r="20" spans="1:17" s="122" customFormat="1" ht="25.5" customHeight="1">
      <c r="A20" s="337"/>
      <c r="B20" s="338"/>
      <c r="C20" s="338"/>
      <c r="D20" s="338"/>
      <c r="E20" s="338"/>
      <c r="F20" s="338"/>
      <c r="G20" s="338"/>
      <c r="H20" s="338"/>
      <c r="I20" s="338"/>
      <c r="J20" s="338"/>
      <c r="K20" s="338"/>
      <c r="L20" s="338"/>
      <c r="M20" s="339"/>
      <c r="N20" s="318" t="s">
        <v>73</v>
      </c>
      <c r="O20" s="319"/>
      <c r="P20" s="318"/>
    </row>
    <row r="21" spans="1:17" s="122" customFormat="1" ht="25.5" customHeight="1">
      <c r="A21" s="710" t="s">
        <v>290</v>
      </c>
      <c r="B21" s="710"/>
      <c r="C21" s="710"/>
      <c r="D21" s="710"/>
      <c r="E21" s="710"/>
      <c r="F21" s="710"/>
      <c r="G21" s="710"/>
      <c r="H21" s="710"/>
      <c r="I21" s="710"/>
      <c r="J21" s="710"/>
      <c r="K21" s="547">
        <v>0</v>
      </c>
      <c r="L21" s="547">
        <v>0</v>
      </c>
      <c r="M21" s="576">
        <v>89</v>
      </c>
      <c r="N21" s="318" t="s">
        <v>73</v>
      </c>
      <c r="O21" s="319"/>
      <c r="P21" s="318"/>
    </row>
    <row r="22" spans="1:17" s="122" customFormat="1" ht="25.5" customHeight="1">
      <c r="A22" s="740" t="s">
        <v>291</v>
      </c>
      <c r="B22" s="741"/>
      <c r="C22" s="741"/>
      <c r="D22" s="741"/>
      <c r="E22" s="741"/>
      <c r="F22" s="741"/>
      <c r="G22" s="741"/>
      <c r="H22" s="741"/>
      <c r="I22" s="741"/>
      <c r="J22" s="741"/>
      <c r="K22" s="741"/>
      <c r="L22" s="741"/>
      <c r="M22" s="741"/>
      <c r="N22" s="318" t="s">
        <v>73</v>
      </c>
      <c r="O22" s="319"/>
      <c r="P22" s="318"/>
    </row>
    <row r="23" spans="1:17" s="122" customFormat="1" ht="25.5" customHeight="1">
      <c r="A23" s="577"/>
      <c r="B23" s="546"/>
      <c r="C23" s="546"/>
      <c r="D23" s="546"/>
      <c r="E23" s="546"/>
      <c r="F23" s="546"/>
      <c r="G23" s="546"/>
      <c r="H23" s="546"/>
      <c r="I23" s="546"/>
      <c r="J23" s="546" t="s">
        <v>293</v>
      </c>
      <c r="K23" s="546">
        <f>SUM(K10+K14+K18+K21)</f>
        <v>0</v>
      </c>
      <c r="L23" s="546">
        <v>0</v>
      </c>
      <c r="M23" s="583">
        <f>SUM(M10+M14+M18+M21)</f>
        <v>239</v>
      </c>
      <c r="N23" s="318"/>
      <c r="O23" s="553"/>
      <c r="P23" s="318"/>
    </row>
    <row r="24" spans="1:17" s="122" customFormat="1" ht="25.5" customHeight="1">
      <c r="A24" s="342"/>
      <c r="B24" s="343"/>
      <c r="C24" s="343"/>
      <c r="D24" s="343"/>
      <c r="E24" s="343"/>
      <c r="F24" s="343"/>
      <c r="G24" s="343"/>
      <c r="H24" s="343"/>
      <c r="I24" s="343"/>
      <c r="J24" s="343"/>
      <c r="K24" s="343"/>
      <c r="L24" s="343"/>
      <c r="M24" s="343"/>
      <c r="N24" s="318" t="s">
        <v>73</v>
      </c>
      <c r="O24" s="319"/>
      <c r="P24" s="318"/>
    </row>
    <row r="25" spans="1:17" s="122" customFormat="1" ht="39.75" customHeight="1">
      <c r="A25" s="724" t="s">
        <v>126</v>
      </c>
      <c r="B25" s="724"/>
      <c r="C25" s="724"/>
      <c r="D25" s="724"/>
      <c r="E25" s="724"/>
      <c r="F25" s="724"/>
      <c r="G25" s="724"/>
      <c r="H25" s="724"/>
      <c r="I25" s="724"/>
      <c r="J25" s="724"/>
      <c r="K25" s="549"/>
      <c r="L25" s="549"/>
      <c r="M25" s="549"/>
      <c r="N25" s="318" t="s">
        <v>73</v>
      </c>
      <c r="O25" s="319"/>
      <c r="P25" s="318"/>
    </row>
    <row r="26" spans="1:17" s="122" customFormat="1" ht="26.25" customHeight="1">
      <c r="A26" s="710" t="s">
        <v>295</v>
      </c>
      <c r="B26" s="710"/>
      <c r="C26" s="710"/>
      <c r="D26" s="710"/>
      <c r="E26" s="710"/>
      <c r="F26" s="710"/>
      <c r="G26" s="710"/>
      <c r="H26" s="710"/>
      <c r="I26" s="710"/>
      <c r="J26" s="710"/>
      <c r="K26" s="579">
        <v>-9</v>
      </c>
      <c r="L26" s="579">
        <v>-12</v>
      </c>
      <c r="M26" s="579">
        <v>0</v>
      </c>
      <c r="N26" s="318" t="s">
        <v>73</v>
      </c>
      <c r="O26" s="319"/>
      <c r="P26" s="318"/>
    </row>
    <row r="27" spans="1:17" s="122" customFormat="1" ht="26.25" customHeight="1">
      <c r="A27" s="711" t="s">
        <v>297</v>
      </c>
      <c r="B27" s="723"/>
      <c r="C27" s="723"/>
      <c r="D27" s="723"/>
      <c r="E27" s="723"/>
      <c r="F27" s="723"/>
      <c r="G27" s="723"/>
      <c r="H27" s="723"/>
      <c r="I27" s="723"/>
      <c r="J27" s="723"/>
      <c r="K27" s="723"/>
      <c r="L27" s="723"/>
      <c r="M27" s="723"/>
      <c r="N27" s="318"/>
      <c r="O27" s="553"/>
      <c r="P27" s="318"/>
    </row>
    <row r="28" spans="1:17" s="122" customFormat="1" ht="26.25" customHeight="1">
      <c r="A28" s="709" t="s">
        <v>296</v>
      </c>
      <c r="B28" s="709"/>
      <c r="C28" s="709"/>
      <c r="D28" s="709"/>
      <c r="E28" s="709"/>
      <c r="F28" s="709"/>
      <c r="G28" s="709"/>
      <c r="H28" s="709"/>
      <c r="I28" s="709"/>
      <c r="J28" s="709"/>
      <c r="K28" s="548"/>
      <c r="L28" s="548"/>
      <c r="M28" s="548"/>
      <c r="N28" s="318"/>
      <c r="O28" s="553"/>
      <c r="P28" s="318"/>
    </row>
    <row r="29" spans="1:17" s="122" customFormat="1" ht="20.25" customHeight="1">
      <c r="A29" s="337"/>
      <c r="B29" s="345"/>
      <c r="C29" s="345"/>
      <c r="D29" s="345"/>
      <c r="E29" s="345"/>
      <c r="F29" s="345"/>
      <c r="G29" s="345"/>
      <c r="H29" s="345"/>
      <c r="I29" s="345"/>
      <c r="J29" s="334" t="s">
        <v>294</v>
      </c>
      <c r="K29" s="578">
        <f>SUM(K26)</f>
        <v>-9</v>
      </c>
      <c r="L29" s="578">
        <f>SUM(L26)</f>
        <v>-12</v>
      </c>
      <c r="M29" s="578">
        <f>SUM(M26)</f>
        <v>0</v>
      </c>
      <c r="N29" s="318" t="s">
        <v>73</v>
      </c>
      <c r="O29" s="319"/>
      <c r="P29" s="318"/>
    </row>
    <row r="30" spans="1:17" s="122" customFormat="1" ht="20.25" customHeight="1">
      <c r="A30" s="547"/>
      <c r="B30" s="548"/>
      <c r="C30" s="548"/>
      <c r="D30" s="548"/>
      <c r="E30" s="548"/>
      <c r="F30" s="548"/>
      <c r="G30" s="548"/>
      <c r="H30" s="548"/>
      <c r="I30" s="548"/>
      <c r="J30" s="344"/>
      <c r="K30" s="548"/>
      <c r="L30" s="548"/>
      <c r="M30" s="548"/>
      <c r="N30" s="318"/>
      <c r="O30" s="553"/>
      <c r="P30" s="318"/>
    </row>
    <row r="31" spans="1:17" s="122" customFormat="1" ht="26.25" customHeight="1">
      <c r="A31" s="344"/>
      <c r="B31" s="344"/>
      <c r="C31" s="344"/>
      <c r="D31" s="344"/>
      <c r="E31" s="344"/>
      <c r="F31" s="344"/>
      <c r="G31" s="344"/>
      <c r="H31" s="344"/>
      <c r="I31" s="344"/>
      <c r="J31" s="339" t="s">
        <v>298</v>
      </c>
      <c r="K31" s="581">
        <f>SUM(K23+K29)</f>
        <v>-9</v>
      </c>
      <c r="L31" s="581">
        <f>SUM(L29+L23)</f>
        <v>-12</v>
      </c>
      <c r="M31" s="582">
        <f>SUM(M29+M23)</f>
        <v>239</v>
      </c>
      <c r="N31" s="318" t="s">
        <v>16</v>
      </c>
      <c r="O31" s="19"/>
      <c r="P31" s="318"/>
      <c r="Q31" s="19"/>
    </row>
    <row r="32" spans="1:17" s="122" customFormat="1">
      <c r="A32" s="128"/>
      <c r="B32" s="128"/>
      <c r="C32" s="128"/>
      <c r="D32" s="128"/>
      <c r="E32" s="128"/>
      <c r="F32" s="128"/>
      <c r="G32" s="128"/>
      <c r="H32" s="128"/>
      <c r="I32" s="128"/>
      <c r="J32" s="128"/>
      <c r="K32" s="128"/>
      <c r="L32" s="128"/>
      <c r="M32" s="128"/>
      <c r="N32" s="128"/>
      <c r="O32" s="120"/>
      <c r="P32" s="129"/>
    </row>
    <row r="33" spans="1:16" s="122" customFormat="1" ht="13.5" customHeight="1">
      <c r="B33" s="123"/>
      <c r="C33" s="123"/>
      <c r="D33" s="125"/>
      <c r="E33" s="722"/>
      <c r="F33" s="131"/>
      <c r="G33" s="722"/>
      <c r="H33" s="130"/>
      <c r="I33" s="722"/>
      <c r="J33" s="125"/>
      <c r="K33" s="722"/>
      <c r="L33" s="125"/>
      <c r="M33" s="123"/>
      <c r="N33" s="123"/>
      <c r="O33" s="120"/>
      <c r="P33" s="123"/>
    </row>
    <row r="34" spans="1:16" s="122" customFormat="1" ht="19.5" customHeight="1">
      <c r="B34" s="123"/>
      <c r="C34" s="123"/>
      <c r="D34" s="125"/>
      <c r="E34" s="722"/>
      <c r="F34" s="131"/>
      <c r="G34" s="722"/>
      <c r="H34" s="130"/>
      <c r="I34" s="722"/>
      <c r="J34" s="125"/>
      <c r="K34" s="722"/>
      <c r="L34" s="125"/>
      <c r="M34" s="123"/>
      <c r="N34" s="123"/>
      <c r="O34" s="120"/>
      <c r="P34" s="123"/>
    </row>
    <row r="35" spans="1:16" s="122" customFormat="1">
      <c r="A35" s="123"/>
      <c r="B35" s="123"/>
      <c r="C35" s="123"/>
      <c r="D35" s="125"/>
      <c r="E35" s="125"/>
      <c r="F35" s="125"/>
      <c r="G35" s="125"/>
      <c r="H35" s="130"/>
      <c r="I35" s="125"/>
      <c r="J35" s="125"/>
      <c r="K35" s="125"/>
      <c r="L35" s="125"/>
      <c r="M35" s="123"/>
      <c r="N35" s="123"/>
      <c r="O35" s="120"/>
      <c r="P35" s="123"/>
    </row>
    <row r="36" spans="1:16" s="122" customFormat="1">
      <c r="A36" s="123"/>
      <c r="B36" s="123"/>
      <c r="C36" s="123"/>
      <c r="D36" s="125"/>
      <c r="E36" s="125"/>
      <c r="F36" s="125"/>
      <c r="G36" s="125"/>
      <c r="H36" s="130"/>
      <c r="I36" s="125"/>
      <c r="J36" s="125"/>
      <c r="K36" s="125"/>
      <c r="L36" s="125"/>
      <c r="M36" s="123"/>
      <c r="N36" s="123"/>
      <c r="O36" s="120"/>
      <c r="P36" s="123"/>
    </row>
    <row r="37" spans="1:16" s="122" customFormat="1">
      <c r="A37" s="123"/>
      <c r="B37" s="123"/>
      <c r="C37" s="123"/>
      <c r="D37" s="125"/>
      <c r="E37" s="125"/>
      <c r="F37" s="125"/>
      <c r="G37" s="125"/>
      <c r="H37" s="130"/>
      <c r="I37" s="125"/>
      <c r="J37" s="125"/>
      <c r="K37" s="125"/>
      <c r="L37" s="125"/>
      <c r="M37" s="123"/>
      <c r="N37" s="123"/>
      <c r="O37" s="120"/>
      <c r="P37" s="123"/>
    </row>
    <row r="38" spans="1:16" s="122" customFormat="1">
      <c r="A38" s="123"/>
      <c r="B38" s="123"/>
      <c r="C38" s="123"/>
      <c r="D38" s="123"/>
      <c r="E38" s="125"/>
      <c r="F38" s="125"/>
      <c r="G38" s="125"/>
      <c r="H38" s="130"/>
      <c r="I38" s="125"/>
      <c r="J38" s="125"/>
      <c r="K38" s="125"/>
      <c r="L38" s="123"/>
      <c r="M38" s="123"/>
      <c r="N38" s="123"/>
      <c r="O38" s="120"/>
      <c r="P38" s="123"/>
    </row>
    <row r="39" spans="1:16" s="122" customFormat="1">
      <c r="A39" s="123"/>
      <c r="B39" s="123"/>
      <c r="C39" s="123"/>
      <c r="D39" s="123"/>
      <c r="E39" s="123"/>
      <c r="F39" s="123"/>
      <c r="G39" s="125"/>
      <c r="H39" s="124"/>
      <c r="I39" s="123"/>
      <c r="J39" s="123"/>
      <c r="K39" s="123"/>
      <c r="L39" s="123"/>
      <c r="M39" s="123"/>
      <c r="N39" s="123"/>
      <c r="O39" s="120"/>
      <c r="P39" s="123"/>
    </row>
    <row r="40" spans="1:16" s="122" customFormat="1">
      <c r="A40" s="123"/>
      <c r="B40" s="123"/>
      <c r="C40" s="123"/>
      <c r="D40" s="123"/>
      <c r="E40" s="123"/>
      <c r="F40" s="123"/>
      <c r="G40" s="125"/>
      <c r="H40" s="124"/>
      <c r="I40" s="123"/>
      <c r="J40" s="123"/>
      <c r="K40" s="123"/>
      <c r="L40" s="123"/>
      <c r="M40" s="123"/>
      <c r="N40" s="123"/>
      <c r="O40" s="120"/>
      <c r="P40" s="123"/>
    </row>
    <row r="41" spans="1:16" s="122" customFormat="1">
      <c r="A41" s="123"/>
      <c r="B41" s="123"/>
      <c r="C41" s="123"/>
      <c r="D41" s="123"/>
      <c r="E41" s="123"/>
      <c r="F41" s="123"/>
      <c r="G41" s="125"/>
      <c r="H41" s="124"/>
      <c r="I41" s="123"/>
      <c r="J41" s="123"/>
      <c r="K41" s="123"/>
      <c r="L41" s="123"/>
      <c r="M41" s="123"/>
      <c r="N41" s="123"/>
      <c r="O41" s="120"/>
      <c r="P41" s="123"/>
    </row>
    <row r="42" spans="1:16" s="122" customFormat="1">
      <c r="A42" s="123"/>
      <c r="B42" s="123"/>
      <c r="C42" s="123"/>
      <c r="D42" s="123"/>
      <c r="E42" s="123"/>
      <c r="F42" s="123"/>
      <c r="G42" s="125"/>
      <c r="H42" s="124"/>
      <c r="I42" s="123"/>
      <c r="J42" s="123"/>
      <c r="K42" s="123"/>
      <c r="L42" s="123"/>
      <c r="M42" s="123"/>
      <c r="N42" s="123"/>
      <c r="O42" s="120"/>
      <c r="P42" s="123"/>
    </row>
    <row r="43" spans="1:16" s="122" customFormat="1">
      <c r="A43" s="123"/>
      <c r="B43" s="123"/>
      <c r="C43" s="123"/>
      <c r="D43" s="123"/>
      <c r="E43" s="123"/>
      <c r="F43" s="123"/>
      <c r="G43" s="125"/>
      <c r="H43" s="124"/>
      <c r="I43" s="123"/>
      <c r="J43" s="123"/>
      <c r="K43" s="123"/>
      <c r="L43" s="123"/>
      <c r="M43" s="123"/>
      <c r="N43" s="123"/>
      <c r="O43" s="120"/>
      <c r="P43" s="123"/>
    </row>
    <row r="44" spans="1:16" s="122" customFormat="1">
      <c r="A44" s="123"/>
      <c r="B44" s="123"/>
      <c r="C44" s="123"/>
      <c r="D44" s="123"/>
      <c r="E44" s="123"/>
      <c r="F44" s="123"/>
      <c r="G44" s="125"/>
      <c r="H44" s="124"/>
      <c r="I44" s="123"/>
      <c r="J44" s="123"/>
      <c r="K44" s="123"/>
      <c r="L44" s="123"/>
      <c r="M44" s="123"/>
      <c r="N44" s="123"/>
      <c r="O44" s="120"/>
      <c r="P44" s="123"/>
    </row>
    <row r="45" spans="1:16" s="122" customFormat="1">
      <c r="A45" s="123"/>
      <c r="B45" s="123"/>
      <c r="C45" s="123"/>
      <c r="D45" s="123"/>
      <c r="E45" s="123"/>
      <c r="F45" s="123"/>
      <c r="G45" s="125"/>
      <c r="H45" s="124"/>
      <c r="I45" s="123"/>
      <c r="J45" s="123"/>
      <c r="K45" s="123"/>
      <c r="L45" s="123"/>
      <c r="M45" s="123"/>
      <c r="N45" s="123"/>
      <c r="O45" s="120"/>
      <c r="P45" s="123"/>
    </row>
    <row r="46" spans="1:16" s="122" customFormat="1">
      <c r="A46" s="123"/>
      <c r="B46" s="123"/>
      <c r="C46" s="123"/>
      <c r="D46" s="123"/>
      <c r="E46" s="123"/>
      <c r="F46" s="123"/>
      <c r="G46" s="125"/>
      <c r="H46" s="124"/>
      <c r="I46" s="123"/>
      <c r="J46" s="123"/>
      <c r="K46" s="123"/>
      <c r="L46" s="123"/>
      <c r="M46" s="123"/>
      <c r="N46" s="123"/>
      <c r="O46" s="120"/>
      <c r="P46" s="123"/>
    </row>
    <row r="47" spans="1:16" s="122" customFormat="1">
      <c r="A47" s="123"/>
      <c r="B47" s="123"/>
      <c r="C47" s="123"/>
      <c r="D47" s="123"/>
      <c r="E47" s="123"/>
      <c r="F47" s="123"/>
      <c r="G47" s="125"/>
      <c r="H47" s="124"/>
      <c r="I47" s="123"/>
      <c r="J47" s="123"/>
      <c r="K47" s="123"/>
      <c r="L47" s="123"/>
      <c r="M47" s="123"/>
      <c r="N47" s="123"/>
      <c r="O47" s="120"/>
      <c r="P47" s="123"/>
    </row>
    <row r="48" spans="1:16" s="122" customFormat="1">
      <c r="A48" s="123"/>
      <c r="B48" s="123"/>
      <c r="C48" s="123"/>
      <c r="D48" s="123"/>
      <c r="E48" s="125"/>
      <c r="F48" s="125"/>
      <c r="G48" s="125"/>
      <c r="H48" s="130"/>
      <c r="I48" s="125"/>
      <c r="J48" s="125"/>
      <c r="K48" s="125"/>
      <c r="L48" s="125"/>
      <c r="M48" s="123"/>
      <c r="N48" s="123"/>
      <c r="O48" s="120"/>
      <c r="P48" s="123"/>
    </row>
    <row r="49" spans="1:16" s="122" customFormat="1">
      <c r="A49" s="123"/>
      <c r="B49" s="123"/>
      <c r="C49" s="123"/>
      <c r="D49" s="125"/>
      <c r="E49" s="125"/>
      <c r="F49" s="125"/>
      <c r="G49" s="125"/>
      <c r="H49" s="130"/>
      <c r="I49" s="125"/>
      <c r="J49" s="125"/>
      <c r="K49" s="125"/>
      <c r="L49" s="125"/>
      <c r="M49" s="125"/>
      <c r="N49" s="125"/>
      <c r="O49" s="120"/>
      <c r="P49" s="123"/>
    </row>
    <row r="50" spans="1:16" s="122" customFormat="1">
      <c r="A50" s="123"/>
      <c r="B50" s="123"/>
      <c r="C50" s="123"/>
      <c r="D50" s="125"/>
      <c r="E50" s="125"/>
      <c r="F50" s="125"/>
      <c r="G50" s="125"/>
      <c r="H50" s="130"/>
      <c r="I50" s="125"/>
      <c r="J50" s="125"/>
      <c r="K50" s="125"/>
      <c r="L50" s="125"/>
      <c r="M50" s="125"/>
      <c r="N50" s="125"/>
      <c r="O50" s="120"/>
      <c r="P50" s="123"/>
    </row>
    <row r="51" spans="1:16" s="122" customFormat="1">
      <c r="A51" s="123"/>
      <c r="B51" s="123"/>
      <c r="C51" s="123"/>
      <c r="D51" s="123"/>
      <c r="E51" s="125"/>
      <c r="F51" s="125"/>
      <c r="G51" s="125"/>
      <c r="H51" s="125"/>
      <c r="I51" s="125"/>
      <c r="J51" s="125"/>
      <c r="K51" s="125"/>
      <c r="L51" s="125"/>
      <c r="M51" s="123"/>
      <c r="N51" s="123"/>
      <c r="O51" s="120"/>
      <c r="P51" s="123"/>
    </row>
    <row r="52" spans="1:16" s="122" customFormat="1" ht="44.25" customHeight="1">
      <c r="A52" s="713"/>
      <c r="B52" s="628"/>
      <c r="C52" s="628"/>
      <c r="D52" s="628"/>
      <c r="E52" s="628"/>
      <c r="F52" s="628"/>
      <c r="G52" s="628"/>
      <c r="H52" s="628"/>
      <c r="I52" s="628"/>
      <c r="J52" s="628"/>
      <c r="K52" s="628"/>
      <c r="L52" s="628"/>
      <c r="M52" s="123"/>
      <c r="N52" s="123"/>
      <c r="O52" s="120"/>
      <c r="P52" s="123"/>
    </row>
    <row r="53" spans="1:16" s="122" customFormat="1">
      <c r="A53" s="119"/>
      <c r="B53" s="20"/>
      <c r="C53" s="20"/>
      <c r="D53" s="20"/>
      <c r="E53" s="20"/>
      <c r="F53" s="20"/>
      <c r="G53" s="20"/>
      <c r="H53" s="20"/>
      <c r="I53" s="20"/>
      <c r="J53" s="20"/>
      <c r="K53" s="20"/>
      <c r="L53" s="20"/>
      <c r="M53" s="123"/>
      <c r="N53" s="123"/>
      <c r="O53" s="120"/>
      <c r="P53" s="123"/>
    </row>
    <row r="54" spans="1:16" s="122" customFormat="1" ht="26.25" customHeight="1">
      <c r="A54" s="735"/>
      <c r="B54" s="725"/>
      <c r="C54" s="725"/>
      <c r="D54" s="725"/>
      <c r="E54" s="725"/>
      <c r="F54" s="725"/>
      <c r="G54" s="725"/>
      <c r="H54" s="725"/>
      <c r="I54" s="725"/>
      <c r="J54" s="725"/>
      <c r="K54" s="725"/>
      <c r="L54" s="725"/>
      <c r="M54" s="725"/>
      <c r="N54" s="311"/>
      <c r="O54" s="120"/>
      <c r="P54" s="123"/>
    </row>
    <row r="55" spans="1:16" s="122" customFormat="1">
      <c r="A55" s="123"/>
      <c r="B55" s="123"/>
      <c r="C55" s="123"/>
      <c r="D55" s="123"/>
      <c r="E55" s="83"/>
      <c r="F55" s="83"/>
      <c r="G55" s="83"/>
      <c r="J55" s="123"/>
      <c r="K55" s="123"/>
      <c r="L55" s="123"/>
      <c r="M55" s="123"/>
      <c r="N55" s="123"/>
      <c r="O55" s="120"/>
      <c r="P55" s="123"/>
    </row>
    <row r="56" spans="1:16" s="122" customFormat="1" ht="30.75" customHeight="1">
      <c r="A56" s="713"/>
      <c r="B56" s="713"/>
      <c r="C56" s="713"/>
      <c r="D56" s="713"/>
      <c r="E56" s="713"/>
      <c r="F56" s="713"/>
      <c r="G56" s="713"/>
      <c r="H56" s="713"/>
      <c r="I56" s="713"/>
      <c r="J56" s="713"/>
      <c r="K56" s="713"/>
      <c r="L56" s="713"/>
      <c r="M56" s="123"/>
      <c r="N56" s="123"/>
      <c r="O56" s="120"/>
      <c r="P56" s="123"/>
    </row>
    <row r="57" spans="1:16" s="122" customFormat="1">
      <c r="A57" s="123"/>
      <c r="B57" s="123"/>
      <c r="C57" s="123"/>
      <c r="D57" s="123"/>
      <c r="E57" s="123"/>
      <c r="F57" s="123"/>
      <c r="G57" s="123"/>
      <c r="H57" s="123"/>
      <c r="I57" s="123"/>
      <c r="J57" s="123"/>
      <c r="K57" s="123"/>
      <c r="L57" s="123"/>
      <c r="M57" s="123"/>
      <c r="N57" s="123"/>
      <c r="O57" s="120"/>
      <c r="P57" s="123"/>
    </row>
    <row r="58" spans="1:16" s="122" customFormat="1" ht="25.5" customHeight="1">
      <c r="A58" s="713"/>
      <c r="B58" s="628"/>
      <c r="C58" s="628"/>
      <c r="D58" s="628"/>
      <c r="E58" s="628"/>
      <c r="F58" s="628"/>
      <c r="G58" s="628"/>
      <c r="H58" s="628"/>
      <c r="I58" s="628"/>
      <c r="J58" s="628"/>
      <c r="K58" s="628"/>
      <c r="L58" s="628"/>
      <c r="M58" s="628"/>
      <c r="N58" s="20"/>
      <c r="O58" s="120"/>
      <c r="P58" s="123"/>
    </row>
    <row r="59" spans="1:16" s="122" customFormat="1" ht="12" customHeight="1">
      <c r="A59" s="119"/>
      <c r="B59" s="20"/>
      <c r="C59" s="20"/>
      <c r="D59" s="20"/>
      <c r="E59" s="20"/>
      <c r="F59" s="20"/>
      <c r="G59" s="20"/>
      <c r="H59" s="20"/>
      <c r="I59" s="20"/>
      <c r="J59" s="20"/>
      <c r="K59" s="20"/>
      <c r="L59" s="20"/>
      <c r="M59" s="20"/>
      <c r="N59" s="20"/>
      <c r="O59" s="120"/>
      <c r="P59" s="123"/>
    </row>
    <row r="60" spans="1:16" s="122" customFormat="1" ht="68.25" customHeight="1">
      <c r="A60" s="715"/>
      <c r="B60" s="716"/>
      <c r="C60" s="716"/>
      <c r="D60" s="716"/>
      <c r="E60" s="716"/>
      <c r="F60" s="716"/>
      <c r="G60" s="716"/>
      <c r="H60" s="716"/>
      <c r="I60" s="716"/>
      <c r="J60" s="716"/>
      <c r="K60" s="716"/>
      <c r="L60" s="716"/>
      <c r="M60" s="716"/>
      <c r="N60" s="309"/>
      <c r="O60" s="120"/>
      <c r="P60" s="123"/>
    </row>
    <row r="61" spans="1:16" s="122" customFormat="1" ht="13.5" customHeight="1">
      <c r="A61" s="119"/>
      <c r="B61" s="20"/>
      <c r="C61" s="20"/>
      <c r="D61" s="20"/>
      <c r="E61" s="20"/>
      <c r="F61" s="20"/>
      <c r="G61" s="20"/>
      <c r="H61" s="20"/>
      <c r="I61" s="20"/>
      <c r="J61" s="20"/>
      <c r="K61" s="20"/>
      <c r="L61" s="20"/>
      <c r="M61" s="20"/>
      <c r="N61" s="20"/>
      <c r="O61" s="120"/>
      <c r="P61" s="123"/>
    </row>
    <row r="62" spans="1:16" s="122" customFormat="1" ht="35.25" customHeight="1">
      <c r="A62" s="715"/>
      <c r="B62" s="728"/>
      <c r="C62" s="728"/>
      <c r="D62" s="728"/>
      <c r="E62" s="728"/>
      <c r="F62" s="728"/>
      <c r="G62" s="728"/>
      <c r="H62" s="728"/>
      <c r="I62" s="728"/>
      <c r="J62" s="728"/>
      <c r="K62" s="728"/>
      <c r="L62" s="728"/>
      <c r="M62" s="728"/>
      <c r="N62" s="310"/>
      <c r="O62" s="120"/>
      <c r="P62" s="123"/>
    </row>
    <row r="63" spans="1:16" s="122" customFormat="1" ht="12.75" customHeight="1">
      <c r="A63" s="119"/>
      <c r="B63" s="20"/>
      <c r="C63" s="20"/>
      <c r="D63" s="20"/>
      <c r="E63" s="20"/>
      <c r="F63" s="20"/>
      <c r="G63" s="20"/>
      <c r="H63" s="20"/>
      <c r="I63" s="20"/>
      <c r="J63" s="20"/>
      <c r="K63" s="20"/>
      <c r="L63" s="20"/>
      <c r="M63" s="20"/>
      <c r="N63" s="20"/>
      <c r="O63" s="120"/>
      <c r="P63" s="123"/>
    </row>
    <row r="64" spans="1:16" s="122" customFormat="1" ht="23.25" customHeight="1">
      <c r="A64" s="713"/>
      <c r="B64" s="739"/>
      <c r="C64" s="739"/>
      <c r="D64" s="739"/>
      <c r="E64" s="739"/>
      <c r="F64" s="739"/>
      <c r="G64" s="739"/>
      <c r="H64" s="739"/>
      <c r="I64" s="739"/>
      <c r="J64" s="739"/>
      <c r="K64" s="739"/>
      <c r="L64" s="739"/>
      <c r="M64" s="739"/>
      <c r="N64" s="121"/>
      <c r="O64" s="120"/>
      <c r="P64" s="123"/>
    </row>
    <row r="65" spans="1:16" s="122" customFormat="1" ht="13.5" customHeight="1">
      <c r="A65" s="119"/>
      <c r="B65" s="121"/>
      <c r="C65" s="121"/>
      <c r="D65" s="121"/>
      <c r="E65" s="121"/>
      <c r="F65" s="121"/>
      <c r="G65" s="121"/>
      <c r="H65" s="121"/>
      <c r="I65" s="121"/>
      <c r="J65" s="121"/>
      <c r="K65" s="121"/>
      <c r="L65" s="121"/>
      <c r="M65" s="121"/>
      <c r="N65" s="121"/>
      <c r="O65" s="120"/>
      <c r="P65" s="123"/>
    </row>
    <row r="66" spans="1:16" s="122" customFormat="1" ht="30.75" customHeight="1">
      <c r="A66" s="733"/>
      <c r="B66" s="734"/>
      <c r="C66" s="734"/>
      <c r="D66" s="734"/>
      <c r="E66" s="734"/>
      <c r="F66" s="734"/>
      <c r="G66" s="734"/>
      <c r="H66" s="734"/>
      <c r="I66" s="734"/>
      <c r="J66" s="734"/>
      <c r="K66" s="734"/>
      <c r="L66" s="734"/>
      <c r="M66" s="734"/>
      <c r="N66" s="308"/>
      <c r="O66" s="120"/>
      <c r="P66" s="123"/>
    </row>
    <row r="67" spans="1:16" s="122" customFormat="1" ht="13.5" customHeight="1">
      <c r="A67" s="119"/>
      <c r="B67" s="121"/>
      <c r="C67" s="121"/>
      <c r="D67" s="121"/>
      <c r="E67" s="121"/>
      <c r="F67" s="121"/>
      <c r="G67" s="121"/>
      <c r="H67" s="121"/>
      <c r="I67" s="121"/>
      <c r="J67" s="121"/>
      <c r="K67" s="121"/>
      <c r="L67" s="121"/>
      <c r="M67" s="121"/>
      <c r="N67" s="121"/>
      <c r="O67" s="120"/>
      <c r="P67" s="123"/>
    </row>
    <row r="68" spans="1:16" s="122" customFormat="1" ht="30" customHeight="1">
      <c r="A68" s="715"/>
      <c r="B68" s="728"/>
      <c r="C68" s="728"/>
      <c r="D68" s="728"/>
      <c r="E68" s="728"/>
      <c r="F68" s="728"/>
      <c r="G68" s="728"/>
      <c r="H68" s="728"/>
      <c r="I68" s="728"/>
      <c r="J68" s="728"/>
      <c r="K68" s="728"/>
      <c r="L68" s="728"/>
      <c r="M68" s="728"/>
      <c r="N68" s="310"/>
      <c r="O68" s="120"/>
      <c r="P68" s="123"/>
    </row>
    <row r="69" spans="1:16" s="122" customFormat="1" ht="13.5" customHeight="1">
      <c r="A69" s="119"/>
      <c r="B69" s="121"/>
      <c r="C69" s="121"/>
      <c r="D69" s="121"/>
      <c r="E69" s="121"/>
      <c r="F69" s="121"/>
      <c r="G69" s="121"/>
      <c r="H69" s="121"/>
      <c r="I69" s="121"/>
      <c r="J69" s="121"/>
      <c r="K69" s="121"/>
      <c r="L69" s="121"/>
      <c r="M69" s="121"/>
      <c r="N69" s="121"/>
      <c r="O69" s="120"/>
      <c r="P69" s="123"/>
    </row>
    <row r="70" spans="1:16" s="122" customFormat="1" ht="24.75" customHeight="1">
      <c r="A70" s="713"/>
      <c r="B70" s="628"/>
      <c r="C70" s="628"/>
      <c r="D70" s="628"/>
      <c r="E70" s="628"/>
      <c r="F70" s="628"/>
      <c r="G70" s="628"/>
      <c r="H70" s="628"/>
      <c r="I70" s="628"/>
      <c r="J70" s="628"/>
      <c r="K70" s="628"/>
      <c r="L70" s="628"/>
      <c r="M70" s="628"/>
      <c r="N70" s="20"/>
      <c r="O70" s="120"/>
      <c r="P70" s="123"/>
    </row>
    <row r="71" spans="1:16" s="122" customFormat="1" ht="24.75" customHeight="1">
      <c r="A71" s="713"/>
      <c r="B71" s="628"/>
      <c r="C71" s="628"/>
      <c r="D71" s="628"/>
      <c r="E71" s="628"/>
      <c r="F71" s="628"/>
      <c r="G71" s="628"/>
      <c r="H71" s="628"/>
      <c r="I71" s="628"/>
      <c r="J71" s="628"/>
      <c r="K71" s="628"/>
      <c r="L71" s="628"/>
      <c r="M71" s="628"/>
      <c r="N71" s="20"/>
      <c r="O71" s="120"/>
      <c r="P71" s="123"/>
    </row>
    <row r="72" spans="1:16" s="122" customFormat="1" ht="66" customHeight="1">
      <c r="A72" s="729"/>
      <c r="B72" s="730"/>
      <c r="C72" s="730"/>
      <c r="D72" s="730"/>
      <c r="E72" s="730"/>
      <c r="F72" s="730"/>
      <c r="G72" s="730"/>
      <c r="H72" s="730"/>
      <c r="I72" s="730"/>
      <c r="J72" s="730"/>
      <c r="K72" s="730"/>
      <c r="L72" s="730"/>
      <c r="M72" s="730"/>
      <c r="N72" s="314"/>
      <c r="O72" s="120"/>
      <c r="P72" s="123"/>
    </row>
    <row r="73" spans="1:16" s="122" customFormat="1" ht="13.5" customHeight="1">
      <c r="A73" s="119"/>
      <c r="B73" s="121"/>
      <c r="C73" s="121"/>
      <c r="D73" s="121"/>
      <c r="E73" s="121"/>
      <c r="F73" s="121"/>
      <c r="G73" s="121"/>
      <c r="H73" s="121"/>
      <c r="I73" s="121"/>
      <c r="J73" s="121"/>
      <c r="K73" s="121"/>
      <c r="L73" s="121"/>
      <c r="M73" s="121"/>
      <c r="N73" s="121"/>
      <c r="O73" s="120"/>
      <c r="P73" s="123"/>
    </row>
    <row r="74" spans="1:16" s="122" customFormat="1" ht="57.75" customHeight="1">
      <c r="A74" s="726"/>
      <c r="B74" s="727"/>
      <c r="C74" s="727"/>
      <c r="D74" s="727"/>
      <c r="E74" s="727"/>
      <c r="F74" s="727"/>
      <c r="G74" s="727"/>
      <c r="H74" s="727"/>
      <c r="I74" s="727"/>
      <c r="J74" s="727"/>
      <c r="K74" s="727"/>
      <c r="L74" s="727"/>
      <c r="M74" s="727"/>
      <c r="N74" s="315"/>
      <c r="O74" s="120"/>
      <c r="P74" s="123"/>
    </row>
    <row r="75" spans="1:16" s="122" customFormat="1" ht="11.25" customHeight="1">
      <c r="A75" s="119"/>
      <c r="B75" s="20"/>
      <c r="C75" s="20"/>
      <c r="D75" s="20"/>
      <c r="E75" s="20"/>
      <c r="F75" s="20"/>
      <c r="G75" s="20"/>
      <c r="H75" s="20"/>
      <c r="I75" s="20"/>
      <c r="J75" s="20"/>
      <c r="K75" s="20"/>
      <c r="L75" s="20"/>
      <c r="M75" s="20"/>
      <c r="N75" s="20"/>
      <c r="O75" s="120"/>
      <c r="P75" s="123"/>
    </row>
    <row r="76" spans="1:16" s="122" customFormat="1" ht="34.5" customHeight="1">
      <c r="A76" s="715"/>
      <c r="B76" s="725"/>
      <c r="C76" s="725"/>
      <c r="D76" s="725"/>
      <c r="E76" s="725"/>
      <c r="F76" s="725"/>
      <c r="G76" s="725"/>
      <c r="H76" s="725"/>
      <c r="I76" s="725"/>
      <c r="J76" s="725"/>
      <c r="K76" s="725"/>
      <c r="L76" s="725"/>
      <c r="M76" s="725"/>
      <c r="N76" s="311"/>
      <c r="O76" s="120"/>
      <c r="P76" s="123"/>
    </row>
    <row r="77" spans="1:16" s="122" customFormat="1" ht="14.25" customHeight="1">
      <c r="A77" s="119"/>
      <c r="B77" s="20"/>
      <c r="C77" s="20"/>
      <c r="D77" s="20"/>
      <c r="E77" s="20"/>
      <c r="F77" s="20"/>
      <c r="G77" s="20"/>
      <c r="H77" s="20"/>
      <c r="I77" s="20"/>
      <c r="J77" s="20"/>
      <c r="K77" s="20"/>
      <c r="L77" s="20"/>
      <c r="M77" s="20"/>
      <c r="N77" s="20"/>
      <c r="O77" s="120"/>
      <c r="P77" s="123"/>
    </row>
    <row r="78" spans="1:16" s="122" customFormat="1" ht="62.25" customHeight="1">
      <c r="A78" s="715"/>
      <c r="B78" s="716"/>
      <c r="C78" s="716"/>
      <c r="D78" s="716"/>
      <c r="E78" s="716"/>
      <c r="F78" s="716"/>
      <c r="G78" s="716"/>
      <c r="H78" s="716"/>
      <c r="I78" s="716"/>
      <c r="J78" s="716"/>
      <c r="K78" s="716"/>
      <c r="L78" s="716"/>
      <c r="M78" s="716"/>
      <c r="N78" s="309"/>
      <c r="O78" s="120"/>
      <c r="P78" s="123"/>
    </row>
    <row r="79" spans="1:16" s="122" customFormat="1">
      <c r="A79" s="119"/>
      <c r="B79" s="121"/>
      <c r="C79" s="121"/>
      <c r="D79" s="121"/>
      <c r="E79" s="121"/>
      <c r="F79" s="121"/>
      <c r="G79" s="121"/>
      <c r="H79" s="121"/>
      <c r="I79" s="121"/>
      <c r="J79" s="121"/>
      <c r="K79" s="121"/>
      <c r="L79" s="121"/>
      <c r="M79" s="121"/>
      <c r="N79" s="121"/>
      <c r="O79" s="120"/>
      <c r="P79" s="123"/>
    </row>
    <row r="80" spans="1:16" s="122" customFormat="1" ht="32.25" customHeight="1">
      <c r="A80" s="717"/>
      <c r="B80" s="718"/>
      <c r="C80" s="718"/>
      <c r="D80" s="718"/>
      <c r="E80" s="718"/>
      <c r="F80" s="718"/>
      <c r="G80" s="718"/>
      <c r="H80" s="718"/>
      <c r="I80" s="718"/>
      <c r="J80" s="718"/>
      <c r="K80" s="718"/>
      <c r="L80" s="718"/>
      <c r="M80" s="718"/>
      <c r="N80" s="59"/>
      <c r="O80" s="120"/>
      <c r="P80" s="123"/>
    </row>
    <row r="81" spans="1:16" s="122" customFormat="1" ht="15.75" customHeight="1">
      <c r="A81" s="119"/>
      <c r="B81" s="20"/>
      <c r="C81" s="20"/>
      <c r="D81" s="20"/>
      <c r="E81" s="20"/>
      <c r="F81" s="20"/>
      <c r="G81" s="20"/>
      <c r="H81" s="20"/>
      <c r="I81" s="20"/>
      <c r="J81" s="20"/>
      <c r="K81" s="20"/>
      <c r="L81" s="20"/>
      <c r="M81" s="20"/>
      <c r="N81" s="20"/>
      <c r="O81" s="120"/>
      <c r="P81" s="123"/>
    </row>
    <row r="82" spans="1:16" s="122" customFormat="1" ht="38.25" customHeight="1">
      <c r="A82" s="713"/>
      <c r="B82" s="714"/>
      <c r="C82" s="714"/>
      <c r="D82" s="714"/>
      <c r="E82" s="714"/>
      <c r="F82" s="714"/>
      <c r="G82" s="714"/>
      <c r="H82" s="714"/>
      <c r="I82" s="714"/>
      <c r="J82" s="714"/>
      <c r="K82" s="714"/>
      <c r="L82" s="714"/>
      <c r="M82" s="714"/>
      <c r="N82" s="312"/>
      <c r="O82" s="120"/>
      <c r="P82" s="123"/>
    </row>
    <row r="83" spans="1:16" s="122" customFormat="1" ht="15.75" customHeight="1">
      <c r="A83" s="119"/>
      <c r="B83" s="20"/>
      <c r="C83" s="20"/>
      <c r="D83" s="20"/>
      <c r="E83" s="20"/>
      <c r="F83" s="20"/>
      <c r="G83" s="20"/>
      <c r="H83" s="20"/>
      <c r="I83" s="20"/>
      <c r="J83" s="20"/>
      <c r="K83" s="20"/>
      <c r="L83" s="20"/>
      <c r="M83" s="20"/>
      <c r="N83" s="20"/>
      <c r="O83" s="120"/>
      <c r="P83" s="123"/>
    </row>
    <row r="84" spans="1:16" s="122" customFormat="1" ht="38.25" customHeight="1">
      <c r="A84" s="713"/>
      <c r="B84" s="714"/>
      <c r="C84" s="714"/>
      <c r="D84" s="714"/>
      <c r="E84" s="714"/>
      <c r="F84" s="714"/>
      <c r="G84" s="714"/>
      <c r="H84" s="714"/>
      <c r="I84" s="714"/>
      <c r="J84" s="714"/>
      <c r="K84" s="714"/>
      <c r="L84" s="714"/>
      <c r="M84" s="714"/>
      <c r="N84" s="312"/>
      <c r="O84" s="120"/>
      <c r="P84" s="123"/>
    </row>
    <row r="85" spans="1:16" s="122" customFormat="1" ht="15.75" customHeight="1">
      <c r="A85" s="119"/>
      <c r="B85" s="20"/>
      <c r="C85" s="20"/>
      <c r="D85" s="20"/>
      <c r="E85" s="20"/>
      <c r="F85" s="20"/>
      <c r="G85" s="20"/>
      <c r="H85" s="20"/>
      <c r="I85" s="20"/>
      <c r="J85" s="20"/>
      <c r="K85" s="20"/>
      <c r="L85" s="20"/>
      <c r="M85" s="20"/>
      <c r="N85" s="20"/>
      <c r="O85" s="120"/>
      <c r="P85" s="123"/>
    </row>
    <row r="86" spans="1:16" s="122" customFormat="1" ht="36.75" customHeight="1">
      <c r="A86" s="713"/>
      <c r="B86" s="714"/>
      <c r="C86" s="714"/>
      <c r="D86" s="714"/>
      <c r="E86" s="714"/>
      <c r="F86" s="714"/>
      <c r="G86" s="714"/>
      <c r="H86" s="714"/>
      <c r="I86" s="714"/>
      <c r="J86" s="714"/>
      <c r="K86" s="714"/>
      <c r="L86" s="714"/>
      <c r="M86" s="714"/>
      <c r="N86" s="312"/>
      <c r="O86" s="120"/>
      <c r="P86" s="123"/>
    </row>
    <row r="87" spans="1:16" s="122" customFormat="1" ht="15.75" customHeight="1">
      <c r="A87" s="119"/>
      <c r="B87" s="20"/>
      <c r="C87" s="20"/>
      <c r="D87" s="20"/>
      <c r="E87" s="20"/>
      <c r="F87" s="20"/>
      <c r="G87" s="20"/>
      <c r="H87" s="20"/>
      <c r="I87" s="20"/>
      <c r="J87" s="20"/>
      <c r="K87" s="20"/>
      <c r="L87" s="20"/>
      <c r="M87" s="20"/>
      <c r="N87" s="20"/>
      <c r="O87" s="120"/>
      <c r="P87" s="123"/>
    </row>
    <row r="88" spans="1:16" s="122" customFormat="1" ht="27" customHeight="1">
      <c r="A88" s="713"/>
      <c r="B88" s="714"/>
      <c r="C88" s="714"/>
      <c r="D88" s="714"/>
      <c r="E88" s="714"/>
      <c r="F88" s="714"/>
      <c r="G88" s="714"/>
      <c r="H88" s="714"/>
      <c r="I88" s="714"/>
      <c r="J88" s="714"/>
      <c r="K88" s="714"/>
      <c r="L88" s="714"/>
      <c r="M88" s="714"/>
      <c r="N88" s="312"/>
      <c r="O88" s="120"/>
      <c r="P88" s="123"/>
    </row>
    <row r="89" spans="1:16" s="122" customFormat="1" ht="15.75" customHeight="1">
      <c r="A89" s="119"/>
      <c r="B89" s="20"/>
      <c r="C89" s="20"/>
      <c r="D89" s="20"/>
      <c r="E89" s="20"/>
      <c r="F89" s="20"/>
      <c r="G89" s="20"/>
      <c r="H89" s="20"/>
      <c r="I89" s="20"/>
      <c r="J89" s="20"/>
      <c r="K89" s="20"/>
      <c r="L89" s="20"/>
      <c r="M89" s="20"/>
      <c r="N89" s="20"/>
      <c r="O89" s="120"/>
      <c r="P89" s="123"/>
    </row>
    <row r="90" spans="1:16" s="122" customFormat="1" ht="24.75" customHeight="1">
      <c r="A90" s="713"/>
      <c r="B90" s="714"/>
      <c r="C90" s="714"/>
      <c r="D90" s="714"/>
      <c r="E90" s="714"/>
      <c r="F90" s="714"/>
      <c r="G90" s="714"/>
      <c r="H90" s="714"/>
      <c r="I90" s="714"/>
      <c r="J90" s="714"/>
      <c r="K90" s="714"/>
      <c r="L90" s="714"/>
      <c r="M90" s="714"/>
      <c r="N90" s="312"/>
      <c r="O90" s="120"/>
      <c r="P90" s="123"/>
    </row>
    <row r="91" spans="1:16" s="122" customFormat="1" ht="0.75" customHeight="1">
      <c r="A91" s="119"/>
      <c r="B91" s="121"/>
      <c r="C91" s="121"/>
      <c r="D91" s="121"/>
      <c r="E91" s="121"/>
      <c r="F91" s="121"/>
      <c r="G91" s="121"/>
      <c r="H91" s="121"/>
      <c r="I91" s="121"/>
      <c r="J91" s="121"/>
      <c r="K91" s="121"/>
      <c r="L91" s="121"/>
      <c r="M91" s="121"/>
      <c r="N91" s="121"/>
      <c r="O91" s="120" t="s">
        <v>73</v>
      </c>
      <c r="P91" s="123"/>
    </row>
    <row r="92" spans="1:16" s="122" customFormat="1" ht="0.75" customHeight="1">
      <c r="A92" s="119"/>
      <c r="B92" s="121"/>
      <c r="C92" s="121"/>
      <c r="D92" s="121"/>
      <c r="E92" s="121"/>
      <c r="F92" s="121"/>
      <c r="G92" s="121"/>
      <c r="H92" s="121"/>
      <c r="I92" s="121"/>
      <c r="J92" s="121"/>
      <c r="K92" s="121"/>
      <c r="L92" s="121"/>
      <c r="M92" s="121"/>
      <c r="N92" s="121"/>
      <c r="O92" s="120" t="s">
        <v>73</v>
      </c>
      <c r="P92" s="123"/>
    </row>
    <row r="93" spans="1:16" s="122" customFormat="1" ht="0.75" customHeight="1">
      <c r="A93" s="119"/>
      <c r="B93" s="121"/>
      <c r="C93" s="121"/>
      <c r="D93" s="121"/>
      <c r="E93" s="121"/>
      <c r="F93" s="121"/>
      <c r="G93" s="121"/>
      <c r="H93" s="121"/>
      <c r="I93" s="121"/>
      <c r="J93" s="121"/>
      <c r="K93" s="121"/>
      <c r="L93" s="121"/>
      <c r="M93" s="121"/>
      <c r="N93" s="121"/>
      <c r="O93" s="120" t="s">
        <v>73</v>
      </c>
      <c r="P93" s="123"/>
    </row>
    <row r="94" spans="1:16" s="122" customFormat="1" ht="0.75" customHeight="1">
      <c r="A94" s="119"/>
      <c r="B94" s="121"/>
      <c r="C94" s="121"/>
      <c r="D94" s="121"/>
      <c r="E94" s="121"/>
      <c r="F94" s="121"/>
      <c r="G94" s="121"/>
      <c r="H94" s="121"/>
      <c r="I94" s="121"/>
      <c r="J94" s="121"/>
      <c r="K94" s="121"/>
      <c r="L94" s="121"/>
      <c r="M94" s="121"/>
      <c r="N94" s="121"/>
      <c r="O94" s="120" t="s">
        <v>73</v>
      </c>
      <c r="P94" s="123"/>
    </row>
    <row r="95" spans="1:16" s="122" customFormat="1" ht="0.75" customHeight="1">
      <c r="A95" s="119"/>
      <c r="B95" s="121"/>
      <c r="C95" s="121"/>
      <c r="D95" s="121"/>
      <c r="E95" s="121"/>
      <c r="F95" s="121"/>
      <c r="G95" s="121"/>
      <c r="H95" s="121"/>
      <c r="I95" s="121"/>
      <c r="J95" s="121"/>
      <c r="K95" s="121"/>
      <c r="L95" s="121"/>
      <c r="M95" s="121"/>
      <c r="N95" s="121"/>
      <c r="O95" s="120" t="s">
        <v>73</v>
      </c>
      <c r="P95" s="123"/>
    </row>
    <row r="96" spans="1:16" s="122" customFormat="1" ht="0.75" customHeight="1">
      <c r="A96" s="119"/>
      <c r="B96" s="121"/>
      <c r="C96" s="121"/>
      <c r="D96" s="121"/>
      <c r="E96" s="121"/>
      <c r="F96" s="121"/>
      <c r="G96" s="121"/>
      <c r="H96" s="121"/>
      <c r="I96" s="121"/>
      <c r="J96" s="121"/>
      <c r="K96" s="121"/>
      <c r="L96" s="121"/>
      <c r="M96" s="121"/>
      <c r="N96" s="121"/>
      <c r="O96" s="120" t="s">
        <v>73</v>
      </c>
      <c r="P96" s="123"/>
    </row>
    <row r="97" spans="1:16" s="122" customFormat="1" ht="0.75" customHeight="1">
      <c r="A97" s="119"/>
      <c r="B97" s="121"/>
      <c r="C97" s="121"/>
      <c r="D97" s="121"/>
      <c r="E97" s="121"/>
      <c r="F97" s="121"/>
      <c r="G97" s="121"/>
      <c r="H97" s="121"/>
      <c r="I97" s="121"/>
      <c r="J97" s="121"/>
      <c r="K97" s="121"/>
      <c r="L97" s="121"/>
      <c r="M97" s="121"/>
      <c r="N97" s="121"/>
      <c r="O97" s="120" t="s">
        <v>73</v>
      </c>
      <c r="P97" s="123"/>
    </row>
    <row r="98" spans="1:16" s="122" customFormat="1" ht="0.75" customHeight="1">
      <c r="A98" s="119"/>
      <c r="B98" s="121"/>
      <c r="C98" s="121"/>
      <c r="D98" s="121"/>
      <c r="E98" s="121"/>
      <c r="F98" s="121"/>
      <c r="G98" s="121"/>
      <c r="H98" s="121"/>
      <c r="I98" s="121"/>
      <c r="J98" s="121"/>
      <c r="K98" s="121"/>
      <c r="L98" s="121"/>
      <c r="M98" s="121"/>
      <c r="N98" s="121"/>
      <c r="O98" s="120" t="s">
        <v>73</v>
      </c>
      <c r="P98" s="123"/>
    </row>
    <row r="99" spans="1:16" s="122" customFormat="1" ht="0.75" customHeight="1">
      <c r="A99" s="119"/>
      <c r="B99" s="121"/>
      <c r="C99" s="121"/>
      <c r="D99" s="121"/>
      <c r="E99" s="121"/>
      <c r="F99" s="121"/>
      <c r="G99" s="121"/>
      <c r="H99" s="121"/>
      <c r="I99" s="121"/>
      <c r="J99" s="121"/>
      <c r="K99" s="121"/>
      <c r="L99" s="121"/>
      <c r="M99" s="121"/>
      <c r="N99" s="121"/>
      <c r="O99" s="120" t="s">
        <v>73</v>
      </c>
      <c r="P99" s="123"/>
    </row>
    <row r="100" spans="1:16" s="122" customFormat="1" ht="0.75" customHeight="1">
      <c r="A100" s="119"/>
      <c r="B100" s="121"/>
      <c r="C100" s="121"/>
      <c r="D100" s="121"/>
      <c r="E100" s="121"/>
      <c r="F100" s="121"/>
      <c r="G100" s="121"/>
      <c r="H100" s="121"/>
      <c r="I100" s="121"/>
      <c r="J100" s="121"/>
      <c r="K100" s="121"/>
      <c r="L100" s="121"/>
      <c r="M100" s="121"/>
      <c r="N100" s="121"/>
      <c r="O100" s="120" t="s">
        <v>73</v>
      </c>
      <c r="P100" s="123"/>
    </row>
    <row r="101" spans="1:16" s="122" customFormat="1" ht="0.75" customHeight="1">
      <c r="A101" s="119"/>
      <c r="B101" s="121"/>
      <c r="C101" s="121"/>
      <c r="D101" s="121"/>
      <c r="E101" s="121"/>
      <c r="F101" s="121"/>
      <c r="G101" s="121"/>
      <c r="H101" s="121"/>
      <c r="I101" s="121"/>
      <c r="J101" s="121"/>
      <c r="K101" s="121"/>
      <c r="L101" s="121"/>
      <c r="M101" s="121"/>
      <c r="N101" s="121"/>
      <c r="O101" s="120" t="s">
        <v>73</v>
      </c>
      <c r="P101" s="123"/>
    </row>
    <row r="102" spans="1:16" s="122" customFormat="1" ht="0.75" customHeight="1">
      <c r="A102" s="119"/>
      <c r="B102" s="121"/>
      <c r="C102" s="121"/>
      <c r="D102" s="121"/>
      <c r="E102" s="121"/>
      <c r="F102" s="121"/>
      <c r="G102" s="121"/>
      <c r="H102" s="121"/>
      <c r="I102" s="121"/>
      <c r="J102" s="121"/>
      <c r="K102" s="121"/>
      <c r="L102" s="121"/>
      <c r="M102" s="121"/>
      <c r="N102" s="121"/>
      <c r="O102" s="120" t="s">
        <v>73</v>
      </c>
      <c r="P102" s="123"/>
    </row>
    <row r="103" spans="1:16" s="122" customFormat="1" ht="0.75" customHeight="1">
      <c r="A103" s="119"/>
      <c r="B103" s="121"/>
      <c r="C103" s="121"/>
      <c r="D103" s="121"/>
      <c r="E103" s="121"/>
      <c r="F103" s="121"/>
      <c r="G103" s="121"/>
      <c r="H103" s="121"/>
      <c r="I103" s="121"/>
      <c r="J103" s="121"/>
      <c r="K103" s="121"/>
      <c r="L103" s="121"/>
      <c r="M103" s="121"/>
      <c r="N103" s="121"/>
      <c r="O103" s="120" t="s">
        <v>73</v>
      </c>
      <c r="P103" s="123"/>
    </row>
    <row r="104" spans="1:16" s="122" customFormat="1" ht="0.75" customHeight="1">
      <c r="A104" s="119"/>
      <c r="B104" s="121"/>
      <c r="C104" s="121"/>
      <c r="D104" s="121"/>
      <c r="E104" s="121"/>
      <c r="F104" s="121"/>
      <c r="G104" s="121"/>
      <c r="H104" s="121"/>
      <c r="I104" s="121"/>
      <c r="J104" s="121"/>
      <c r="K104" s="121"/>
      <c r="L104" s="121"/>
      <c r="M104" s="121"/>
      <c r="N104" s="121"/>
      <c r="O104" s="120" t="s">
        <v>73</v>
      </c>
      <c r="P104" s="123"/>
    </row>
    <row r="105" spans="1:16" s="122" customFormat="1">
      <c r="A105" s="720"/>
      <c r="B105" s="721"/>
      <c r="C105" s="721"/>
      <c r="D105" s="721"/>
      <c r="E105" s="721"/>
      <c r="F105" s="721"/>
      <c r="G105" s="721"/>
      <c r="H105" s="721"/>
      <c r="I105" s="721"/>
      <c r="J105" s="721"/>
      <c r="K105" s="721"/>
      <c r="L105" s="721"/>
      <c r="M105" s="721"/>
      <c r="N105" s="313"/>
      <c r="O105" s="120" t="s">
        <v>73</v>
      </c>
      <c r="P105" s="123"/>
    </row>
    <row r="106" spans="1:16" s="122" customFormat="1">
      <c r="A106" s="715"/>
      <c r="B106" s="716"/>
      <c r="C106" s="716"/>
      <c r="D106" s="716"/>
      <c r="E106" s="716"/>
      <c r="F106" s="716"/>
      <c r="G106" s="716"/>
      <c r="H106" s="716"/>
      <c r="I106" s="716"/>
      <c r="J106" s="716"/>
      <c r="K106" s="716"/>
      <c r="L106" s="716"/>
      <c r="M106" s="126"/>
      <c r="N106" s="126"/>
      <c r="O106" s="120" t="s">
        <v>16</v>
      </c>
      <c r="P106" s="123"/>
    </row>
    <row r="107" spans="1:16" s="122" customFormat="1" ht="12.75" customHeight="1">
      <c r="A107" s="123"/>
      <c r="B107" s="123"/>
      <c r="C107" s="123"/>
      <c r="D107" s="123"/>
      <c r="E107" s="123"/>
      <c r="F107" s="123"/>
      <c r="G107" s="123"/>
      <c r="H107" s="123"/>
      <c r="I107" s="123"/>
      <c r="J107" s="123"/>
      <c r="K107" s="123"/>
      <c r="L107" s="123"/>
      <c r="M107" s="123"/>
      <c r="N107" s="123"/>
      <c r="O107" s="127"/>
      <c r="P107" s="123"/>
    </row>
    <row r="108" spans="1:16" s="122" customFormat="1" ht="14.25" customHeight="1">
      <c r="A108" s="713"/>
      <c r="B108" s="628"/>
      <c r="C108" s="628"/>
      <c r="D108" s="628"/>
      <c r="E108" s="628"/>
      <c r="F108" s="628"/>
      <c r="G108" s="628"/>
      <c r="H108" s="628"/>
      <c r="I108" s="628"/>
      <c r="J108" s="628"/>
      <c r="K108" s="628"/>
      <c r="L108" s="628"/>
      <c r="M108" s="628"/>
      <c r="N108" s="20"/>
      <c r="O108" s="127"/>
      <c r="P108" s="123"/>
    </row>
  </sheetData>
  <mergeCells count="46">
    <mergeCell ref="A1:M1"/>
    <mergeCell ref="A66:M66"/>
    <mergeCell ref="A60:M60"/>
    <mergeCell ref="A62:M62"/>
    <mergeCell ref="A52:L52"/>
    <mergeCell ref="A56:L56"/>
    <mergeCell ref="A54:M54"/>
    <mergeCell ref="A3:M3"/>
    <mergeCell ref="A5:M5"/>
    <mergeCell ref="A58:M58"/>
    <mergeCell ref="E33:E34"/>
    <mergeCell ref="G33:G34"/>
    <mergeCell ref="A4:M4"/>
    <mergeCell ref="A64:M64"/>
    <mergeCell ref="A22:M22"/>
    <mergeCell ref="K33:K34"/>
    <mergeCell ref="A76:M76"/>
    <mergeCell ref="A74:M74"/>
    <mergeCell ref="A68:M68"/>
    <mergeCell ref="A70:M70"/>
    <mergeCell ref="A71:M71"/>
    <mergeCell ref="A72:M72"/>
    <mergeCell ref="I33:I34"/>
    <mergeCell ref="A27:M27"/>
    <mergeCell ref="A28:J28"/>
    <mergeCell ref="A26:J26"/>
    <mergeCell ref="A25:J25"/>
    <mergeCell ref="A88:M88"/>
    <mergeCell ref="A90:M90"/>
    <mergeCell ref="A105:M105"/>
    <mergeCell ref="A106:L106"/>
    <mergeCell ref="A108:M108"/>
    <mergeCell ref="A84:M84"/>
    <mergeCell ref="A86:M86"/>
    <mergeCell ref="A82:M82"/>
    <mergeCell ref="A78:M78"/>
    <mergeCell ref="A80:M80"/>
    <mergeCell ref="A17:M17"/>
    <mergeCell ref="A16:M16"/>
    <mergeCell ref="A21:J21"/>
    <mergeCell ref="A10:J10"/>
    <mergeCell ref="A14:J14"/>
    <mergeCell ref="A11:N11"/>
    <mergeCell ref="A13:N13"/>
    <mergeCell ref="A12:N12"/>
    <mergeCell ref="A15:L15"/>
  </mergeCells>
  <phoneticPr fontId="0" type="noConversion"/>
  <pageMargins left="0.5" right="0.5" top="0.5" bottom="0.25" header="0.5" footer="0.5"/>
  <pageSetup scale="46" orientation="landscape" r:id="rId1"/>
  <headerFooter scaleWithDoc="0" alignWithMargins="0">
    <oddFooter>&amp;C&amp;"Times New Roman,Regular"&amp;10Exhibit E - Justification for Base Adjustments</oddFooter>
  </headerFooter>
  <rowBreaks count="2" manualBreakCount="2">
    <brk id="32" max="13" man="1"/>
    <brk id="47" max="13" man="1"/>
  </rowBreaks>
  <colBreaks count="1" manualBreakCount="1">
    <brk id="14" max="22" man="1"/>
  </colBreaks>
</worksheet>
</file>

<file path=xl/worksheets/sheet5.xml><?xml version="1.0" encoding="utf-8"?>
<worksheet xmlns="http://schemas.openxmlformats.org/spreadsheetml/2006/main" xmlns:r="http://schemas.openxmlformats.org/officeDocument/2006/relationships">
  <sheetPr codeName="Sheet11">
    <pageSetUpPr fitToPage="1"/>
  </sheetPr>
  <dimension ref="A1:W44"/>
  <sheetViews>
    <sheetView showGridLines="0" showOutlineSymbols="0" view="pageBreakPreview" zoomScale="64" zoomScaleNormal="75" zoomScaleSheetLayoutView="64" workbookViewId="0">
      <selection activeCell="R48" sqref="R48"/>
    </sheetView>
  </sheetViews>
  <sheetFormatPr defaultColWidth="8.88671875" defaultRowHeight="15.75"/>
  <cols>
    <col min="1" max="1" width="3.77734375" style="11" customWidth="1"/>
    <col min="2" max="2" width="23.88671875" style="11" customWidth="1"/>
    <col min="3" max="3" width="5.6640625" style="11" customWidth="1"/>
    <col min="4" max="4" width="6.77734375" style="11" customWidth="1"/>
    <col min="5" max="5" width="11.5546875" style="11" customWidth="1"/>
    <col min="6" max="6" width="5.77734375" style="11" customWidth="1"/>
    <col min="7" max="7" width="5.6640625" style="11" customWidth="1"/>
    <col min="8" max="8" width="7.77734375" style="11" customWidth="1"/>
    <col min="9" max="10" width="5.6640625" style="11" customWidth="1"/>
    <col min="11" max="11" width="7.77734375" style="11" customWidth="1"/>
    <col min="12" max="12" width="5.5546875" style="11" customWidth="1"/>
    <col min="13" max="13" width="5.6640625" style="11" customWidth="1"/>
    <col min="14" max="14" width="7.77734375" style="11" customWidth="1"/>
    <col min="15" max="16" width="5.6640625" style="11" customWidth="1"/>
    <col min="17" max="17" width="11.21875" style="11" customWidth="1"/>
    <col min="18" max="18" width="5.6640625" style="11" customWidth="1"/>
    <col min="19" max="19" width="6.77734375" style="11" customWidth="1"/>
    <col min="20" max="20" width="12.44140625" style="11" customWidth="1"/>
    <col min="21" max="21" width="2.33203125" style="94" customWidth="1"/>
    <col min="22" max="16384" width="8.88671875" style="11"/>
  </cols>
  <sheetData>
    <row r="1" spans="1:22">
      <c r="A1" s="753" t="s">
        <v>172</v>
      </c>
      <c r="B1" s="754"/>
      <c r="C1" s="754"/>
      <c r="D1" s="754"/>
      <c r="E1" s="754"/>
      <c r="F1" s="754"/>
      <c r="G1" s="754"/>
      <c r="H1" s="754"/>
      <c r="I1" s="754"/>
      <c r="J1" s="754"/>
      <c r="K1" s="754"/>
      <c r="L1" s="754"/>
      <c r="M1" s="754"/>
      <c r="N1" s="754"/>
      <c r="O1" s="754"/>
      <c r="P1" s="754"/>
      <c r="Q1" s="754"/>
      <c r="R1" s="754"/>
      <c r="S1" s="754"/>
      <c r="T1" s="754"/>
      <c r="U1" s="320" t="s">
        <v>73</v>
      </c>
      <c r="V1" s="8"/>
    </row>
    <row r="2" spans="1:22">
      <c r="A2" s="9"/>
      <c r="B2" s="9"/>
      <c r="C2" s="9"/>
      <c r="D2" s="9"/>
      <c r="E2" s="9"/>
      <c r="F2" s="9"/>
      <c r="G2" s="9"/>
      <c r="H2" s="9"/>
      <c r="I2" s="9"/>
      <c r="J2" s="9"/>
      <c r="K2" s="9"/>
      <c r="L2" s="9"/>
      <c r="M2" s="9"/>
      <c r="N2" s="9"/>
      <c r="O2" s="9"/>
      <c r="P2" s="9"/>
      <c r="Q2" s="9"/>
      <c r="R2" s="9"/>
      <c r="S2" s="9"/>
      <c r="T2" s="9"/>
      <c r="U2" s="320" t="s">
        <v>73</v>
      </c>
      <c r="V2" s="8"/>
    </row>
    <row r="3" spans="1:22">
      <c r="A3" s="755" t="s">
        <v>145</v>
      </c>
      <c r="B3" s="756"/>
      <c r="C3" s="756"/>
      <c r="D3" s="756"/>
      <c r="E3" s="756"/>
      <c r="F3" s="756"/>
      <c r="G3" s="756"/>
      <c r="H3" s="756"/>
      <c r="I3" s="756"/>
      <c r="J3" s="756"/>
      <c r="K3" s="756"/>
      <c r="L3" s="756"/>
      <c r="M3" s="756"/>
      <c r="N3" s="756"/>
      <c r="O3" s="756"/>
      <c r="P3" s="756"/>
      <c r="Q3" s="756"/>
      <c r="R3" s="756"/>
      <c r="S3" s="756"/>
      <c r="T3" s="756"/>
      <c r="U3" s="320" t="s">
        <v>73</v>
      </c>
      <c r="V3" s="8"/>
    </row>
    <row r="4" spans="1:22">
      <c r="A4" s="750" t="str">
        <f>+'B. Summary of Requirements '!A4</f>
        <v>Federal Prison System</v>
      </c>
      <c r="B4" s="751"/>
      <c r="C4" s="751"/>
      <c r="D4" s="751"/>
      <c r="E4" s="751"/>
      <c r="F4" s="751"/>
      <c r="G4" s="751"/>
      <c r="H4" s="751"/>
      <c r="I4" s="751"/>
      <c r="J4" s="751"/>
      <c r="K4" s="751"/>
      <c r="L4" s="751"/>
      <c r="M4" s="751"/>
      <c r="N4" s="751"/>
      <c r="O4" s="751"/>
      <c r="P4" s="751"/>
      <c r="Q4" s="751"/>
      <c r="R4" s="751"/>
      <c r="S4" s="751"/>
      <c r="T4" s="751"/>
      <c r="U4" s="320" t="s">
        <v>73</v>
      </c>
      <c r="V4" s="8"/>
    </row>
    <row r="5" spans="1:22">
      <c r="A5" s="750" t="str">
        <f>+'B. Summary of Requirements '!A5</f>
        <v>Buildings and Facilities</v>
      </c>
      <c r="B5" s="756"/>
      <c r="C5" s="756"/>
      <c r="D5" s="756"/>
      <c r="E5" s="756"/>
      <c r="F5" s="756"/>
      <c r="G5" s="756"/>
      <c r="H5" s="756"/>
      <c r="I5" s="756"/>
      <c r="J5" s="756"/>
      <c r="K5" s="756"/>
      <c r="L5" s="756"/>
      <c r="M5" s="756"/>
      <c r="N5" s="756"/>
      <c r="O5" s="756"/>
      <c r="P5" s="756"/>
      <c r="Q5" s="756"/>
      <c r="R5" s="756"/>
      <c r="S5" s="756"/>
      <c r="T5" s="756"/>
      <c r="U5" s="320" t="s">
        <v>73</v>
      </c>
      <c r="V5" s="8"/>
    </row>
    <row r="6" spans="1:22">
      <c r="A6" s="750" t="s">
        <v>56</v>
      </c>
      <c r="B6" s="751"/>
      <c r="C6" s="751"/>
      <c r="D6" s="751"/>
      <c r="E6" s="751"/>
      <c r="F6" s="751"/>
      <c r="G6" s="751"/>
      <c r="H6" s="751"/>
      <c r="I6" s="751"/>
      <c r="J6" s="751"/>
      <c r="K6" s="751"/>
      <c r="L6" s="751"/>
      <c r="M6" s="751"/>
      <c r="N6" s="751"/>
      <c r="O6" s="751"/>
      <c r="P6" s="751"/>
      <c r="Q6" s="751"/>
      <c r="R6" s="751"/>
      <c r="S6" s="751"/>
      <c r="T6" s="751"/>
      <c r="U6" s="320" t="s">
        <v>73</v>
      </c>
      <c r="V6" s="8"/>
    </row>
    <row r="7" spans="1:22">
      <c r="A7" s="9"/>
      <c r="B7" s="9"/>
      <c r="C7" s="9"/>
      <c r="D7" s="9"/>
      <c r="E7" s="9"/>
      <c r="F7" s="10"/>
      <c r="G7" s="10"/>
      <c r="H7" s="10"/>
      <c r="I7" s="10"/>
      <c r="J7" s="10"/>
      <c r="K7" s="10"/>
      <c r="L7" s="10"/>
      <c r="M7" s="10"/>
      <c r="N7" s="10"/>
      <c r="O7" s="9"/>
      <c r="P7" s="9"/>
      <c r="Q7" s="9"/>
      <c r="R7" s="9"/>
      <c r="S7" s="9"/>
      <c r="T7" s="9"/>
      <c r="U7" s="320" t="s">
        <v>73</v>
      </c>
      <c r="V7" s="8"/>
    </row>
    <row r="8" spans="1:22">
      <c r="A8" s="9"/>
      <c r="B8" s="9"/>
      <c r="C8" s="10"/>
      <c r="D8" s="10"/>
      <c r="E8" s="10"/>
      <c r="F8" s="10"/>
      <c r="G8" s="10"/>
      <c r="H8" s="10"/>
      <c r="I8" s="10"/>
      <c r="J8" s="10"/>
      <c r="K8" s="10"/>
      <c r="L8" s="10"/>
      <c r="M8" s="10"/>
      <c r="N8" s="10"/>
      <c r="O8" s="9"/>
      <c r="P8" s="9"/>
      <c r="Q8" s="9"/>
      <c r="R8" s="9"/>
      <c r="S8" s="10"/>
      <c r="T8" s="10"/>
      <c r="U8" s="320" t="s">
        <v>73</v>
      </c>
      <c r="V8" s="8"/>
    </row>
    <row r="9" spans="1:22">
      <c r="A9" s="212"/>
      <c r="B9" s="30"/>
      <c r="C9" s="763" t="s">
        <v>173</v>
      </c>
      <c r="D9" s="764"/>
      <c r="E9" s="765"/>
      <c r="F9" s="757" t="s">
        <v>60</v>
      </c>
      <c r="G9" s="758"/>
      <c r="H9" s="759"/>
      <c r="I9" s="757" t="s">
        <v>61</v>
      </c>
      <c r="J9" s="758"/>
      <c r="K9" s="759"/>
      <c r="L9" s="763" t="s">
        <v>14</v>
      </c>
      <c r="M9" s="764"/>
      <c r="N9" s="765"/>
      <c r="O9" s="763" t="s">
        <v>15</v>
      </c>
      <c r="P9" s="764"/>
      <c r="Q9" s="765"/>
      <c r="R9" s="763" t="s">
        <v>146</v>
      </c>
      <c r="S9" s="764"/>
      <c r="T9" s="765"/>
      <c r="U9" s="320" t="s">
        <v>73</v>
      </c>
      <c r="V9" s="8"/>
    </row>
    <row r="10" spans="1:22">
      <c r="A10" s="213"/>
      <c r="B10" s="75"/>
      <c r="C10" s="766"/>
      <c r="D10" s="767"/>
      <c r="E10" s="768"/>
      <c r="F10" s="760"/>
      <c r="G10" s="761"/>
      <c r="H10" s="762"/>
      <c r="I10" s="760"/>
      <c r="J10" s="761"/>
      <c r="K10" s="762"/>
      <c r="L10" s="766"/>
      <c r="M10" s="767"/>
      <c r="N10" s="768"/>
      <c r="O10" s="766"/>
      <c r="P10" s="767"/>
      <c r="Q10" s="768"/>
      <c r="R10" s="766"/>
      <c r="S10" s="767"/>
      <c r="T10" s="768"/>
      <c r="U10" s="320" t="s">
        <v>73</v>
      </c>
      <c r="V10" s="8"/>
    </row>
    <row r="11" spans="1:22" ht="3.6" customHeight="1">
      <c r="A11" s="213"/>
      <c r="B11" s="9"/>
      <c r="C11" s="213"/>
      <c r="D11" s="9"/>
      <c r="E11" s="9"/>
      <c r="F11" s="213"/>
      <c r="G11" s="9"/>
      <c r="H11" s="9"/>
      <c r="I11" s="213"/>
      <c r="J11" s="9"/>
      <c r="K11" s="9"/>
      <c r="L11" s="213"/>
      <c r="M11" s="9"/>
      <c r="N11" s="9"/>
      <c r="O11" s="213"/>
      <c r="P11" s="9"/>
      <c r="Q11" s="9"/>
      <c r="R11" s="213"/>
      <c r="S11" s="9"/>
      <c r="T11" s="29"/>
      <c r="U11" s="320" t="s">
        <v>73</v>
      </c>
      <c r="V11" s="8"/>
    </row>
    <row r="12" spans="1:22" ht="16.5" thickBot="1">
      <c r="A12" s="214" t="s">
        <v>24</v>
      </c>
      <c r="B12" s="33"/>
      <c r="C12" s="215" t="s">
        <v>63</v>
      </c>
      <c r="D12" s="216" t="s">
        <v>26</v>
      </c>
      <c r="E12" s="216" t="s">
        <v>65</v>
      </c>
      <c r="F12" s="215" t="s">
        <v>63</v>
      </c>
      <c r="G12" s="216" t="s">
        <v>26</v>
      </c>
      <c r="H12" s="216" t="s">
        <v>65</v>
      </c>
      <c r="I12" s="215" t="s">
        <v>63</v>
      </c>
      <c r="J12" s="216" t="s">
        <v>26</v>
      </c>
      <c r="K12" s="216" t="s">
        <v>65</v>
      </c>
      <c r="L12" s="215" t="s">
        <v>63</v>
      </c>
      <c r="M12" s="216" t="s">
        <v>26</v>
      </c>
      <c r="N12" s="216" t="s">
        <v>65</v>
      </c>
      <c r="O12" s="215" t="s">
        <v>63</v>
      </c>
      <c r="P12" s="216" t="s">
        <v>26</v>
      </c>
      <c r="Q12" s="216" t="s">
        <v>65</v>
      </c>
      <c r="R12" s="215" t="s">
        <v>63</v>
      </c>
      <c r="S12" s="216" t="s">
        <v>26</v>
      </c>
      <c r="T12" s="34" t="s">
        <v>65</v>
      </c>
      <c r="U12" s="320" t="s">
        <v>73</v>
      </c>
      <c r="V12" s="8"/>
    </row>
    <row r="13" spans="1:22">
      <c r="A13" s="769"/>
      <c r="B13" s="770"/>
      <c r="C13" s="205"/>
      <c r="D13" s="206"/>
      <c r="E13" s="206"/>
      <c r="F13" s="205"/>
      <c r="G13" s="206"/>
      <c r="H13" s="206"/>
      <c r="I13" s="205"/>
      <c r="J13" s="206"/>
      <c r="K13" s="206"/>
      <c r="L13" s="205"/>
      <c r="M13" s="206"/>
      <c r="N13" s="206"/>
      <c r="O13" s="205"/>
      <c r="P13" s="206"/>
      <c r="Q13" s="206"/>
      <c r="R13" s="205"/>
      <c r="S13" s="206"/>
      <c r="T13" s="104"/>
      <c r="U13" s="320" t="s">
        <v>73</v>
      </c>
      <c r="V13" s="8"/>
    </row>
    <row r="14" spans="1:22">
      <c r="A14" s="771" t="s">
        <v>0</v>
      </c>
      <c r="B14" s="772"/>
      <c r="C14" s="205">
        <v>143</v>
      </c>
      <c r="D14" s="206">
        <v>125</v>
      </c>
      <c r="E14" s="206">
        <v>25386</v>
      </c>
      <c r="F14" s="205">
        <v>0</v>
      </c>
      <c r="G14" s="206">
        <v>0</v>
      </c>
      <c r="H14" s="206">
        <v>0</v>
      </c>
      <c r="I14" s="205">
        <v>0</v>
      </c>
      <c r="J14" s="206">
        <v>0</v>
      </c>
      <c r="K14" s="206">
        <v>0</v>
      </c>
      <c r="L14" s="205">
        <v>0</v>
      </c>
      <c r="M14" s="206">
        <v>0</v>
      </c>
      <c r="N14" s="206">
        <v>0</v>
      </c>
      <c r="O14" s="205">
        <v>0</v>
      </c>
      <c r="P14" s="206">
        <v>0</v>
      </c>
      <c r="Q14" s="206">
        <v>240793</v>
      </c>
      <c r="R14" s="205">
        <f t="shared" ref="R14:T16" si="0">C14+F14+I14+L14+O14</f>
        <v>143</v>
      </c>
      <c r="S14" s="206">
        <f t="shared" si="0"/>
        <v>125</v>
      </c>
      <c r="T14" s="104">
        <f t="shared" si="0"/>
        <v>266179</v>
      </c>
      <c r="U14" s="320" t="s">
        <v>73</v>
      </c>
      <c r="V14" s="8"/>
    </row>
    <row r="15" spans="1:22">
      <c r="A15" s="771"/>
      <c r="B15" s="772"/>
      <c r="C15" s="205"/>
      <c r="D15" s="206"/>
      <c r="E15" s="206"/>
      <c r="F15" s="205"/>
      <c r="G15" s="206"/>
      <c r="H15" s="206"/>
      <c r="I15" s="205"/>
      <c r="J15" s="206"/>
      <c r="K15" s="206"/>
      <c r="L15" s="205"/>
      <c r="M15" s="206"/>
      <c r="N15" s="206"/>
      <c r="O15" s="205"/>
      <c r="P15" s="206"/>
      <c r="Q15" s="206"/>
      <c r="R15" s="205"/>
      <c r="S15" s="206"/>
      <c r="T15" s="104"/>
      <c r="U15" s="320" t="s">
        <v>73</v>
      </c>
      <c r="V15" s="8"/>
    </row>
    <row r="16" spans="1:22">
      <c r="A16" s="217" t="s">
        <v>1</v>
      </c>
      <c r="B16" s="218"/>
      <c r="C16" s="219">
        <v>141</v>
      </c>
      <c r="D16" s="220">
        <v>143</v>
      </c>
      <c r="E16" s="220">
        <v>73769</v>
      </c>
      <c r="F16" s="219">
        <v>0</v>
      </c>
      <c r="G16" s="220">
        <v>0</v>
      </c>
      <c r="H16" s="220">
        <v>0</v>
      </c>
      <c r="I16" s="219">
        <v>0</v>
      </c>
      <c r="J16" s="220">
        <v>0</v>
      </c>
      <c r="K16" s="220">
        <v>0</v>
      </c>
      <c r="L16" s="219">
        <v>0</v>
      </c>
      <c r="M16" s="220">
        <v>0</v>
      </c>
      <c r="N16" s="220">
        <v>0</v>
      </c>
      <c r="O16" s="219">
        <v>0</v>
      </c>
      <c r="P16" s="220">
        <v>0</v>
      </c>
      <c r="Q16" s="220">
        <v>28714</v>
      </c>
      <c r="R16" s="219">
        <f t="shared" si="0"/>
        <v>141</v>
      </c>
      <c r="S16" s="220">
        <f t="shared" si="0"/>
        <v>143</v>
      </c>
      <c r="T16" s="221">
        <f t="shared" si="0"/>
        <v>102483</v>
      </c>
      <c r="U16" s="320" t="s">
        <v>73</v>
      </c>
      <c r="V16" s="8"/>
    </row>
    <row r="17" spans="1:23" ht="9" customHeight="1">
      <c r="A17" s="213"/>
      <c r="B17" s="9" t="s">
        <v>64</v>
      </c>
      <c r="C17" s="213"/>
      <c r="D17" s="75"/>
      <c r="E17" s="75"/>
      <c r="F17" s="213"/>
      <c r="G17" s="75"/>
      <c r="H17" s="75"/>
      <c r="I17" s="213"/>
      <c r="J17" s="75"/>
      <c r="K17" s="75"/>
      <c r="L17" s="213"/>
      <c r="M17" s="75"/>
      <c r="N17" s="75"/>
      <c r="O17" s="213"/>
      <c r="P17" s="75"/>
      <c r="Q17" s="75"/>
      <c r="R17" s="213"/>
      <c r="S17" s="75"/>
      <c r="T17" s="29"/>
      <c r="U17" s="320" t="s">
        <v>73</v>
      </c>
      <c r="V17" s="8"/>
    </row>
    <row r="18" spans="1:23">
      <c r="A18" s="773" t="s">
        <v>71</v>
      </c>
      <c r="B18" s="774"/>
      <c r="C18" s="208">
        <f t="shared" ref="C18:I18" si="1">SUM(C13:C16)</f>
        <v>284</v>
      </c>
      <c r="D18" s="209">
        <f t="shared" si="1"/>
        <v>268</v>
      </c>
      <c r="E18" s="207">
        <f t="shared" si="1"/>
        <v>99155</v>
      </c>
      <c r="F18" s="208">
        <f t="shared" si="1"/>
        <v>0</v>
      </c>
      <c r="G18" s="209">
        <f t="shared" si="1"/>
        <v>0</v>
      </c>
      <c r="H18" s="210">
        <f t="shared" si="1"/>
        <v>0</v>
      </c>
      <c r="I18" s="208">
        <f t="shared" si="1"/>
        <v>0</v>
      </c>
      <c r="J18" s="209">
        <f>SUM(J13:J16)</f>
        <v>0</v>
      </c>
      <c r="K18" s="207">
        <f t="shared" ref="K18:S18" si="2">SUM(K13:K16)</f>
        <v>0</v>
      </c>
      <c r="L18" s="208">
        <f t="shared" si="2"/>
        <v>0</v>
      </c>
      <c r="M18" s="209">
        <f t="shared" si="2"/>
        <v>0</v>
      </c>
      <c r="N18" s="207">
        <f t="shared" si="2"/>
        <v>0</v>
      </c>
      <c r="O18" s="208">
        <f t="shared" si="2"/>
        <v>0</v>
      </c>
      <c r="P18" s="209">
        <f t="shared" si="2"/>
        <v>0</v>
      </c>
      <c r="Q18" s="207">
        <f>SUM(Q13:Q16)</f>
        <v>269507</v>
      </c>
      <c r="R18" s="208">
        <f t="shared" si="2"/>
        <v>284</v>
      </c>
      <c r="S18" s="209">
        <f t="shared" si="2"/>
        <v>268</v>
      </c>
      <c r="T18" s="210">
        <f>SUM(T13:T16)</f>
        <v>368662</v>
      </c>
      <c r="U18" s="320" t="s">
        <v>73</v>
      </c>
      <c r="V18" s="8"/>
    </row>
    <row r="19" spans="1:23">
      <c r="A19" s="9"/>
      <c r="B19" s="9"/>
      <c r="C19" s="9"/>
      <c r="D19" s="9"/>
      <c r="E19" s="9"/>
      <c r="F19" s="9"/>
      <c r="G19" s="9"/>
      <c r="H19" s="9"/>
      <c r="I19" s="9"/>
      <c r="J19" s="9"/>
      <c r="K19" s="9"/>
      <c r="L19" s="9"/>
      <c r="M19" s="9"/>
      <c r="N19" s="9"/>
      <c r="O19" s="9"/>
      <c r="P19" s="9"/>
      <c r="Q19" s="9"/>
      <c r="R19" s="9"/>
      <c r="S19" s="9"/>
      <c r="T19" s="9"/>
      <c r="U19" s="320" t="s">
        <v>73</v>
      </c>
      <c r="V19" s="8"/>
    </row>
    <row r="20" spans="1:23">
      <c r="A20" s="9"/>
      <c r="B20" s="9"/>
      <c r="C20" s="9"/>
      <c r="D20" s="9"/>
      <c r="E20" s="9"/>
      <c r="F20" s="9"/>
      <c r="G20" s="9"/>
      <c r="H20" s="9"/>
      <c r="I20" s="9"/>
      <c r="J20" s="9"/>
      <c r="K20" s="9"/>
      <c r="L20" s="9"/>
      <c r="M20" s="9"/>
      <c r="N20" s="9"/>
      <c r="O20" s="9"/>
      <c r="P20" s="9"/>
      <c r="Q20" s="9"/>
      <c r="R20" s="9"/>
      <c r="S20" s="9"/>
      <c r="T20" s="9"/>
      <c r="U20" s="320" t="s">
        <v>73</v>
      </c>
      <c r="V20" s="8"/>
    </row>
    <row r="21" spans="1:23">
      <c r="A21" s="9"/>
      <c r="B21" s="9"/>
      <c r="C21" s="9"/>
      <c r="D21" s="9"/>
      <c r="E21" s="9"/>
      <c r="F21" s="9"/>
      <c r="G21" s="9"/>
      <c r="H21" s="9"/>
      <c r="I21" s="9"/>
      <c r="J21" s="9"/>
      <c r="K21" s="9"/>
      <c r="L21" s="9"/>
      <c r="M21" s="9"/>
      <c r="N21" s="9"/>
      <c r="O21" s="9"/>
      <c r="P21" s="9"/>
      <c r="Q21" s="9"/>
      <c r="R21" s="9"/>
      <c r="S21" s="9"/>
      <c r="T21" s="9"/>
      <c r="U21" s="320" t="s">
        <v>73</v>
      </c>
      <c r="V21" s="8"/>
    </row>
    <row r="22" spans="1:23">
      <c r="A22" s="9"/>
      <c r="B22" s="9"/>
      <c r="C22" s="9"/>
      <c r="D22" s="9"/>
      <c r="E22" s="9"/>
      <c r="F22" s="9"/>
      <c r="G22" s="9"/>
      <c r="H22" s="9"/>
      <c r="I22" s="9"/>
      <c r="J22" s="9"/>
      <c r="K22" s="9"/>
      <c r="L22" s="9"/>
      <c r="M22" s="9"/>
      <c r="N22" s="9"/>
      <c r="O22" s="9"/>
      <c r="P22" s="9"/>
      <c r="Q22" s="9"/>
      <c r="R22" s="9"/>
      <c r="S22" s="9"/>
      <c r="T22" s="9"/>
      <c r="U22" s="320" t="s">
        <v>73</v>
      </c>
      <c r="V22" s="8"/>
    </row>
    <row r="23" spans="1:23">
      <c r="A23" s="9"/>
      <c r="B23" s="9"/>
      <c r="C23" s="9"/>
      <c r="D23" s="9"/>
      <c r="E23" s="9"/>
      <c r="F23" s="9"/>
      <c r="G23" s="9"/>
      <c r="H23" s="9"/>
      <c r="I23" s="9"/>
      <c r="J23" s="9"/>
      <c r="K23" s="9"/>
      <c r="L23" s="9"/>
      <c r="M23" s="9"/>
      <c r="N23" s="9"/>
      <c r="O23" s="9"/>
      <c r="P23" s="9"/>
      <c r="Q23" s="9"/>
      <c r="R23" s="9"/>
      <c r="S23" s="9"/>
      <c r="T23" s="9"/>
      <c r="U23" s="320" t="s">
        <v>73</v>
      </c>
      <c r="V23" s="8"/>
    </row>
    <row r="24" spans="1:23" ht="40.15" customHeight="1">
      <c r="A24" s="744"/>
      <c r="B24" s="744"/>
      <c r="C24" s="744"/>
      <c r="D24" s="744"/>
      <c r="E24" s="744"/>
      <c r="F24" s="744"/>
      <c r="G24" s="744"/>
      <c r="H24" s="744"/>
      <c r="I24" s="744"/>
      <c r="J24" s="744"/>
      <c r="K24" s="744"/>
      <c r="L24" s="744"/>
      <c r="M24" s="744"/>
      <c r="N24" s="744"/>
      <c r="O24" s="744"/>
      <c r="P24" s="744"/>
      <c r="Q24" s="744"/>
      <c r="R24" s="9"/>
      <c r="S24" s="9"/>
      <c r="T24" s="9"/>
      <c r="U24" s="320" t="s">
        <v>73</v>
      </c>
      <c r="V24" s="8"/>
    </row>
    <row r="25" spans="1:23" ht="14.45" customHeight="1">
      <c r="A25" s="11" t="s">
        <v>185</v>
      </c>
      <c r="B25" s="27"/>
      <c r="C25" s="27"/>
      <c r="D25" s="27"/>
      <c r="E25" s="27"/>
      <c r="F25" s="27"/>
      <c r="G25" s="27"/>
      <c r="H25" s="27"/>
      <c r="I25" s="27"/>
      <c r="J25" s="27"/>
      <c r="K25" s="27"/>
      <c r="L25" s="27"/>
      <c r="M25" s="27"/>
      <c r="N25" s="27"/>
      <c r="O25" s="27"/>
      <c r="P25" s="27"/>
      <c r="Q25" s="27"/>
      <c r="R25" s="9"/>
      <c r="S25" s="9"/>
      <c r="T25" s="9"/>
      <c r="U25" s="320" t="s">
        <v>73</v>
      </c>
      <c r="V25" s="8"/>
    </row>
    <row r="26" spans="1:23">
      <c r="A26" s="11" t="s">
        <v>140</v>
      </c>
      <c r="B26" s="9"/>
      <c r="C26" s="9"/>
      <c r="D26" s="9"/>
      <c r="E26" s="9"/>
      <c r="F26" s="9"/>
      <c r="G26" s="9"/>
      <c r="H26" s="9"/>
      <c r="I26" s="9"/>
      <c r="J26" s="9"/>
      <c r="K26" s="9"/>
      <c r="L26" s="9"/>
      <c r="M26" s="9"/>
      <c r="N26" s="9"/>
      <c r="O26" s="9"/>
      <c r="P26" s="9"/>
      <c r="Q26" s="9"/>
      <c r="R26" s="9"/>
      <c r="S26" s="9"/>
      <c r="T26" s="9"/>
      <c r="U26" s="320" t="s">
        <v>73</v>
      </c>
      <c r="V26" s="8"/>
    </row>
    <row r="27" spans="1:23">
      <c r="A27" s="752"/>
      <c r="B27" s="752"/>
      <c r="C27" s="752"/>
      <c r="D27" s="752"/>
      <c r="E27" s="752"/>
      <c r="F27" s="752"/>
      <c r="G27" s="752"/>
      <c r="H27" s="752"/>
      <c r="I27" s="752"/>
      <c r="J27" s="752"/>
      <c r="K27" s="752"/>
      <c r="L27" s="752"/>
      <c r="M27" s="752"/>
      <c r="N27" s="752"/>
      <c r="O27" s="752"/>
      <c r="P27" s="752"/>
      <c r="Q27" s="752"/>
      <c r="R27" s="752"/>
      <c r="S27" s="752"/>
      <c r="T27" s="752"/>
      <c r="U27" s="320" t="s">
        <v>73</v>
      </c>
      <c r="V27" s="8"/>
    </row>
    <row r="28" spans="1:23">
      <c r="A28" s="9"/>
      <c r="B28" s="9"/>
      <c r="C28" s="9"/>
      <c r="D28" s="9"/>
      <c r="E28" s="9"/>
      <c r="F28" s="9"/>
      <c r="G28" s="9"/>
      <c r="H28" s="9"/>
      <c r="I28" s="9"/>
      <c r="J28" s="9"/>
      <c r="K28" s="9"/>
      <c r="L28" s="9"/>
      <c r="M28" s="9"/>
      <c r="N28" s="9"/>
      <c r="O28" s="9"/>
      <c r="P28" s="9"/>
      <c r="Q28" s="9"/>
      <c r="R28" s="9"/>
      <c r="S28" s="9"/>
      <c r="T28" s="9"/>
      <c r="U28" s="318" t="s">
        <v>16</v>
      </c>
      <c r="V28" s="318"/>
      <c r="W28" s="19"/>
    </row>
    <row r="29" spans="1:23">
      <c r="A29" s="28"/>
      <c r="B29" s="28"/>
      <c r="C29" s="28"/>
      <c r="D29" s="28"/>
      <c r="E29" s="28"/>
      <c r="F29" s="28"/>
      <c r="G29" s="28"/>
      <c r="H29" s="28"/>
      <c r="I29" s="28"/>
      <c r="J29" s="28"/>
      <c r="K29" s="28"/>
      <c r="L29" s="1"/>
      <c r="M29" s="1"/>
      <c r="N29" s="1"/>
      <c r="O29" s="1"/>
      <c r="P29" s="1"/>
      <c r="Q29" s="1"/>
      <c r="R29" s="1"/>
      <c r="S29" s="1"/>
      <c r="T29" s="1"/>
    </row>
    <row r="30" spans="1:23">
      <c r="A30" s="28"/>
      <c r="B30" s="28"/>
      <c r="C30" s="28"/>
      <c r="D30" s="28"/>
      <c r="E30" s="28"/>
      <c r="F30" s="28"/>
      <c r="G30" s="28"/>
      <c r="H30" s="28"/>
      <c r="I30" s="28"/>
      <c r="J30" s="28"/>
      <c r="K30" s="28"/>
      <c r="L30" s="1"/>
      <c r="M30" s="1"/>
      <c r="N30" s="1"/>
      <c r="O30" s="1"/>
      <c r="P30" s="1"/>
      <c r="Q30" s="1"/>
      <c r="R30" s="1"/>
      <c r="S30" s="1"/>
      <c r="T30" s="1"/>
    </row>
    <row r="31" spans="1:23" ht="18">
      <c r="A31" s="745"/>
      <c r="B31" s="746"/>
      <c r="C31" s="746"/>
      <c r="D31" s="746"/>
      <c r="E31" s="746"/>
      <c r="F31" s="746"/>
      <c r="G31" s="746"/>
      <c r="H31" s="746"/>
      <c r="I31" s="746"/>
      <c r="J31" s="746"/>
      <c r="K31" s="746"/>
      <c r="L31" s="746"/>
      <c r="M31" s="746"/>
      <c r="N31" s="746"/>
      <c r="O31" s="746"/>
      <c r="P31" s="746"/>
      <c r="Q31" s="746"/>
      <c r="R31" s="746"/>
      <c r="S31" s="746"/>
      <c r="T31" s="746"/>
    </row>
    <row r="32" spans="1:23" ht="18">
      <c r="A32" s="69"/>
      <c r="B32" s="66"/>
      <c r="C32" s="66"/>
      <c r="D32" s="66"/>
      <c r="E32" s="66"/>
      <c r="F32" s="66"/>
      <c r="G32" s="66"/>
      <c r="H32" s="66"/>
      <c r="I32" s="66"/>
      <c r="J32" s="66"/>
      <c r="K32" s="66"/>
      <c r="L32" s="66"/>
      <c r="M32" s="66"/>
      <c r="N32" s="66"/>
      <c r="O32" s="66"/>
      <c r="P32" s="66"/>
      <c r="Q32" s="66"/>
      <c r="R32" s="66"/>
      <c r="S32" s="66"/>
      <c r="T32" s="66"/>
    </row>
    <row r="33" spans="1:20" ht="18">
      <c r="A33" s="747"/>
      <c r="B33" s="743"/>
      <c r="C33" s="743"/>
      <c r="D33" s="743"/>
      <c r="E33" s="743"/>
      <c r="F33" s="743"/>
      <c r="G33" s="743"/>
      <c r="H33" s="743"/>
      <c r="I33" s="743"/>
      <c r="J33" s="743"/>
      <c r="K33" s="743"/>
      <c r="L33" s="743"/>
      <c r="M33" s="743"/>
      <c r="N33" s="743"/>
      <c r="O33" s="743"/>
      <c r="P33" s="743"/>
      <c r="Q33" s="743"/>
      <c r="R33" s="743"/>
      <c r="S33" s="743"/>
      <c r="T33" s="743"/>
    </row>
    <row r="34" spans="1:20" ht="24" customHeight="1">
      <c r="A34" s="742"/>
      <c r="B34" s="743"/>
      <c r="C34" s="743"/>
      <c r="D34" s="743"/>
      <c r="E34" s="743"/>
      <c r="F34" s="743"/>
      <c r="G34" s="743"/>
      <c r="H34" s="743"/>
      <c r="I34" s="743"/>
      <c r="J34" s="743"/>
      <c r="K34" s="743"/>
      <c r="L34" s="743"/>
      <c r="M34" s="743"/>
      <c r="N34" s="743"/>
      <c r="O34" s="743"/>
      <c r="P34" s="743"/>
      <c r="Q34" s="743"/>
      <c r="R34" s="743"/>
      <c r="S34" s="743"/>
      <c r="T34" s="743"/>
    </row>
    <row r="35" spans="1:20" ht="23.25" customHeight="1">
      <c r="A35" s="747"/>
      <c r="B35" s="748"/>
      <c r="C35" s="748"/>
      <c r="D35" s="748"/>
      <c r="E35" s="748"/>
      <c r="F35" s="748"/>
      <c r="G35" s="748"/>
      <c r="H35" s="748"/>
      <c r="I35" s="748"/>
      <c r="J35" s="748"/>
      <c r="K35" s="748"/>
      <c r="L35" s="748"/>
      <c r="M35" s="748"/>
      <c r="N35" s="748"/>
      <c r="O35" s="748"/>
      <c r="P35" s="748"/>
      <c r="Q35" s="748"/>
      <c r="R35" s="748"/>
      <c r="S35" s="748"/>
      <c r="T35" s="748"/>
    </row>
    <row r="36" spans="1:20" ht="9.75" customHeight="1">
      <c r="A36" s="63"/>
      <c r="B36" s="63"/>
      <c r="C36" s="63"/>
      <c r="D36" s="63"/>
      <c r="E36" s="63"/>
      <c r="F36" s="63"/>
      <c r="G36" s="63"/>
      <c r="H36" s="63"/>
      <c r="I36" s="63"/>
      <c r="J36" s="63"/>
      <c r="K36" s="63"/>
      <c r="L36" s="63"/>
      <c r="M36" s="63"/>
      <c r="N36" s="63"/>
      <c r="O36" s="63"/>
      <c r="P36" s="63"/>
      <c r="Q36" s="63"/>
      <c r="R36" s="63"/>
      <c r="S36" s="63"/>
      <c r="T36" s="63"/>
    </row>
    <row r="37" spans="1:20" ht="18">
      <c r="A37" s="747"/>
      <c r="B37" s="749"/>
      <c r="C37" s="749"/>
      <c r="D37" s="749"/>
      <c r="E37" s="749"/>
      <c r="F37" s="749"/>
      <c r="G37" s="749"/>
      <c r="H37" s="749"/>
      <c r="I37" s="749"/>
      <c r="J37" s="749"/>
      <c r="K37" s="749"/>
      <c r="L37" s="749"/>
      <c r="M37" s="749"/>
      <c r="N37" s="749"/>
      <c r="O37" s="749"/>
      <c r="P37" s="749"/>
      <c r="Q37" s="749"/>
      <c r="R37" s="749"/>
      <c r="S37" s="749"/>
      <c r="T37" s="749"/>
    </row>
    <row r="38" spans="1:20" ht="11.25" customHeight="1">
      <c r="A38" s="63"/>
      <c r="B38" s="63"/>
      <c r="C38" s="63"/>
      <c r="D38" s="63"/>
      <c r="E38" s="63"/>
      <c r="F38" s="63"/>
      <c r="G38" s="63"/>
      <c r="H38" s="63"/>
      <c r="I38" s="63"/>
      <c r="J38" s="63"/>
      <c r="K38" s="63"/>
      <c r="L38" s="63"/>
      <c r="M38" s="63"/>
      <c r="N38" s="63"/>
      <c r="O38" s="63"/>
      <c r="P38" s="63"/>
      <c r="Q38" s="63"/>
      <c r="R38" s="63"/>
      <c r="S38" s="63"/>
      <c r="T38" s="63"/>
    </row>
    <row r="39" spans="1:20" ht="18">
      <c r="A39" s="742"/>
      <c r="B39" s="748"/>
      <c r="C39" s="748"/>
      <c r="D39" s="748"/>
      <c r="E39" s="748"/>
      <c r="F39" s="748"/>
      <c r="G39" s="748"/>
      <c r="H39" s="748"/>
      <c r="I39" s="748"/>
      <c r="J39" s="748"/>
      <c r="K39" s="748"/>
      <c r="L39" s="748"/>
      <c r="M39" s="748"/>
      <c r="N39" s="748"/>
      <c r="O39" s="748"/>
      <c r="P39" s="748"/>
      <c r="Q39" s="748"/>
      <c r="R39" s="748"/>
      <c r="S39" s="748"/>
      <c r="T39" s="748"/>
    </row>
    <row r="40" spans="1:20" ht="7.5" customHeight="1">
      <c r="A40" s="79"/>
      <c r="B40" s="78"/>
      <c r="C40" s="78"/>
      <c r="D40" s="78"/>
      <c r="E40" s="78"/>
      <c r="F40" s="78"/>
      <c r="G40" s="78"/>
      <c r="H40" s="78"/>
      <c r="I40" s="78"/>
      <c r="J40" s="78"/>
      <c r="K40" s="78"/>
      <c r="L40" s="78"/>
      <c r="M40" s="78"/>
      <c r="N40" s="78"/>
      <c r="O40" s="78"/>
      <c r="P40" s="78"/>
      <c r="Q40" s="78"/>
      <c r="R40" s="78"/>
      <c r="S40" s="78"/>
      <c r="T40" s="78"/>
    </row>
    <row r="41" spans="1:20" ht="18">
      <c r="A41" s="80"/>
      <c r="B41" s="67"/>
      <c r="C41" s="78"/>
      <c r="D41" s="78"/>
      <c r="E41" s="78"/>
      <c r="F41" s="78"/>
      <c r="G41" s="78"/>
      <c r="H41" s="78"/>
      <c r="I41" s="78"/>
      <c r="J41" s="78"/>
      <c r="K41" s="78"/>
      <c r="L41" s="78"/>
      <c r="M41" s="78"/>
      <c r="N41" s="78"/>
      <c r="O41" s="78"/>
      <c r="P41" s="78"/>
      <c r="Q41" s="78"/>
      <c r="R41" s="78"/>
      <c r="S41" s="78"/>
      <c r="T41" s="78"/>
    </row>
    <row r="42" spans="1:20" ht="11.25" customHeight="1">
      <c r="A42" s="63"/>
      <c r="B42" s="63"/>
      <c r="C42" s="63"/>
      <c r="D42" s="63"/>
      <c r="E42" s="63"/>
      <c r="F42" s="63"/>
      <c r="G42" s="63"/>
      <c r="H42" s="63"/>
      <c r="I42" s="63"/>
      <c r="J42" s="63"/>
      <c r="K42" s="63"/>
      <c r="L42" s="63"/>
      <c r="M42" s="63"/>
      <c r="N42" s="63"/>
      <c r="O42" s="63"/>
      <c r="P42" s="63"/>
      <c r="Q42" s="63"/>
      <c r="R42" s="63"/>
      <c r="S42" s="63"/>
      <c r="T42" s="63"/>
    </row>
    <row r="43" spans="1:20" ht="15" customHeight="1">
      <c r="A43" s="742"/>
      <c r="B43" s="743"/>
      <c r="C43" s="743"/>
      <c r="D43" s="743"/>
      <c r="E43" s="743"/>
      <c r="F43" s="743"/>
      <c r="G43" s="743"/>
      <c r="H43" s="743"/>
      <c r="I43" s="743"/>
      <c r="J43" s="743"/>
      <c r="K43" s="743"/>
      <c r="L43" s="743"/>
      <c r="M43" s="743"/>
      <c r="N43" s="743"/>
      <c r="O43" s="743"/>
      <c r="P43" s="743"/>
      <c r="Q43" s="743"/>
      <c r="R43" s="743"/>
      <c r="S43" s="743"/>
      <c r="T43" s="743"/>
    </row>
    <row r="44" spans="1:20">
      <c r="T44" s="84"/>
    </row>
  </sheetData>
  <mergeCells count="24">
    <mergeCell ref="A6:T6"/>
    <mergeCell ref="A27:T27"/>
    <mergeCell ref="A1:T1"/>
    <mergeCell ref="A3:T3"/>
    <mergeCell ref="A4:T4"/>
    <mergeCell ref="A5:T5"/>
    <mergeCell ref="F9:H10"/>
    <mergeCell ref="C9:E10"/>
    <mergeCell ref="A13:B13"/>
    <mergeCell ref="A14:B14"/>
    <mergeCell ref="O9:Q10"/>
    <mergeCell ref="R9:T10"/>
    <mergeCell ref="A15:B15"/>
    <mergeCell ref="A18:B18"/>
    <mergeCell ref="I9:K10"/>
    <mergeCell ref="L9:N10"/>
    <mergeCell ref="A34:T34"/>
    <mergeCell ref="A43:T43"/>
    <mergeCell ref="A24:Q24"/>
    <mergeCell ref="A31:T31"/>
    <mergeCell ref="A33:T33"/>
    <mergeCell ref="A35:T35"/>
    <mergeCell ref="A37:T37"/>
    <mergeCell ref="A39:T39"/>
  </mergeCells>
  <phoneticPr fontId="0" type="noConversion"/>
  <printOptions horizontalCentered="1"/>
  <pageMargins left="0.5" right="0.5" top="0.5" bottom="0.5" header="0" footer="0.5"/>
  <pageSetup scale="67" firstPageNumber="2" orientation="landscape" useFirstPageNumber="1" r:id="rId1"/>
  <headerFooter scaleWithDoc="0">
    <oddFooter>&amp;C&amp;"Times New Roman,Regular"&amp;11Exhibit F - Crosswalk of 2010 Availability</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W30"/>
  <sheetViews>
    <sheetView view="pageBreakPreview" topLeftCell="B1" zoomScale="70" zoomScaleNormal="100" zoomScaleSheetLayoutView="70" workbookViewId="0">
      <selection activeCell="C11" sqref="C11"/>
    </sheetView>
  </sheetViews>
  <sheetFormatPr defaultRowHeight="15"/>
  <cols>
    <col min="2" max="2" width="13.44140625" customWidth="1"/>
    <col min="22" max="22" width="1.33203125" customWidth="1"/>
  </cols>
  <sheetData>
    <row r="1" spans="1:23" ht="15.75">
      <c r="A1" s="753" t="s">
        <v>266</v>
      </c>
      <c r="B1" s="775"/>
      <c r="C1" s="775"/>
      <c r="D1" s="775"/>
      <c r="E1" s="775"/>
      <c r="F1" s="775"/>
      <c r="G1" s="775"/>
      <c r="H1" s="775"/>
      <c r="I1" s="775"/>
      <c r="J1" s="775"/>
      <c r="K1" s="775"/>
      <c r="L1" s="775"/>
      <c r="M1" s="775"/>
      <c r="N1" s="775"/>
      <c r="O1" s="775"/>
      <c r="P1" s="775"/>
      <c r="Q1" s="775"/>
      <c r="R1" s="775"/>
      <c r="S1" s="775"/>
      <c r="T1" s="775"/>
      <c r="U1" s="320" t="s">
        <v>73</v>
      </c>
      <c r="V1" s="320" t="s">
        <v>73</v>
      </c>
      <c r="W1" s="8"/>
    </row>
    <row r="2" spans="1:23" ht="15.75">
      <c r="A2" s="11"/>
      <c r="B2" s="11"/>
      <c r="C2" s="11"/>
      <c r="D2" s="11"/>
      <c r="E2" s="11"/>
      <c r="F2" s="11"/>
      <c r="G2" s="11"/>
      <c r="H2" s="11"/>
      <c r="I2" s="11"/>
      <c r="J2" s="11"/>
      <c r="K2" s="11"/>
      <c r="L2" s="11"/>
      <c r="M2" s="11"/>
      <c r="N2" s="11"/>
      <c r="O2" s="11"/>
      <c r="P2" s="11"/>
      <c r="Q2" s="11"/>
      <c r="R2" s="11"/>
      <c r="S2" s="11"/>
      <c r="T2" s="11"/>
      <c r="U2" s="320" t="s">
        <v>73</v>
      </c>
      <c r="V2" s="320" t="s">
        <v>73</v>
      </c>
      <c r="W2" s="8"/>
    </row>
    <row r="3" spans="1:23" ht="15.75">
      <c r="A3" s="755" t="s">
        <v>265</v>
      </c>
      <c r="B3" s="776"/>
      <c r="C3" s="776"/>
      <c r="D3" s="776"/>
      <c r="E3" s="776"/>
      <c r="F3" s="776"/>
      <c r="G3" s="776"/>
      <c r="H3" s="776"/>
      <c r="I3" s="776"/>
      <c r="J3" s="776"/>
      <c r="K3" s="776"/>
      <c r="L3" s="776"/>
      <c r="M3" s="776"/>
      <c r="N3" s="776"/>
      <c r="O3" s="776"/>
      <c r="P3" s="776"/>
      <c r="Q3" s="776"/>
      <c r="R3" s="776"/>
      <c r="S3" s="776"/>
      <c r="T3" s="776"/>
      <c r="U3" s="320" t="s">
        <v>73</v>
      </c>
      <c r="V3" s="320" t="s">
        <v>73</v>
      </c>
      <c r="W3" s="8"/>
    </row>
    <row r="4" spans="1:23" ht="15.75">
      <c r="A4" s="777" t="str">
        <f>+'[1]B. Summary of Requirements '!A4</f>
        <v>Federal Prison System</v>
      </c>
      <c r="B4" s="691"/>
      <c r="C4" s="691"/>
      <c r="D4" s="691"/>
      <c r="E4" s="691"/>
      <c r="F4" s="691"/>
      <c r="G4" s="691"/>
      <c r="H4" s="691"/>
      <c r="I4" s="691"/>
      <c r="J4" s="691"/>
      <c r="K4" s="691"/>
      <c r="L4" s="691"/>
      <c r="M4" s="691"/>
      <c r="N4" s="691"/>
      <c r="O4" s="691"/>
      <c r="P4" s="691"/>
      <c r="Q4" s="691"/>
      <c r="R4" s="691"/>
      <c r="S4" s="691"/>
      <c r="T4" s="691"/>
      <c r="U4" s="320" t="s">
        <v>73</v>
      </c>
      <c r="V4" s="320" t="s">
        <v>73</v>
      </c>
      <c r="W4" s="8"/>
    </row>
    <row r="5" spans="1:23" ht="15.75">
      <c r="A5" s="777" t="str">
        <f>+'[1]B. Summary of Requirements '!A5</f>
        <v>Buildings and Facilities</v>
      </c>
      <c r="B5" s="776"/>
      <c r="C5" s="776"/>
      <c r="D5" s="776"/>
      <c r="E5" s="776"/>
      <c r="F5" s="776"/>
      <c r="G5" s="776"/>
      <c r="H5" s="776"/>
      <c r="I5" s="776"/>
      <c r="J5" s="776"/>
      <c r="K5" s="776"/>
      <c r="L5" s="776"/>
      <c r="M5" s="776"/>
      <c r="N5" s="776"/>
      <c r="O5" s="776"/>
      <c r="P5" s="776"/>
      <c r="Q5" s="776"/>
      <c r="R5" s="776"/>
      <c r="S5" s="776"/>
      <c r="T5" s="776"/>
      <c r="U5" s="320" t="s">
        <v>73</v>
      </c>
      <c r="V5" s="320" t="s">
        <v>73</v>
      </c>
      <c r="W5" s="8"/>
    </row>
    <row r="6" spans="1:23" ht="15.75">
      <c r="A6" s="777" t="s">
        <v>56</v>
      </c>
      <c r="B6" s="691"/>
      <c r="C6" s="691"/>
      <c r="D6" s="691"/>
      <c r="E6" s="691"/>
      <c r="F6" s="691"/>
      <c r="G6" s="691"/>
      <c r="H6" s="691"/>
      <c r="I6" s="691"/>
      <c r="J6" s="691"/>
      <c r="K6" s="691"/>
      <c r="L6" s="691"/>
      <c r="M6" s="691"/>
      <c r="N6" s="691"/>
      <c r="O6" s="691"/>
      <c r="P6" s="691"/>
      <c r="Q6" s="691"/>
      <c r="R6" s="691"/>
      <c r="S6" s="691"/>
      <c r="T6" s="691"/>
      <c r="U6" s="320" t="s">
        <v>73</v>
      </c>
      <c r="V6" s="320" t="s">
        <v>73</v>
      </c>
      <c r="W6" s="8"/>
    </row>
    <row r="7" spans="1:23" ht="15.75">
      <c r="A7" s="11"/>
      <c r="B7" s="11"/>
      <c r="C7" s="11"/>
      <c r="D7" s="11"/>
      <c r="E7" s="11"/>
      <c r="F7" s="529"/>
      <c r="G7" s="529"/>
      <c r="H7" s="529"/>
      <c r="I7" s="529"/>
      <c r="J7" s="529"/>
      <c r="K7" s="529"/>
      <c r="L7" s="529"/>
      <c r="M7" s="529"/>
      <c r="N7" s="529"/>
      <c r="O7" s="11"/>
      <c r="P7" s="11"/>
      <c r="Q7" s="11"/>
      <c r="R7" s="11"/>
      <c r="S7" s="11"/>
      <c r="T7" s="11"/>
      <c r="U7" s="320" t="s">
        <v>73</v>
      </c>
      <c r="V7" s="320" t="s">
        <v>73</v>
      </c>
      <c r="W7" s="8"/>
    </row>
    <row r="8" spans="1:23" ht="15.75">
      <c r="A8" s="11"/>
      <c r="B8" s="11"/>
      <c r="C8" s="529"/>
      <c r="D8" s="529"/>
      <c r="E8" s="529"/>
      <c r="F8" s="529"/>
      <c r="G8" s="529"/>
      <c r="H8" s="529"/>
      <c r="I8" s="529"/>
      <c r="J8" s="529"/>
      <c r="K8" s="529"/>
      <c r="L8" s="529"/>
      <c r="M8" s="529"/>
      <c r="N8" s="529"/>
      <c r="O8" s="11"/>
      <c r="P8" s="11"/>
      <c r="Q8" s="11"/>
      <c r="R8" s="11"/>
      <c r="S8" s="529"/>
      <c r="T8" s="529"/>
      <c r="U8" s="320" t="s">
        <v>73</v>
      </c>
      <c r="V8" s="320" t="s">
        <v>73</v>
      </c>
      <c r="W8" s="8"/>
    </row>
    <row r="9" spans="1:23" ht="15.75">
      <c r="A9" s="528"/>
      <c r="B9" s="527"/>
      <c r="C9" s="763" t="s">
        <v>279</v>
      </c>
      <c r="D9" s="779"/>
      <c r="E9" s="780"/>
      <c r="F9" s="757" t="s">
        <v>60</v>
      </c>
      <c r="G9" s="790"/>
      <c r="H9" s="791"/>
      <c r="I9" s="757" t="s">
        <v>61</v>
      </c>
      <c r="J9" s="790"/>
      <c r="K9" s="791"/>
      <c r="L9" s="763" t="s">
        <v>14</v>
      </c>
      <c r="M9" s="779"/>
      <c r="N9" s="780"/>
      <c r="O9" s="763" t="s">
        <v>15</v>
      </c>
      <c r="P9" s="779"/>
      <c r="Q9" s="780"/>
      <c r="R9" s="763" t="s">
        <v>264</v>
      </c>
      <c r="S9" s="779"/>
      <c r="T9" s="780"/>
      <c r="U9" s="320" t="s">
        <v>73</v>
      </c>
      <c r="V9" s="320" t="s">
        <v>73</v>
      </c>
      <c r="W9" s="8"/>
    </row>
    <row r="10" spans="1:23" ht="15.75">
      <c r="A10" s="518"/>
      <c r="B10" s="517"/>
      <c r="C10" s="781"/>
      <c r="D10" s="782"/>
      <c r="E10" s="783"/>
      <c r="F10" s="792"/>
      <c r="G10" s="689"/>
      <c r="H10" s="793"/>
      <c r="I10" s="792"/>
      <c r="J10" s="689"/>
      <c r="K10" s="793"/>
      <c r="L10" s="781"/>
      <c r="M10" s="782"/>
      <c r="N10" s="783"/>
      <c r="O10" s="781"/>
      <c r="P10" s="782"/>
      <c r="Q10" s="783"/>
      <c r="R10" s="781"/>
      <c r="S10" s="782"/>
      <c r="T10" s="783"/>
      <c r="U10" s="320" t="s">
        <v>73</v>
      </c>
      <c r="V10" s="320" t="s">
        <v>73</v>
      </c>
      <c r="W10" s="8"/>
    </row>
    <row r="11" spans="1:23" ht="15.75">
      <c r="A11" s="518"/>
      <c r="B11" s="11"/>
      <c r="C11" s="518"/>
      <c r="D11" s="11"/>
      <c r="E11" s="11"/>
      <c r="F11" s="518"/>
      <c r="G11" s="11"/>
      <c r="H11" s="11"/>
      <c r="I11" s="518"/>
      <c r="J11" s="11"/>
      <c r="K11" s="11"/>
      <c r="L11" s="518"/>
      <c r="M11" s="11"/>
      <c r="N11" s="11"/>
      <c r="O11" s="518"/>
      <c r="P11" s="11"/>
      <c r="Q11" s="11"/>
      <c r="R11" s="518"/>
      <c r="S11" s="11"/>
      <c r="T11" s="516"/>
      <c r="U11" s="320" t="s">
        <v>73</v>
      </c>
      <c r="V11" s="320" t="s">
        <v>73</v>
      </c>
      <c r="W11" s="8"/>
    </row>
    <row r="12" spans="1:23" ht="16.5" thickBot="1">
      <c r="A12" s="214" t="s">
        <v>24</v>
      </c>
      <c r="B12" s="33"/>
      <c r="C12" s="215" t="s">
        <v>63</v>
      </c>
      <c r="D12" s="216" t="s">
        <v>26</v>
      </c>
      <c r="E12" s="216" t="s">
        <v>65</v>
      </c>
      <c r="F12" s="215" t="s">
        <v>63</v>
      </c>
      <c r="G12" s="216" t="s">
        <v>26</v>
      </c>
      <c r="H12" s="216" t="s">
        <v>65</v>
      </c>
      <c r="I12" s="215" t="s">
        <v>63</v>
      </c>
      <c r="J12" s="216" t="s">
        <v>26</v>
      </c>
      <c r="K12" s="216" t="s">
        <v>65</v>
      </c>
      <c r="L12" s="215" t="s">
        <v>63</v>
      </c>
      <c r="M12" s="216" t="s">
        <v>26</v>
      </c>
      <c r="N12" s="216" t="s">
        <v>65</v>
      </c>
      <c r="O12" s="215" t="s">
        <v>63</v>
      </c>
      <c r="P12" s="216" t="s">
        <v>26</v>
      </c>
      <c r="Q12" s="216" t="s">
        <v>65</v>
      </c>
      <c r="R12" s="215" t="s">
        <v>63</v>
      </c>
      <c r="S12" s="216" t="s">
        <v>26</v>
      </c>
      <c r="T12" s="34" t="s">
        <v>65</v>
      </c>
      <c r="U12" s="320" t="s">
        <v>73</v>
      </c>
      <c r="V12" s="320" t="s">
        <v>73</v>
      </c>
      <c r="W12" s="8"/>
    </row>
    <row r="13" spans="1:23" ht="15.75">
      <c r="A13" s="784"/>
      <c r="B13" s="785"/>
      <c r="C13" s="526"/>
      <c r="D13" s="525"/>
      <c r="E13" s="525"/>
      <c r="F13" s="526"/>
      <c r="G13" s="525"/>
      <c r="H13" s="525"/>
      <c r="I13" s="526"/>
      <c r="J13" s="525"/>
      <c r="K13" s="525"/>
      <c r="L13" s="526"/>
      <c r="M13" s="525"/>
      <c r="N13" s="525"/>
      <c r="O13" s="526"/>
      <c r="P13" s="525"/>
      <c r="Q13" s="525"/>
      <c r="R13" s="526"/>
      <c r="S13" s="525"/>
      <c r="T13" s="524"/>
      <c r="U13" s="320" t="s">
        <v>73</v>
      </c>
      <c r="V13" s="320" t="s">
        <v>73</v>
      </c>
      <c r="W13" s="8"/>
    </row>
    <row r="14" spans="1:23" ht="15.75">
      <c r="A14" s="786" t="s">
        <v>0</v>
      </c>
      <c r="B14" s="787"/>
      <c r="C14" s="526">
        <v>143</v>
      </c>
      <c r="D14" s="525">
        <v>125</v>
      </c>
      <c r="E14" s="525">
        <v>25386</v>
      </c>
      <c r="F14" s="526">
        <v>0</v>
      </c>
      <c r="G14" s="525">
        <v>0</v>
      </c>
      <c r="H14" s="525">
        <v>0</v>
      </c>
      <c r="I14" s="526">
        <v>0</v>
      </c>
      <c r="J14" s="525">
        <v>0</v>
      </c>
      <c r="K14" s="525">
        <v>0</v>
      </c>
      <c r="L14" s="526">
        <v>0</v>
      </c>
      <c r="M14" s="525">
        <v>0</v>
      </c>
      <c r="N14" s="525">
        <v>0</v>
      </c>
      <c r="O14" s="526">
        <v>0</v>
      </c>
      <c r="P14" s="525">
        <v>0</v>
      </c>
      <c r="Q14" s="525">
        <v>196733</v>
      </c>
      <c r="R14" s="526">
        <f>C14+F14+I14+L14+O14</f>
        <v>143</v>
      </c>
      <c r="S14" s="525">
        <f>D14+G14+J14+M14+P14</f>
        <v>125</v>
      </c>
      <c r="T14" s="524">
        <f>E14+H14+K14+N14+Q14</f>
        <v>222119</v>
      </c>
      <c r="U14" s="320" t="s">
        <v>73</v>
      </c>
      <c r="V14" s="320" t="s">
        <v>73</v>
      </c>
      <c r="W14" s="8"/>
    </row>
    <row r="15" spans="1:23" ht="15.75">
      <c r="A15" s="786"/>
      <c r="B15" s="787"/>
      <c r="C15" s="526"/>
      <c r="D15" s="525"/>
      <c r="E15" s="525"/>
      <c r="F15" s="526"/>
      <c r="G15" s="525"/>
      <c r="H15" s="525"/>
      <c r="I15" s="526"/>
      <c r="J15" s="525"/>
      <c r="K15" s="525"/>
      <c r="L15" s="526"/>
      <c r="M15" s="525"/>
      <c r="N15" s="525"/>
      <c r="O15" s="526"/>
      <c r="P15" s="525"/>
      <c r="Q15" s="525"/>
      <c r="R15" s="526"/>
      <c r="S15" s="525"/>
      <c r="T15" s="524"/>
      <c r="U15" s="320" t="s">
        <v>73</v>
      </c>
      <c r="V15" s="320" t="s">
        <v>73</v>
      </c>
      <c r="W15" s="8"/>
    </row>
    <row r="16" spans="1:23" ht="15.75">
      <c r="A16" s="523" t="s">
        <v>1</v>
      </c>
      <c r="B16" s="522"/>
      <c r="C16" s="521">
        <v>141</v>
      </c>
      <c r="D16" s="520">
        <v>143</v>
      </c>
      <c r="E16" s="520">
        <v>73769</v>
      </c>
      <c r="F16" s="521">
        <v>0</v>
      </c>
      <c r="G16" s="520">
        <v>0</v>
      </c>
      <c r="H16" s="520">
        <v>0</v>
      </c>
      <c r="I16" s="521">
        <v>0</v>
      </c>
      <c r="J16" s="520">
        <v>0</v>
      </c>
      <c r="K16" s="520">
        <v>0</v>
      </c>
      <c r="L16" s="521">
        <v>0</v>
      </c>
      <c r="M16" s="520">
        <v>0</v>
      </c>
      <c r="N16" s="520">
        <v>0</v>
      </c>
      <c r="O16" s="521">
        <v>0</v>
      </c>
      <c r="P16" s="520">
        <v>0</v>
      </c>
      <c r="Q16" s="520">
        <v>27040</v>
      </c>
      <c r="R16" s="521">
        <f>C16+F16+I16+L16+O16</f>
        <v>141</v>
      </c>
      <c r="S16" s="520">
        <f>D16+G16+J16+M16+P16</f>
        <v>143</v>
      </c>
      <c r="T16" s="519">
        <f>E16+H16+K16+N16+Q16</f>
        <v>100809</v>
      </c>
      <c r="U16" s="320" t="s">
        <v>73</v>
      </c>
      <c r="V16" s="320" t="s">
        <v>73</v>
      </c>
      <c r="W16" s="8"/>
    </row>
    <row r="17" spans="1:23" ht="15.75">
      <c r="A17" s="518"/>
      <c r="B17" s="11" t="s">
        <v>64</v>
      </c>
      <c r="C17" s="518"/>
      <c r="D17" s="517"/>
      <c r="E17" s="517"/>
      <c r="F17" s="518"/>
      <c r="G17" s="517"/>
      <c r="H17" s="517"/>
      <c r="I17" s="518"/>
      <c r="J17" s="517"/>
      <c r="K17" s="517"/>
      <c r="L17" s="518"/>
      <c r="M17" s="517"/>
      <c r="N17" s="517"/>
      <c r="O17" s="518"/>
      <c r="P17" s="517"/>
      <c r="Q17" s="517"/>
      <c r="R17" s="518"/>
      <c r="S17" s="517"/>
      <c r="T17" s="516"/>
      <c r="U17" s="320" t="s">
        <v>73</v>
      </c>
      <c r="V17" s="320" t="s">
        <v>73</v>
      </c>
      <c r="W17" s="8"/>
    </row>
    <row r="18" spans="1:23" ht="15.75">
      <c r="A18" s="773" t="s">
        <v>71</v>
      </c>
      <c r="B18" s="788"/>
      <c r="C18" s="208">
        <f t="shared" ref="C18:T18" si="0">SUM(C13:C16)</f>
        <v>284</v>
      </c>
      <c r="D18" s="209">
        <f t="shared" si="0"/>
        <v>268</v>
      </c>
      <c r="E18" s="207">
        <f t="shared" si="0"/>
        <v>99155</v>
      </c>
      <c r="F18" s="208">
        <f t="shared" si="0"/>
        <v>0</v>
      </c>
      <c r="G18" s="209">
        <f t="shared" si="0"/>
        <v>0</v>
      </c>
      <c r="H18" s="210">
        <f t="shared" si="0"/>
        <v>0</v>
      </c>
      <c r="I18" s="208">
        <f t="shared" si="0"/>
        <v>0</v>
      </c>
      <c r="J18" s="209">
        <f t="shared" si="0"/>
        <v>0</v>
      </c>
      <c r="K18" s="207">
        <f t="shared" si="0"/>
        <v>0</v>
      </c>
      <c r="L18" s="208">
        <f t="shared" si="0"/>
        <v>0</v>
      </c>
      <c r="M18" s="209">
        <f t="shared" si="0"/>
        <v>0</v>
      </c>
      <c r="N18" s="207">
        <f t="shared" si="0"/>
        <v>0</v>
      </c>
      <c r="O18" s="208">
        <f t="shared" si="0"/>
        <v>0</v>
      </c>
      <c r="P18" s="209">
        <f t="shared" si="0"/>
        <v>0</v>
      </c>
      <c r="Q18" s="207">
        <f t="shared" si="0"/>
        <v>223773</v>
      </c>
      <c r="R18" s="208">
        <f t="shared" si="0"/>
        <v>284</v>
      </c>
      <c r="S18" s="209">
        <f t="shared" si="0"/>
        <v>268</v>
      </c>
      <c r="T18" s="210">
        <f t="shared" si="0"/>
        <v>322928</v>
      </c>
      <c r="U18" s="320" t="s">
        <v>73</v>
      </c>
      <c r="V18" s="320" t="s">
        <v>73</v>
      </c>
      <c r="W18" s="8"/>
    </row>
    <row r="19" spans="1:23" ht="15.75">
      <c r="A19" s="11"/>
      <c r="B19" s="11"/>
      <c r="C19" s="11"/>
      <c r="D19" s="11"/>
      <c r="E19" s="11"/>
      <c r="F19" s="11"/>
      <c r="G19" s="11"/>
      <c r="H19" s="11"/>
      <c r="I19" s="11"/>
      <c r="J19" s="11"/>
      <c r="K19" s="11"/>
      <c r="L19" s="11"/>
      <c r="M19" s="11"/>
      <c r="N19" s="11"/>
      <c r="O19" s="11"/>
      <c r="P19" s="11"/>
      <c r="Q19" s="11"/>
      <c r="R19" s="11"/>
      <c r="S19" s="11"/>
      <c r="T19" s="11"/>
      <c r="U19" s="320" t="s">
        <v>73</v>
      </c>
      <c r="V19" s="320" t="s">
        <v>73</v>
      </c>
      <c r="W19" s="8"/>
    </row>
    <row r="20" spans="1:23" ht="15.75">
      <c r="A20" s="11"/>
      <c r="B20" s="11"/>
      <c r="C20" s="11"/>
      <c r="D20" s="11"/>
      <c r="E20" s="11"/>
      <c r="F20" s="11"/>
      <c r="G20" s="11"/>
      <c r="H20" s="11"/>
      <c r="I20" s="11"/>
      <c r="J20" s="11"/>
      <c r="K20" s="11"/>
      <c r="L20" s="11"/>
      <c r="M20" s="11"/>
      <c r="N20" s="11"/>
      <c r="O20" s="11"/>
      <c r="P20" s="11"/>
      <c r="Q20" s="11"/>
      <c r="R20" s="11"/>
      <c r="S20" s="11"/>
      <c r="T20" s="11"/>
      <c r="U20" s="320" t="s">
        <v>73</v>
      </c>
      <c r="V20" s="320" t="s">
        <v>73</v>
      </c>
      <c r="W20" s="8"/>
    </row>
    <row r="21" spans="1:23" ht="15.75">
      <c r="A21" s="11"/>
      <c r="B21" s="11"/>
      <c r="C21" s="11"/>
      <c r="D21" s="11"/>
      <c r="E21" s="11"/>
      <c r="F21" s="11"/>
      <c r="G21" s="11"/>
      <c r="H21" s="11"/>
      <c r="I21" s="11"/>
      <c r="J21" s="11"/>
      <c r="K21" s="11"/>
      <c r="L21" s="11"/>
      <c r="M21" s="11"/>
      <c r="N21" s="11"/>
      <c r="O21" s="11"/>
      <c r="P21" s="11"/>
      <c r="Q21" s="11"/>
      <c r="R21" s="11"/>
      <c r="S21" s="11"/>
      <c r="T21" s="11"/>
      <c r="U21" s="320" t="s">
        <v>73</v>
      </c>
      <c r="V21" s="320" t="s">
        <v>73</v>
      </c>
      <c r="W21" s="8"/>
    </row>
    <row r="22" spans="1:23" ht="15.75">
      <c r="A22" s="11"/>
      <c r="B22" s="11"/>
      <c r="C22" s="11"/>
      <c r="D22" s="11"/>
      <c r="E22" s="11"/>
      <c r="F22" s="11"/>
      <c r="G22" s="11"/>
      <c r="H22" s="11"/>
      <c r="I22" s="11"/>
      <c r="J22" s="11"/>
      <c r="K22" s="11"/>
      <c r="L22" s="11"/>
      <c r="M22" s="11"/>
      <c r="N22" s="11"/>
      <c r="O22" s="11"/>
      <c r="P22" s="11"/>
      <c r="Q22" s="11"/>
      <c r="R22" s="11"/>
      <c r="S22" s="11"/>
      <c r="T22" s="11"/>
      <c r="U22" s="320" t="s">
        <v>73</v>
      </c>
      <c r="V22" s="320" t="s">
        <v>73</v>
      </c>
      <c r="W22" s="8"/>
    </row>
    <row r="23" spans="1:23" ht="15.75">
      <c r="A23" s="11"/>
      <c r="B23" s="11"/>
      <c r="C23" s="11"/>
      <c r="D23" s="11"/>
      <c r="E23" s="11"/>
      <c r="F23" s="11"/>
      <c r="G23" s="11"/>
      <c r="H23" s="11"/>
      <c r="I23" s="11"/>
      <c r="J23" s="11"/>
      <c r="K23" s="11"/>
      <c r="L23" s="11"/>
      <c r="M23" s="11"/>
      <c r="N23" s="11"/>
      <c r="O23" s="11"/>
      <c r="P23" s="11"/>
      <c r="Q23" s="11"/>
      <c r="R23" s="11"/>
      <c r="S23" s="11"/>
      <c r="T23" s="11"/>
      <c r="U23" s="320" t="s">
        <v>73</v>
      </c>
      <c r="V23" s="320" t="s">
        <v>73</v>
      </c>
      <c r="W23" s="8"/>
    </row>
    <row r="24" spans="1:23" ht="15.75">
      <c r="A24" s="789"/>
      <c r="B24" s="789"/>
      <c r="C24" s="789"/>
      <c r="D24" s="789"/>
      <c r="E24" s="789"/>
      <c r="F24" s="789"/>
      <c r="G24" s="789"/>
      <c r="H24" s="789"/>
      <c r="I24" s="789"/>
      <c r="J24" s="789"/>
      <c r="K24" s="789"/>
      <c r="L24" s="789"/>
      <c r="M24" s="789"/>
      <c r="N24" s="789"/>
      <c r="O24" s="789"/>
      <c r="P24" s="789"/>
      <c r="Q24" s="789"/>
      <c r="R24" s="11"/>
      <c r="S24" s="11"/>
      <c r="T24" s="11"/>
      <c r="U24" s="320" t="s">
        <v>73</v>
      </c>
      <c r="V24" s="320" t="s">
        <v>73</v>
      </c>
      <c r="W24" s="8"/>
    </row>
    <row r="25" spans="1:23" ht="15.75">
      <c r="A25" s="11" t="s">
        <v>263</v>
      </c>
      <c r="B25" s="515"/>
      <c r="C25" s="515"/>
      <c r="D25" s="515"/>
      <c r="E25" s="515"/>
      <c r="F25" s="515"/>
      <c r="G25" s="515"/>
      <c r="H25" s="515"/>
      <c r="I25" s="515"/>
      <c r="J25" s="515"/>
      <c r="K25" s="515"/>
      <c r="L25" s="515"/>
      <c r="M25" s="515"/>
      <c r="N25" s="515"/>
      <c r="O25" s="515"/>
      <c r="P25" s="515"/>
      <c r="Q25" s="515"/>
      <c r="R25" s="11"/>
      <c r="S25" s="11"/>
      <c r="T25" s="11"/>
      <c r="U25" s="320" t="s">
        <v>73</v>
      </c>
      <c r="V25" s="320" t="s">
        <v>73</v>
      </c>
      <c r="W25" s="8"/>
    </row>
    <row r="26" spans="1:23" ht="15.75">
      <c r="A26" s="11" t="s">
        <v>140</v>
      </c>
      <c r="B26" s="11"/>
      <c r="C26" s="11"/>
      <c r="D26" s="11"/>
      <c r="E26" s="11"/>
      <c r="F26" s="11"/>
      <c r="G26" s="11"/>
      <c r="H26" s="11"/>
      <c r="I26" s="11"/>
      <c r="J26" s="11"/>
      <c r="K26" s="11"/>
      <c r="L26" s="11"/>
      <c r="M26" s="11"/>
      <c r="N26" s="11"/>
      <c r="O26" s="11"/>
      <c r="P26" s="11"/>
      <c r="Q26" s="11"/>
      <c r="R26" s="11"/>
      <c r="S26" s="11"/>
      <c r="T26" s="11"/>
      <c r="U26" s="320" t="s">
        <v>73</v>
      </c>
      <c r="V26" s="320" t="s">
        <v>73</v>
      </c>
      <c r="W26" s="8"/>
    </row>
    <row r="27" spans="1:23" ht="15.75">
      <c r="A27" s="778"/>
      <c r="B27" s="778"/>
      <c r="C27" s="778"/>
      <c r="D27" s="778"/>
      <c r="E27" s="778"/>
      <c r="F27" s="778"/>
      <c r="G27" s="778"/>
      <c r="H27" s="778"/>
      <c r="I27" s="778"/>
      <c r="J27" s="778"/>
      <c r="K27" s="778"/>
      <c r="L27" s="778"/>
      <c r="M27" s="778"/>
      <c r="N27" s="778"/>
      <c r="O27" s="778"/>
      <c r="P27" s="778"/>
      <c r="Q27" s="778"/>
      <c r="R27" s="778"/>
      <c r="S27" s="778"/>
      <c r="T27" s="778"/>
      <c r="U27" s="320" t="s">
        <v>73</v>
      </c>
      <c r="V27" s="320" t="s">
        <v>73</v>
      </c>
      <c r="W27" s="8"/>
    </row>
    <row r="28" spans="1:23" ht="15.75">
      <c r="A28" s="11"/>
      <c r="B28" s="11"/>
      <c r="C28" s="11"/>
      <c r="D28" s="11"/>
      <c r="E28" s="11"/>
      <c r="F28" s="11"/>
      <c r="G28" s="11"/>
      <c r="H28" s="11"/>
      <c r="I28" s="11"/>
      <c r="J28" s="11"/>
      <c r="K28" s="11"/>
      <c r="L28" s="11"/>
      <c r="M28" s="11"/>
      <c r="N28" s="11"/>
      <c r="O28" s="11"/>
      <c r="P28" s="11"/>
      <c r="Q28" s="11"/>
      <c r="R28" s="11"/>
      <c r="S28" s="11"/>
      <c r="T28" s="11"/>
      <c r="U28" s="514" t="s">
        <v>16</v>
      </c>
      <c r="V28" s="320" t="s">
        <v>16</v>
      </c>
      <c r="W28" s="8"/>
    </row>
    <row r="29" spans="1:23" ht="15.75">
      <c r="A29" s="28"/>
      <c r="B29" s="28"/>
      <c r="C29" s="28"/>
      <c r="D29" s="28"/>
      <c r="E29" s="28"/>
      <c r="F29" s="28"/>
      <c r="G29" s="28"/>
      <c r="H29" s="28"/>
      <c r="I29" s="28"/>
      <c r="J29" s="28"/>
      <c r="K29" s="28"/>
      <c r="L29" s="1"/>
      <c r="M29" s="1"/>
      <c r="N29" s="1"/>
      <c r="O29" s="1"/>
      <c r="P29" s="1"/>
      <c r="Q29" s="1"/>
      <c r="R29" s="1"/>
      <c r="S29" s="1"/>
      <c r="T29" s="1"/>
      <c r="U29" s="513"/>
      <c r="V29" s="11"/>
      <c r="W29" s="11"/>
    </row>
    <row r="30" spans="1:23" ht="15.75">
      <c r="A30" s="28"/>
      <c r="B30" s="28"/>
      <c r="C30" s="28"/>
      <c r="D30" s="28"/>
      <c r="E30" s="28"/>
      <c r="F30" s="28"/>
      <c r="G30" s="28"/>
      <c r="H30" s="28"/>
      <c r="I30" s="28"/>
      <c r="J30" s="28"/>
      <c r="K30" s="28"/>
      <c r="L30" s="1"/>
      <c r="M30" s="1"/>
      <c r="N30" s="1"/>
      <c r="O30" s="1"/>
      <c r="P30" s="1"/>
      <c r="Q30" s="1"/>
      <c r="R30" s="1"/>
      <c r="S30" s="1"/>
      <c r="T30" s="1"/>
      <c r="U30" s="513"/>
      <c r="V30" s="11"/>
      <c r="W30" s="11"/>
    </row>
  </sheetData>
  <mergeCells count="17">
    <mergeCell ref="A27:T27"/>
    <mergeCell ref="R9:T10"/>
    <mergeCell ref="A13:B13"/>
    <mergeCell ref="A14:B14"/>
    <mergeCell ref="A15:B15"/>
    <mergeCell ref="A18:B18"/>
    <mergeCell ref="A24:Q24"/>
    <mergeCell ref="C9:E10"/>
    <mergeCell ref="F9:H10"/>
    <mergeCell ref="I9:K10"/>
    <mergeCell ref="L9:N10"/>
    <mergeCell ref="O9:Q10"/>
    <mergeCell ref="A1:T1"/>
    <mergeCell ref="A3:T3"/>
    <mergeCell ref="A4:T4"/>
    <mergeCell ref="A5:T5"/>
    <mergeCell ref="A6:T6"/>
  </mergeCells>
  <pageMargins left="0.7" right="0.7" top="0.75" bottom="0.75" header="0.3" footer="0.5"/>
  <pageSetup scale="53" orientation="landscape" r:id="rId1"/>
  <headerFooter scaleWithDoc="0">
    <oddFooter>&amp;C&amp;10Exhibit G - Crosswalk of 2011 Availability</oddFooter>
  </headerFooter>
</worksheet>
</file>

<file path=xl/worksheets/sheet7.xml><?xml version="1.0" encoding="utf-8"?>
<worksheet xmlns="http://schemas.openxmlformats.org/spreadsheetml/2006/main" xmlns:r="http://schemas.openxmlformats.org/officeDocument/2006/relationships">
  <sheetPr codeName="Sheet14"/>
  <dimension ref="A1:O41"/>
  <sheetViews>
    <sheetView view="pageBreakPreview" zoomScale="60" zoomScaleNormal="100" workbookViewId="0">
      <selection activeCell="E10" sqref="E10:E11"/>
    </sheetView>
  </sheetViews>
  <sheetFormatPr defaultRowHeight="15"/>
  <cols>
    <col min="1" max="1" width="21.6640625" style="12" customWidth="1"/>
    <col min="2" max="2" width="18.21875" style="12" customWidth="1"/>
    <col min="3" max="3" width="12.21875" style="12" customWidth="1"/>
    <col min="4" max="4" width="16.33203125" style="12" customWidth="1"/>
    <col min="5" max="5" width="12.21875" style="12" customWidth="1"/>
    <col min="6" max="6" width="15.21875" style="12" customWidth="1"/>
    <col min="7" max="7" width="9.77734375" style="12" customWidth="1"/>
    <col min="8" max="8" width="12" style="12" customWidth="1"/>
    <col min="9" max="10" width="9.77734375" style="12" customWidth="1"/>
    <col min="11" max="11" width="10" style="12" customWidth="1"/>
    <col min="12" max="12" width="14" style="12" customWidth="1"/>
    <col min="13" max="13" width="15.44140625" style="12" customWidth="1"/>
    <col min="14" max="14" width="2.33203125" style="92" customWidth="1"/>
    <col min="15" max="16384" width="8.88671875" style="12"/>
  </cols>
  <sheetData>
    <row r="1" spans="1:15" ht="15.75">
      <c r="A1" s="753" t="s">
        <v>20</v>
      </c>
      <c r="B1" s="761"/>
      <c r="C1" s="761"/>
      <c r="D1" s="761"/>
      <c r="E1" s="761"/>
      <c r="F1" s="761"/>
      <c r="G1" s="761"/>
      <c r="H1" s="761"/>
      <c r="I1" s="761"/>
      <c r="J1" s="761"/>
      <c r="K1" s="761"/>
      <c r="L1" s="761"/>
      <c r="M1" s="761"/>
      <c r="N1" s="321" t="s">
        <v>73</v>
      </c>
      <c r="O1" s="322"/>
    </row>
    <row r="2" spans="1:15" ht="15.75">
      <c r="A2" s="204"/>
      <c r="B2" s="2"/>
      <c r="C2" s="2"/>
      <c r="D2" s="2"/>
      <c r="E2" s="2"/>
      <c r="F2" s="2"/>
      <c r="G2" s="2"/>
      <c r="H2" s="2"/>
      <c r="I2" s="2"/>
      <c r="J2" s="2"/>
      <c r="K2" s="2"/>
      <c r="L2" s="2"/>
      <c r="M2" s="2"/>
      <c r="N2" s="321" t="s">
        <v>73</v>
      </c>
      <c r="O2" s="322"/>
    </row>
    <row r="3" spans="1:15" ht="12.6" customHeight="1">
      <c r="A3" s="204"/>
      <c r="B3" s="2"/>
      <c r="C3" s="2"/>
      <c r="D3" s="2"/>
      <c r="E3" s="2"/>
      <c r="F3" s="2"/>
      <c r="G3" s="2"/>
      <c r="H3" s="2"/>
      <c r="I3" s="2"/>
      <c r="J3" s="2"/>
      <c r="K3" s="2"/>
      <c r="L3" s="2"/>
      <c r="M3" s="2"/>
      <c r="N3" s="321" t="s">
        <v>73</v>
      </c>
      <c r="O3" s="322"/>
    </row>
    <row r="4" spans="1:15" ht="15.75">
      <c r="A4" s="755" t="s">
        <v>28</v>
      </c>
      <c r="B4" s="751"/>
      <c r="C4" s="751"/>
      <c r="D4" s="751"/>
      <c r="E4" s="751"/>
      <c r="F4" s="751"/>
      <c r="G4" s="751"/>
      <c r="H4" s="751"/>
      <c r="I4" s="751"/>
      <c r="J4" s="751"/>
      <c r="K4" s="751"/>
      <c r="L4" s="751"/>
      <c r="M4" s="751"/>
      <c r="N4" s="321" t="s">
        <v>73</v>
      </c>
      <c r="O4" s="322"/>
    </row>
    <row r="5" spans="1:15" ht="15.75">
      <c r="A5" s="750" t="str">
        <f>+'B. Summary of Requirements '!A4</f>
        <v>Federal Prison System</v>
      </c>
      <c r="B5" s="751"/>
      <c r="C5" s="751"/>
      <c r="D5" s="751"/>
      <c r="E5" s="751"/>
      <c r="F5" s="751"/>
      <c r="G5" s="751"/>
      <c r="H5" s="751"/>
      <c r="I5" s="751"/>
      <c r="J5" s="751"/>
      <c r="K5" s="751"/>
      <c r="L5" s="751"/>
      <c r="M5" s="751"/>
      <c r="N5" s="321" t="s">
        <v>73</v>
      </c>
      <c r="O5" s="322"/>
    </row>
    <row r="6" spans="1:15" ht="15.75">
      <c r="A6" s="794" t="str">
        <f>+'B. Summary of Requirements '!A5</f>
        <v>Buildings and Facilities</v>
      </c>
      <c r="B6" s="751"/>
      <c r="C6" s="751"/>
      <c r="D6" s="751"/>
      <c r="E6" s="751"/>
      <c r="F6" s="751"/>
      <c r="G6" s="751"/>
      <c r="H6" s="751"/>
      <c r="I6" s="751"/>
      <c r="J6" s="751"/>
      <c r="K6" s="751"/>
      <c r="L6" s="751"/>
      <c r="M6" s="751"/>
      <c r="N6" s="321" t="s">
        <v>73</v>
      </c>
      <c r="O6" s="322"/>
    </row>
    <row r="7" spans="1:15" ht="15.75">
      <c r="A7" s="2"/>
      <c r="B7" s="2"/>
      <c r="C7" s="2"/>
      <c r="D7" s="2"/>
      <c r="E7" s="2"/>
      <c r="F7" s="2"/>
      <c r="G7" s="2"/>
      <c r="H7" s="2"/>
      <c r="I7" s="2"/>
      <c r="J7" s="2"/>
      <c r="K7" s="2"/>
      <c r="L7" s="2"/>
      <c r="M7" s="2"/>
      <c r="N7" s="321" t="s">
        <v>73</v>
      </c>
      <c r="O7" s="322"/>
    </row>
    <row r="8" spans="1:15" ht="6.75" customHeight="1">
      <c r="A8" s="24"/>
      <c r="B8" s="24"/>
      <c r="C8" s="24"/>
      <c r="D8" s="24"/>
      <c r="E8" s="24"/>
      <c r="F8" s="24"/>
      <c r="G8" s="24"/>
      <c r="H8" s="24"/>
      <c r="I8" s="24"/>
      <c r="J8" s="24"/>
      <c r="K8" s="24"/>
      <c r="L8" s="24"/>
      <c r="M8" s="24"/>
      <c r="N8" s="321" t="s">
        <v>73</v>
      </c>
      <c r="O8" s="322"/>
    </row>
    <row r="9" spans="1:15" ht="50.25" customHeight="1">
      <c r="A9" s="798" t="s">
        <v>29</v>
      </c>
      <c r="B9" s="799"/>
      <c r="C9" s="804" t="s">
        <v>174</v>
      </c>
      <c r="D9" s="805"/>
      <c r="E9" s="804" t="s">
        <v>278</v>
      </c>
      <c r="F9" s="805"/>
      <c r="G9" s="795" t="s">
        <v>171</v>
      </c>
      <c r="H9" s="796"/>
      <c r="I9" s="796"/>
      <c r="J9" s="796"/>
      <c r="K9" s="796"/>
      <c r="L9" s="796"/>
      <c r="M9" s="797"/>
      <c r="N9" s="323" t="s">
        <v>73</v>
      </c>
      <c r="O9" s="322"/>
    </row>
    <row r="10" spans="1:15" ht="21.75" customHeight="1">
      <c r="A10" s="800"/>
      <c r="B10" s="801"/>
      <c r="C10" s="808" t="s">
        <v>18</v>
      </c>
      <c r="D10" s="810" t="s">
        <v>19</v>
      </c>
      <c r="E10" s="808" t="s">
        <v>18</v>
      </c>
      <c r="F10" s="810" t="s">
        <v>19</v>
      </c>
      <c r="G10" s="222"/>
      <c r="H10" s="806" t="s">
        <v>54</v>
      </c>
      <c r="I10" s="223" t="s">
        <v>30</v>
      </c>
      <c r="J10" s="806" t="s">
        <v>17</v>
      </c>
      <c r="K10" s="806" t="s">
        <v>154</v>
      </c>
      <c r="L10" s="814" t="s">
        <v>18</v>
      </c>
      <c r="M10" s="812" t="s">
        <v>19</v>
      </c>
      <c r="N10" s="321" t="s">
        <v>73</v>
      </c>
      <c r="O10" s="322"/>
    </row>
    <row r="11" spans="1:15" ht="27" customHeight="1">
      <c r="A11" s="802"/>
      <c r="B11" s="803"/>
      <c r="C11" s="809"/>
      <c r="D11" s="811"/>
      <c r="E11" s="809"/>
      <c r="F11" s="811"/>
      <c r="G11" s="224" t="s">
        <v>10</v>
      </c>
      <c r="H11" s="807"/>
      <c r="I11" s="225" t="s">
        <v>70</v>
      </c>
      <c r="J11" s="807"/>
      <c r="K11" s="807"/>
      <c r="L11" s="815"/>
      <c r="M11" s="813"/>
      <c r="N11" s="321" t="s">
        <v>73</v>
      </c>
      <c r="O11" s="322"/>
    </row>
    <row r="12" spans="1:15" ht="15.75">
      <c r="A12" s="301"/>
      <c r="B12" s="294"/>
      <c r="C12" s="285"/>
      <c r="D12" s="303"/>
      <c r="E12" s="298"/>
      <c r="F12" s="298"/>
      <c r="G12" s="297"/>
      <c r="H12" s="290"/>
      <c r="I12" s="285"/>
      <c r="J12" s="291"/>
      <c r="K12" s="290"/>
      <c r="L12" s="290"/>
      <c r="M12" s="292"/>
      <c r="N12" s="321" t="s">
        <v>73</v>
      </c>
      <c r="O12" s="322"/>
    </row>
    <row r="13" spans="1:15" ht="15.75">
      <c r="A13" s="293" t="s">
        <v>74</v>
      </c>
      <c r="B13" s="302"/>
      <c r="C13" s="285"/>
      <c r="D13" s="303"/>
      <c r="E13" s="299"/>
      <c r="F13" s="299"/>
      <c r="G13" s="295"/>
      <c r="H13" s="288"/>
      <c r="I13" s="285"/>
      <c r="J13" s="286"/>
      <c r="K13" s="288"/>
      <c r="L13" s="288"/>
      <c r="M13" s="292"/>
      <c r="N13" s="321" t="s">
        <v>73</v>
      </c>
      <c r="O13" s="322"/>
    </row>
    <row r="14" spans="1:15" ht="15.75">
      <c r="A14" s="293" t="s">
        <v>67</v>
      </c>
      <c r="B14" s="302"/>
      <c r="C14" s="285">
        <v>26</v>
      </c>
      <c r="D14" s="303">
        <v>0</v>
      </c>
      <c r="E14" s="299">
        <v>26</v>
      </c>
      <c r="F14" s="299">
        <v>0</v>
      </c>
      <c r="G14" s="295">
        <v>0</v>
      </c>
      <c r="H14" s="288">
        <v>0</v>
      </c>
      <c r="I14" s="285">
        <v>0</v>
      </c>
      <c r="J14" s="286">
        <v>0</v>
      </c>
      <c r="K14" s="288">
        <f>H14+J14</f>
        <v>0</v>
      </c>
      <c r="L14" s="288">
        <f>E14+K14</f>
        <v>26</v>
      </c>
      <c r="M14" s="292">
        <v>0</v>
      </c>
      <c r="N14" s="321" t="s">
        <v>73</v>
      </c>
      <c r="O14" s="322"/>
    </row>
    <row r="15" spans="1:15" ht="15.75">
      <c r="A15" s="293" t="s">
        <v>68</v>
      </c>
      <c r="B15" s="302"/>
      <c r="C15" s="285">
        <v>14</v>
      </c>
      <c r="D15" s="303">
        <v>0</v>
      </c>
      <c r="E15" s="299">
        <v>14</v>
      </c>
      <c r="F15" s="299">
        <v>0</v>
      </c>
      <c r="G15" s="295">
        <v>0</v>
      </c>
      <c r="H15" s="288">
        <v>0</v>
      </c>
      <c r="I15" s="285">
        <v>0</v>
      </c>
      <c r="J15" s="286">
        <v>0</v>
      </c>
      <c r="K15" s="288">
        <f>G15+H15+J15</f>
        <v>0</v>
      </c>
      <c r="L15" s="288">
        <f>E15+K15</f>
        <v>14</v>
      </c>
      <c r="M15" s="292">
        <v>0</v>
      </c>
      <c r="N15" s="321" t="s">
        <v>73</v>
      </c>
      <c r="O15" s="322"/>
    </row>
    <row r="16" spans="1:15" ht="15.75">
      <c r="A16" s="293" t="s">
        <v>75</v>
      </c>
      <c r="B16" s="302"/>
      <c r="C16" s="285">
        <v>144</v>
      </c>
      <c r="D16" s="303">
        <v>0</v>
      </c>
      <c r="E16" s="299">
        <v>144</v>
      </c>
      <c r="F16" s="299">
        <v>0</v>
      </c>
      <c r="G16" s="295">
        <v>-6</v>
      </c>
      <c r="H16" s="288">
        <v>0</v>
      </c>
      <c r="I16" s="285">
        <v>0</v>
      </c>
      <c r="J16" s="286">
        <v>0</v>
      </c>
      <c r="K16" s="288">
        <f>G16+H16+J16</f>
        <v>-6</v>
      </c>
      <c r="L16" s="288">
        <f>E16+K16</f>
        <v>138</v>
      </c>
      <c r="M16" s="292">
        <v>0</v>
      </c>
      <c r="N16" s="321" t="s">
        <v>73</v>
      </c>
      <c r="O16" s="322"/>
    </row>
    <row r="17" spans="1:15" ht="15.75">
      <c r="A17" s="825" t="s">
        <v>51</v>
      </c>
      <c r="B17" s="826"/>
      <c r="C17" s="285">
        <v>60</v>
      </c>
      <c r="D17" s="303">
        <v>0</v>
      </c>
      <c r="E17" s="299">
        <v>60</v>
      </c>
      <c r="F17" s="299">
        <v>0</v>
      </c>
      <c r="G17" s="295">
        <v>-3</v>
      </c>
      <c r="H17" s="288">
        <v>0</v>
      </c>
      <c r="I17" s="285">
        <v>0</v>
      </c>
      <c r="J17" s="286">
        <v>0</v>
      </c>
      <c r="K17" s="288">
        <f>G17+H17+J17</f>
        <v>-3</v>
      </c>
      <c r="L17" s="288">
        <f>E17+K17</f>
        <v>57</v>
      </c>
      <c r="M17" s="292">
        <v>0</v>
      </c>
      <c r="N17" s="321" t="s">
        <v>73</v>
      </c>
      <c r="O17" s="322"/>
    </row>
    <row r="18" spans="1:15" ht="15.75">
      <c r="A18" s="823" t="s">
        <v>76</v>
      </c>
      <c r="B18" s="824"/>
      <c r="C18" s="285">
        <v>40</v>
      </c>
      <c r="D18" s="303">
        <v>0</v>
      </c>
      <c r="E18" s="299">
        <v>40</v>
      </c>
      <c r="F18" s="299">
        <v>0</v>
      </c>
      <c r="G18" s="295">
        <v>0</v>
      </c>
      <c r="H18" s="288">
        <v>0</v>
      </c>
      <c r="I18" s="285">
        <v>0</v>
      </c>
      <c r="J18" s="286">
        <v>0</v>
      </c>
      <c r="K18" s="288">
        <f>G18+H18+J18</f>
        <v>0</v>
      </c>
      <c r="L18" s="288">
        <f>E18+K18</f>
        <v>40</v>
      </c>
      <c r="M18" s="292">
        <v>0</v>
      </c>
      <c r="N18" s="321" t="s">
        <v>73</v>
      </c>
      <c r="O18" s="322"/>
    </row>
    <row r="19" spans="1:15" ht="15.75">
      <c r="A19" s="821"/>
      <c r="B19" s="822"/>
      <c r="C19" s="285"/>
      <c r="D19" s="303"/>
      <c r="E19" s="300"/>
      <c r="F19" s="300"/>
      <c r="G19" s="296"/>
      <c r="H19" s="289"/>
      <c r="I19" s="285"/>
      <c r="J19" s="287"/>
      <c r="K19" s="289"/>
      <c r="L19" s="289"/>
      <c r="M19" s="292"/>
      <c r="N19" s="321" t="s">
        <v>73</v>
      </c>
      <c r="O19" s="322"/>
    </row>
    <row r="20" spans="1:15" ht="16.5" thickBot="1">
      <c r="A20" s="828" t="s">
        <v>25</v>
      </c>
      <c r="B20" s="829"/>
      <c r="C20" s="226">
        <f t="shared" ref="C20:H20" si="0">SUM(C12:C19)</f>
        <v>284</v>
      </c>
      <c r="D20" s="227">
        <f t="shared" si="0"/>
        <v>0</v>
      </c>
      <c r="E20" s="228">
        <f t="shared" si="0"/>
        <v>284</v>
      </c>
      <c r="F20" s="227">
        <f t="shared" si="0"/>
        <v>0</v>
      </c>
      <c r="G20" s="228">
        <f t="shared" si="0"/>
        <v>-9</v>
      </c>
      <c r="H20" s="227">
        <f t="shared" si="0"/>
        <v>0</v>
      </c>
      <c r="I20" s="227">
        <f>SUM(I14:I18)</f>
        <v>0</v>
      </c>
      <c r="J20" s="227">
        <f>SUM(J12:J19)</f>
        <v>0</v>
      </c>
      <c r="K20" s="227">
        <f>SUM(K12:K19)</f>
        <v>-9</v>
      </c>
      <c r="L20" s="229">
        <f>SUM(L12:L19)</f>
        <v>275</v>
      </c>
      <c r="M20" s="228">
        <f>SUM(M12:M19)</f>
        <v>0</v>
      </c>
      <c r="N20" s="321" t="s">
        <v>73</v>
      </c>
      <c r="O20" s="322"/>
    </row>
    <row r="21" spans="1:15" ht="15.75">
      <c r="A21" s="827" t="s">
        <v>58</v>
      </c>
      <c r="B21" s="770"/>
      <c r="C21" s="230">
        <v>53</v>
      </c>
      <c r="D21" s="230">
        <v>0</v>
      </c>
      <c r="E21" s="231">
        <v>53</v>
      </c>
      <c r="F21" s="230">
        <v>0</v>
      </c>
      <c r="G21" s="231">
        <v>0</v>
      </c>
      <c r="H21" s="230">
        <v>0</v>
      </c>
      <c r="I21" s="230">
        <v>0</v>
      </c>
      <c r="J21" s="230">
        <v>0</v>
      </c>
      <c r="K21" s="199">
        <v>2</v>
      </c>
      <c r="L21" s="232">
        <f>E21+K21</f>
        <v>55</v>
      </c>
      <c r="M21" s="108">
        <v>0</v>
      </c>
      <c r="N21" s="321" t="s">
        <v>73</v>
      </c>
      <c r="O21" s="322"/>
    </row>
    <row r="22" spans="1:15" ht="15.75">
      <c r="A22" s="820" t="s">
        <v>69</v>
      </c>
      <c r="B22" s="772"/>
      <c r="C22" s="230">
        <v>231</v>
      </c>
      <c r="D22" s="230">
        <v>0</v>
      </c>
      <c r="E22" s="231">
        <v>231</v>
      </c>
      <c r="F22" s="230">
        <v>0</v>
      </c>
      <c r="G22" s="231">
        <v>-9</v>
      </c>
      <c r="H22" s="230">
        <v>0</v>
      </c>
      <c r="I22" s="230">
        <v>0</v>
      </c>
      <c r="J22" s="230">
        <v>0</v>
      </c>
      <c r="K22" s="199">
        <v>-11</v>
      </c>
      <c r="L22" s="232">
        <f>E22+K22</f>
        <v>220</v>
      </c>
      <c r="M22" s="108">
        <v>0</v>
      </c>
      <c r="N22" s="321" t="s">
        <v>73</v>
      </c>
      <c r="O22" s="322"/>
    </row>
    <row r="23" spans="1:15" ht="15.75">
      <c r="A23" s="818"/>
      <c r="B23" s="819"/>
      <c r="C23" s="230"/>
      <c r="D23" s="230"/>
      <c r="E23" s="231"/>
      <c r="F23" s="230"/>
      <c r="G23" s="231"/>
      <c r="H23" s="230"/>
      <c r="I23" s="230"/>
      <c r="J23" s="230"/>
      <c r="K23" s="199"/>
      <c r="L23" s="232"/>
      <c r="M23" s="108"/>
      <c r="N23" s="321" t="s">
        <v>73</v>
      </c>
      <c r="O23" s="322"/>
    </row>
    <row r="24" spans="1:15" s="13" customFormat="1" ht="15.75">
      <c r="A24" s="816" t="s">
        <v>25</v>
      </c>
      <c r="B24" s="817"/>
      <c r="C24" s="233">
        <f>SUM(C21:C23)</f>
        <v>284</v>
      </c>
      <c r="D24" s="233">
        <f t="shared" ref="D24:L24" si="1">SUM(D21:D23)</f>
        <v>0</v>
      </c>
      <c r="E24" s="233">
        <f t="shared" si="1"/>
        <v>284</v>
      </c>
      <c r="F24" s="233">
        <f t="shared" si="1"/>
        <v>0</v>
      </c>
      <c r="G24" s="233">
        <f t="shared" si="1"/>
        <v>-9</v>
      </c>
      <c r="H24" s="233">
        <f t="shared" si="1"/>
        <v>0</v>
      </c>
      <c r="I24" s="233">
        <f t="shared" si="1"/>
        <v>0</v>
      </c>
      <c r="J24" s="233">
        <f>SUM(J21:J22)</f>
        <v>0</v>
      </c>
      <c r="K24" s="233">
        <f>SUM(K21:K23)</f>
        <v>-9</v>
      </c>
      <c r="L24" s="234">
        <f t="shared" si="1"/>
        <v>275</v>
      </c>
      <c r="M24" s="235">
        <f>SUM(M21:M23)</f>
        <v>0</v>
      </c>
      <c r="N24" s="321" t="s">
        <v>16</v>
      </c>
      <c r="O24" s="324"/>
    </row>
    <row r="25" spans="1:15" s="13" customFormat="1" ht="15.75">
      <c r="A25" s="3"/>
      <c r="B25" s="3"/>
      <c r="C25" s="3"/>
      <c r="D25" s="3"/>
      <c r="E25" s="3"/>
      <c r="F25" s="3"/>
      <c r="G25" s="3"/>
      <c r="H25" s="3"/>
      <c r="I25" s="3"/>
      <c r="J25" s="3"/>
      <c r="K25" s="3"/>
      <c r="L25" s="3"/>
      <c r="M25" s="3"/>
      <c r="N25" s="92"/>
    </row>
    <row r="26" spans="1:15" s="13" customFormat="1" ht="15.75">
      <c r="A26" s="3"/>
      <c r="B26" s="3"/>
      <c r="C26" s="3"/>
      <c r="D26" s="3"/>
      <c r="E26" s="3"/>
      <c r="F26" s="3"/>
      <c r="G26" s="3"/>
      <c r="H26" s="3"/>
      <c r="I26" s="3"/>
      <c r="J26" s="3"/>
      <c r="K26" s="3"/>
      <c r="L26" s="3"/>
      <c r="M26" s="3"/>
      <c r="N26" s="93"/>
    </row>
    <row r="27" spans="1:15" s="13" customFormat="1" ht="15.75">
      <c r="A27" s="830"/>
      <c r="B27" s="830"/>
      <c r="C27" s="830"/>
      <c r="D27" s="830"/>
      <c r="E27" s="830"/>
      <c r="F27" s="830"/>
      <c r="G27" s="830"/>
      <c r="H27" s="830"/>
      <c r="I27" s="830"/>
      <c r="J27" s="830"/>
      <c r="K27" s="830"/>
      <c r="L27" s="830"/>
      <c r="M27" s="830"/>
      <c r="N27" s="93"/>
    </row>
    <row r="28" spans="1:15" s="13" customFormat="1">
      <c r="A28" s="23"/>
      <c r="B28" s="22"/>
      <c r="C28" s="106"/>
      <c r="D28" s="106"/>
      <c r="E28" s="106"/>
      <c r="F28" s="106"/>
      <c r="G28" s="106"/>
      <c r="H28" s="106"/>
      <c r="I28" s="106"/>
      <c r="J28" s="106"/>
      <c r="K28" s="106"/>
      <c r="L28" s="106"/>
      <c r="M28" s="106"/>
      <c r="N28" s="93"/>
    </row>
    <row r="29" spans="1:15" s="13" customFormat="1">
      <c r="A29" s="23"/>
      <c r="B29" s="22"/>
      <c r="C29" s="106"/>
      <c r="D29" s="106"/>
      <c r="E29" s="106"/>
      <c r="F29" s="106"/>
      <c r="G29" s="106"/>
      <c r="H29" s="106"/>
      <c r="I29" s="106"/>
      <c r="J29" s="106"/>
      <c r="K29" s="106"/>
      <c r="L29" s="106"/>
      <c r="M29" s="106"/>
      <c r="N29" s="93"/>
    </row>
    <row r="30" spans="1:15" s="13" customFormat="1">
      <c r="A30" s="40"/>
      <c r="B30" s="41"/>
      <c r="C30" s="41"/>
      <c r="D30" s="41"/>
      <c r="E30" s="41"/>
      <c r="F30" s="41"/>
      <c r="G30" s="41"/>
      <c r="H30" s="41"/>
      <c r="I30" s="41"/>
      <c r="J30" s="41"/>
      <c r="K30" s="41"/>
      <c r="L30" s="41"/>
      <c r="M30" s="41"/>
      <c r="N30" s="93"/>
    </row>
    <row r="31" spans="1:15" s="13" customFormat="1" ht="15.75">
      <c r="A31" s="70"/>
      <c r="B31" s="71"/>
      <c r="C31" s="71"/>
      <c r="D31" s="71"/>
      <c r="E31" s="71"/>
      <c r="F31" s="71"/>
      <c r="G31" s="71"/>
      <c r="H31" s="71"/>
      <c r="I31" s="71"/>
      <c r="J31" s="71"/>
      <c r="K31" s="71"/>
      <c r="L31" s="71"/>
      <c r="M31" s="71"/>
      <c r="N31" s="93"/>
    </row>
    <row r="32" spans="1:15" ht="71.25" customHeight="1">
      <c r="A32" s="719"/>
      <c r="B32" s="719"/>
      <c r="C32" s="719"/>
      <c r="D32" s="719"/>
      <c r="E32" s="719"/>
      <c r="F32" s="719"/>
      <c r="G32" s="719"/>
      <c r="H32" s="719"/>
      <c r="I32" s="719"/>
      <c r="J32" s="719"/>
      <c r="K32" s="719"/>
      <c r="L32" s="719"/>
      <c r="M32" s="719"/>
    </row>
    <row r="33" spans="1:13" ht="39.75" customHeight="1">
      <c r="A33" s="719"/>
      <c r="B33" s="719"/>
      <c r="C33" s="719"/>
      <c r="D33" s="719"/>
      <c r="E33" s="719"/>
      <c r="F33" s="719"/>
      <c r="G33" s="719"/>
      <c r="H33" s="719"/>
      <c r="I33" s="719"/>
      <c r="J33" s="719"/>
      <c r="K33" s="719"/>
      <c r="L33" s="719"/>
      <c r="M33" s="719"/>
    </row>
    <row r="34" spans="1:13">
      <c r="A34" s="53"/>
      <c r="B34" s="53"/>
      <c r="C34" s="53"/>
      <c r="D34" s="53"/>
      <c r="E34" s="53"/>
      <c r="F34" s="53"/>
      <c r="G34" s="53"/>
      <c r="H34" s="53"/>
      <c r="I34" s="53"/>
      <c r="J34" s="53"/>
      <c r="K34" s="53"/>
      <c r="L34" s="53"/>
      <c r="M34" s="53"/>
    </row>
    <row r="35" spans="1:13" ht="58.5" customHeight="1">
      <c r="A35" s="719"/>
      <c r="B35" s="719"/>
      <c r="C35" s="719"/>
      <c r="D35" s="719"/>
      <c r="E35" s="719"/>
      <c r="F35" s="719"/>
      <c r="G35" s="719"/>
      <c r="H35" s="719"/>
      <c r="I35" s="719"/>
      <c r="J35" s="719"/>
      <c r="K35" s="719"/>
      <c r="L35" s="719"/>
      <c r="M35" s="719"/>
    </row>
    <row r="36" spans="1:13">
      <c r="A36" s="53"/>
      <c r="B36" s="53"/>
      <c r="C36" s="53"/>
      <c r="D36" s="53"/>
      <c r="E36" s="53"/>
      <c r="F36" s="53"/>
      <c r="G36" s="53"/>
      <c r="H36" s="53"/>
      <c r="I36" s="53"/>
      <c r="J36" s="53"/>
      <c r="K36" s="53"/>
      <c r="L36" s="53"/>
      <c r="M36" s="53"/>
    </row>
    <row r="37" spans="1:13" ht="69" customHeight="1">
      <c r="A37" s="719"/>
      <c r="B37" s="719"/>
      <c r="C37" s="719"/>
      <c r="D37" s="719"/>
      <c r="E37" s="719"/>
      <c r="F37" s="719"/>
      <c r="G37" s="719"/>
      <c r="H37" s="719"/>
      <c r="I37" s="719"/>
      <c r="J37" s="719"/>
      <c r="K37" s="719"/>
      <c r="L37" s="719"/>
      <c r="M37" s="719"/>
    </row>
    <row r="38" spans="1:13">
      <c r="A38" s="53"/>
      <c r="B38" s="53"/>
      <c r="C38" s="53"/>
      <c r="D38" s="53"/>
      <c r="E38" s="53"/>
      <c r="F38" s="53"/>
      <c r="G38" s="53"/>
      <c r="H38" s="53"/>
      <c r="I38" s="53"/>
      <c r="J38" s="53"/>
      <c r="K38" s="53"/>
      <c r="L38" s="53"/>
      <c r="M38" s="53"/>
    </row>
    <row r="39" spans="1:13">
      <c r="A39" s="64"/>
      <c r="B39" s="53"/>
      <c r="C39" s="53"/>
      <c r="D39" s="53"/>
      <c r="E39" s="53"/>
      <c r="F39" s="53"/>
      <c r="G39" s="53"/>
      <c r="H39" s="53"/>
      <c r="I39" s="53"/>
      <c r="J39" s="53"/>
      <c r="K39" s="53"/>
      <c r="L39" s="53"/>
      <c r="M39" s="53"/>
    </row>
    <row r="41" spans="1:13">
      <c r="M41" s="85"/>
    </row>
  </sheetData>
  <mergeCells count="30">
    <mergeCell ref="A37:M37"/>
    <mergeCell ref="A32:M32"/>
    <mergeCell ref="A33:M33"/>
    <mergeCell ref="A35:M35"/>
    <mergeCell ref="A27:M27"/>
    <mergeCell ref="A17:B17"/>
    <mergeCell ref="A21:B21"/>
    <mergeCell ref="A20:B20"/>
    <mergeCell ref="K10:K11"/>
    <mergeCell ref="F10:F11"/>
    <mergeCell ref="A24:B24"/>
    <mergeCell ref="A23:B23"/>
    <mergeCell ref="A22:B22"/>
    <mergeCell ref="A19:B19"/>
    <mergeCell ref="A18:B18"/>
    <mergeCell ref="A1:M1"/>
    <mergeCell ref="A4:M4"/>
    <mergeCell ref="A5:M5"/>
    <mergeCell ref="A6:M6"/>
    <mergeCell ref="G9:M9"/>
    <mergeCell ref="A9:B11"/>
    <mergeCell ref="E9:F9"/>
    <mergeCell ref="C9:D9"/>
    <mergeCell ref="J10:J11"/>
    <mergeCell ref="H10:H11"/>
    <mergeCell ref="C10:C11"/>
    <mergeCell ref="D10:D11"/>
    <mergeCell ref="E10:E11"/>
    <mergeCell ref="M10:M11"/>
    <mergeCell ref="L10:L11"/>
  </mergeCells>
  <phoneticPr fontId="0" type="noConversion"/>
  <printOptions horizontalCentered="1"/>
  <pageMargins left="0.75" right="0.75" top="1" bottom="1" header="0.5" footer="0.5"/>
  <pageSetup scale="57" orientation="landscape" r:id="rId1"/>
  <headerFooter scaleWithDoc="0" alignWithMargins="0">
    <oddFooter>&amp;C&amp;"Times New Roman,Regular"&amp;10Exhibit I - Detail of Permanent Positions by Category</oddFooter>
  </headerFooter>
  <colBreaks count="1" manualBreakCount="1">
    <brk id="13" max="23" man="1"/>
  </colBreaks>
</worksheet>
</file>

<file path=xl/worksheets/sheet8.xml><?xml version="1.0" encoding="utf-8"?>
<worksheet xmlns="http://schemas.openxmlformats.org/spreadsheetml/2006/main" xmlns:r="http://schemas.openxmlformats.org/officeDocument/2006/relationships">
  <sheetPr codeName="Sheet16"/>
  <dimension ref="A1:K38"/>
  <sheetViews>
    <sheetView showGridLines="0" showOutlineSymbols="0" view="pageBreakPreview" zoomScale="75" zoomScaleNormal="75" zoomScaleSheetLayoutView="75" workbookViewId="0">
      <selection activeCell="F14" sqref="F14"/>
    </sheetView>
  </sheetViews>
  <sheetFormatPr defaultColWidth="8.88671875" defaultRowHeight="15.75"/>
  <cols>
    <col min="1" max="1" width="50.5546875" style="9" customWidth="1"/>
    <col min="2" max="2" width="10.88671875" style="9" customWidth="1"/>
    <col min="3" max="3" width="10.5546875" style="9" customWidth="1"/>
    <col min="4" max="4" width="8.77734375" style="9" customWidth="1"/>
    <col min="5" max="5" width="9.77734375" style="9" customWidth="1"/>
    <col min="6" max="6" width="9.21875" style="9" customWidth="1"/>
    <col min="7" max="7" width="9.77734375" style="9" customWidth="1"/>
    <col min="8" max="8" width="7.77734375" style="9" customWidth="1"/>
    <col min="9" max="9" width="11.77734375" style="9" bestFit="1" customWidth="1"/>
    <col min="10" max="10" width="1.21875" style="91" customWidth="1"/>
    <col min="11" max="16384" width="8.88671875" style="9"/>
  </cols>
  <sheetData>
    <row r="1" spans="1:11">
      <c r="A1" s="835" t="s">
        <v>53</v>
      </c>
      <c r="B1" s="754"/>
      <c r="C1" s="754"/>
      <c r="D1" s="754"/>
      <c r="E1" s="754"/>
      <c r="F1" s="754"/>
      <c r="G1" s="754"/>
      <c r="H1" s="754"/>
      <c r="I1" s="754"/>
      <c r="J1" s="320" t="s">
        <v>73</v>
      </c>
      <c r="K1" s="8"/>
    </row>
    <row r="2" spans="1:11">
      <c r="A2" s="237"/>
      <c r="B2" s="24"/>
      <c r="C2" s="24"/>
      <c r="D2" s="24"/>
      <c r="E2" s="24"/>
      <c r="F2" s="24"/>
      <c r="G2" s="24"/>
      <c r="H2" s="24"/>
      <c r="I2" s="24"/>
      <c r="J2" s="320" t="s">
        <v>73</v>
      </c>
      <c r="K2" s="8"/>
    </row>
    <row r="3" spans="1:11">
      <c r="A3" s="24"/>
      <c r="B3" s="24"/>
      <c r="C3" s="24"/>
      <c r="D3" s="24"/>
      <c r="E3" s="24"/>
      <c r="F3" s="24"/>
      <c r="G3" s="24"/>
      <c r="H3" s="24"/>
      <c r="I3" s="24"/>
      <c r="J3" s="320" t="s">
        <v>73</v>
      </c>
      <c r="K3" s="8"/>
    </row>
    <row r="4" spans="1:11">
      <c r="A4" s="834" t="s">
        <v>72</v>
      </c>
      <c r="B4" s="756"/>
      <c r="C4" s="756"/>
      <c r="D4" s="756"/>
      <c r="E4" s="756"/>
      <c r="F4" s="756"/>
      <c r="G4" s="756"/>
      <c r="H4" s="756"/>
      <c r="I4" s="756"/>
      <c r="J4" s="320" t="s">
        <v>73</v>
      </c>
      <c r="K4" s="8"/>
    </row>
    <row r="5" spans="1:11">
      <c r="A5" s="833" t="str">
        <f>+'B. Summary of Requirements '!A4</f>
        <v>Federal Prison System</v>
      </c>
      <c r="B5" s="751"/>
      <c r="C5" s="751"/>
      <c r="D5" s="751"/>
      <c r="E5" s="751"/>
      <c r="F5" s="751"/>
      <c r="G5" s="751"/>
      <c r="H5" s="751"/>
      <c r="I5" s="751"/>
      <c r="J5" s="320" t="s">
        <v>73</v>
      </c>
      <c r="K5" s="8"/>
    </row>
    <row r="6" spans="1:11">
      <c r="A6" s="833" t="str">
        <f>+'B. Summary of Requirements '!A5</f>
        <v>Buildings and Facilities</v>
      </c>
      <c r="B6" s="756"/>
      <c r="C6" s="756"/>
      <c r="D6" s="756"/>
      <c r="E6" s="756"/>
      <c r="F6" s="756"/>
      <c r="G6" s="756"/>
      <c r="H6" s="756"/>
      <c r="I6" s="756"/>
      <c r="J6" s="320" t="s">
        <v>73</v>
      </c>
      <c r="K6" s="8"/>
    </row>
    <row r="7" spans="1:11">
      <c r="A7" s="238"/>
      <c r="B7" s="238"/>
      <c r="C7" s="238"/>
      <c r="D7" s="238"/>
      <c r="E7" s="238"/>
      <c r="F7" s="238"/>
      <c r="G7" s="238"/>
      <c r="H7" s="238"/>
      <c r="I7" s="238"/>
      <c r="J7" s="320" t="s">
        <v>73</v>
      </c>
      <c r="K7" s="8"/>
    </row>
    <row r="8" spans="1:11" ht="16.5" thickBot="1">
      <c r="A8" s="24" t="s">
        <v>64</v>
      </c>
      <c r="B8" s="24"/>
      <c r="C8" s="24"/>
      <c r="D8" s="24"/>
      <c r="E8" s="24"/>
      <c r="F8" s="24"/>
      <c r="G8" s="24"/>
      <c r="H8" s="24"/>
      <c r="I8" s="24"/>
      <c r="J8" s="320" t="s">
        <v>73</v>
      </c>
      <c r="K8" s="8"/>
    </row>
    <row r="9" spans="1:11">
      <c r="A9" s="840" t="s">
        <v>131</v>
      </c>
      <c r="B9" s="281" t="s">
        <v>175</v>
      </c>
      <c r="C9" s="283"/>
      <c r="D9" s="836" t="s">
        <v>278</v>
      </c>
      <c r="E9" s="837"/>
      <c r="F9" s="836" t="s">
        <v>171</v>
      </c>
      <c r="G9" s="837"/>
      <c r="H9" s="836" t="s">
        <v>23</v>
      </c>
      <c r="I9" s="837"/>
      <c r="J9" s="320" t="s">
        <v>73</v>
      </c>
      <c r="K9" s="8"/>
    </row>
    <row r="10" spans="1:11">
      <c r="A10" s="841"/>
      <c r="B10" s="284" t="s">
        <v>150</v>
      </c>
      <c r="C10" s="282"/>
      <c r="D10" s="838"/>
      <c r="E10" s="839"/>
      <c r="F10" s="838"/>
      <c r="G10" s="839"/>
      <c r="H10" s="838"/>
      <c r="I10" s="839"/>
      <c r="J10" s="320" t="s">
        <v>73</v>
      </c>
      <c r="K10" s="8"/>
    </row>
    <row r="11" spans="1:11" ht="16.5" thickBot="1">
      <c r="A11" s="842"/>
      <c r="B11" s="198" t="s">
        <v>63</v>
      </c>
      <c r="C11" s="36" t="s">
        <v>65</v>
      </c>
      <c r="D11" s="198" t="s">
        <v>63</v>
      </c>
      <c r="E11" s="36" t="s">
        <v>65</v>
      </c>
      <c r="F11" s="198" t="s">
        <v>63</v>
      </c>
      <c r="G11" s="36" t="s">
        <v>65</v>
      </c>
      <c r="H11" s="198" t="s">
        <v>63</v>
      </c>
      <c r="I11" s="37" t="s">
        <v>65</v>
      </c>
      <c r="J11" s="320" t="s">
        <v>73</v>
      </c>
      <c r="K11" s="8"/>
    </row>
    <row r="12" spans="1:11">
      <c r="A12" s="38" t="s">
        <v>176</v>
      </c>
      <c r="B12" s="199">
        <v>2</v>
      </c>
      <c r="C12" s="107">
        <v>303</v>
      </c>
      <c r="D12" s="199">
        <v>3</v>
      </c>
      <c r="E12" s="107">
        <v>456</v>
      </c>
      <c r="F12" s="199">
        <v>3</v>
      </c>
      <c r="G12" s="107">
        <v>458</v>
      </c>
      <c r="H12" s="199">
        <f t="shared" ref="H12:H20" si="0">F12-D12</f>
        <v>0</v>
      </c>
      <c r="I12" s="108">
        <f t="shared" ref="I12:I20" si="1">SUM(G12-E12)</f>
        <v>2</v>
      </c>
      <c r="J12" s="320" t="s">
        <v>73</v>
      </c>
      <c r="K12" s="8"/>
    </row>
    <row r="13" spans="1:11">
      <c r="A13" s="38" t="s">
        <v>177</v>
      </c>
      <c r="B13" s="200">
        <v>17</v>
      </c>
      <c r="C13" s="107">
        <v>2258</v>
      </c>
      <c r="D13" s="200">
        <v>17</v>
      </c>
      <c r="E13" s="107">
        <v>2266</v>
      </c>
      <c r="F13" s="200">
        <v>17</v>
      </c>
      <c r="G13" s="107">
        <v>2272</v>
      </c>
      <c r="H13" s="200">
        <f t="shared" si="0"/>
        <v>0</v>
      </c>
      <c r="I13" s="108">
        <f t="shared" si="1"/>
        <v>6</v>
      </c>
      <c r="J13" s="320" t="s">
        <v>73</v>
      </c>
      <c r="K13" s="8"/>
    </row>
    <row r="14" spans="1:11">
      <c r="A14" s="38" t="s">
        <v>178</v>
      </c>
      <c r="B14" s="200">
        <v>86</v>
      </c>
      <c r="C14" s="107">
        <v>9075</v>
      </c>
      <c r="D14" s="200">
        <v>85</v>
      </c>
      <c r="E14" s="107">
        <v>8991</v>
      </c>
      <c r="F14" s="200">
        <v>83</v>
      </c>
      <c r="G14" s="107">
        <v>8792</v>
      </c>
      <c r="H14" s="200">
        <f t="shared" si="0"/>
        <v>-2</v>
      </c>
      <c r="I14" s="108">
        <f t="shared" si="1"/>
        <v>-199</v>
      </c>
      <c r="J14" s="320" t="s">
        <v>73</v>
      </c>
      <c r="K14" s="8"/>
    </row>
    <row r="15" spans="1:11">
      <c r="A15" s="38" t="s">
        <v>179</v>
      </c>
      <c r="B15" s="200">
        <v>107</v>
      </c>
      <c r="C15" s="107">
        <v>9189</v>
      </c>
      <c r="D15" s="200">
        <v>107</v>
      </c>
      <c r="E15" s="107">
        <v>9205</v>
      </c>
      <c r="F15" s="200">
        <v>104</v>
      </c>
      <c r="G15" s="107">
        <v>8958</v>
      </c>
      <c r="H15" s="200">
        <f t="shared" si="0"/>
        <v>-3</v>
      </c>
      <c r="I15" s="108">
        <f t="shared" si="1"/>
        <v>-247</v>
      </c>
      <c r="J15" s="320" t="s">
        <v>73</v>
      </c>
      <c r="K15" s="8"/>
    </row>
    <row r="16" spans="1:11">
      <c r="A16" s="38" t="s">
        <v>180</v>
      </c>
      <c r="B16" s="200">
        <v>57</v>
      </c>
      <c r="C16" s="107">
        <v>3949</v>
      </c>
      <c r="D16" s="200">
        <v>57</v>
      </c>
      <c r="E16" s="107">
        <v>3952</v>
      </c>
      <c r="F16" s="200">
        <v>53</v>
      </c>
      <c r="G16" s="107">
        <v>3711</v>
      </c>
      <c r="H16" s="200">
        <f t="shared" si="0"/>
        <v>-4</v>
      </c>
      <c r="I16" s="108">
        <f t="shared" si="1"/>
        <v>-241</v>
      </c>
      <c r="J16" s="320" t="s">
        <v>73</v>
      </c>
      <c r="K16" s="8"/>
    </row>
    <row r="17" spans="1:11">
      <c r="A17" s="38" t="s">
        <v>181</v>
      </c>
      <c r="B17" s="200">
        <v>5</v>
      </c>
      <c r="C17" s="107">
        <v>286</v>
      </c>
      <c r="D17" s="200">
        <v>5</v>
      </c>
      <c r="E17" s="107">
        <v>287</v>
      </c>
      <c r="F17" s="200">
        <v>5</v>
      </c>
      <c r="G17" s="107">
        <v>288</v>
      </c>
      <c r="H17" s="200">
        <f t="shared" si="0"/>
        <v>0</v>
      </c>
      <c r="I17" s="108">
        <f t="shared" si="1"/>
        <v>1</v>
      </c>
      <c r="J17" s="320" t="s">
        <v>73</v>
      </c>
      <c r="K17" s="8"/>
    </row>
    <row r="18" spans="1:11">
      <c r="A18" s="38" t="s">
        <v>182</v>
      </c>
      <c r="B18" s="200">
        <v>4</v>
      </c>
      <c r="C18" s="107">
        <v>195</v>
      </c>
      <c r="D18" s="200">
        <v>4</v>
      </c>
      <c r="E18" s="107">
        <v>191</v>
      </c>
      <c r="F18" s="200">
        <v>4</v>
      </c>
      <c r="G18" s="107">
        <v>191</v>
      </c>
      <c r="H18" s="200">
        <f t="shared" si="0"/>
        <v>0</v>
      </c>
      <c r="I18" s="108">
        <f t="shared" si="1"/>
        <v>0</v>
      </c>
      <c r="J18" s="320" t="s">
        <v>73</v>
      </c>
      <c r="K18" s="8"/>
    </row>
    <row r="19" spans="1:11">
      <c r="A19" s="38" t="s">
        <v>183</v>
      </c>
      <c r="B19" s="200">
        <v>5</v>
      </c>
      <c r="C19" s="107">
        <v>195</v>
      </c>
      <c r="D19" s="200">
        <v>5</v>
      </c>
      <c r="E19" s="107">
        <v>196</v>
      </c>
      <c r="F19" s="200">
        <v>5</v>
      </c>
      <c r="G19" s="107">
        <v>196</v>
      </c>
      <c r="H19" s="200">
        <f t="shared" si="0"/>
        <v>0</v>
      </c>
      <c r="I19" s="108">
        <f t="shared" si="1"/>
        <v>0</v>
      </c>
      <c r="J19" s="320" t="s">
        <v>73</v>
      </c>
      <c r="K19" s="8"/>
    </row>
    <row r="20" spans="1:11">
      <c r="A20" s="38" t="s">
        <v>184</v>
      </c>
      <c r="B20" s="201">
        <v>1</v>
      </c>
      <c r="C20" s="107">
        <v>34</v>
      </c>
      <c r="D20" s="201">
        <v>1</v>
      </c>
      <c r="E20" s="107">
        <v>34</v>
      </c>
      <c r="F20" s="201">
        <v>1</v>
      </c>
      <c r="G20" s="107">
        <v>34</v>
      </c>
      <c r="H20" s="201">
        <f t="shared" si="0"/>
        <v>0</v>
      </c>
      <c r="I20" s="108">
        <f t="shared" si="1"/>
        <v>0</v>
      </c>
      <c r="J20" s="320" t="s">
        <v>73</v>
      </c>
      <c r="K20" s="8"/>
    </row>
    <row r="21" spans="1:11">
      <c r="A21" s="49" t="s">
        <v>45</v>
      </c>
      <c r="B21" s="109">
        <f t="shared" ref="B21:I21" si="2">SUM(B12:B20)</f>
        <v>284</v>
      </c>
      <c r="C21" s="306">
        <f t="shared" si="2"/>
        <v>25484</v>
      </c>
      <c r="D21" s="109">
        <f t="shared" si="2"/>
        <v>284</v>
      </c>
      <c r="E21" s="306">
        <f t="shared" si="2"/>
        <v>25578</v>
      </c>
      <c r="F21" s="109">
        <f t="shared" si="2"/>
        <v>275</v>
      </c>
      <c r="G21" s="306">
        <f t="shared" si="2"/>
        <v>24900</v>
      </c>
      <c r="H21" s="109">
        <f t="shared" si="2"/>
        <v>-9</v>
      </c>
      <c r="I21" s="305">
        <f t="shared" si="2"/>
        <v>-678</v>
      </c>
      <c r="J21" s="320" t="s">
        <v>73</v>
      </c>
      <c r="K21" s="8"/>
    </row>
    <row r="22" spans="1:11">
      <c r="A22" s="50"/>
      <c r="B22" s="110"/>
      <c r="C22" s="111"/>
      <c r="D22" s="110"/>
      <c r="E22" s="82"/>
      <c r="F22" s="115"/>
      <c r="G22" s="82"/>
      <c r="H22" s="110"/>
      <c r="I22" s="116"/>
      <c r="J22" s="320" t="s">
        <v>73</v>
      </c>
      <c r="K22" s="8"/>
    </row>
    <row r="23" spans="1:11">
      <c r="A23" s="50" t="s">
        <v>46</v>
      </c>
      <c r="B23" s="112"/>
      <c r="C23" s="385">
        <v>89732</v>
      </c>
      <c r="D23" s="110"/>
      <c r="E23" s="410">
        <v>90063</v>
      </c>
      <c r="F23" s="115"/>
      <c r="G23" s="411">
        <v>90545</v>
      </c>
      <c r="H23" s="110"/>
      <c r="I23" s="116"/>
      <c r="J23" s="320" t="s">
        <v>73</v>
      </c>
      <c r="K23" s="8"/>
    </row>
    <row r="24" spans="1:11" ht="16.5" thickBot="1">
      <c r="A24" s="52" t="s">
        <v>47</v>
      </c>
      <c r="B24" s="113"/>
      <c r="C24" s="585">
        <v>12</v>
      </c>
      <c r="D24" s="586"/>
      <c r="E24" s="585">
        <v>12</v>
      </c>
      <c r="F24" s="586"/>
      <c r="G24" s="587">
        <v>12</v>
      </c>
      <c r="H24" s="114"/>
      <c r="I24" s="117"/>
      <c r="J24" s="320" t="s">
        <v>16</v>
      </c>
      <c r="K24" s="8"/>
    </row>
    <row r="25" spans="1:11">
      <c r="A25" s="831"/>
      <c r="B25" s="832"/>
      <c r="C25" s="832"/>
      <c r="D25" s="832"/>
      <c r="E25" s="832"/>
      <c r="F25" s="832"/>
      <c r="G25" s="832"/>
      <c r="H25" s="832"/>
      <c r="I25" s="832"/>
      <c r="J25" s="832"/>
    </row>
    <row r="26" spans="1:11" ht="23.25">
      <c r="A26" s="409"/>
      <c r="C26" s="14"/>
      <c r="D26" s="14"/>
      <c r="E26" s="14"/>
      <c r="F26" s="14"/>
      <c r="G26" s="14"/>
      <c r="H26" s="14"/>
      <c r="I26" s="14"/>
    </row>
    <row r="27" spans="1:11" ht="20.25">
      <c r="A27" s="407"/>
      <c r="B27" s="62"/>
      <c r="C27" s="62"/>
      <c r="D27" s="62"/>
      <c r="E27" s="62"/>
      <c r="F27" s="62"/>
      <c r="G27" s="62"/>
      <c r="H27" s="62"/>
    </row>
    <row r="28" spans="1:11" ht="20.25">
      <c r="A28" s="407"/>
      <c r="B28" s="62"/>
      <c r="C28" s="62"/>
      <c r="D28" s="62"/>
      <c r="E28" s="62"/>
      <c r="F28" s="62"/>
      <c r="G28" s="62"/>
      <c r="H28" s="62"/>
    </row>
    <row r="29" spans="1:11" ht="21" customHeight="1">
      <c r="A29" s="404"/>
      <c r="B29" s="404"/>
      <c r="C29" s="404"/>
      <c r="D29" s="404"/>
      <c r="E29" s="404"/>
      <c r="F29" s="404"/>
      <c r="G29" s="404"/>
      <c r="H29" s="404"/>
    </row>
    <row r="30" spans="1:11" ht="20.25">
      <c r="A30" s="405"/>
      <c r="B30" s="404"/>
      <c r="C30" s="63"/>
      <c r="D30" s="63"/>
      <c r="E30" s="63"/>
      <c r="F30" s="63"/>
      <c r="G30" s="63"/>
      <c r="H30" s="63"/>
    </row>
    <row r="31" spans="1:11" ht="19.5" customHeight="1">
      <c r="A31" s="403"/>
      <c r="B31" s="404"/>
      <c r="C31" s="402"/>
      <c r="D31" s="402"/>
      <c r="E31" s="402"/>
      <c r="F31" s="402"/>
      <c r="G31" s="402"/>
      <c r="H31" s="402"/>
    </row>
    <row r="32" spans="1:11" ht="20.25">
      <c r="B32" s="404"/>
    </row>
    <row r="33" spans="2:10" ht="20.25">
      <c r="B33" s="404"/>
      <c r="J33" s="90"/>
    </row>
    <row r="34" spans="2:10" ht="20.25">
      <c r="B34" s="404"/>
    </row>
    <row r="35" spans="2:10" ht="20.25">
      <c r="B35" s="404"/>
    </row>
    <row r="36" spans="2:10" ht="20.25">
      <c r="B36" s="404"/>
    </row>
    <row r="37" spans="2:10" ht="20.25">
      <c r="B37" s="404"/>
    </row>
    <row r="38" spans="2:10" ht="20.25">
      <c r="B38" s="406"/>
    </row>
  </sheetData>
  <mergeCells count="9">
    <mergeCell ref="A25:J25"/>
    <mergeCell ref="A6:I6"/>
    <mergeCell ref="A5:I5"/>
    <mergeCell ref="A4:I4"/>
    <mergeCell ref="A1:I1"/>
    <mergeCell ref="D9:E10"/>
    <mergeCell ref="F9:G10"/>
    <mergeCell ref="H9:I10"/>
    <mergeCell ref="A9:A11"/>
  </mergeCells>
  <phoneticPr fontId="0" type="noConversion"/>
  <printOptions horizontalCentered="1"/>
  <pageMargins left="0.5" right="0.5" top="0.5" bottom="0.55000000000000004" header="0" footer="0.5"/>
  <pageSetup scale="67" orientation="landscape" r:id="rId1"/>
  <headerFooter scaleWithDoc="0">
    <oddFooter>&amp;C&amp;"Times New Roman,Regular"&amp;10Exhibit K - Summary of Requirements by Grade</oddFooter>
  </headerFooter>
</worksheet>
</file>

<file path=xl/worksheets/sheet9.xml><?xml version="1.0" encoding="utf-8"?>
<worksheet xmlns="http://schemas.openxmlformats.org/spreadsheetml/2006/main" xmlns:r="http://schemas.openxmlformats.org/officeDocument/2006/relationships">
  <sheetPr codeName="Sheet17"/>
  <dimension ref="A1:N84"/>
  <sheetViews>
    <sheetView view="pageBreakPreview" zoomScale="67" zoomScaleNormal="75" zoomScaleSheetLayoutView="67" workbookViewId="0">
      <selection activeCell="G9" sqref="G9"/>
    </sheetView>
  </sheetViews>
  <sheetFormatPr defaultRowHeight="15.75"/>
  <cols>
    <col min="1" max="1" width="1.88671875" style="2" customWidth="1"/>
    <col min="2" max="2" width="27.109375" style="2" customWidth="1"/>
    <col min="3" max="3" width="12.5546875" style="2" customWidth="1"/>
    <col min="4" max="4" width="18.109375" style="2" customWidth="1"/>
    <col min="5" max="5" width="8.88671875" style="2"/>
    <col min="6" max="6" width="10.109375" style="2" customWidth="1"/>
    <col min="7" max="7" width="8.88671875" style="2"/>
    <col min="8" max="8" width="12.88671875" style="2" customWidth="1"/>
    <col min="9" max="9" width="8.88671875" style="2"/>
    <col min="10" max="10" width="11.33203125" style="2" customWidth="1"/>
    <col min="11" max="11" width="8.88671875" style="2"/>
    <col min="12" max="12" width="12" style="2" customWidth="1"/>
    <col min="13" max="13" width="1.5546875" style="89" customWidth="1"/>
    <col min="15" max="16384" width="8.88671875" style="2"/>
  </cols>
  <sheetData>
    <row r="1" spans="1:14" ht="19.149999999999999" customHeight="1">
      <c r="A1" s="753" t="s">
        <v>52</v>
      </c>
      <c r="B1" s="761"/>
      <c r="C1" s="761"/>
      <c r="D1" s="761"/>
      <c r="E1" s="761"/>
      <c r="F1" s="761"/>
      <c r="G1" s="761"/>
      <c r="H1" s="761"/>
      <c r="I1" s="761"/>
      <c r="J1" s="761"/>
      <c r="K1" s="761"/>
      <c r="L1" s="761"/>
      <c r="M1" s="321" t="s">
        <v>73</v>
      </c>
      <c r="N1" s="171"/>
    </row>
    <row r="2" spans="1:14" ht="19.149999999999999" customHeight="1">
      <c r="A2" s="873"/>
      <c r="B2" s="761"/>
      <c r="C2" s="761"/>
      <c r="D2" s="761"/>
      <c r="E2" s="761"/>
      <c r="F2" s="761"/>
      <c r="G2" s="761"/>
      <c r="H2" s="761"/>
      <c r="I2" s="761"/>
      <c r="J2" s="761"/>
      <c r="K2" s="761"/>
      <c r="L2" s="761"/>
      <c r="M2" s="321" t="s">
        <v>73</v>
      </c>
      <c r="N2" s="171"/>
    </row>
    <row r="3" spans="1:14">
      <c r="A3" s="874" t="s">
        <v>50</v>
      </c>
      <c r="B3" s="761"/>
      <c r="C3" s="761"/>
      <c r="D3" s="761"/>
      <c r="E3" s="761"/>
      <c r="F3" s="761"/>
      <c r="G3" s="761"/>
      <c r="H3" s="761"/>
      <c r="I3" s="761"/>
      <c r="J3" s="761"/>
      <c r="K3" s="761"/>
      <c r="L3" s="761"/>
      <c r="M3" s="321" t="s">
        <v>73</v>
      </c>
      <c r="N3" s="171"/>
    </row>
    <row r="4" spans="1:14">
      <c r="A4" s="794" t="str">
        <f>+'B. Summary of Requirements '!A4</f>
        <v>Federal Prison System</v>
      </c>
      <c r="B4" s="761"/>
      <c r="C4" s="761"/>
      <c r="D4" s="761"/>
      <c r="E4" s="761"/>
      <c r="F4" s="761"/>
      <c r="G4" s="761"/>
      <c r="H4" s="761"/>
      <c r="I4" s="761"/>
      <c r="J4" s="761"/>
      <c r="K4" s="761"/>
      <c r="L4" s="761"/>
      <c r="M4" s="321" t="s">
        <v>73</v>
      </c>
      <c r="N4" s="171"/>
    </row>
    <row r="5" spans="1:14">
      <c r="A5" s="794" t="str">
        <f>+'B. Summary of Requirements '!A5</f>
        <v>Buildings and Facilities</v>
      </c>
      <c r="B5" s="761"/>
      <c r="C5" s="761"/>
      <c r="D5" s="761"/>
      <c r="E5" s="761"/>
      <c r="F5" s="761"/>
      <c r="G5" s="761"/>
      <c r="H5" s="761"/>
      <c r="I5" s="761"/>
      <c r="J5" s="761"/>
      <c r="K5" s="761"/>
      <c r="L5" s="761"/>
      <c r="M5" s="321" t="s">
        <v>73</v>
      </c>
      <c r="N5" s="171"/>
    </row>
    <row r="6" spans="1:14">
      <c r="A6" s="794" t="s">
        <v>56</v>
      </c>
      <c r="B6" s="761"/>
      <c r="C6" s="761"/>
      <c r="D6" s="761"/>
      <c r="E6" s="761"/>
      <c r="F6" s="761"/>
      <c r="G6" s="761"/>
      <c r="H6" s="761"/>
      <c r="I6" s="761"/>
      <c r="J6" s="761"/>
      <c r="K6" s="761"/>
      <c r="L6" s="761"/>
      <c r="M6" s="321" t="s">
        <v>73</v>
      </c>
      <c r="N6" s="171"/>
    </row>
    <row r="7" spans="1:14" ht="11.25" customHeight="1">
      <c r="A7" s="3"/>
      <c r="B7" s="10"/>
      <c r="C7" s="16"/>
      <c r="D7" s="16"/>
      <c r="E7" s="16"/>
      <c r="F7" s="16"/>
      <c r="G7" s="16"/>
      <c r="H7" s="16"/>
      <c r="I7" s="16"/>
      <c r="J7" s="16"/>
      <c r="K7" s="3"/>
      <c r="L7" s="3"/>
      <c r="M7" s="321" t="s">
        <v>73</v>
      </c>
      <c r="N7" s="171"/>
    </row>
    <row r="8" spans="1:14" ht="44.25" customHeight="1">
      <c r="A8" s="880" t="s">
        <v>48</v>
      </c>
      <c r="B8" s="758"/>
      <c r="C8" s="758"/>
      <c r="D8" s="759"/>
      <c r="E8" s="884" t="s">
        <v>255</v>
      </c>
      <c r="F8" s="885"/>
      <c r="G8" s="878" t="s">
        <v>278</v>
      </c>
      <c r="H8" s="879"/>
      <c r="I8" s="875" t="s">
        <v>171</v>
      </c>
      <c r="J8" s="877"/>
      <c r="K8" s="875" t="s">
        <v>23</v>
      </c>
      <c r="L8" s="876"/>
      <c r="M8" s="321" t="s">
        <v>73</v>
      </c>
      <c r="N8" s="171"/>
    </row>
    <row r="9" spans="1:14" ht="25.5" customHeight="1" thickBot="1">
      <c r="A9" s="881"/>
      <c r="B9" s="882"/>
      <c r="C9" s="882"/>
      <c r="D9" s="883"/>
      <c r="E9" s="241" t="s">
        <v>26</v>
      </c>
      <c r="F9" s="36" t="s">
        <v>65</v>
      </c>
      <c r="G9" s="241" t="s">
        <v>26</v>
      </c>
      <c r="H9" s="36" t="s">
        <v>65</v>
      </c>
      <c r="I9" s="241" t="s">
        <v>26</v>
      </c>
      <c r="J9" s="36" t="s">
        <v>65</v>
      </c>
      <c r="K9" s="241" t="s">
        <v>26</v>
      </c>
      <c r="L9" s="37" t="s">
        <v>65</v>
      </c>
      <c r="M9" s="321" t="s">
        <v>73</v>
      </c>
      <c r="N9" s="171"/>
    </row>
    <row r="10" spans="1:14">
      <c r="A10" s="853" t="s">
        <v>11</v>
      </c>
      <c r="B10" s="854"/>
      <c r="C10" s="854"/>
      <c r="D10" s="855"/>
      <c r="E10" s="242">
        <v>268</v>
      </c>
      <c r="F10" s="107">
        <v>15364</v>
      </c>
      <c r="G10" s="242">
        <v>268</v>
      </c>
      <c r="H10" s="107">
        <v>16197</v>
      </c>
      <c r="I10" s="242">
        <v>256</v>
      </c>
      <c r="J10" s="107">
        <v>15927</v>
      </c>
      <c r="K10" s="242">
        <f>I10-G10</f>
        <v>-12</v>
      </c>
      <c r="L10" s="108">
        <f>J10-H10</f>
        <v>-270</v>
      </c>
      <c r="M10" s="321" t="s">
        <v>73</v>
      </c>
      <c r="N10" s="171"/>
    </row>
    <row r="11" spans="1:14">
      <c r="A11" s="856" t="s">
        <v>44</v>
      </c>
      <c r="B11" s="857"/>
      <c r="C11" s="857"/>
      <c r="D11" s="858"/>
      <c r="E11" s="242">
        <v>0</v>
      </c>
      <c r="F11" s="107">
        <v>0</v>
      </c>
      <c r="G11" s="242">
        <v>0</v>
      </c>
      <c r="H11" s="107">
        <v>0</v>
      </c>
      <c r="I11" s="242">
        <v>0</v>
      </c>
      <c r="J11" s="107">
        <f>+H11*1.034</f>
        <v>0</v>
      </c>
      <c r="K11" s="242">
        <f>I11-G11</f>
        <v>0</v>
      </c>
      <c r="L11" s="108">
        <f>J11-H11</f>
        <v>0</v>
      </c>
      <c r="M11" s="321" t="s">
        <v>73</v>
      </c>
      <c r="N11" s="171"/>
    </row>
    <row r="12" spans="1:14">
      <c r="A12" s="856" t="s">
        <v>31</v>
      </c>
      <c r="B12" s="857"/>
      <c r="C12" s="857"/>
      <c r="D12" s="858"/>
      <c r="E12" s="242">
        <v>0</v>
      </c>
      <c r="F12" s="107">
        <v>587</v>
      </c>
      <c r="G12" s="242">
        <v>0</v>
      </c>
      <c r="H12" s="107">
        <v>0</v>
      </c>
      <c r="I12" s="242">
        <v>0</v>
      </c>
      <c r="J12" s="107">
        <v>0</v>
      </c>
      <c r="K12" s="242">
        <f>+G12+I12</f>
        <v>0</v>
      </c>
      <c r="L12" s="108">
        <f>J12-H12</f>
        <v>0</v>
      </c>
      <c r="M12" s="321" t="s">
        <v>73</v>
      </c>
      <c r="N12" s="171"/>
    </row>
    <row r="13" spans="1:14">
      <c r="A13" s="869" t="s">
        <v>12</v>
      </c>
      <c r="B13" s="870"/>
      <c r="C13" s="870"/>
      <c r="D13" s="871"/>
      <c r="E13" s="243">
        <f t="shared" ref="E13:J13" si="0">+E10+E11+E12</f>
        <v>268</v>
      </c>
      <c r="F13" s="244">
        <f>SUM(F10:F12)</f>
        <v>15951</v>
      </c>
      <c r="G13" s="243">
        <f t="shared" si="0"/>
        <v>268</v>
      </c>
      <c r="H13" s="244">
        <f>SUM(H10:H12)</f>
        <v>16197</v>
      </c>
      <c r="I13" s="243">
        <f t="shared" si="0"/>
        <v>256</v>
      </c>
      <c r="J13" s="244">
        <f t="shared" si="0"/>
        <v>15927</v>
      </c>
      <c r="K13" s="243">
        <f>SUM(K10:K12)</f>
        <v>-12</v>
      </c>
      <c r="L13" s="245">
        <f>SUM(L10:L12)</f>
        <v>-270</v>
      </c>
      <c r="M13" s="321" t="s">
        <v>73</v>
      </c>
      <c r="N13" s="171"/>
    </row>
    <row r="14" spans="1:14">
      <c r="A14" s="856" t="s">
        <v>49</v>
      </c>
      <c r="B14" s="857"/>
      <c r="C14" s="857"/>
      <c r="D14" s="858"/>
      <c r="E14" s="242"/>
      <c r="F14" s="107"/>
      <c r="G14" s="242"/>
      <c r="H14" s="107"/>
      <c r="I14" s="242"/>
      <c r="J14" s="107"/>
      <c r="K14" s="242"/>
      <c r="L14" s="108"/>
      <c r="M14" s="321" t="s">
        <v>73</v>
      </c>
      <c r="N14" s="171"/>
    </row>
    <row r="15" spans="1:14">
      <c r="A15" s="868" t="s">
        <v>32</v>
      </c>
      <c r="B15" s="866"/>
      <c r="C15" s="866"/>
      <c r="D15" s="867"/>
      <c r="E15" s="242"/>
      <c r="F15" s="107">
        <v>6129</v>
      </c>
      <c r="G15" s="242"/>
      <c r="H15" s="107">
        <v>6307</v>
      </c>
      <c r="I15" s="242"/>
      <c r="J15" s="107">
        <v>6203</v>
      </c>
      <c r="K15" s="242"/>
      <c r="L15" s="108">
        <f>J15-H15</f>
        <v>-104</v>
      </c>
      <c r="M15" s="321" t="s">
        <v>73</v>
      </c>
      <c r="N15" s="171"/>
    </row>
    <row r="16" spans="1:14">
      <c r="A16" s="868" t="s">
        <v>33</v>
      </c>
      <c r="B16" s="866"/>
      <c r="C16" s="866"/>
      <c r="D16" s="867"/>
      <c r="E16" s="242"/>
      <c r="F16" s="107">
        <v>768</v>
      </c>
      <c r="G16" s="242"/>
      <c r="H16" s="107">
        <v>791</v>
      </c>
      <c r="I16" s="242"/>
      <c r="J16" s="107">
        <v>755</v>
      </c>
      <c r="K16" s="242"/>
      <c r="L16" s="108">
        <f>J16-H16</f>
        <v>-36</v>
      </c>
      <c r="M16" s="321" t="s">
        <v>73</v>
      </c>
      <c r="N16" s="171"/>
    </row>
    <row r="17" spans="1:14">
      <c r="A17" s="868" t="s">
        <v>34</v>
      </c>
      <c r="B17" s="866"/>
      <c r="C17" s="866"/>
      <c r="D17" s="867"/>
      <c r="E17" s="242"/>
      <c r="F17" s="107">
        <v>43</v>
      </c>
      <c r="G17" s="242"/>
      <c r="H17" s="107">
        <v>118</v>
      </c>
      <c r="I17" s="242"/>
      <c r="J17" s="107">
        <v>69</v>
      </c>
      <c r="K17" s="242"/>
      <c r="L17" s="108">
        <f>J17-H17</f>
        <v>-49</v>
      </c>
      <c r="M17" s="321" t="s">
        <v>73</v>
      </c>
      <c r="N17" s="171"/>
    </row>
    <row r="18" spans="1:14">
      <c r="A18" s="868" t="s">
        <v>127</v>
      </c>
      <c r="B18" s="866"/>
      <c r="C18" s="866"/>
      <c r="D18" s="867"/>
      <c r="E18" s="242"/>
      <c r="F18" s="107">
        <v>9073</v>
      </c>
      <c r="G18" s="242"/>
      <c r="H18" s="107">
        <v>9000</v>
      </c>
      <c r="I18" s="242"/>
      <c r="J18" s="107">
        <v>9000</v>
      </c>
      <c r="K18" s="242"/>
      <c r="L18" s="108">
        <f>J18-H18</f>
        <v>0</v>
      </c>
      <c r="M18" s="321" t="s">
        <v>73</v>
      </c>
      <c r="N18" s="171"/>
    </row>
    <row r="19" spans="1:14">
      <c r="A19" s="868" t="s">
        <v>35</v>
      </c>
      <c r="B19" s="866"/>
      <c r="C19" s="866"/>
      <c r="D19" s="867"/>
      <c r="E19" s="242"/>
      <c r="F19" s="107">
        <v>4698</v>
      </c>
      <c r="G19" s="242"/>
      <c r="H19" s="107">
        <v>5104</v>
      </c>
      <c r="I19" s="242"/>
      <c r="J19" s="107">
        <v>4855</v>
      </c>
      <c r="K19" s="242"/>
      <c r="L19" s="108">
        <f t="shared" ref="L19:L24" si="1">J19-H19</f>
        <v>-249</v>
      </c>
      <c r="M19" s="321" t="s">
        <v>73</v>
      </c>
      <c r="N19" s="171"/>
    </row>
    <row r="20" spans="1:14">
      <c r="A20" s="868" t="s">
        <v>36</v>
      </c>
      <c r="B20" s="866"/>
      <c r="C20" s="866"/>
      <c r="D20" s="867"/>
      <c r="E20" s="242"/>
      <c r="F20" s="107">
        <v>0</v>
      </c>
      <c r="G20" s="242"/>
      <c r="H20" s="107">
        <v>0</v>
      </c>
      <c r="I20" s="242"/>
      <c r="J20" s="107">
        <v>0</v>
      </c>
      <c r="K20" s="242"/>
      <c r="L20" s="108">
        <f t="shared" si="1"/>
        <v>0</v>
      </c>
      <c r="M20" s="321" t="s">
        <v>73</v>
      </c>
      <c r="N20" s="171"/>
    </row>
    <row r="21" spans="1:14">
      <c r="A21" s="868" t="s">
        <v>37</v>
      </c>
      <c r="B21" s="866"/>
      <c r="C21" s="866"/>
      <c r="D21" s="867"/>
      <c r="E21" s="242"/>
      <c r="F21" s="107">
        <v>83065</v>
      </c>
      <c r="G21" s="242"/>
      <c r="H21" s="107">
        <v>70935</v>
      </c>
      <c r="I21" s="242"/>
      <c r="J21" s="107">
        <v>206425</v>
      </c>
      <c r="K21" s="242"/>
      <c r="L21" s="108">
        <f t="shared" si="1"/>
        <v>135490</v>
      </c>
      <c r="M21" s="321" t="s">
        <v>73</v>
      </c>
      <c r="N21" s="171"/>
    </row>
    <row r="22" spans="1:14">
      <c r="A22" s="868" t="s">
        <v>38</v>
      </c>
      <c r="B22" s="866"/>
      <c r="C22" s="866"/>
      <c r="D22" s="867"/>
      <c r="E22" s="242"/>
      <c r="F22" s="107">
        <v>13951</v>
      </c>
      <c r="G22" s="242"/>
      <c r="H22" s="107">
        <v>14188</v>
      </c>
      <c r="I22" s="242"/>
      <c r="J22" s="107">
        <v>13914</v>
      </c>
      <c r="K22" s="242"/>
      <c r="L22" s="108">
        <f t="shared" si="1"/>
        <v>-274</v>
      </c>
      <c r="M22" s="321" t="s">
        <v>73</v>
      </c>
      <c r="N22" s="171"/>
    </row>
    <row r="23" spans="1:14">
      <c r="A23" s="868" t="s">
        <v>39</v>
      </c>
      <c r="B23" s="866"/>
      <c r="C23" s="866"/>
      <c r="D23" s="867"/>
      <c r="E23" s="242"/>
      <c r="F23" s="107">
        <v>10470</v>
      </c>
      <c r="G23" s="242"/>
      <c r="H23" s="107">
        <v>2642</v>
      </c>
      <c r="I23" s="242"/>
      <c r="J23" s="107">
        <v>2650</v>
      </c>
      <c r="K23" s="242"/>
      <c r="L23" s="108">
        <f t="shared" si="1"/>
        <v>8</v>
      </c>
      <c r="M23" s="321" t="s">
        <v>73</v>
      </c>
      <c r="N23" s="171"/>
    </row>
    <row r="24" spans="1:14">
      <c r="A24" s="246" t="s">
        <v>128</v>
      </c>
      <c r="C24" s="203"/>
      <c r="D24" s="239"/>
      <c r="E24" s="242"/>
      <c r="F24" s="107">
        <v>916</v>
      </c>
      <c r="G24" s="242"/>
      <c r="H24" s="107">
        <v>1100</v>
      </c>
      <c r="I24" s="242"/>
      <c r="J24" s="107">
        <v>1000</v>
      </c>
      <c r="K24" s="242"/>
      <c r="L24" s="108">
        <f t="shared" si="1"/>
        <v>-100</v>
      </c>
      <c r="M24" s="321" t="s">
        <v>73</v>
      </c>
      <c r="N24" s="171"/>
    </row>
    <row r="25" spans="1:14">
      <c r="A25" s="862" t="s">
        <v>40</v>
      </c>
      <c r="B25" s="863"/>
      <c r="C25" s="863"/>
      <c r="D25" s="864"/>
      <c r="E25" s="247"/>
      <c r="F25" s="248">
        <f>SUM(F13:F24)</f>
        <v>145064</v>
      </c>
      <c r="G25" s="247"/>
      <c r="H25" s="248">
        <f>SUM(H13:H24)</f>
        <v>126382</v>
      </c>
      <c r="I25" s="247"/>
      <c r="J25" s="248">
        <f>SUM(J13:J24)</f>
        <v>260798</v>
      </c>
      <c r="K25" s="247"/>
      <c r="L25" s="412">
        <f>SUM(L13:L24)</f>
        <v>134416</v>
      </c>
      <c r="M25" s="321" t="s">
        <v>73</v>
      </c>
      <c r="N25" s="171"/>
    </row>
    <row r="26" spans="1:14" ht="16.899999999999999" customHeight="1">
      <c r="A26" s="865" t="s">
        <v>41</v>
      </c>
      <c r="B26" s="866"/>
      <c r="C26" s="866"/>
      <c r="D26" s="867"/>
      <c r="E26" s="249"/>
      <c r="F26" s="250">
        <v>-269055</v>
      </c>
      <c r="G26" s="249"/>
      <c r="H26" s="250">
        <f>-F27</f>
        <v>-223146</v>
      </c>
      <c r="I26" s="249"/>
      <c r="J26" s="250">
        <f>-H27</f>
        <v>-195919</v>
      </c>
      <c r="K26" s="249"/>
      <c r="L26" s="251"/>
      <c r="M26" s="321" t="s">
        <v>73</v>
      </c>
      <c r="N26" s="171"/>
    </row>
    <row r="27" spans="1:14">
      <c r="A27" s="865" t="s">
        <v>42</v>
      </c>
      <c r="B27" s="866"/>
      <c r="C27" s="866"/>
      <c r="D27" s="867"/>
      <c r="E27" s="249"/>
      <c r="F27" s="250">
        <v>223146</v>
      </c>
      <c r="G27" s="249"/>
      <c r="H27" s="250">
        <v>195919</v>
      </c>
      <c r="I27" s="249"/>
      <c r="J27" s="250">
        <v>34515</v>
      </c>
      <c r="K27" s="249"/>
      <c r="L27" s="251"/>
      <c r="M27" s="321" t="s">
        <v>73</v>
      </c>
      <c r="N27" s="171"/>
    </row>
    <row r="28" spans="1:14">
      <c r="A28" s="865" t="s">
        <v>43</v>
      </c>
      <c r="B28" s="866"/>
      <c r="C28" s="866"/>
      <c r="D28" s="867"/>
      <c r="E28" s="249"/>
      <c r="F28" s="250"/>
      <c r="G28" s="249"/>
      <c r="H28" s="250"/>
      <c r="I28" s="249"/>
      <c r="J28" s="250"/>
      <c r="K28" s="249"/>
      <c r="L28" s="251"/>
      <c r="M28" s="321" t="s">
        <v>73</v>
      </c>
      <c r="N28" s="171"/>
    </row>
    <row r="29" spans="1:14" ht="16.5" thickBot="1">
      <c r="A29" s="859" t="s">
        <v>2</v>
      </c>
      <c r="B29" s="860"/>
      <c r="C29" s="860"/>
      <c r="D29" s="861"/>
      <c r="E29" s="252"/>
      <c r="F29" s="307">
        <f>SUM(F25:F28)</f>
        <v>99155</v>
      </c>
      <c r="G29" s="252"/>
      <c r="H29" s="307">
        <f>SUM(H25:H28)</f>
        <v>99155</v>
      </c>
      <c r="I29" s="252"/>
      <c r="J29" s="307">
        <f>SUM(J25:J28)</f>
        <v>99394</v>
      </c>
      <c r="K29" s="252"/>
      <c r="L29" s="253"/>
      <c r="M29" s="321" t="s">
        <v>73</v>
      </c>
      <c r="N29" s="171"/>
    </row>
    <row r="30" spans="1:14">
      <c r="A30" s="75"/>
      <c r="B30" s="254"/>
      <c r="C30" s="255"/>
      <c r="D30" s="240"/>
      <c r="E30" s="255"/>
      <c r="F30" s="255"/>
      <c r="G30" s="255"/>
      <c r="H30" s="255"/>
      <c r="I30" s="255"/>
      <c r="J30" s="255"/>
      <c r="K30" s="255"/>
      <c r="L30" s="255"/>
      <c r="M30" s="321" t="s">
        <v>16</v>
      </c>
      <c r="N30" s="171"/>
    </row>
    <row r="31" spans="1:14">
      <c r="A31" s="830"/>
      <c r="B31" s="872"/>
      <c r="C31" s="872"/>
      <c r="D31" s="872"/>
      <c r="E31" s="872"/>
      <c r="F31" s="872"/>
      <c r="G31" s="872"/>
      <c r="H31" s="872"/>
      <c r="I31" s="872"/>
      <c r="J31" s="872"/>
      <c r="K31" s="872"/>
      <c r="L31" s="872"/>
      <c r="M31" s="872"/>
    </row>
    <row r="32" spans="1:14">
      <c r="I32" s="408"/>
      <c r="K32" s="17"/>
      <c r="L32" s="17"/>
    </row>
    <row r="33" spans="1:12" ht="18">
      <c r="A33" s="843"/>
      <c r="B33" s="843"/>
      <c r="C33" s="843"/>
      <c r="D33" s="843"/>
      <c r="E33" s="843"/>
      <c r="F33" s="843"/>
      <c r="G33" s="843"/>
      <c r="H33" s="843"/>
      <c r="I33" s="843"/>
      <c r="J33" s="843"/>
      <c r="K33" s="58"/>
      <c r="L33" s="58"/>
    </row>
    <row r="34" spans="1:12" ht="18">
      <c r="A34" s="53"/>
      <c r="B34" s="54"/>
      <c r="C34" s="55"/>
      <c r="D34" s="55"/>
      <c r="E34" s="55"/>
      <c r="F34" s="55"/>
      <c r="G34" s="55"/>
      <c r="H34" s="55"/>
      <c r="J34" s="55"/>
      <c r="K34" s="58"/>
      <c r="L34" s="58"/>
    </row>
    <row r="35" spans="1:12" ht="41.25" customHeight="1">
      <c r="A35" s="846"/>
      <c r="B35" s="847"/>
      <c r="C35" s="847"/>
      <c r="D35" s="847"/>
      <c r="E35" s="847"/>
      <c r="F35" s="847"/>
      <c r="G35" s="847"/>
      <c r="H35" s="847"/>
      <c r="I35" s="847"/>
      <c r="J35" s="847"/>
      <c r="K35" s="59"/>
      <c r="L35" s="60"/>
    </row>
    <row r="36" spans="1:12" ht="14.25" customHeight="1">
      <c r="A36" s="53"/>
      <c r="B36" s="56"/>
      <c r="C36" s="57"/>
      <c r="D36" s="57"/>
      <c r="E36" s="57"/>
      <c r="F36" s="57"/>
      <c r="G36" s="57"/>
      <c r="H36" s="57"/>
      <c r="I36" s="57"/>
      <c r="J36" s="57"/>
      <c r="K36" s="59"/>
      <c r="L36" s="59"/>
    </row>
    <row r="37" spans="1:12" ht="77.25" customHeight="1">
      <c r="A37" s="846"/>
      <c r="B37" s="719"/>
      <c r="C37" s="719"/>
      <c r="D37" s="719"/>
      <c r="E37" s="719"/>
      <c r="F37" s="719"/>
      <c r="G37" s="719"/>
      <c r="H37" s="719"/>
      <c r="I37" s="719"/>
      <c r="J37" s="719"/>
      <c r="K37" s="61"/>
      <c r="L37" s="60"/>
    </row>
    <row r="38" spans="1:12" ht="12.75" customHeight="1">
      <c r="A38" s="53"/>
      <c r="B38" s="56"/>
      <c r="C38" s="57"/>
      <c r="D38" s="57"/>
      <c r="E38" s="57"/>
      <c r="F38" s="57"/>
      <c r="G38" s="57"/>
      <c r="H38" s="57"/>
      <c r="I38" s="57"/>
      <c r="J38" s="57"/>
      <c r="K38" s="59"/>
      <c r="L38" s="59"/>
    </row>
    <row r="39" spans="1:12" ht="54" customHeight="1">
      <c r="A39" s="846"/>
      <c r="B39" s="847"/>
      <c r="C39" s="847"/>
      <c r="D39" s="847"/>
      <c r="E39" s="847"/>
      <c r="F39" s="847"/>
      <c r="G39" s="847"/>
      <c r="H39" s="847"/>
      <c r="I39" s="847"/>
      <c r="J39" s="847"/>
      <c r="K39" s="61"/>
      <c r="L39" s="60"/>
    </row>
    <row r="40" spans="1:12" ht="43.5" customHeight="1">
      <c r="A40" s="850"/>
      <c r="B40" s="849"/>
      <c r="C40" s="849"/>
      <c r="D40" s="849"/>
      <c r="E40" s="849"/>
      <c r="F40" s="849"/>
      <c r="G40" s="849"/>
      <c r="H40" s="849"/>
      <c r="I40" s="849"/>
      <c r="J40" s="849"/>
      <c r="K40" s="59"/>
      <c r="L40" s="59"/>
    </row>
    <row r="41" spans="1:12" ht="62.25" customHeight="1">
      <c r="A41" s="103"/>
      <c r="B41" s="852"/>
      <c r="C41" s="852"/>
      <c r="D41" s="852"/>
      <c r="E41" s="852"/>
      <c r="F41" s="852"/>
      <c r="G41" s="852"/>
      <c r="H41" s="852"/>
      <c r="I41" s="852"/>
      <c r="J41" s="852"/>
      <c r="K41" s="59"/>
      <c r="L41" s="59"/>
    </row>
    <row r="42" spans="1:12" ht="12" customHeight="1">
      <c r="A42" s="103"/>
      <c r="B42" s="81"/>
      <c r="C42" s="81"/>
      <c r="D42" s="81"/>
      <c r="E42" s="81"/>
      <c r="F42" s="81"/>
      <c r="G42" s="81"/>
      <c r="H42" s="81"/>
      <c r="I42" s="81"/>
      <c r="J42" s="81"/>
      <c r="K42" s="59"/>
      <c r="L42" s="59"/>
    </row>
    <row r="43" spans="1:12" ht="64.5" customHeight="1">
      <c r="A43" s="848"/>
      <c r="B43" s="851"/>
      <c r="C43" s="851"/>
      <c r="D43" s="851"/>
      <c r="E43" s="851"/>
      <c r="F43" s="851"/>
      <c r="G43" s="851"/>
      <c r="H43" s="851"/>
      <c r="I43" s="851"/>
      <c r="J43" s="851"/>
      <c r="K43" s="59"/>
      <c r="L43" s="59"/>
    </row>
    <row r="44" spans="1:12" ht="47.25" customHeight="1">
      <c r="A44" s="848"/>
      <c r="B44" s="849"/>
      <c r="C44" s="849"/>
      <c r="D44" s="849"/>
      <c r="E44" s="849"/>
      <c r="F44" s="849"/>
      <c r="G44" s="849"/>
      <c r="H44" s="849"/>
      <c r="I44" s="849"/>
      <c r="J44" s="849"/>
      <c r="K44" s="59"/>
      <c r="L44" s="59"/>
    </row>
    <row r="45" spans="1:12" ht="60" customHeight="1">
      <c r="A45" s="848"/>
      <c r="B45" s="849"/>
      <c r="C45" s="849"/>
      <c r="D45" s="849"/>
      <c r="E45" s="849"/>
      <c r="F45" s="849"/>
      <c r="G45" s="849"/>
      <c r="H45" s="849"/>
      <c r="I45" s="849"/>
      <c r="J45" s="849"/>
      <c r="K45" s="59"/>
      <c r="L45" s="59"/>
    </row>
    <row r="46" spans="1:12" ht="9" customHeight="1">
      <c r="A46" s="46"/>
      <c r="B46" s="39"/>
      <c r="C46" s="43"/>
      <c r="D46" s="43"/>
      <c r="E46" s="43"/>
      <c r="F46" s="43"/>
      <c r="G46" s="43"/>
      <c r="H46" s="43"/>
      <c r="I46" s="43"/>
      <c r="J46" s="43"/>
      <c r="K46" s="59"/>
      <c r="L46" s="59"/>
    </row>
    <row r="47" spans="1:12" ht="22.9" customHeight="1">
      <c r="A47" s="46"/>
      <c r="B47" s="844"/>
      <c r="C47" s="845"/>
      <c r="D47" s="845"/>
      <c r="E47" s="845"/>
      <c r="F47" s="845"/>
      <c r="G47" s="845"/>
      <c r="H47" s="845"/>
      <c r="I47" s="845"/>
      <c r="J47" s="845"/>
      <c r="K47" s="845"/>
      <c r="L47" s="845"/>
    </row>
    <row r="48" spans="1:12">
      <c r="A48" s="46"/>
      <c r="B48" s="46"/>
      <c r="C48" s="46"/>
      <c r="D48" s="46"/>
      <c r="E48" s="46"/>
      <c r="F48" s="46"/>
      <c r="G48" s="46"/>
      <c r="H48" s="46"/>
      <c r="I48" s="46"/>
      <c r="J48" s="46"/>
      <c r="K48" s="47"/>
      <c r="L48" s="48"/>
    </row>
    <row r="49" spans="1:12" ht="18.75">
      <c r="A49" s="46"/>
      <c r="B49" s="42"/>
      <c r="C49" s="46"/>
      <c r="D49" s="46"/>
      <c r="E49" s="46"/>
      <c r="F49" s="46"/>
      <c r="G49" s="46"/>
      <c r="H49" s="46"/>
      <c r="I49" s="46"/>
      <c r="J49" s="46"/>
      <c r="K49" s="48"/>
      <c r="L49" s="48"/>
    </row>
    <row r="50" spans="1:12">
      <c r="A50" s="46"/>
      <c r="B50" s="46"/>
      <c r="C50" s="46"/>
      <c r="D50" s="46"/>
      <c r="E50" s="46"/>
      <c r="F50" s="46"/>
      <c r="G50" s="46"/>
      <c r="H50" s="46"/>
      <c r="I50" s="46"/>
      <c r="J50" s="46"/>
      <c r="K50" s="48"/>
      <c r="L50" s="48"/>
    </row>
    <row r="51" spans="1:12" ht="65.45" customHeight="1">
      <c r="A51" s="46"/>
      <c r="B51" s="844"/>
      <c r="C51" s="845"/>
      <c r="D51" s="845"/>
      <c r="E51" s="845"/>
      <c r="F51" s="845"/>
      <c r="G51" s="845"/>
      <c r="H51" s="845"/>
      <c r="I51" s="845"/>
      <c r="J51" s="845"/>
      <c r="K51" s="845"/>
      <c r="L51" s="845"/>
    </row>
    <row r="52" spans="1:12">
      <c r="B52" s="26"/>
      <c r="K52" s="14"/>
      <c r="L52" s="14"/>
    </row>
    <row r="53" spans="1:12">
      <c r="K53" s="14"/>
      <c r="L53" s="86"/>
    </row>
    <row r="54" spans="1:12">
      <c r="K54" s="14"/>
      <c r="L54" s="14"/>
    </row>
    <row r="55" spans="1:12">
      <c r="K55" s="14"/>
      <c r="L55" s="14"/>
    </row>
    <row r="56" spans="1:12">
      <c r="K56" s="14"/>
      <c r="L56" s="14"/>
    </row>
    <row r="57" spans="1:12">
      <c r="K57" s="14"/>
      <c r="L57" s="14"/>
    </row>
    <row r="58" spans="1:12">
      <c r="K58" s="14"/>
      <c r="L58" s="14"/>
    </row>
    <row r="59" spans="1:12">
      <c r="K59" s="14"/>
      <c r="L59" s="14"/>
    </row>
    <row r="60" spans="1:12">
      <c r="K60" s="14"/>
      <c r="L60" s="14"/>
    </row>
    <row r="61" spans="1:12">
      <c r="K61" s="14"/>
      <c r="L61" s="14"/>
    </row>
    <row r="62" spans="1:12">
      <c r="K62" s="14"/>
      <c r="L62" s="14"/>
    </row>
    <row r="63" spans="1:12">
      <c r="K63" s="14"/>
      <c r="L63" s="14"/>
    </row>
    <row r="64" spans="1:12">
      <c r="K64" s="14"/>
      <c r="L64" s="15"/>
    </row>
    <row r="65" spans="11:12">
      <c r="K65" s="14"/>
      <c r="L65" s="15"/>
    </row>
    <row r="66" spans="11:12">
      <c r="K66" s="14"/>
      <c r="L66" s="14"/>
    </row>
    <row r="67" spans="11:12">
      <c r="K67" s="14"/>
      <c r="L67" s="14"/>
    </row>
    <row r="68" spans="11:12">
      <c r="K68" s="14"/>
      <c r="L68" s="14"/>
    </row>
    <row r="69" spans="11:12">
      <c r="K69" s="14"/>
      <c r="L69" s="14"/>
    </row>
    <row r="70" spans="11:12">
      <c r="K70" s="14"/>
      <c r="L70" s="14"/>
    </row>
    <row r="71" spans="11:12">
      <c r="K71" s="14"/>
      <c r="L71" s="14"/>
    </row>
    <row r="72" spans="11:12">
      <c r="K72" s="14"/>
      <c r="L72" s="14"/>
    </row>
    <row r="73" spans="11:12">
      <c r="K73" s="14"/>
      <c r="L73" s="14"/>
    </row>
    <row r="74" spans="11:12">
      <c r="K74" s="14"/>
      <c r="L74" s="14"/>
    </row>
    <row r="75" spans="11:12">
      <c r="K75" s="14"/>
      <c r="L75" s="14"/>
    </row>
    <row r="76" spans="11:12">
      <c r="K76" s="14"/>
      <c r="L76" s="14"/>
    </row>
    <row r="77" spans="11:12">
      <c r="K77" s="14"/>
      <c r="L77" s="14"/>
    </row>
    <row r="78" spans="11:12">
      <c r="K78" s="14"/>
      <c r="L78" s="14"/>
    </row>
    <row r="79" spans="11:12">
      <c r="K79" s="18"/>
      <c r="L79" s="14"/>
    </row>
    <row r="80" spans="11:12">
      <c r="K80" s="9"/>
      <c r="L80" s="9"/>
    </row>
    <row r="81" spans="11:12">
      <c r="K81" s="8"/>
      <c r="L81" s="8"/>
    </row>
    <row r="82" spans="11:12">
      <c r="K82" s="8"/>
      <c r="L82" s="8"/>
    </row>
    <row r="83" spans="11:12">
      <c r="K83" s="8"/>
      <c r="L83" s="8"/>
    </row>
    <row r="84" spans="11:12">
      <c r="K84" s="8"/>
      <c r="L84" s="8"/>
    </row>
  </sheetData>
  <mergeCells count="42">
    <mergeCell ref="K8:L8"/>
    <mergeCell ref="I8:J8"/>
    <mergeCell ref="G8:H8"/>
    <mergeCell ref="A8:D9"/>
    <mergeCell ref="A5:L5"/>
    <mergeCell ref="E8:F8"/>
    <mergeCell ref="A1:L1"/>
    <mergeCell ref="A2:L2"/>
    <mergeCell ref="A3:L3"/>
    <mergeCell ref="A4:L4"/>
    <mergeCell ref="A6:L6"/>
    <mergeCell ref="A31:M31"/>
    <mergeCell ref="A19:D19"/>
    <mergeCell ref="A20:D20"/>
    <mergeCell ref="A14:D14"/>
    <mergeCell ref="A21:D21"/>
    <mergeCell ref="A16:D16"/>
    <mergeCell ref="A17:D17"/>
    <mergeCell ref="A10:D10"/>
    <mergeCell ref="A11:D11"/>
    <mergeCell ref="A29:D29"/>
    <mergeCell ref="A25:D25"/>
    <mergeCell ref="A26:D26"/>
    <mergeCell ref="A27:D27"/>
    <mergeCell ref="A28:D28"/>
    <mergeCell ref="A22:D22"/>
    <mergeCell ref="A15:D15"/>
    <mergeCell ref="A23:D23"/>
    <mergeCell ref="A18:D18"/>
    <mergeCell ref="A12:D12"/>
    <mergeCell ref="A13:D13"/>
    <mergeCell ref="A33:J33"/>
    <mergeCell ref="B47:L47"/>
    <mergeCell ref="B51:L51"/>
    <mergeCell ref="A35:J35"/>
    <mergeCell ref="A37:J37"/>
    <mergeCell ref="A39:J39"/>
    <mergeCell ref="A44:J44"/>
    <mergeCell ref="A40:J40"/>
    <mergeCell ref="A45:J45"/>
    <mergeCell ref="A43:J43"/>
    <mergeCell ref="B41:J41"/>
  </mergeCells>
  <phoneticPr fontId="0" type="noConversion"/>
  <printOptions horizontalCentered="1"/>
  <pageMargins left="0.5" right="0.5" top="0.5" bottom="0.25" header="0.5" footer="0.5"/>
  <pageSetup scale="70" orientation="landscape" r:id="rId1"/>
  <headerFooter alignWithMargins="0">
    <oddFooter>&amp;C&amp;"Times New Roman,Regular"Exhibit L - Summary of Requirements by Object Class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A. Organization Chart</vt:lpstr>
      <vt:lpstr>B. Summary of Requirements </vt:lpstr>
      <vt:lpstr>D. Res by DOJ Strategic Goals </vt:lpstr>
      <vt:lpstr>E. ATB Justification</vt:lpstr>
      <vt:lpstr>F. 2010 Crosswalk</vt:lpstr>
      <vt:lpstr>G. 2011 Crosswalk</vt:lpstr>
      <vt:lpstr>I. Permanent Positions</vt:lpstr>
      <vt:lpstr>K. Summary by Grade</vt:lpstr>
      <vt:lpstr>L. Summary by Object Class</vt:lpstr>
      <vt:lpstr>N. SOC</vt:lpstr>
      <vt:lpstr>O. Status of Construction</vt:lpstr>
      <vt:lpstr>P. Waterfall</vt:lpstr>
      <vt:lpstr>'B. Summary of Requirements '!DL</vt:lpstr>
      <vt:lpstr>'A. Organization Chart'!Print_Area</vt:lpstr>
      <vt:lpstr>'B. Summary of Requirements '!Print_Area</vt:lpstr>
      <vt:lpstr>'D. Res by DOJ Strategic Goals '!Print_Area</vt:lpstr>
      <vt:lpstr>'E. ATB Justification'!Print_Area</vt:lpstr>
      <vt:lpstr>'F. 2010 Crosswalk'!Print_Area</vt:lpstr>
      <vt:lpstr>'G. 2011 Crosswalk'!Print_Area</vt:lpstr>
      <vt:lpstr>'I. Permanent Positions'!Print_Area</vt:lpstr>
      <vt:lpstr>'K. Summary by Grade'!Print_Area</vt:lpstr>
      <vt:lpstr>'L. Summary by Object Class'!Print_Area</vt:lpstr>
      <vt:lpstr>'N. SOC'!Print_Area</vt:lpstr>
      <vt:lpstr>'O. Status of Construction'!Print_Area</vt:lpstr>
      <vt:lpstr>'P. Waterfall'!Print_Area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rlindsay</cp:lastModifiedBy>
  <cp:lastPrinted>2011-02-09T16:42:02Z</cp:lastPrinted>
  <dcterms:created xsi:type="dcterms:W3CDTF">2003-08-28T20:51:00Z</dcterms:created>
  <dcterms:modified xsi:type="dcterms:W3CDTF">2011-02-14T18:16:15Z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