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 yWindow="-15" windowWidth="25245" windowHeight="6150" tabRatio="889" activeTab="5"/>
  </bookViews>
  <sheets>
    <sheet name="A. Organization Chart" sheetId="25" r:id="rId1"/>
    <sheet name="B. Summary of Requirements " sheetId="45" r:id="rId2"/>
    <sheet name="C. Increases Offsets" sheetId="21" r:id="rId3"/>
    <sheet name="D. Strategic Goals &amp; Objectives" sheetId="57" r:id="rId4"/>
    <sheet name="F. 2010 Crosswalk" sheetId="2" r:id="rId5"/>
    <sheet name="(G) 2011 Crosswalk" sheetId="56" r:id="rId6"/>
    <sheet name="H. Reimbursable Resources" sheetId="16" r:id="rId7"/>
    <sheet name="L. Summary by Object Class" sheetId="14" r:id="rId8"/>
    <sheet name="(N-2) Domestic Agent" sheetId="50" state="hidden" r:id="rId9"/>
    <sheet name="(N-3) Domestic Attorney" sheetId="49" state="hidden" r:id="rId10"/>
    <sheet name="(N-4) Domestic Prof Sup" sheetId="51" state="hidden" r:id="rId11"/>
    <sheet name="(N-5) Domestic Clerical" sheetId="52" state="hidden" r:id="rId12"/>
    <sheet name="(P) IT" sheetId="55" state="hidden" r:id="rId13"/>
  </sheets>
  <externalReferences>
    <externalReference r:id="rId14"/>
  </externalReferences>
  <definedNames>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6">[1]SumReq!#REF!</definedName>
    <definedName name="_7GA_ROLLUP">#REF!</definedName>
    <definedName name="_8POS_BY_CAT" localSheetId="1">#REF!</definedName>
    <definedName name="_9POS_BY_CAT" localSheetId="3">#REF!</definedName>
    <definedName name="_xlnm._FilterDatabase" localSheetId="12" hidden="1">'(P) IT'!$F$14:$G$14</definedName>
    <definedName name="DL" localSheetId="1">'B. Summary of Requirements '!$A$3:$X$71</definedName>
    <definedName name="DL">#REF!</definedName>
    <definedName name="EXECSUPP" localSheetId="1">'B. Summary of Requirements '!#REF!</definedName>
    <definedName name="EXECSUPP" localSheetId="3">#REF!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1">'B. Summary of Requirements '!#REF!</definedName>
    <definedName name="INTEL" localSheetId="3">#REF!</definedName>
    <definedName name="INTEL">#REF!</definedName>
    <definedName name="JMD" localSheetId="1">'B. Summary of Requirements '!#REF!</definedName>
    <definedName name="JMD" localSheetId="3">#REF!</definedName>
    <definedName name="JMD">#REF!</definedName>
    <definedName name="PART">#REF!</definedName>
    <definedName name="_xlnm.Print_Area" localSheetId="5">'(G) 2011 Crosswalk'!$A$1:$R$25</definedName>
    <definedName name="_xlnm.Print_Area" localSheetId="8">'(N-2) Domestic Agent'!$A$1:$J$69</definedName>
    <definedName name="_xlnm.Print_Area" localSheetId="9">'(N-3) Domestic Attorney'!$A$1:$H$53</definedName>
    <definedName name="_xlnm.Print_Area" localSheetId="10">'(N-4) Domestic Prof Sup'!$A$1:$J$53</definedName>
    <definedName name="_xlnm.Print_Area" localSheetId="11">'(N-5) Domestic Clerical'!$A$1:$H$52</definedName>
    <definedName name="_xlnm.Print_Area" localSheetId="12">'(P) IT'!$A$1:$H$32</definedName>
    <definedName name="_xlnm.Print_Area" localSheetId="0">'A. Organization Chart'!$A$1:$O$32</definedName>
    <definedName name="_xlnm.Print_Area" localSheetId="1">'B. Summary of Requirements '!$A$1:$X$82</definedName>
    <definedName name="_xlnm.Print_Area" localSheetId="2">'C. Increases Offsets'!$A$1:$N$26</definedName>
    <definedName name="_xlnm.Print_Area" localSheetId="3">'D. Strategic Goals &amp; Objectives'!$A$1:$P$41</definedName>
    <definedName name="_xlnm.Print_Area" localSheetId="4">'F. 2010 Crosswalk'!$A$1:$R$27</definedName>
    <definedName name="_xlnm.Print_Area" localSheetId="6">'H. Reimbursable Resources'!$A$1:$N$17</definedName>
    <definedName name="_xlnm.Print_Area" localSheetId="7">'L. Summary by Object Class'!$A$1:$K$46</definedName>
    <definedName name="_xlnm.Print_Area">#REF!</definedName>
    <definedName name="_xlnm.Print_Titles" localSheetId="8">'(N-2) Domestic Agent'!$1:$13</definedName>
    <definedName name="_xlnm.Print_Titles" localSheetId="9">'(N-3) Domestic Attorney'!$1:$13</definedName>
    <definedName name="_xlnm.Print_Titles" localSheetId="10">'(N-4) Domestic Prof Sup'!$1:$13</definedName>
    <definedName name="_xlnm.Print_Titles" localSheetId="11">'(N-5) Domestic Clerical'!$1:$13</definedName>
    <definedName name="REIMPRO" localSheetId="6">'H. Reimbursable Resources'!$A$1:$N$16</definedName>
    <definedName name="REIMPRO">#REF!</definedName>
    <definedName name="REIMSOR" localSheetId="6">'H. Reimbursable Resources'!$P$19:$AF$32</definedName>
    <definedName name="REIMSOR">#REF!</definedName>
  </definedNames>
  <calcPr calcId="124519"/>
</workbook>
</file>

<file path=xl/calcChain.xml><?xml version="1.0" encoding="utf-8"?>
<calcChain xmlns="http://schemas.openxmlformats.org/spreadsheetml/2006/main">
  <c r="X14" i="45"/>
  <c r="G35" i="14" l="1"/>
  <c r="C41"/>
  <c r="N12" i="2"/>
  <c r="R12" i="56" l="1"/>
  <c r="O12" i="2"/>
  <c r="O13" s="1"/>
  <c r="M12"/>
  <c r="R12" s="1"/>
  <c r="G25" i="21"/>
  <c r="F26"/>
  <c r="D26"/>
  <c r="C26"/>
  <c r="E26"/>
  <c r="X44" i="45"/>
  <c r="X29"/>
  <c r="X27"/>
  <c r="I33" i="14"/>
  <c r="I32"/>
  <c r="I31"/>
  <c r="I30"/>
  <c r="I29"/>
  <c r="I28"/>
  <c r="I27"/>
  <c r="I26"/>
  <c r="I25"/>
  <c r="I24"/>
  <c r="I23"/>
  <c r="I22"/>
  <c r="I21"/>
  <c r="I20"/>
  <c r="I19"/>
  <c r="I18"/>
  <c r="G16"/>
  <c r="G34" s="1"/>
  <c r="G41" s="1"/>
  <c r="E16"/>
  <c r="E34" s="1"/>
  <c r="D16"/>
  <c r="C16"/>
  <c r="B16"/>
  <c r="I15"/>
  <c r="H15"/>
  <c r="I14"/>
  <c r="H14"/>
  <c r="I13"/>
  <c r="H13"/>
  <c r="H12" s="1"/>
  <c r="I12"/>
  <c r="I11"/>
  <c r="I16" s="1"/>
  <c r="H11"/>
  <c r="I10"/>
  <c r="H10"/>
  <c r="O13" i="56"/>
  <c r="P22" i="57"/>
  <c r="O22"/>
  <c r="G23" i="21"/>
  <c r="G24"/>
  <c r="G20"/>
  <c r="G21"/>
  <c r="G22"/>
  <c r="G19"/>
  <c r="G12"/>
  <c r="G13"/>
  <c r="G14"/>
  <c r="G11"/>
  <c r="X36" i="45"/>
  <c r="X19"/>
  <c r="X22" s="1"/>
  <c r="M11" i="16"/>
  <c r="N11"/>
  <c r="M12"/>
  <c r="N12"/>
  <c r="N10"/>
  <c r="M10"/>
  <c r="L11"/>
  <c r="L12"/>
  <c r="L10"/>
  <c r="Q18" i="56"/>
  <c r="Q17"/>
  <c r="Q14"/>
  <c r="Q12"/>
  <c r="Q13" s="1"/>
  <c r="Q18" i="2"/>
  <c r="Q17"/>
  <c r="Q14"/>
  <c r="Q12"/>
  <c r="A60" i="45"/>
  <c r="H16" i="14" l="1"/>
  <c r="G26" i="21"/>
  <c r="X45" i="45"/>
  <c r="P12" i="2"/>
  <c r="E41" i="14"/>
  <c r="I34"/>
  <c r="N14" i="16"/>
  <c r="L14"/>
  <c r="M13" i="56"/>
  <c r="L13"/>
  <c r="L15" s="1"/>
  <c r="L19" s="1"/>
  <c r="K13"/>
  <c r="J13"/>
  <c r="I13"/>
  <c r="I15" s="1"/>
  <c r="I19" s="1"/>
  <c r="H13"/>
  <c r="G13"/>
  <c r="F13"/>
  <c r="F15" s="1"/>
  <c r="F19" s="1"/>
  <c r="E13"/>
  <c r="D13"/>
  <c r="C13"/>
  <c r="C15" s="1"/>
  <c r="C19" s="1"/>
  <c r="B13"/>
  <c r="R13"/>
  <c r="A5"/>
  <c r="A4"/>
  <c r="W76" i="45"/>
  <c r="X71"/>
  <c r="W71"/>
  <c r="V71"/>
  <c r="W36"/>
  <c r="W45" s="1"/>
  <c r="V36"/>
  <c r="V45" s="1"/>
  <c r="X30"/>
  <c r="A4" i="57"/>
  <c r="N39"/>
  <c r="M39"/>
  <c r="L39"/>
  <c r="K39"/>
  <c r="J39"/>
  <c r="I39"/>
  <c r="G39"/>
  <c r="F39"/>
  <c r="D39"/>
  <c r="C39"/>
  <c r="P38"/>
  <c r="O38"/>
  <c r="P37"/>
  <c r="O37"/>
  <c r="P36"/>
  <c r="O36"/>
  <c r="P35"/>
  <c r="O35"/>
  <c r="P34"/>
  <c r="O34"/>
  <c r="P33"/>
  <c r="O33"/>
  <c r="P32"/>
  <c r="O32"/>
  <c r="O39" s="1"/>
  <c r="N29"/>
  <c r="M29"/>
  <c r="L29"/>
  <c r="K29"/>
  <c r="J29"/>
  <c r="I29"/>
  <c r="G29"/>
  <c r="F29"/>
  <c r="F41" s="1"/>
  <c r="D29"/>
  <c r="C29"/>
  <c r="P28"/>
  <c r="O28"/>
  <c r="P27"/>
  <c r="O27"/>
  <c r="P26"/>
  <c r="O26"/>
  <c r="P25"/>
  <c r="O25"/>
  <c r="P24"/>
  <c r="O24"/>
  <c r="P23"/>
  <c r="O23"/>
  <c r="P21"/>
  <c r="P29" s="1"/>
  <c r="O21"/>
  <c r="O29" s="1"/>
  <c r="N18"/>
  <c r="M18"/>
  <c r="M41" s="1"/>
  <c r="L18"/>
  <c r="L41" s="1"/>
  <c r="K18"/>
  <c r="J18"/>
  <c r="I18"/>
  <c r="I41" s="1"/>
  <c r="G18"/>
  <c r="G41" s="1"/>
  <c r="F18"/>
  <c r="D18"/>
  <c r="C18"/>
  <c r="P17"/>
  <c r="O17"/>
  <c r="P16"/>
  <c r="O16"/>
  <c r="P15"/>
  <c r="O15"/>
  <c r="P14"/>
  <c r="O14"/>
  <c r="V19" i="45"/>
  <c r="W19"/>
  <c r="V22"/>
  <c r="W22"/>
  <c r="D72"/>
  <c r="E72"/>
  <c r="E77" s="1"/>
  <c r="E82" s="1"/>
  <c r="F72"/>
  <c r="G72"/>
  <c r="H72"/>
  <c r="I72"/>
  <c r="I74" s="1"/>
  <c r="J72"/>
  <c r="K72"/>
  <c r="K77" s="1"/>
  <c r="K82" s="1"/>
  <c r="L72"/>
  <c r="M72"/>
  <c r="N72"/>
  <c r="N77" s="1"/>
  <c r="N82" s="1"/>
  <c r="O72"/>
  <c r="P72"/>
  <c r="Q72"/>
  <c r="Q77" s="1"/>
  <c r="Q82" s="1"/>
  <c r="R72"/>
  <c r="S72"/>
  <c r="T72"/>
  <c r="T77" s="1"/>
  <c r="T82" s="1"/>
  <c r="U72"/>
  <c r="J14" i="16"/>
  <c r="D14"/>
  <c r="G14"/>
  <c r="L28" i="14"/>
  <c r="L22"/>
  <c r="C15" i="21"/>
  <c r="D15"/>
  <c r="E15"/>
  <c r="F15"/>
  <c r="G15"/>
  <c r="D13" i="2"/>
  <c r="I13"/>
  <c r="I15" s="1"/>
  <c r="I19" s="1"/>
  <c r="H14" i="16"/>
  <c r="C14"/>
  <c r="A5" i="14"/>
  <c r="A4"/>
  <c r="A5" i="16"/>
  <c r="A4"/>
  <c r="A4" i="2"/>
  <c r="A5" i="21"/>
  <c r="J16" i="14"/>
  <c r="K16"/>
  <c r="K33" s="1"/>
  <c r="K18"/>
  <c r="L18"/>
  <c r="L19"/>
  <c r="L20"/>
  <c r="J21"/>
  <c r="L21"/>
  <c r="L23"/>
  <c r="L24"/>
  <c r="L25"/>
  <c r="L26"/>
  <c r="L27"/>
  <c r="L29"/>
  <c r="L30"/>
  <c r="L31"/>
  <c r="L32"/>
  <c r="E14" i="16"/>
  <c r="F14"/>
  <c r="I14"/>
  <c r="K14"/>
  <c r="M14"/>
  <c r="B13" i="2"/>
  <c r="C13"/>
  <c r="C15" s="1"/>
  <c r="C19" s="1"/>
  <c r="E13"/>
  <c r="F13"/>
  <c r="F15" s="1"/>
  <c r="F19" s="1"/>
  <c r="G13"/>
  <c r="H13"/>
  <c r="J13"/>
  <c r="K13"/>
  <c r="L13"/>
  <c r="L15" s="1"/>
  <c r="L19" s="1"/>
  <c r="M13"/>
  <c r="N13"/>
  <c r="Q13"/>
  <c r="Q15" s="1"/>
  <c r="I41" i="14" l="1"/>
  <c r="O18" i="57"/>
  <c r="O41" s="1"/>
  <c r="C41"/>
  <c r="J33" i="14"/>
  <c r="P18" i="57"/>
  <c r="D41"/>
  <c r="J41"/>
  <c r="N41"/>
  <c r="P39"/>
  <c r="V30" i="45"/>
  <c r="K41" i="57"/>
  <c r="W72" i="45"/>
  <c r="W77" s="1"/>
  <c r="W82" s="1"/>
  <c r="V72"/>
  <c r="X46"/>
  <c r="X49" s="1"/>
  <c r="H77"/>
  <c r="H82" s="1"/>
  <c r="X72"/>
  <c r="X74" s="1"/>
  <c r="P13" i="56"/>
  <c r="Q15"/>
  <c r="Q19" s="1"/>
  <c r="Q19" i="2"/>
  <c r="R13"/>
  <c r="P13"/>
  <c r="W30" i="45"/>
  <c r="L16" i="14"/>
  <c r="L33"/>
  <c r="P41" i="57" l="1"/>
  <c r="X48" i="45"/>
  <c r="W46"/>
  <c r="W49" s="1"/>
  <c r="V46"/>
  <c r="V49"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<sst xmlns="http://schemas.openxmlformats.org/spreadsheetml/2006/main" count="1213" uniqueCount="315">
  <si>
    <t>25.3 Purchases of goods &amp; services from Government accounts (Antennas, DHS Sec. Etc..)</t>
  </si>
  <si>
    <t>end of line</t>
  </si>
  <si>
    <t xml:space="preserve">          Total DIRECT requirements</t>
  </si>
  <si>
    <t>23.1  GSA rent (Reimbursable)</t>
  </si>
  <si>
    <t>25.3 DHS Security (Reimbursable)</t>
  </si>
  <si>
    <t>Agt./Atty.</t>
  </si>
  <si>
    <t>Program Offsets</t>
  </si>
  <si>
    <t>Adjustments to Base</t>
  </si>
  <si>
    <t>11.1  Direct FTE &amp; personnel compensation</t>
  </si>
  <si>
    <t xml:space="preserve">       Total </t>
  </si>
  <si>
    <t>2010 Appropriation Enacted w/Rescissions and Supplementals</t>
  </si>
  <si>
    <t>FY 2010 Enacted Without Rescissions</t>
  </si>
  <si>
    <t>Perm. Pos.</t>
  </si>
  <si>
    <t>Location of Description by Decision Unit</t>
  </si>
  <si>
    <t>Reprogrammings / Transfers</t>
  </si>
  <si>
    <t>end of sheet</t>
  </si>
  <si>
    <t>Total Increases</t>
  </si>
  <si>
    <t>2010 Availability</t>
  </si>
  <si>
    <t>23.2 Moving/Lease Expirations/Contract Parking</t>
  </si>
  <si>
    <t>Increase 1</t>
  </si>
  <si>
    <t>Increase 2</t>
  </si>
  <si>
    <t>Offset 1</t>
  </si>
  <si>
    <t>Offset 2</t>
  </si>
  <si>
    <t>Increase 3</t>
  </si>
  <si>
    <t>Offset 3</t>
  </si>
  <si>
    <t>Total Adjustments to Base and Technical Adjustments</t>
  </si>
  <si>
    <t>FY 2012 Request</t>
  </si>
  <si>
    <t>2011 Supplementals</t>
  </si>
  <si>
    <t>2012 Request</t>
  </si>
  <si>
    <t>Increase/Decrease</t>
  </si>
  <si>
    <t>Decision Unit</t>
  </si>
  <si>
    <t>atb</t>
  </si>
  <si>
    <t>enhance</t>
  </si>
  <si>
    <t>FTE</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</si>
  <si>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</si>
  <si>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</si>
  <si>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</si>
  <si>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</si>
  <si>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</si>
  <si>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</si>
  <si>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</si>
  <si>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</si>
  <si>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</si>
  <si>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</si>
  <si>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</si>
  <si>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</si>
  <si>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</si>
  <si>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</si>
  <si>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</si>
  <si>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</si>
  <si>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</si>
  <si>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</si>
  <si>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</si>
  <si>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</si>
  <si>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Object Classes</t>
  </si>
  <si>
    <t>Other Object Classes:</t>
  </si>
  <si>
    <t>Summary of Reimbursable Resources</t>
  </si>
  <si>
    <t>Decision Unit 1</t>
  </si>
  <si>
    <t>Summary of Requirements by Object Class</t>
  </si>
  <si>
    <t>Overtime</t>
  </si>
  <si>
    <t>Technical Adjustments</t>
  </si>
  <si>
    <t>Program Changes</t>
  </si>
  <si>
    <t>Total Program Changes</t>
  </si>
  <si>
    <t>Subtotal Increases</t>
  </si>
  <si>
    <t>2010 Enacted (with Rescissions, direct only)</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</si>
  <si>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</si>
  <si>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</si>
  <si>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</si>
  <si>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</si>
  <si>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</si>
  <si>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</si>
  <si>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</si>
  <si>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</si>
  <si>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</si>
  <si>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</si>
  <si>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</si>
  <si>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</si>
  <si>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</si>
  <si>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</si>
  <si>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</si>
  <si>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</si>
  <si>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</si>
  <si>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</si>
  <si>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</si>
  <si>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</si>
  <si>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</si>
  <si>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</si>
  <si>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</si>
  <si>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</si>
  <si>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</si>
  <si>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</si>
  <si>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</si>
  <si>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</si>
  <si>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</si>
  <si>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</si>
  <si>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</si>
  <si>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</si>
  <si>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</si>
  <si>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</si>
  <si>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</si>
  <si>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</si>
  <si>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</si>
  <si>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</si>
  <si>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</si>
  <si>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</si>
  <si>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</si>
  <si>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</si>
  <si>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</si>
  <si>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</si>
  <si>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</si>
  <si>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</si>
  <si>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</si>
  <si>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</si>
  <si>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</si>
  <si>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</si>
  <si>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</si>
  <si>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</si>
  <si>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</si>
  <si>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</si>
  <si>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</si>
  <si>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</si>
  <si>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</si>
  <si>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</si>
  <si>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</si>
  <si>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</si>
  <si>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</si>
  <si>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</si>
  <si>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</si>
  <si>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</si>
  <si>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</si>
  <si>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</si>
  <si>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</si>
  <si>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</si>
  <si>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</si>
  <si>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</si>
  <si>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</si>
  <si>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</si>
  <si>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</si>
  <si>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</si>
  <si>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</si>
  <si>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</si>
  <si>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</si>
  <si>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</si>
  <si>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</si>
  <si>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</si>
  <si>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</si>
  <si>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</si>
  <si>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</si>
  <si>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</si>
  <si>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</si>
  <si>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</si>
  <si>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</si>
  <si>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</si>
  <si>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</si>
  <si>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</si>
  <si>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</si>
  <si>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</si>
  <si>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</si>
  <si>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</si>
  <si>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</si>
  <si>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</si>
  <si>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</si>
  <si>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</si>
  <si>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</si>
  <si>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Crosswalk of 2010 Availability</t>
  </si>
  <si>
    <t>2012 template</t>
  </si>
  <si>
    <t>FY 2011 CJ Submission</t>
  </si>
  <si>
    <t>23.1  GSA rent</t>
  </si>
  <si>
    <t>25.4  Operation and maintenance of facilities</t>
  </si>
  <si>
    <t>Program Increases</t>
  </si>
  <si>
    <t>FY 2012 Program Increases/Offsets By Decision Unit</t>
  </si>
  <si>
    <t>25.5 Research and development contracts</t>
  </si>
  <si>
    <t>25.7 Operation and maintenance of equipment</t>
  </si>
  <si>
    <t>2010 Supplementals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</si>
  <si>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</si>
  <si>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</si>
  <si>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</si>
  <si>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</si>
  <si>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</si>
  <si>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</si>
  <si>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</si>
  <si>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(Dollars in Thousands)</t>
  </si>
  <si>
    <t>Salaries and Expenses</t>
  </si>
  <si>
    <t>A: Organizational Chart</t>
  </si>
  <si>
    <t>Total Offsets</t>
  </si>
  <si>
    <t>Other FTE:</t>
  </si>
  <si>
    <t>Total Comp. FTE</t>
  </si>
  <si>
    <t>Total FTE</t>
  </si>
  <si>
    <t>Reimbursable FTE</t>
  </si>
  <si>
    <t>Other FTE</t>
  </si>
  <si>
    <t>Total Compensable FTE</t>
  </si>
  <si>
    <t>Summary of Requirements</t>
  </si>
  <si>
    <t>Reimbursable FTE:</t>
  </si>
  <si>
    <t>Total Program Increases</t>
  </si>
  <si>
    <t>Rescissions</t>
  </si>
  <si>
    <t>Supplementals</t>
  </si>
  <si>
    <t>Collections by Source</t>
  </si>
  <si>
    <t>Budgetary Resources:</t>
  </si>
  <si>
    <t>Instructions</t>
  </si>
  <si>
    <t>Estimates by budget activity</t>
  </si>
  <si>
    <t>Pos.</t>
  </si>
  <si>
    <t xml:space="preserve"> </t>
  </si>
  <si>
    <t>Amount</t>
  </si>
  <si>
    <t>Increases</t>
  </si>
  <si>
    <t>TOTAL</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</si>
  <si>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</si>
  <si>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</si>
  <si>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</si>
  <si>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</si>
  <si>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</si>
  <si>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</si>
  <si>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</si>
  <si>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</si>
  <si>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</si>
  <si>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</si>
  <si>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</si>
  <si>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</si>
  <si>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</si>
  <si>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</si>
  <si>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</si>
  <si>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</si>
  <si>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</si>
  <si>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</si>
  <si>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</si>
  <si>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</si>
  <si>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</si>
  <si>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</si>
  <si>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</si>
  <si>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</si>
  <si>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</si>
  <si>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</si>
  <si>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</si>
  <si>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</si>
  <si>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</si>
  <si>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</si>
  <si>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</si>
  <si>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</si>
  <si>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</si>
  <si>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</si>
  <si>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</si>
  <si>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</si>
  <si>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</si>
  <si>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</si>
  <si>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</si>
  <si>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</si>
  <si>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</si>
  <si>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</si>
  <si>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</si>
  <si>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</si>
  <si>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2010 Actual</t>
  </si>
  <si>
    <t>2011 Planned</t>
  </si>
  <si>
    <t>2011 Continuing Resolution (with Rescissions, direct only)</t>
  </si>
  <si>
    <t>Total 2011 CR (with Rescissions and Supplementals)</t>
  </si>
  <si>
    <t xml:space="preserve">2011 CR </t>
  </si>
  <si>
    <t>Carryover</t>
  </si>
  <si>
    <t>Recoveries</t>
  </si>
  <si>
    <t>FY 2011 CR Without Rescissions</t>
  </si>
  <si>
    <t>2010 - 2012 Total Change</t>
  </si>
  <si>
    <t xml:space="preserve">Increase/Decrease </t>
  </si>
  <si>
    <t>Restoration of FY 2011 Prior Year Unobligated Balance Rescission</t>
  </si>
  <si>
    <t>COPS Hiring</t>
  </si>
  <si>
    <t>Police Integrity</t>
  </si>
  <si>
    <t>Community Policing Development</t>
  </si>
  <si>
    <t>Indian Country</t>
  </si>
  <si>
    <t xml:space="preserve">Offsets </t>
  </si>
  <si>
    <t>Subtotal Offsets</t>
  </si>
  <si>
    <t>Secure Our Schools Program</t>
  </si>
  <si>
    <t xml:space="preserve">Community Oriented Policing Services </t>
  </si>
  <si>
    <t>Community Oriented Policing</t>
  </si>
  <si>
    <t>Offset 4</t>
  </si>
  <si>
    <t>Offset 5</t>
  </si>
  <si>
    <t>Office of Justice Programs - Bureau of Justice Assistance</t>
  </si>
  <si>
    <t>Office of Justice Program - OJJDP</t>
  </si>
  <si>
    <t>Environmental Protection Agency (EPA)</t>
  </si>
  <si>
    <t>41.0  Grants Subs. &amp; Contributions</t>
  </si>
  <si>
    <t>DNA Backlog</t>
  </si>
  <si>
    <t>National Sex-Offender Registry</t>
  </si>
  <si>
    <t>Total Technical Adjustments</t>
  </si>
  <si>
    <t>Bulletproof Vests</t>
  </si>
  <si>
    <t>Rescission from Prior Year Unobligated Balances</t>
  </si>
  <si>
    <t>2012 Net Budget Request</t>
  </si>
  <si>
    <t>Child Sexual PredatorProgram (CSPP)</t>
  </si>
  <si>
    <t xml:space="preserve">Community Policing Development </t>
  </si>
  <si>
    <t>Sub-Total</t>
  </si>
  <si>
    <t>Total (Net Budget Request)</t>
  </si>
  <si>
    <t xml:space="preserve">2011  CR </t>
  </si>
  <si>
    <t>COPS Methamphetamine</t>
  </si>
  <si>
    <t xml:space="preserve">COPS Hiring </t>
  </si>
  <si>
    <t>COPS Law Enforcement Technology</t>
  </si>
  <si>
    <t>Offset 6</t>
  </si>
  <si>
    <t>Child Sexual Predator Program (CSPP)</t>
  </si>
  <si>
    <t>GRANT PROGRAMS</t>
  </si>
  <si>
    <t>C: Program Increases/Offsets By Decision Unit - GRANTS</t>
  </si>
  <si>
    <t>B: Summary of Requirements- GRANTS</t>
  </si>
  <si>
    <t>D: Resources by DOJ Strategic Goal and Strategic Objective - GRANTS</t>
  </si>
  <si>
    <t>F: Crosswalk of 2010 Availability- GRANTS</t>
  </si>
  <si>
    <t>H: Summary of Reimbursable Resources- GRANTS</t>
  </si>
  <si>
    <t>L: Summary of Requirements by Object Class- GRANTS</t>
  </si>
  <si>
    <t>Recissions.  $40 million was rescinded from COPS prior-year unobligated balances in FY 2010.</t>
  </si>
  <si>
    <t>Carryover/Recoveries.  COPS brought forward a total of $7 million from FY 2009 and recovered $28.6 million in FY 2010.</t>
  </si>
  <si>
    <t>Transfers.  The amount reflects the transfer of $203 million from the COPS account to the Office of Justice Programs (OJP) to support programs appropriated to COPS but administered by OJP.  The Attorney General shall authorize the transfer of $203 million from the COPS account to provide fnds needed by OJP to administer these programs.  The amount also reflect the transfer of $1.5 million from the COPS account ot the Department of Commerce National Institute of Standards and Technology (NIST) to support the development of minimum standards for law enforcement communications and for research, testing and evaluations.  The Attorney General shall authorize the transfer of $1.5 million from the COPS account to provide funds needed for these purposes.  Also, $10 million was transferred from the COPS account to the Drug Enforcement Administration (DEA) for Meth Lab Clean-up activities.  The Attorney General shall authorize the transfer of $10 million from the COPS account to provide funds for these purposes.  Additionally, $26 million was transferred to the COPS account from the Asset Forfeiture Management Staff (AFMS).</t>
  </si>
  <si>
    <t>2010 Actuals</t>
  </si>
  <si>
    <t>2011 CR Availability</t>
  </si>
  <si>
    <t xml:space="preserve">Transfers.  The amount reflects the transfer of $203 million from the COPS account to the Office of Justice Programs (OJP) to support programs appropriated to COPS but administered by OJP.  The Attorney General shall authorize the transfer of $203 million from the COPS account to provide fnds needed by OJP to administer these programs.  The amount also reflect the transfer of $1.5 million from the COPS account ot the Department of Commerce National Institute of Standards and Technology (NIST) to support the development of minimum standards for law enforcement communications and for research, testing and evaluations.  The Attorney General shall authorize the transfer of $1.5 million from the COPS account to provide funds needed for these purposes.  Also, $10 million was transferred from the COPS account to the Drug Enforcement Administration (DEA) for Meth Lab Clean-up activities.  The Attorney General shall authorize the transfer of $10 million from the COPS account to provide funds for these purposes.  </t>
  </si>
  <si>
    <t>Carryover/Recoveries.  COPS brought forward a total of $13.77 million from FY 2010 andanticipates recovering $40 million in FY 2011.</t>
  </si>
  <si>
    <t>Transfer to OJP State and Local Law Enforcement Assistance</t>
  </si>
  <si>
    <t>Transfer to DEA</t>
  </si>
  <si>
    <t>Transfer to NIST</t>
  </si>
  <si>
    <t>Total 2010 Enacted (with Rescissions, Transfers, and Supplementals)</t>
  </si>
  <si>
    <t>Rescission from Prior Year  Balances</t>
  </si>
  <si>
    <t>Unobligated balance , expiring</t>
  </si>
  <si>
    <t>Transfers Out</t>
  </si>
  <si>
    <t>Rescission</t>
  </si>
  <si>
    <t>Rescissions.  $40 million was rescinded from COPS prior-year unobligated balances in FY 2010.</t>
  </si>
  <si>
    <t>G: Crosswalk of 2011 Availability- GRANTS</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</si>
</sst>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72">
    <font>
      <sz val="12"/>
      <name val="Arial"/>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b/>
      <sz val="12"/>
      <color indexed="8"/>
      <name val="Times New Roman"/>
      <family val="1"/>
    </font>
    <font>
      <sz val="14"/>
      <name val="Arial"/>
      <family val="2"/>
    </font>
    <font>
      <b/>
      <sz val="10"/>
      <color indexed="8"/>
      <name val="Times New Roman"/>
      <family val="1"/>
    </font>
    <font>
      <sz val="8"/>
      <name val="Arial"/>
      <family val="2"/>
    </font>
    <font>
      <b/>
      <sz val="18"/>
      <name val="Times New Roman"/>
      <family val="1"/>
    </font>
    <font>
      <sz val="18"/>
      <name val="Times New Roman"/>
      <family val="1"/>
    </font>
    <font>
      <i/>
      <sz val="12"/>
      <name val="Arial"/>
      <family val="2"/>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b/>
      <sz val="20"/>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2"/>
      <color theme="0"/>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23"/>
      </bottom>
      <diagonal/>
    </border>
    <border>
      <left style="thin">
        <color indexed="64"/>
      </left>
      <right style="thin">
        <color indexed="64"/>
      </right>
      <top style="thin">
        <color indexed="23"/>
      </top>
      <bottom style="hair">
        <color indexed="64"/>
      </bottom>
      <diagonal/>
    </border>
    <border>
      <left/>
      <right style="thin">
        <color indexed="64"/>
      </right>
      <top style="thin">
        <color indexed="64"/>
      </top>
      <bottom style="hair">
        <color indexed="64"/>
      </bottom>
      <diagonal/>
    </border>
  </borders>
  <cellStyleXfs count="12">
    <xf numFmtId="0" fontId="0" fillId="0" borderId="0"/>
    <xf numFmtId="43" fontId="18" fillId="0" borderId="0" applyFont="0" applyFill="0" applyBorder="0" applyAlignment="0" applyProtection="0"/>
    <xf numFmtId="43" fontId="13" fillId="0" borderId="0" applyFont="0" applyFill="0" applyBorder="0" applyAlignment="0" applyProtection="0"/>
    <xf numFmtId="44" fontId="18" fillId="0" borderId="0" applyFont="0" applyFill="0" applyBorder="0" applyAlignment="0" applyProtection="0"/>
    <xf numFmtId="44" fontId="13" fillId="0" borderId="0" applyFont="0" applyFill="0" applyBorder="0" applyAlignment="0" applyProtection="0"/>
    <xf numFmtId="0" fontId="12" fillId="0" borderId="0"/>
    <xf numFmtId="0" fontId="69"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762">
    <xf numFmtId="0" fontId="0" fillId="0" borderId="0" xfId="0"/>
    <xf numFmtId="165" fontId="1" fillId="0" borderId="0" xfId="0" applyNumberFormat="1" applyFont="1" applyAlignment="1"/>
    <xf numFmtId="165" fontId="1" fillId="0" borderId="0" xfId="0" applyNumberFormat="1" applyFont="1" applyBorder="1" applyAlignment="1"/>
    <xf numFmtId="165" fontId="4" fillId="0" borderId="0" xfId="0" applyNumberFormat="1" applyFont="1"/>
    <xf numFmtId="3" fontId="4" fillId="0" borderId="0" xfId="0" applyNumberFormat="1" applyFont="1" applyAlignment="1"/>
    <xf numFmtId="3" fontId="4" fillId="0" borderId="0" xfId="0" applyNumberFormat="1" applyFont="1" applyAlignment="1">
      <alignment horizontal="fill"/>
    </xf>
    <xf numFmtId="165" fontId="7" fillId="0" borderId="0" xfId="0" applyNumberFormat="1" applyFont="1" applyAlignment="1"/>
    <xf numFmtId="165" fontId="4"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5" fillId="2" borderId="0" xfId="0" applyNumberFormat="1" applyFont="1" applyFill="1" applyAlignment="1"/>
    <xf numFmtId="165" fontId="5" fillId="2" borderId="0" xfId="0" applyNumberFormat="1" applyFont="1" applyFill="1" applyBorder="1" applyAlignment="1"/>
    <xf numFmtId="165" fontId="6" fillId="2" borderId="0" xfId="0" applyNumberFormat="1" applyFont="1" applyFill="1" applyBorder="1" applyAlignment="1"/>
    <xf numFmtId="165" fontId="10" fillId="2" borderId="0" xfId="0" applyNumberFormat="1" applyFont="1" applyFill="1" applyAlignment="1"/>
    <xf numFmtId="165" fontId="4" fillId="0" borderId="0" xfId="0" applyNumberFormat="1" applyFont="1" applyAlignment="1">
      <alignment horizontal="right"/>
    </xf>
    <xf numFmtId="3" fontId="15" fillId="0" borderId="0" xfId="0" applyNumberFormat="1" applyFont="1" applyAlignment="1"/>
    <xf numFmtId="165" fontId="2" fillId="0" borderId="0" xfId="0" applyNumberFormat="1" applyFont="1" applyAlignment="1"/>
    <xf numFmtId="165" fontId="16" fillId="2" borderId="0" xfId="0" applyNumberFormat="1" applyFont="1" applyFill="1" applyAlignment="1"/>
    <xf numFmtId="165" fontId="17" fillId="2" borderId="0" xfId="0" applyNumberFormat="1" applyFont="1" applyFill="1" applyAlignment="1">
      <alignment horizontal="centerContinuous"/>
    </xf>
    <xf numFmtId="165" fontId="16" fillId="2" borderId="0" xfId="0" applyNumberFormat="1" applyFont="1" applyFill="1" applyAlignment="1">
      <alignment horizontal="centerContinuous"/>
    </xf>
    <xf numFmtId="165" fontId="4" fillId="0" borderId="0" xfId="0" applyNumberFormat="1" applyFont="1" applyBorder="1"/>
    <xf numFmtId="0" fontId="18" fillId="0" borderId="0" xfId="9"/>
    <xf numFmtId="0" fontId="0" fillId="0" borderId="0" xfId="0" applyBorder="1" applyAlignment="1">
      <alignment vertical="top" wrapText="1"/>
    </xf>
    <xf numFmtId="0" fontId="18" fillId="3" borderId="0" xfId="9" applyFill="1"/>
    <xf numFmtId="165" fontId="1" fillId="3" borderId="0" xfId="0" applyNumberFormat="1" applyFont="1" applyFill="1" applyAlignment="1"/>
    <xf numFmtId="0" fontId="25" fillId="3" borderId="0" xfId="9" applyFont="1" applyFill="1"/>
    <xf numFmtId="165" fontId="1" fillId="0" borderId="0" xfId="0" applyNumberFormat="1" applyFont="1" applyFill="1" applyAlignment="1"/>
    <xf numFmtId="3" fontId="4" fillId="0" borderId="10" xfId="0" applyNumberFormat="1" applyFont="1" applyBorder="1" applyAlignment="1"/>
    <xf numFmtId="0" fontId="18" fillId="0" borderId="0" xfId="9" applyBorder="1"/>
    <xf numFmtId="165" fontId="4" fillId="0" borderId="0" xfId="0" applyNumberFormat="1" applyFont="1" applyFill="1" applyAlignment="1"/>
    <xf numFmtId="165" fontId="4" fillId="4" borderId="0" xfId="0" applyNumberFormat="1" applyFont="1" applyFill="1"/>
    <xf numFmtId="165" fontId="5" fillId="4" borderId="0" xfId="0" applyNumberFormat="1" applyFont="1" applyFill="1" applyAlignment="1">
      <alignment horizontal="right"/>
    </xf>
    <xf numFmtId="165" fontId="5" fillId="4" borderId="0" xfId="0" applyNumberFormat="1" applyFont="1" applyFill="1" applyAlignment="1"/>
    <xf numFmtId="5" fontId="24" fillId="2" borderId="11" xfId="0" applyNumberFormat="1" applyFont="1" applyFill="1" applyBorder="1" applyAlignment="1"/>
    <xf numFmtId="5" fontId="24" fillId="2" borderId="10" xfId="0" applyNumberFormat="1" applyFont="1" applyFill="1" applyBorder="1" applyAlignment="1"/>
    <xf numFmtId="0" fontId="18" fillId="0" borderId="0" xfId="9" applyFont="1" applyBorder="1"/>
    <xf numFmtId="0" fontId="13" fillId="5" borderId="0" xfId="9" applyFont="1" applyFill="1"/>
    <xf numFmtId="164" fontId="13" fillId="5" borderId="0" xfId="9" applyNumberFormat="1" applyFont="1" applyFill="1"/>
    <xf numFmtId="0" fontId="0" fillId="0" borderId="0" xfId="0" applyBorder="1" applyAlignment="1">
      <alignment horizontal="center"/>
    </xf>
    <xf numFmtId="0" fontId="0" fillId="0" borderId="0" xfId="0" applyAlignment="1">
      <alignment horizontal="center"/>
    </xf>
    <xf numFmtId="1" fontId="13" fillId="5" borderId="0" xfId="9" applyNumberFormat="1" applyFont="1" applyFill="1"/>
    <xf numFmtId="164" fontId="18" fillId="3" borderId="0" xfId="9" applyNumberFormat="1" applyFill="1"/>
    <xf numFmtId="3" fontId="14" fillId="0" borderId="0" xfId="0" applyNumberFormat="1" applyFont="1" applyAlignment="1">
      <alignment horizontal="centerContinuous"/>
    </xf>
    <xf numFmtId="165" fontId="14" fillId="0" borderId="0" xfId="0" applyNumberFormat="1" applyFont="1" applyAlignment="1">
      <alignment horizontal="centerContinuous"/>
    </xf>
    <xf numFmtId="165" fontId="12" fillId="4" borderId="0" xfId="0" applyNumberFormat="1" applyFont="1" applyFill="1"/>
    <xf numFmtId="165" fontId="12" fillId="4" borderId="0" xfId="0" applyNumberFormat="1" applyFont="1" applyFill="1" applyAlignment="1">
      <alignment horizontal="centerContinuous"/>
    </xf>
    <xf numFmtId="0" fontId="12" fillId="4" borderId="0" xfId="0" applyFont="1" applyFill="1" applyBorder="1" applyAlignment="1">
      <alignment vertical="top" wrapText="1"/>
    </xf>
    <xf numFmtId="165" fontId="5" fillId="0" borderId="0" xfId="0" applyNumberFormat="1" applyFont="1" applyFill="1" applyBorder="1" applyAlignment="1"/>
    <xf numFmtId="0" fontId="0" fillId="0" borderId="0" xfId="0" applyFill="1" applyBorder="1" applyAlignment="1">
      <alignment vertical="top" wrapText="1"/>
    </xf>
    <xf numFmtId="165" fontId="4" fillId="0" borderId="0" xfId="0" applyNumberFormat="1" applyFont="1" applyFill="1"/>
    <xf numFmtId="0" fontId="28" fillId="0" borderId="0" xfId="0" applyFont="1" applyFill="1" applyBorder="1" applyAlignment="1">
      <alignment vertical="top" wrapText="1"/>
    </xf>
    <xf numFmtId="165" fontId="12" fillId="4" borderId="0" xfId="0" applyNumberFormat="1" applyFont="1" applyFill="1" applyAlignment="1"/>
    <xf numFmtId="165" fontId="31" fillId="4" borderId="0" xfId="0" applyNumberFormat="1" applyFont="1" applyFill="1" applyAlignment="1">
      <alignment horizontal="centerContinuous"/>
    </xf>
    <xf numFmtId="0" fontId="12" fillId="4" borderId="0" xfId="0" applyFont="1" applyFill="1" applyAlignment="1"/>
    <xf numFmtId="0" fontId="12" fillId="4" borderId="0" xfId="0" applyFont="1" applyFill="1" applyAlignment="1">
      <alignment wrapText="1"/>
    </xf>
    <xf numFmtId="0" fontId="19" fillId="4" borderId="0" xfId="9" applyFont="1" applyFill="1" applyAlignment="1">
      <alignment horizontal="centerContinuous"/>
    </xf>
    <xf numFmtId="0" fontId="12" fillId="4" borderId="0" xfId="9" applyFont="1" applyFill="1" applyAlignment="1">
      <alignment horizontal="centerContinuous"/>
    </xf>
    <xf numFmtId="0" fontId="13" fillId="4" borderId="0" xfId="9" applyFont="1" applyFill="1"/>
    <xf numFmtId="0" fontId="12" fillId="0" borderId="0" xfId="0" applyFont="1" applyFill="1" applyBorder="1" applyAlignment="1">
      <alignment vertical="top" wrapText="1"/>
    </xf>
    <xf numFmtId="0" fontId="12" fillId="0" borderId="0" xfId="0" applyFont="1" applyFill="1" applyBorder="1" applyAlignment="1"/>
    <xf numFmtId="165" fontId="19" fillId="4" borderId="0" xfId="0" applyNumberFormat="1" applyFont="1" applyFill="1" applyAlignment="1">
      <alignment horizontal="centerContinuous"/>
    </xf>
    <xf numFmtId="165" fontId="12" fillId="0" borderId="0" xfId="0" applyNumberFormat="1" applyFont="1" applyFill="1" applyAlignment="1">
      <alignment horizontal="centerContinuous"/>
    </xf>
    <xf numFmtId="0" fontId="34" fillId="0" borderId="0" xfId="0" applyFont="1" applyFill="1" applyBorder="1" applyAlignment="1">
      <alignment vertical="top" wrapText="1"/>
    </xf>
    <xf numFmtId="0" fontId="13" fillId="0" borderId="0" xfId="9" applyFont="1" applyFill="1"/>
    <xf numFmtId="0" fontId="12" fillId="0" borderId="0" xfId="9" applyFont="1" applyFill="1" applyAlignment="1">
      <alignment horizontal="left"/>
    </xf>
    <xf numFmtId="0" fontId="30" fillId="0" borderId="0" xfId="9" applyFont="1" applyFill="1" applyAlignment="1"/>
    <xf numFmtId="0" fontId="29" fillId="0" borderId="0" xfId="9" applyFont="1" applyFill="1" applyAlignment="1"/>
    <xf numFmtId="165" fontId="4" fillId="0" borderId="0" xfId="0" applyNumberFormat="1" applyFont="1" applyBorder="1" applyAlignment="1"/>
    <xf numFmtId="0" fontId="23" fillId="4" borderId="0" xfId="0" applyFont="1" applyFill="1" applyBorder="1" applyAlignment="1">
      <alignment vertical="top" wrapText="1"/>
    </xf>
    <xf numFmtId="165" fontId="38" fillId="0" borderId="0" xfId="0" applyNumberFormat="1" applyFont="1" applyAlignment="1"/>
    <xf numFmtId="165" fontId="39" fillId="2" borderId="0" xfId="0" applyNumberFormat="1" applyFont="1" applyFill="1" applyAlignment="1"/>
    <xf numFmtId="0" fontId="40" fillId="0" borderId="0" xfId="9" applyFont="1"/>
    <xf numFmtId="170" fontId="1" fillId="3" borderId="0" xfId="0" applyNumberFormat="1" applyFont="1" applyFill="1" applyAlignment="1"/>
    <xf numFmtId="170" fontId="24" fillId="2" borderId="14" xfId="0" applyNumberFormat="1" applyFont="1" applyFill="1" applyBorder="1" applyAlignment="1"/>
    <xf numFmtId="0" fontId="42" fillId="0" borderId="0" xfId="0" applyFont="1"/>
    <xf numFmtId="165" fontId="41" fillId="0" borderId="0" xfId="0" applyNumberFormat="1" applyFont="1"/>
    <xf numFmtId="165" fontId="25" fillId="0" borderId="0" xfId="0" applyNumberFormat="1" applyFont="1"/>
    <xf numFmtId="165" fontId="41" fillId="0" borderId="0" xfId="0" applyNumberFormat="1" applyFont="1" applyAlignment="1"/>
    <xf numFmtId="165" fontId="25" fillId="0" borderId="0" xfId="0" applyNumberFormat="1" applyFont="1" applyAlignment="1"/>
    <xf numFmtId="165" fontId="45" fillId="0" borderId="0" xfId="0" applyNumberFormat="1" applyFont="1" applyAlignment="1"/>
    <xf numFmtId="165" fontId="46" fillId="0" borderId="0" xfId="0" applyNumberFormat="1" applyFont="1" applyAlignment="1"/>
    <xf numFmtId="3" fontId="44" fillId="0" borderId="0" xfId="0" applyNumberFormat="1" applyFont="1" applyAlignment="1"/>
    <xf numFmtId="3" fontId="43" fillId="0" borderId="0" xfId="0" applyNumberFormat="1" applyFont="1" applyAlignment="1"/>
    <xf numFmtId="0" fontId="42" fillId="0" borderId="0" xfId="9" applyFont="1"/>
    <xf numFmtId="0" fontId="36" fillId="0" borderId="0" xfId="9" applyFont="1"/>
    <xf numFmtId="37" fontId="4" fillId="0" borderId="8" xfId="0" applyNumberFormat="1" applyFont="1" applyBorder="1" applyAlignment="1"/>
    <xf numFmtId="37" fontId="4" fillId="0" borderId="11" xfId="0" applyNumberFormat="1" applyFont="1" applyBorder="1" applyAlignment="1"/>
    <xf numFmtId="37" fontId="4" fillId="0" borderId="4" xfId="0" applyNumberFormat="1" applyFont="1" applyBorder="1" applyAlignment="1"/>
    <xf numFmtId="37" fontId="4" fillId="0" borderId="9" xfId="0" applyNumberFormat="1" applyFont="1" applyBorder="1" applyAlignment="1"/>
    <xf numFmtId="37" fontId="18" fillId="3" borderId="0" xfId="9" applyNumberFormat="1" applyFill="1"/>
    <xf numFmtId="37" fontId="13" fillId="5" borderId="0" xfId="9" applyNumberFormat="1" applyFont="1" applyFill="1"/>
    <xf numFmtId="37" fontId="5" fillId="2" borderId="11" xfId="0" applyNumberFormat="1" applyFont="1" applyFill="1" applyBorder="1" applyAlignment="1"/>
    <xf numFmtId="37" fontId="5" fillId="2" borderId="14" xfId="0" applyNumberFormat="1" applyFont="1" applyFill="1" applyBorder="1" applyAlignment="1"/>
    <xf numFmtId="37" fontId="5" fillId="2" borderId="10" xfId="0" applyNumberFormat="1" applyFont="1" applyFill="1" applyBorder="1" applyAlignment="1"/>
    <xf numFmtId="37" fontId="5" fillId="2" borderId="14" xfId="0" applyNumberFormat="1" applyFont="1" applyFill="1" applyBorder="1" applyAlignment="1">
      <alignment horizontal="right"/>
    </xf>
    <xf numFmtId="37" fontId="5" fillId="0" borderId="14" xfId="0" applyNumberFormat="1" applyFont="1" applyFill="1" applyBorder="1" applyAlignment="1"/>
    <xf numFmtId="37" fontId="5" fillId="0" borderId="10" xfId="0" applyNumberFormat="1" applyFont="1" applyFill="1" applyBorder="1" applyAlignment="1"/>
    <xf numFmtId="37" fontId="5" fillId="0" borderId="11" xfId="0" applyNumberFormat="1" applyFont="1" applyFill="1" applyBorder="1" applyAlignment="1"/>
    <xf numFmtId="37" fontId="6" fillId="2" borderId="14" xfId="0" applyNumberFormat="1" applyFont="1" applyFill="1" applyBorder="1" applyAlignment="1"/>
    <xf numFmtId="37" fontId="6" fillId="2" borderId="10" xfId="0" applyNumberFormat="1" applyFont="1" applyFill="1" applyBorder="1" applyAlignment="1"/>
    <xf numFmtId="37" fontId="6" fillId="2" borderId="11" xfId="0" applyNumberFormat="1" applyFont="1" applyFill="1" applyBorder="1" applyAlignment="1"/>
    <xf numFmtId="37" fontId="5" fillId="2" borderId="7" xfId="0" applyNumberFormat="1" applyFont="1" applyFill="1" applyBorder="1" applyAlignment="1"/>
    <xf numFmtId="37" fontId="5" fillId="2" borderId="0" xfId="0" applyNumberFormat="1" applyFont="1" applyFill="1" applyBorder="1" applyAlignment="1"/>
    <xf numFmtId="37" fontId="5" fillId="2" borderId="20" xfId="0" applyNumberFormat="1" applyFont="1" applyFill="1" applyBorder="1" applyAlignment="1"/>
    <xf numFmtId="0" fontId="15" fillId="0" borderId="0" xfId="0" applyFont="1"/>
    <xf numFmtId="37" fontId="5" fillId="2" borderId="23" xfId="0" applyNumberFormat="1" applyFont="1" applyFill="1" applyBorder="1" applyAlignment="1"/>
    <xf numFmtId="37" fontId="5" fillId="0" borderId="23" xfId="0" applyNumberFormat="1" applyFont="1" applyFill="1" applyBorder="1" applyAlignment="1"/>
    <xf numFmtId="165" fontId="32" fillId="0" borderId="0" xfId="0" applyNumberFormat="1" applyFont="1" applyAlignment="1"/>
    <xf numFmtId="0" fontId="50" fillId="2" borderId="0" xfId="0" applyFont="1" applyFill="1" applyProtection="1">
      <protection hidden="1"/>
    </xf>
    <xf numFmtId="1" fontId="14" fillId="0" borderId="16" xfId="0" applyNumberFormat="1" applyFont="1" applyBorder="1" applyAlignment="1">
      <alignment horizontal="right"/>
    </xf>
    <xf numFmtId="37" fontId="4" fillId="0" borderId="8" xfId="0" applyNumberFormat="1" applyFont="1" applyBorder="1" applyAlignment="1">
      <alignment horizontal="right"/>
    </xf>
    <xf numFmtId="37" fontId="4" fillId="0" borderId="15" xfId="0" applyNumberFormat="1" applyFont="1" applyBorder="1" applyAlignment="1">
      <alignment horizontal="right"/>
    </xf>
    <xf numFmtId="37" fontId="4" fillId="0" borderId="16" xfId="0" applyNumberFormat="1" applyFont="1" applyBorder="1" applyAlignment="1">
      <alignment horizontal="right"/>
    </xf>
    <xf numFmtId="0" fontId="11" fillId="0" borderId="0" xfId="0" applyFont="1"/>
    <xf numFmtId="37" fontId="4" fillId="0" borderId="14" xfId="0" applyNumberFormat="1" applyFont="1" applyBorder="1" applyAlignment="1">
      <alignment horizontal="center"/>
    </xf>
    <xf numFmtId="37" fontId="4" fillId="0" borderId="10" xfId="0" applyNumberFormat="1" applyFont="1" applyBorder="1" applyAlignment="1">
      <alignment horizontal="center"/>
    </xf>
    <xf numFmtId="37" fontId="4" fillId="0" borderId="10" xfId="0" applyNumberFormat="1" applyFont="1" applyBorder="1" applyAlignment="1"/>
    <xf numFmtId="3" fontId="4" fillId="0" borderId="11" xfId="0" applyNumberFormat="1" applyFont="1" applyBorder="1" applyAlignment="1"/>
    <xf numFmtId="164" fontId="14" fillId="0" borderId="2" xfId="0" applyNumberFormat="1" applyFont="1" applyBorder="1" applyAlignment="1"/>
    <xf numFmtId="164" fontId="14" fillId="0" borderId="3" xfId="0" applyNumberFormat="1" applyFont="1" applyBorder="1" applyAlignment="1"/>
    <xf numFmtId="3" fontId="4" fillId="0" borderId="2" xfId="0" applyNumberFormat="1" applyFont="1" applyBorder="1" applyAlignment="1"/>
    <xf numFmtId="0" fontId="5" fillId="2" borderId="33" xfId="0" applyNumberFormat="1" applyFont="1" applyFill="1" applyBorder="1" applyAlignment="1">
      <alignment horizontal="left" indent="1"/>
    </xf>
    <xf numFmtId="0" fontId="5" fillId="2" borderId="12" xfId="0" applyNumberFormat="1" applyFont="1" applyFill="1" applyBorder="1" applyAlignment="1">
      <alignment horizontal="left" indent="1"/>
    </xf>
    <xf numFmtId="0" fontId="6" fillId="2" borderId="12" xfId="0" applyNumberFormat="1" applyFont="1" applyFill="1" applyBorder="1" applyAlignment="1">
      <alignment horizontal="left" indent="2"/>
    </xf>
    <xf numFmtId="0" fontId="5" fillId="2" borderId="23" xfId="0" applyNumberFormat="1" applyFont="1" applyFill="1" applyBorder="1" applyAlignment="1">
      <alignment horizontal="left" indent="1"/>
    </xf>
    <xf numFmtId="0" fontId="5" fillId="2" borderId="34" xfId="0" applyNumberFormat="1" applyFont="1" applyFill="1" applyBorder="1" applyAlignment="1">
      <alignment horizontal="left" indent="2"/>
    </xf>
    <xf numFmtId="0" fontId="5" fillId="2" borderId="12" xfId="0" applyNumberFormat="1" applyFont="1" applyFill="1" applyBorder="1" applyAlignment="1">
      <alignment horizontal="left" indent="2"/>
    </xf>
    <xf numFmtId="0" fontId="24" fillId="2" borderId="12" xfId="0" applyNumberFormat="1" applyFont="1" applyFill="1" applyBorder="1" applyAlignment="1">
      <alignment horizontal="left" indent="3"/>
    </xf>
    <xf numFmtId="0" fontId="5" fillId="0" borderId="12" xfId="0" applyNumberFormat="1" applyFont="1" applyFill="1" applyBorder="1" applyAlignment="1">
      <alignment horizontal="left" indent="2"/>
    </xf>
    <xf numFmtId="0" fontId="4" fillId="0" borderId="14" xfId="0" applyNumberFormat="1" applyFont="1" applyBorder="1" applyAlignment="1"/>
    <xf numFmtId="0" fontId="4" fillId="0" borderId="10" xfId="0" applyNumberFormat="1" applyFont="1" applyBorder="1" applyAlignment="1"/>
    <xf numFmtId="0" fontId="4" fillId="0" borderId="6" xfId="0" applyNumberFormat="1" applyFont="1" applyBorder="1" applyAlignment="1"/>
    <xf numFmtId="0" fontId="14" fillId="0" borderId="2" xfId="0" applyNumberFormat="1" applyFont="1" applyBorder="1" applyAlignment="1"/>
    <xf numFmtId="0" fontId="4" fillId="0" borderId="35" xfId="0" applyNumberFormat="1" applyFont="1" applyBorder="1" applyAlignment="1"/>
    <xf numFmtId="0" fontId="4" fillId="0" borderId="36" xfId="0" applyNumberFormat="1" applyFont="1" applyBorder="1" applyAlignment="1"/>
    <xf numFmtId="0" fontId="4" fillId="0" borderId="10" xfId="0" applyNumberFormat="1" applyFont="1" applyBorder="1" applyAlignment="1">
      <alignment horizontal="fill"/>
    </xf>
    <xf numFmtId="0" fontId="4" fillId="0" borderId="2" xfId="0" applyNumberFormat="1" applyFont="1" applyBorder="1" applyAlignment="1">
      <alignment horizontal="fill"/>
    </xf>
    <xf numFmtId="0" fontId="4" fillId="0" borderId="2" xfId="0" applyNumberFormat="1" applyFont="1" applyBorder="1" applyAlignment="1"/>
    <xf numFmtId="0" fontId="4" fillId="0" borderId="30" xfId="0" applyNumberFormat="1" applyFont="1" applyBorder="1" applyAlignment="1">
      <alignment horizontal="right"/>
    </xf>
    <xf numFmtId="0" fontId="4" fillId="0" borderId="31" xfId="0" applyNumberFormat="1" applyFont="1" applyBorder="1" applyAlignment="1">
      <alignment horizontal="center"/>
    </xf>
    <xf numFmtId="0" fontId="4" fillId="0" borderId="31" xfId="0" applyNumberFormat="1" applyFont="1" applyBorder="1" applyAlignment="1">
      <alignment horizontal="right"/>
    </xf>
    <xf numFmtId="0" fontId="4" fillId="0" borderId="30" xfId="0" applyNumberFormat="1" applyFont="1" applyBorder="1" applyAlignment="1">
      <alignment horizontal="center"/>
    </xf>
    <xf numFmtId="0" fontId="4" fillId="0" borderId="32" xfId="0" applyNumberFormat="1" applyFont="1" applyBorder="1" applyAlignment="1">
      <alignment horizontal="right"/>
    </xf>
    <xf numFmtId="37" fontId="14" fillId="0" borderId="23" xfId="0" applyNumberFormat="1" applyFont="1" applyBorder="1" applyAlignment="1">
      <alignment horizontal="center"/>
    </xf>
    <xf numFmtId="37" fontId="14" fillId="0" borderId="2" xfId="0" applyNumberFormat="1" applyFont="1" applyBorder="1" applyAlignment="1">
      <alignment horizontal="center"/>
    </xf>
    <xf numFmtId="37" fontId="4" fillId="0" borderId="7" xfId="0" applyNumberFormat="1" applyFont="1" applyBorder="1" applyAlignment="1">
      <alignment horizontal="center"/>
    </xf>
    <xf numFmtId="37" fontId="4" fillId="0" borderId="0" xfId="0" applyNumberFormat="1" applyFont="1" applyAlignment="1">
      <alignment horizontal="center"/>
    </xf>
    <xf numFmtId="37" fontId="4" fillId="0" borderId="6" xfId="0" applyNumberFormat="1" applyFont="1" applyBorder="1" applyAlignment="1">
      <alignment horizontal="center"/>
    </xf>
    <xf numFmtId="37" fontId="4" fillId="0" borderId="2" xfId="0" applyNumberFormat="1" applyFont="1" applyBorder="1" applyAlignment="1">
      <alignment horizontal="center"/>
    </xf>
    <xf numFmtId="37" fontId="4" fillId="0" borderId="7" xfId="0" applyNumberFormat="1" applyFont="1" applyBorder="1" applyAlignment="1"/>
    <xf numFmtId="37" fontId="4" fillId="0" borderId="0" xfId="0" applyNumberFormat="1" applyFont="1" applyAlignment="1"/>
    <xf numFmtId="37" fontId="4" fillId="0" borderId="6" xfId="0" applyNumberFormat="1" applyFont="1" applyBorder="1" applyAlignment="1"/>
    <xf numFmtId="37" fontId="4" fillId="0" borderId="2" xfId="0" applyNumberFormat="1" applyFont="1" applyBorder="1" applyAlignment="1"/>
    <xf numFmtId="37" fontId="4" fillId="0" borderId="14" xfId="0" applyNumberFormat="1" applyFont="1" applyBorder="1" applyAlignment="1"/>
    <xf numFmtId="37" fontId="4" fillId="0" borderId="37" xfId="0" applyNumberFormat="1" applyFont="1" applyBorder="1" applyAlignment="1">
      <alignment horizontal="center"/>
    </xf>
    <xf numFmtId="37" fontId="4" fillId="0" borderId="0" xfId="0" applyNumberFormat="1" applyFont="1" applyBorder="1" applyAlignment="1"/>
    <xf numFmtId="167" fontId="51" fillId="0" borderId="0" xfId="1" applyNumberFormat="1" applyFont="1" applyAlignment="1">
      <alignment horizontal="center" vertical="center"/>
    </xf>
    <xf numFmtId="0" fontId="52" fillId="0" borderId="0" xfId="8" applyNumberFormat="1" applyFont="1" applyFill="1" applyBorder="1" applyAlignment="1" applyProtection="1"/>
    <xf numFmtId="0" fontId="18" fillId="0" borderId="0" xfId="8" applyNumberFormat="1" applyFill="1" applyBorder="1" applyAlignment="1" applyProtection="1"/>
    <xf numFmtId="167" fontId="51" fillId="0" borderId="0" xfId="1" applyNumberFormat="1" applyFont="1" applyAlignment="1">
      <alignment horizontal="centerContinuous" vertical="center"/>
    </xf>
    <xf numFmtId="167" fontId="18" fillId="0" borderId="0" xfId="1" applyNumberFormat="1" applyFill="1" applyBorder="1" applyAlignment="1" applyProtection="1"/>
    <xf numFmtId="0" fontId="52" fillId="0" borderId="0" xfId="8" applyNumberFormat="1" applyFont="1" applyFill="1" applyBorder="1" applyAlignment="1" applyProtection="1">
      <alignment horizontal="left"/>
    </xf>
    <xf numFmtId="165" fontId="7" fillId="4" borderId="0" xfId="0" applyNumberFormat="1" applyFont="1" applyFill="1" applyAlignment="1">
      <alignment horizontal="centerContinuous"/>
    </xf>
    <xf numFmtId="166" fontId="53" fillId="4" borderId="0" xfId="0" applyNumberFormat="1" applyFont="1" applyFill="1" applyAlignment="1">
      <alignment horizontal="centerContinuous"/>
    </xf>
    <xf numFmtId="0" fontId="18" fillId="4" borderId="0" xfId="0" applyFont="1" applyFill="1" applyBorder="1" applyAlignment="1">
      <alignment vertical="top" wrapText="1"/>
    </xf>
    <xf numFmtId="166" fontId="7" fillId="4" borderId="0" xfId="0" applyNumberFormat="1" applyFont="1" applyFill="1" applyBorder="1"/>
    <xf numFmtId="165" fontId="7" fillId="4" borderId="0" xfId="0" applyNumberFormat="1" applyFont="1" applyFill="1" applyBorder="1"/>
    <xf numFmtId="0" fontId="18" fillId="0" borderId="0" xfId="8" applyNumberFormat="1" applyFont="1" applyFill="1" applyBorder="1" applyAlignment="1" applyProtection="1"/>
    <xf numFmtId="0" fontId="0" fillId="0" borderId="0" xfId="0" applyBorder="1" applyAlignment="1">
      <alignment wrapText="1"/>
    </xf>
    <xf numFmtId="166" fontId="53" fillId="4" borderId="0" xfId="0" applyNumberFormat="1" applyFont="1" applyFill="1" applyAlignment="1">
      <alignment horizontal="centerContinuous" wrapText="1"/>
    </xf>
    <xf numFmtId="165" fontId="7" fillId="4" borderId="0" xfId="0" applyNumberFormat="1" applyFont="1" applyFill="1" applyAlignment="1">
      <alignment horizontal="centerContinuous" wrapText="1"/>
    </xf>
    <xf numFmtId="166" fontId="7" fillId="4" borderId="0" xfId="0" applyNumberFormat="1" applyFont="1" applyFill="1" applyBorder="1" applyAlignment="1">
      <alignment wrapText="1"/>
    </xf>
    <xf numFmtId="165" fontId="7" fillId="4" borderId="0" xfId="0" applyNumberFormat="1" applyFont="1" applyFill="1" applyBorder="1" applyAlignment="1">
      <alignment wrapText="1"/>
    </xf>
    <xf numFmtId="0" fontId="0" fillId="0" borderId="0" xfId="0" applyAlignment="1">
      <alignment wrapText="1"/>
    </xf>
    <xf numFmtId="0" fontId="47" fillId="0" borderId="0" xfId="8" applyNumberFormat="1" applyFont="1" applyFill="1" applyBorder="1" applyAlignment="1" applyProtection="1"/>
    <xf numFmtId="167" fontId="18" fillId="0" borderId="0" xfId="1" applyNumberFormat="1" applyFont="1" applyFill="1" applyBorder="1" applyAlignment="1" applyProtection="1"/>
    <xf numFmtId="0" fontId="18" fillId="0" borderId="0" xfId="0" applyFont="1" applyBorder="1" applyAlignment="1"/>
    <xf numFmtId="166" fontId="7" fillId="0" borderId="0" xfId="0" applyNumberFormat="1" applyFont="1" applyBorder="1"/>
    <xf numFmtId="165" fontId="7" fillId="0" borderId="0" xfId="0" applyNumberFormat="1" applyFont="1" applyBorder="1"/>
    <xf numFmtId="9" fontId="18" fillId="0" borderId="0" xfId="11" applyFill="1" applyBorder="1" applyAlignment="1" applyProtection="1"/>
    <xf numFmtId="0" fontId="18" fillId="0" borderId="0" xfId="8"/>
    <xf numFmtId="165" fontId="21" fillId="4" borderId="0" xfId="0" applyNumberFormat="1" applyFont="1" applyFill="1" applyAlignment="1">
      <alignment horizontal="centerContinuous"/>
    </xf>
    <xf numFmtId="165" fontId="4" fillId="4" borderId="0" xfId="0" applyNumberFormat="1" applyFont="1" applyFill="1" applyBorder="1"/>
    <xf numFmtId="167" fontId="55" fillId="0" borderId="0" xfId="1" applyNumberFormat="1" applyFont="1" applyAlignment="1">
      <alignment horizontal="left" vertical="center"/>
    </xf>
    <xf numFmtId="0" fontId="4" fillId="0" borderId="0" xfId="7" applyFont="1" applyAlignment="1">
      <alignment vertical="top" wrapText="1"/>
    </xf>
    <xf numFmtId="0" fontId="4" fillId="0" borderId="0" xfId="7" applyFont="1" applyAlignment="1">
      <alignment vertical="top"/>
    </xf>
    <xf numFmtId="0" fontId="38" fillId="0" borderId="0" xfId="7" applyFont="1" applyAlignment="1">
      <alignment vertical="top"/>
    </xf>
    <xf numFmtId="0" fontId="4" fillId="0" borderId="0" xfId="7" applyFont="1" applyFill="1" applyBorder="1" applyAlignment="1">
      <alignment vertical="top" wrapText="1"/>
    </xf>
    <xf numFmtId="169" fontId="4" fillId="0" borderId="0" xfId="3" applyNumberFormat="1" applyFont="1" applyFill="1" applyBorder="1" applyAlignment="1">
      <alignment vertical="top"/>
    </xf>
    <xf numFmtId="0" fontId="4" fillId="0" borderId="0" xfId="7" applyFont="1" applyFill="1" applyBorder="1" applyAlignment="1">
      <alignment vertical="top"/>
    </xf>
    <xf numFmtId="0" fontId="14" fillId="0" borderId="0" xfId="7" applyFont="1" applyFill="1" applyBorder="1" applyAlignment="1">
      <alignment vertical="top"/>
    </xf>
    <xf numFmtId="0" fontId="56" fillId="0" borderId="0" xfId="7" applyFont="1" applyAlignment="1">
      <alignment horizontal="left" vertical="top" wrapText="1"/>
    </xf>
    <xf numFmtId="0" fontId="4" fillId="0" borderId="0" xfId="7" applyFont="1" applyFill="1" applyAlignment="1">
      <alignment vertical="top"/>
    </xf>
    <xf numFmtId="0" fontId="57" fillId="0" borderId="0" xfId="7" applyFont="1" applyAlignment="1">
      <alignment vertical="top" wrapText="1"/>
    </xf>
    <xf numFmtId="0" fontId="4" fillId="4" borderId="0" xfId="7" applyFont="1" applyFill="1" applyAlignment="1">
      <alignment vertical="top" wrapText="1"/>
    </xf>
    <xf numFmtId="0" fontId="0" fillId="4" borderId="0" xfId="0" applyFill="1" applyBorder="1" applyAlignment="1"/>
    <xf numFmtId="166" fontId="53" fillId="0" borderId="0" xfId="0" applyNumberFormat="1" applyFont="1" applyFill="1" applyAlignment="1">
      <alignment horizontal="centerContinuous"/>
    </xf>
    <xf numFmtId="165" fontId="7" fillId="0" borderId="0" xfId="0" applyNumberFormat="1" applyFont="1" applyFill="1" applyAlignment="1">
      <alignment horizontal="centerContinuous"/>
    </xf>
    <xf numFmtId="166" fontId="7" fillId="0" borderId="0" xfId="0" applyNumberFormat="1" applyFont="1" applyFill="1" applyBorder="1"/>
    <xf numFmtId="165" fontId="7" fillId="0" borderId="0" xfId="0" applyNumberFormat="1" applyFont="1" applyFill="1" applyBorder="1"/>
    <xf numFmtId="0" fontId="4" fillId="0" borderId="0" xfId="7" applyFont="1" applyFill="1" applyAlignment="1">
      <alignment vertical="top" wrapText="1"/>
    </xf>
    <xf numFmtId="165" fontId="1" fillId="0" borderId="0" xfId="0" applyNumberFormat="1" applyFont="1" applyBorder="1"/>
    <xf numFmtId="0" fontId="32" fillId="4" borderId="0" xfId="0" applyFont="1" applyFill="1" applyBorder="1" applyAlignment="1">
      <alignment vertical="top" wrapText="1"/>
    </xf>
    <xf numFmtId="0" fontId="4" fillId="0" borderId="18" xfId="0" applyNumberFormat="1" applyFont="1" applyBorder="1" applyAlignment="1"/>
    <xf numFmtId="0" fontId="14" fillId="0" borderId="30" xfId="0" applyNumberFormat="1" applyFont="1" applyBorder="1" applyAlignment="1">
      <alignment horizontal="right"/>
    </xf>
    <xf numFmtId="0" fontId="14" fillId="0" borderId="31" xfId="0" applyNumberFormat="1" applyFont="1" applyBorder="1" applyAlignment="1">
      <alignment horizontal="right"/>
    </xf>
    <xf numFmtId="0" fontId="14" fillId="0" borderId="32" xfId="0" applyNumberFormat="1" applyFont="1" applyBorder="1" applyAlignment="1">
      <alignment horizontal="right"/>
    </xf>
    <xf numFmtId="37" fontId="14" fillId="0" borderId="6" xfId="0" applyNumberFormat="1" applyFont="1" applyBorder="1" applyAlignment="1"/>
    <xf numFmtId="37" fontId="14" fillId="0" borderId="2" xfId="0" applyNumberFormat="1" applyFont="1" applyBorder="1" applyAlignment="1"/>
    <xf numFmtId="5" fontId="14" fillId="0" borderId="2" xfId="0" applyNumberFormat="1" applyFont="1" applyBorder="1" applyAlignment="1"/>
    <xf numFmtId="5" fontId="14" fillId="0" borderId="3" xfId="0" applyNumberFormat="1" applyFont="1" applyBorder="1" applyAlignment="1"/>
    <xf numFmtId="37" fontId="4" fillId="0" borderId="3" xfId="0" applyNumberFormat="1" applyFont="1" applyBorder="1" applyAlignment="1"/>
    <xf numFmtId="37" fontId="4" fillId="0" borderId="18" xfId="0" applyNumberFormat="1" applyFont="1" applyBorder="1" applyAlignment="1"/>
    <xf numFmtId="37" fontId="4" fillId="0" borderId="21" xfId="0" applyNumberFormat="1" applyFont="1" applyBorder="1" applyAlignment="1"/>
    <xf numFmtId="37" fontId="4" fillId="0" borderId="17" xfId="0" applyNumberFormat="1" applyFont="1" applyBorder="1" applyAlignment="1"/>
    <xf numFmtId="0" fontId="4" fillId="0" borderId="34" xfId="0" applyNumberFormat="1" applyFont="1" applyBorder="1" applyAlignment="1"/>
    <xf numFmtId="0" fontId="4" fillId="0" borderId="12" xfId="0" applyNumberFormat="1" applyFont="1" applyBorder="1" applyAlignment="1">
      <alignment horizontal="left" indent="3"/>
    </xf>
    <xf numFmtId="0" fontId="4" fillId="0" borderId="23" xfId="0" applyNumberFormat="1" applyFont="1" applyBorder="1" applyAlignment="1">
      <alignment horizontal="left" indent="3"/>
    </xf>
    <xf numFmtId="5" fontId="4" fillId="0" borderId="2" xfId="0" applyNumberFormat="1" applyFont="1" applyBorder="1" applyAlignment="1"/>
    <xf numFmtId="5" fontId="4" fillId="0" borderId="3" xfId="0" applyNumberFormat="1" applyFont="1" applyBorder="1" applyAlignment="1"/>
    <xf numFmtId="165" fontId="4" fillId="0" borderId="0" xfId="0" applyNumberFormat="1" applyFont="1" applyAlignment="1">
      <alignment horizontal="centerContinuous"/>
    </xf>
    <xf numFmtId="0" fontId="14" fillId="0" borderId="0" xfId="0" applyNumberFormat="1" applyFont="1" applyBorder="1" applyAlignment="1">
      <alignment horizontal="left" indent="5"/>
    </xf>
    <xf numFmtId="37" fontId="14" fillId="0" borderId="0" xfId="0" applyNumberFormat="1" applyFont="1" applyBorder="1" applyAlignment="1"/>
    <xf numFmtId="5" fontId="14" fillId="0" borderId="0" xfId="0" applyNumberFormat="1" applyFont="1" applyBorder="1" applyAlignment="1"/>
    <xf numFmtId="0" fontId="7" fillId="0" borderId="0" xfId="8" applyNumberFormat="1" applyFont="1" applyFill="1" applyBorder="1" applyAlignment="1" applyProtection="1"/>
    <xf numFmtId="0" fontId="60" fillId="0" borderId="0" xfId="8" applyFont="1" applyBorder="1" applyAlignment="1">
      <alignment vertical="center"/>
    </xf>
    <xf numFmtId="0" fontId="60" fillId="0" borderId="0" xfId="8" applyFont="1" applyAlignment="1">
      <alignment vertical="center"/>
    </xf>
    <xf numFmtId="0" fontId="62" fillId="0" borderId="21" xfId="8" applyFont="1" applyFill="1" applyBorder="1" applyAlignment="1">
      <alignment horizontal="left" vertical="center"/>
    </xf>
    <xf numFmtId="0" fontId="62" fillId="0" borderId="40" xfId="8" applyFont="1" applyFill="1" applyBorder="1" applyAlignment="1">
      <alignment horizontal="left" vertical="center"/>
    </xf>
    <xf numFmtId="0" fontId="62" fillId="0" borderId="12" xfId="8" applyFont="1" applyFill="1" applyBorder="1" applyAlignment="1">
      <alignment horizontal="left" vertical="center"/>
    </xf>
    <xf numFmtId="0" fontId="62" fillId="0" borderId="41" xfId="8" applyFont="1" applyFill="1" applyBorder="1" applyAlignment="1">
      <alignment horizontal="left" vertical="center"/>
    </xf>
    <xf numFmtId="166" fontId="62" fillId="0" borderId="12" xfId="8" applyNumberFormat="1" applyFont="1" applyFill="1" applyBorder="1" applyAlignment="1">
      <alignment horizontal="left" vertical="center"/>
    </xf>
    <xf numFmtId="0" fontId="63" fillId="0" borderId="41" xfId="8" applyFont="1" applyFill="1" applyBorder="1" applyAlignment="1">
      <alignment horizontal="left" vertical="center"/>
    </xf>
    <xf numFmtId="166" fontId="63" fillId="0" borderId="12" xfId="8" applyNumberFormat="1" applyFont="1" applyFill="1" applyBorder="1" applyAlignment="1">
      <alignment horizontal="left" vertical="center"/>
    </xf>
    <xf numFmtId="0" fontId="62" fillId="0" borderId="42" xfId="8" applyFont="1" applyFill="1" applyBorder="1" applyAlignment="1">
      <alignment horizontal="left" vertical="center"/>
    </xf>
    <xf numFmtId="0" fontId="62" fillId="0" borderId="18" xfId="8" applyFont="1" applyFill="1" applyBorder="1" applyAlignment="1">
      <alignment vertical="center"/>
    </xf>
    <xf numFmtId="0" fontId="62" fillId="0" borderId="34" xfId="8" applyFont="1" applyFill="1" applyBorder="1" applyAlignment="1">
      <alignment vertical="center"/>
    </xf>
    <xf numFmtId="0" fontId="62" fillId="0" borderId="12" xfId="8" applyFont="1" applyFill="1" applyBorder="1" applyAlignment="1">
      <alignment vertical="center"/>
    </xf>
    <xf numFmtId="0" fontId="62" fillId="0" borderId="36" xfId="8" applyFont="1" applyFill="1" applyBorder="1" applyAlignment="1">
      <alignment vertical="center"/>
    </xf>
    <xf numFmtId="166" fontId="63" fillId="0" borderId="23" xfId="8" applyNumberFormat="1" applyFont="1" applyFill="1" applyBorder="1" applyAlignment="1">
      <alignment horizontal="left" vertical="center"/>
    </xf>
    <xf numFmtId="0" fontId="63" fillId="0" borderId="43" xfId="8" applyFont="1" applyFill="1" applyBorder="1" applyAlignment="1">
      <alignment horizontal="left" vertical="center"/>
    </xf>
    <xf numFmtId="0" fontId="63" fillId="0" borderId="18" xfId="8" applyFont="1" applyFill="1" applyBorder="1" applyAlignment="1">
      <alignment vertical="center"/>
    </xf>
    <xf numFmtId="0" fontId="64" fillId="0" borderId="21" xfId="8" applyNumberFormat="1" applyFont="1" applyFill="1" applyBorder="1" applyAlignment="1" applyProtection="1"/>
    <xf numFmtId="166" fontId="63" fillId="0" borderId="34" xfId="8" applyNumberFormat="1" applyFont="1" applyFill="1" applyBorder="1" applyAlignment="1">
      <alignment horizontal="left" vertical="center"/>
    </xf>
    <xf numFmtId="0" fontId="63" fillId="0" borderId="40" xfId="8" applyFont="1" applyFill="1" applyBorder="1" applyAlignment="1">
      <alignment horizontal="left" vertical="center"/>
    </xf>
    <xf numFmtId="166" fontId="63" fillId="0" borderId="36" xfId="8" applyNumberFormat="1" applyFont="1" applyFill="1" applyBorder="1" applyAlignment="1">
      <alignment horizontal="left" vertical="center"/>
    </xf>
    <xf numFmtId="0" fontId="63" fillId="0" borderId="42" xfId="8" applyFont="1" applyFill="1" applyBorder="1" applyAlignment="1">
      <alignment horizontal="left" vertical="center"/>
    </xf>
    <xf numFmtId="0" fontId="63" fillId="0" borderId="21" xfId="8" applyFont="1" applyFill="1" applyBorder="1" applyAlignment="1">
      <alignment horizontal="right" vertical="center"/>
    </xf>
    <xf numFmtId="0" fontId="63" fillId="0" borderId="14" xfId="8" applyFont="1" applyFill="1" applyBorder="1" applyAlignment="1">
      <alignment vertical="center"/>
    </xf>
    <xf numFmtId="0" fontId="63" fillId="0" borderId="38" xfId="8" applyFont="1" applyFill="1" applyBorder="1" applyAlignment="1">
      <alignment horizontal="left" vertical="center"/>
    </xf>
    <xf numFmtId="0" fontId="63" fillId="0" borderId="36" xfId="8" applyFont="1" applyFill="1" applyBorder="1" applyAlignment="1">
      <alignment vertical="center"/>
    </xf>
    <xf numFmtId="0" fontId="63" fillId="0" borderId="21" xfId="8" applyFont="1" applyFill="1" applyBorder="1" applyAlignment="1">
      <alignment horizontal="left" vertical="center"/>
    </xf>
    <xf numFmtId="0" fontId="62" fillId="0" borderId="6" xfId="8" applyFont="1" applyFill="1" applyBorder="1" applyAlignment="1">
      <alignment vertical="center"/>
    </xf>
    <xf numFmtId="0" fontId="62" fillId="0" borderId="2" xfId="8" applyFont="1" applyFill="1" applyBorder="1" applyAlignment="1">
      <alignment horizontal="left" vertical="center"/>
    </xf>
    <xf numFmtId="37" fontId="62" fillId="0" borderId="21" xfId="1" applyNumberFormat="1" applyFont="1" applyFill="1" applyBorder="1" applyAlignment="1">
      <alignment horizontal="right" vertical="center"/>
    </xf>
    <xf numFmtId="37" fontId="62" fillId="0" borderId="17" xfId="1" applyNumberFormat="1" applyFont="1" applyFill="1" applyBorder="1" applyAlignment="1">
      <alignment horizontal="right" vertical="center"/>
    </xf>
    <xf numFmtId="37" fontId="62" fillId="0" borderId="44" xfId="1" applyNumberFormat="1" applyFont="1" applyFill="1" applyBorder="1" applyAlignment="1">
      <alignment horizontal="right" vertical="center"/>
    </xf>
    <xf numFmtId="37" fontId="62" fillId="0" borderId="45" xfId="1" applyNumberFormat="1" applyFont="1" applyFill="1" applyBorder="1" applyAlignment="1">
      <alignment horizontal="right" vertical="center"/>
    </xf>
    <xf numFmtId="37" fontId="62" fillId="0" borderId="46" xfId="1" applyNumberFormat="1" applyFont="1" applyFill="1" applyBorder="1" applyAlignment="1">
      <alignment horizontal="right" vertical="center"/>
    </xf>
    <xf numFmtId="37" fontId="62" fillId="0" borderId="47" xfId="1" applyNumberFormat="1" applyFont="1" applyFill="1" applyBorder="1" applyAlignment="1">
      <alignment horizontal="right" vertical="center"/>
    </xf>
    <xf numFmtId="37" fontId="62" fillId="0" borderId="48" xfId="1" applyNumberFormat="1" applyFont="1" applyFill="1" applyBorder="1" applyAlignment="1">
      <alignment horizontal="right" vertical="center"/>
    </xf>
    <xf numFmtId="37" fontId="62" fillId="0" borderId="41" xfId="1" applyNumberFormat="1" applyFont="1" applyFill="1" applyBorder="1" applyAlignment="1">
      <alignment horizontal="right" vertical="center"/>
    </xf>
    <xf numFmtId="37" fontId="62" fillId="0" borderId="49" xfId="1" applyNumberFormat="1" applyFont="1" applyFill="1" applyBorder="1" applyAlignment="1">
      <alignment horizontal="right" vertical="center"/>
    </xf>
    <xf numFmtId="37" fontId="62" fillId="0" borderId="50" xfId="1" applyNumberFormat="1" applyFont="1" applyFill="1" applyBorder="1" applyAlignment="1">
      <alignment horizontal="right" vertical="center"/>
    </xf>
    <xf numFmtId="37" fontId="62" fillId="0" borderId="51" xfId="1" applyNumberFormat="1" applyFont="1" applyFill="1" applyBorder="1" applyAlignment="1">
      <alignment horizontal="right" vertical="center"/>
    </xf>
    <xf numFmtId="37" fontId="62" fillId="0" borderId="2" xfId="1" applyNumberFormat="1" applyFont="1" applyFill="1" applyBorder="1" applyAlignment="1">
      <alignment horizontal="right" vertical="center"/>
    </xf>
    <xf numFmtId="37" fontId="62" fillId="0" borderId="3" xfId="1" applyNumberFormat="1" applyFont="1" applyFill="1" applyBorder="1" applyAlignment="1">
      <alignment horizontal="right" vertical="center"/>
    </xf>
    <xf numFmtId="37" fontId="7" fillId="0" borderId="0" xfId="1" applyNumberFormat="1" applyFont="1" applyFill="1" applyBorder="1" applyAlignment="1" applyProtection="1"/>
    <xf numFmtId="37" fontId="64" fillId="0" borderId="21" xfId="1" applyNumberFormat="1" applyFont="1" applyFill="1" applyBorder="1" applyAlignment="1" applyProtection="1"/>
    <xf numFmtId="37" fontId="64" fillId="0" borderId="17" xfId="1" applyNumberFormat="1" applyFont="1" applyFill="1" applyBorder="1" applyAlignment="1" applyProtection="1"/>
    <xf numFmtId="37" fontId="63" fillId="0" borderId="44" xfId="1" applyNumberFormat="1" applyFont="1" applyFill="1" applyBorder="1" applyAlignment="1">
      <alignment horizontal="right" vertical="center"/>
    </xf>
    <xf numFmtId="37" fontId="63" fillId="0" borderId="45" xfId="1" applyNumberFormat="1" applyFont="1" applyFill="1" applyBorder="1" applyAlignment="1">
      <alignment horizontal="right" vertical="center"/>
    </xf>
    <xf numFmtId="37" fontId="63" fillId="0" borderId="46" xfId="1" applyNumberFormat="1" applyFont="1" applyFill="1" applyBorder="1" applyAlignment="1">
      <alignment horizontal="right" vertical="center"/>
    </xf>
    <xf numFmtId="37" fontId="63" fillId="0" borderId="47" xfId="1" applyNumberFormat="1" applyFont="1" applyFill="1" applyBorder="1" applyAlignment="1">
      <alignment horizontal="right" vertical="center"/>
    </xf>
    <xf numFmtId="37" fontId="63" fillId="0" borderId="48" xfId="1" applyNumberFormat="1" applyFont="1" applyFill="1" applyBorder="1" applyAlignment="1">
      <alignment horizontal="right" vertical="center"/>
    </xf>
    <xf numFmtId="37" fontId="63" fillId="0" borderId="49" xfId="1" applyNumberFormat="1" applyFont="1" applyFill="1" applyBorder="1" applyAlignment="1">
      <alignment horizontal="right" vertical="center"/>
    </xf>
    <xf numFmtId="37" fontId="63" fillId="0" borderId="50" xfId="1" applyNumberFormat="1" applyFont="1" applyFill="1" applyBorder="1" applyAlignment="1">
      <alignment horizontal="right" vertical="center"/>
    </xf>
    <xf numFmtId="37" fontId="63" fillId="0" borderId="51" xfId="1" applyNumberFormat="1" applyFont="1" applyFill="1" applyBorder="1" applyAlignment="1">
      <alignment horizontal="right" vertical="center"/>
    </xf>
    <xf numFmtId="37" fontId="63" fillId="0" borderId="39" xfId="1" applyNumberFormat="1" applyFont="1" applyFill="1" applyBorder="1" applyAlignment="1">
      <alignment horizontal="right" vertical="center"/>
    </xf>
    <xf numFmtId="37" fontId="63" fillId="0" borderId="52" xfId="1" applyNumberFormat="1" applyFont="1" applyFill="1" applyBorder="1" applyAlignment="1">
      <alignment horizontal="right" vertical="center"/>
    </xf>
    <xf numFmtId="37" fontId="63" fillId="0" borderId="21" xfId="1" applyNumberFormat="1" applyFont="1" applyFill="1" applyBorder="1" applyAlignment="1">
      <alignment horizontal="right" vertical="center"/>
    </xf>
    <xf numFmtId="37" fontId="63" fillId="0" borderId="17" xfId="1" applyNumberFormat="1" applyFont="1" applyFill="1" applyBorder="1" applyAlignment="1">
      <alignment horizontal="right" vertical="center"/>
    </xf>
    <xf numFmtId="37" fontId="4" fillId="0" borderId="20" xfId="0" applyNumberFormat="1" applyFont="1" applyBorder="1" applyAlignment="1"/>
    <xf numFmtId="0" fontId="57" fillId="0" borderId="7" xfId="0" applyNumberFormat="1" applyFont="1" applyBorder="1" applyAlignment="1"/>
    <xf numFmtId="0" fontId="57" fillId="0" borderId="0" xfId="0" applyNumberFormat="1" applyFont="1" applyBorder="1" applyAlignment="1"/>
    <xf numFmtId="0" fontId="57" fillId="0" borderId="20" xfId="0" applyNumberFormat="1" applyFont="1" applyBorder="1" applyAlignment="1"/>
    <xf numFmtId="0" fontId="57" fillId="0" borderId="0" xfId="0" applyNumberFormat="1" applyFont="1" applyAlignment="1"/>
    <xf numFmtId="0" fontId="40" fillId="0" borderId="0" xfId="10" applyFont="1"/>
    <xf numFmtId="0" fontId="0" fillId="0" borderId="0" xfId="0" applyAlignment="1"/>
    <xf numFmtId="0" fontId="18" fillId="0" borderId="0" xfId="10"/>
    <xf numFmtId="0" fontId="14" fillId="0" borderId="0" xfId="10" applyFont="1"/>
    <xf numFmtId="0" fontId="20" fillId="0" borderId="0" xfId="10" applyFont="1"/>
    <xf numFmtId="0" fontId="7" fillId="0" borderId="0" xfId="10" applyFont="1"/>
    <xf numFmtId="0" fontId="7" fillId="0" borderId="0" xfId="10" applyFont="1" applyFill="1" applyAlignment="1">
      <alignment vertical="center"/>
    </xf>
    <xf numFmtId="0" fontId="20" fillId="0" borderId="0" xfId="10" applyFont="1" applyFill="1" applyBorder="1" applyAlignment="1">
      <alignment horizontal="centerContinuous"/>
    </xf>
    <xf numFmtId="0" fontId="7" fillId="0" borderId="7" xfId="10" applyFont="1" applyFill="1" applyBorder="1" applyAlignment="1">
      <alignment horizontal="center"/>
    </xf>
    <xf numFmtId="0" fontId="7" fillId="0" borderId="20" xfId="10" applyFont="1" applyFill="1" applyBorder="1" applyAlignment="1">
      <alignment horizontal="center"/>
    </xf>
    <xf numFmtId="0" fontId="7" fillId="0" borderId="0" xfId="10" applyFont="1" applyFill="1"/>
    <xf numFmtId="0" fontId="7" fillId="0" borderId="0" xfId="10" applyFont="1" applyFill="1" applyBorder="1" applyAlignment="1">
      <alignment horizontal="center"/>
    </xf>
    <xf numFmtId="0" fontId="7" fillId="0" borderId="6" xfId="10" applyFont="1" applyFill="1" applyBorder="1" applyAlignment="1">
      <alignment horizontal="center" wrapText="1"/>
    </xf>
    <xf numFmtId="0" fontId="7" fillId="0" borderId="3" xfId="10" applyFont="1" applyFill="1" applyBorder="1" applyAlignment="1">
      <alignment horizontal="center" wrapText="1"/>
    </xf>
    <xf numFmtId="0" fontId="66" fillId="0" borderId="0" xfId="10" applyFont="1" applyFill="1" applyBorder="1" applyAlignment="1">
      <alignment horizontal="center"/>
    </xf>
    <xf numFmtId="0" fontId="7" fillId="0" borderId="1" xfId="10" applyFont="1" applyBorder="1"/>
    <xf numFmtId="37" fontId="7" fillId="0" borderId="7" xfId="10" applyNumberFormat="1" applyFont="1" applyBorder="1"/>
    <xf numFmtId="37" fontId="7" fillId="0" borderId="20" xfId="10" applyNumberFormat="1" applyFont="1" applyBorder="1"/>
    <xf numFmtId="3" fontId="7" fillId="0" borderId="0" xfId="10" applyNumberFormat="1" applyFont="1"/>
    <xf numFmtId="37" fontId="7" fillId="0" borderId="0" xfId="10" applyNumberFormat="1" applyFont="1" applyBorder="1"/>
    <xf numFmtId="37" fontId="7" fillId="0" borderId="35" xfId="10" applyNumberFormat="1" applyFont="1" applyBorder="1"/>
    <xf numFmtId="0" fontId="7" fillId="0" borderId="0" xfId="10" applyFont="1" applyBorder="1"/>
    <xf numFmtId="0" fontId="20" fillId="0" borderId="5" xfId="10" applyFont="1" applyBorder="1"/>
    <xf numFmtId="37" fontId="7" fillId="0" borderId="20" xfId="3" applyNumberFormat="1" applyFont="1" applyBorder="1"/>
    <xf numFmtId="168" fontId="20" fillId="0" borderId="0" xfId="3" applyNumberFormat="1" applyFont="1" applyBorder="1"/>
    <xf numFmtId="0" fontId="7" fillId="0" borderId="5" xfId="0" applyFont="1" applyBorder="1"/>
    <xf numFmtId="0" fontId="7" fillId="0" borderId="5" xfId="0" applyFont="1" applyBorder="1" applyAlignment="1">
      <alignment wrapText="1"/>
    </xf>
    <xf numFmtId="0" fontId="7" fillId="0" borderId="5" xfId="10" applyFont="1" applyBorder="1"/>
    <xf numFmtId="37" fontId="7" fillId="0" borderId="6" xfId="1" applyNumberFormat="1" applyFont="1" applyBorder="1"/>
    <xf numFmtId="37" fontId="7" fillId="0" borderId="3" xfId="1" applyNumberFormat="1" applyFont="1" applyBorder="1"/>
    <xf numFmtId="3" fontId="7" fillId="0" borderId="7" xfId="1" applyNumberFormat="1" applyFont="1" applyBorder="1"/>
    <xf numFmtId="3" fontId="7" fillId="0" borderId="5" xfId="1" applyNumberFormat="1" applyFont="1" applyBorder="1"/>
    <xf numFmtId="37" fontId="7" fillId="0" borderId="2" xfId="1" applyNumberFormat="1" applyFont="1" applyBorder="1"/>
    <xf numFmtId="167" fontId="7" fillId="0" borderId="0" xfId="1" applyNumberFormat="1" applyFont="1" applyBorder="1"/>
    <xf numFmtId="0" fontId="20" fillId="0" borderId="4" xfId="10" applyFont="1" applyBorder="1"/>
    <xf numFmtId="37" fontId="20" fillId="0" borderId="6" xfId="1" applyNumberFormat="1" applyFont="1" applyBorder="1"/>
    <xf numFmtId="37" fontId="20" fillId="0" borderId="3" xfId="1" applyNumberFormat="1" applyFont="1" applyBorder="1"/>
    <xf numFmtId="3" fontId="20" fillId="0" borderId="7" xfId="1" applyNumberFormat="1" applyFont="1" applyBorder="1"/>
    <xf numFmtId="3" fontId="20" fillId="0" borderId="5" xfId="1" applyNumberFormat="1" applyFont="1" applyBorder="1"/>
    <xf numFmtId="167" fontId="20" fillId="0" borderId="0" xfId="1" applyNumberFormat="1" applyFont="1" applyBorder="1"/>
    <xf numFmtId="0" fontId="67" fillId="0" borderId="0" xfId="10" applyFont="1"/>
    <xf numFmtId="170" fontId="7" fillId="0" borderId="0" xfId="10" applyNumberFormat="1" applyFont="1"/>
    <xf numFmtId="0" fontId="20" fillId="0" borderId="5" xfId="10" applyFont="1" applyBorder="1" applyAlignment="1">
      <alignment wrapText="1"/>
    </xf>
    <xf numFmtId="37" fontId="7" fillId="0" borderId="0" xfId="10" applyNumberFormat="1" applyFont="1"/>
    <xf numFmtId="37" fontId="7" fillId="0" borderId="7" xfId="10" applyNumberFormat="1" applyFont="1" applyBorder="1" applyAlignment="1"/>
    <xf numFmtId="37" fontId="7" fillId="0" borderId="20" xfId="10" applyNumberFormat="1" applyFont="1" applyBorder="1" applyAlignment="1"/>
    <xf numFmtId="37" fontId="7" fillId="0" borderId="7" xfId="1" applyNumberFormat="1" applyFont="1" applyBorder="1"/>
    <xf numFmtId="37" fontId="7" fillId="0" borderId="5" xfId="1" applyNumberFormat="1" applyFont="1" applyBorder="1"/>
    <xf numFmtId="37" fontId="7" fillId="0" borderId="3" xfId="10" applyNumberFormat="1" applyFont="1" applyBorder="1"/>
    <xf numFmtId="37" fontId="20" fillId="0" borderId="7" xfId="1" applyNumberFormat="1" applyFont="1" applyBorder="1"/>
    <xf numFmtId="37" fontId="20" fillId="0" borderId="5" xfId="1" applyNumberFormat="1" applyFont="1" applyBorder="1"/>
    <xf numFmtId="37" fontId="20" fillId="0" borderId="18" xfId="1" applyNumberFormat="1" applyFont="1" applyBorder="1"/>
    <xf numFmtId="37" fontId="20" fillId="0" borderId="2" xfId="1" applyNumberFormat="1" applyFont="1" applyBorder="1"/>
    <xf numFmtId="0" fontId="20" fillId="0" borderId="53" xfId="10" applyFont="1" applyBorder="1" applyAlignment="1">
      <alignment horizontal="left"/>
    </xf>
    <xf numFmtId="0" fontId="20" fillId="0" borderId="54" xfId="10" applyFont="1" applyBorder="1" applyAlignment="1">
      <alignment horizontal="left"/>
    </xf>
    <xf numFmtId="167" fontId="20" fillId="0" borderId="0" xfId="10" applyNumberFormat="1" applyFont="1" applyBorder="1" applyAlignment="1">
      <alignment horizontal="left"/>
    </xf>
    <xf numFmtId="168" fontId="20" fillId="0" borderId="0" xfId="3" applyNumberFormat="1" applyFont="1" applyBorder="1" applyAlignment="1">
      <alignment horizontal="left"/>
    </xf>
    <xf numFmtId="0" fontId="67" fillId="0" borderId="0" xfId="10" applyFont="1" applyAlignment="1">
      <alignment horizontal="left"/>
    </xf>
    <xf numFmtId="0" fontId="67" fillId="0" borderId="0" xfId="10" applyFont="1" applyBorder="1" applyAlignment="1">
      <alignment horizontal="left"/>
    </xf>
    <xf numFmtId="0" fontId="20" fillId="0" borderId="0" xfId="10" applyFont="1" applyBorder="1" applyAlignment="1">
      <alignment horizontal="left"/>
    </xf>
    <xf numFmtId="0" fontId="7" fillId="3" borderId="0" xfId="10" applyFont="1" applyFill="1" applyBorder="1" applyAlignment="1">
      <alignment horizontal="center"/>
    </xf>
    <xf numFmtId="0" fontId="20" fillId="3" borderId="0" xfId="10" applyFont="1" applyFill="1" applyBorder="1" applyAlignment="1">
      <alignment horizontal="left"/>
    </xf>
    <xf numFmtId="37" fontId="20" fillId="3" borderId="0" xfId="10" applyNumberFormat="1" applyFont="1" applyFill="1" applyBorder="1" applyAlignment="1">
      <alignment horizontal="left"/>
    </xf>
    <xf numFmtId="5" fontId="20" fillId="3" borderId="0" xfId="3" applyNumberFormat="1" applyFont="1" applyFill="1" applyBorder="1" applyAlignment="1">
      <alignment horizontal="left"/>
    </xf>
    <xf numFmtId="5" fontId="20" fillId="3" borderId="0" xfId="10" applyNumberFormat="1" applyFont="1" applyFill="1" applyBorder="1" applyAlignment="1">
      <alignment horizontal="left"/>
    </xf>
    <xf numFmtId="167" fontId="20" fillId="3" borderId="0" xfId="10" applyNumberFormat="1" applyFont="1" applyFill="1" applyBorder="1" applyAlignment="1">
      <alignment horizontal="left"/>
    </xf>
    <xf numFmtId="168" fontId="20" fillId="3" borderId="0" xfId="3" applyNumberFormat="1" applyFont="1" applyFill="1" applyBorder="1" applyAlignment="1">
      <alignment horizontal="left"/>
    </xf>
    <xf numFmtId="167" fontId="12" fillId="0" borderId="0" xfId="10" applyNumberFormat="1" applyFont="1" applyFill="1" applyAlignment="1">
      <alignment horizontal="centerContinuous"/>
    </xf>
    <xf numFmtId="167" fontId="13" fillId="0" borderId="0" xfId="10" applyNumberFormat="1" applyFont="1" applyFill="1"/>
    <xf numFmtId="0" fontId="13" fillId="0" borderId="0" xfId="10" applyFont="1" applyFill="1"/>
    <xf numFmtId="0" fontId="12" fillId="0" borderId="0" xfId="0" applyFont="1" applyFill="1" applyBorder="1" applyAlignment="1">
      <alignment wrapText="1"/>
    </xf>
    <xf numFmtId="0" fontId="19" fillId="7" borderId="0" xfId="10" applyFont="1" applyFill="1" applyAlignment="1">
      <alignment horizontal="centerContinuous"/>
    </xf>
    <xf numFmtId="0" fontId="12" fillId="7" borderId="0" xfId="10" applyFont="1" applyFill="1" applyAlignment="1">
      <alignment horizontal="centerContinuous"/>
    </xf>
    <xf numFmtId="167" fontId="12" fillId="7" borderId="0" xfId="10" applyNumberFormat="1" applyFont="1" applyFill="1" applyAlignment="1">
      <alignment horizontal="centerContinuous"/>
    </xf>
    <xf numFmtId="0" fontId="12" fillId="7" borderId="0" xfId="0" applyFont="1" applyFill="1" applyBorder="1" applyAlignment="1">
      <alignment vertical="top" wrapText="1"/>
    </xf>
    <xf numFmtId="0" fontId="12" fillId="7" borderId="0" xfId="0" applyFont="1" applyFill="1" applyBorder="1" applyAlignment="1"/>
    <xf numFmtId="0" fontId="13" fillId="7" borderId="0" xfId="10" applyFont="1" applyFill="1"/>
    <xf numFmtId="5" fontId="4" fillId="0" borderId="0" xfId="3" applyNumberFormat="1" applyFont="1" applyFill="1" applyBorder="1" applyAlignment="1">
      <alignment vertical="top"/>
    </xf>
    <xf numFmtId="0" fontId="4" fillId="0" borderId="0" xfId="7" applyFont="1" applyFill="1" applyBorder="1" applyAlignment="1">
      <alignment horizontal="center" vertical="top" wrapText="1"/>
    </xf>
    <xf numFmtId="7" fontId="4" fillId="0" borderId="0" xfId="3" applyNumberFormat="1" applyFont="1" applyFill="1" applyBorder="1" applyAlignment="1">
      <alignment vertical="top"/>
    </xf>
    <xf numFmtId="0" fontId="71" fillId="0" borderId="0" xfId="0" applyFont="1"/>
    <xf numFmtId="0" fontId="62" fillId="0" borderId="43" xfId="8" applyFont="1" applyFill="1" applyBorder="1" applyAlignment="1">
      <alignment horizontal="left" vertical="center"/>
    </xf>
    <xf numFmtId="0" fontId="62" fillId="0" borderId="23" xfId="8" applyFont="1" applyFill="1" applyBorder="1" applyAlignment="1">
      <alignment vertical="center"/>
    </xf>
    <xf numFmtId="37" fontId="4" fillId="0" borderId="13" xfId="0" applyNumberFormat="1" applyFont="1" applyBorder="1" applyAlignment="1"/>
    <xf numFmtId="1" fontId="4" fillId="0" borderId="16" xfId="0" applyNumberFormat="1" applyFont="1" applyBorder="1" applyAlignment="1">
      <alignment horizontal="right"/>
    </xf>
    <xf numFmtId="3" fontId="12" fillId="0" borderId="0" xfId="0" applyNumberFormat="1" applyFont="1" applyAlignment="1"/>
    <xf numFmtId="165" fontId="12" fillId="0" borderId="0" xfId="0" applyNumberFormat="1" applyFont="1" applyAlignment="1"/>
    <xf numFmtId="3" fontId="25" fillId="0" borderId="0" xfId="0" applyNumberFormat="1" applyFont="1" applyAlignment="1"/>
    <xf numFmtId="3" fontId="12" fillId="6" borderId="0" xfId="0" applyNumberFormat="1" applyFont="1" applyFill="1" applyAlignment="1"/>
    <xf numFmtId="37" fontId="12" fillId="6" borderId="0" xfId="0" applyNumberFormat="1" applyFont="1" applyFill="1" applyAlignment="1"/>
    <xf numFmtId="3" fontId="12" fillId="4" borderId="0" xfId="0" applyNumberFormat="1" applyFont="1" applyFill="1" applyAlignment="1"/>
    <xf numFmtId="165" fontId="12" fillId="0" borderId="0" xfId="0" applyNumberFormat="1" applyFont="1" applyFill="1" applyAlignment="1"/>
    <xf numFmtId="165" fontId="19" fillId="4" borderId="0" xfId="0" applyNumberFormat="1" applyFont="1" applyFill="1" applyAlignment="1">
      <alignment horizontal="center" wrapText="1"/>
    </xf>
    <xf numFmtId="0" fontId="12" fillId="4" borderId="0" xfId="0" applyFont="1" applyFill="1" applyBorder="1" applyAlignment="1">
      <alignment wrapText="1"/>
    </xf>
    <xf numFmtId="0" fontId="12" fillId="4" borderId="0" xfId="0" applyFont="1" applyFill="1" applyBorder="1" applyAlignment="1"/>
    <xf numFmtId="165" fontId="37" fillId="0" borderId="0" xfId="0" applyNumberFormat="1" applyFont="1" applyAlignment="1"/>
    <xf numFmtId="165" fontId="12" fillId="4" borderId="0" xfId="0" applyNumberFormat="1" applyFont="1" applyFill="1" applyBorder="1" applyAlignment="1">
      <alignment vertical="top" wrapText="1"/>
    </xf>
    <xf numFmtId="3" fontId="34" fillId="0" borderId="0" xfId="0" applyNumberFormat="1" applyFont="1" applyAlignment="1"/>
    <xf numFmtId="165" fontId="34" fillId="0" borderId="0" xfId="0" applyNumberFormat="1" applyFont="1" applyAlignment="1"/>
    <xf numFmtId="165" fontId="34" fillId="0" borderId="0" xfId="0" applyNumberFormat="1" applyFont="1" applyFill="1" applyAlignment="1"/>
    <xf numFmtId="165" fontId="70" fillId="0" borderId="0" xfId="0" applyNumberFormat="1" applyFont="1" applyFill="1" applyAlignment="1"/>
    <xf numFmtId="0" fontId="0" fillId="0" borderId="0" xfId="0" applyBorder="1" applyAlignment="1">
      <alignment vertical="top" wrapText="1"/>
    </xf>
    <xf numFmtId="0" fontId="12" fillId="4" borderId="0" xfId="0" applyFont="1" applyFill="1" applyBorder="1" applyAlignment="1">
      <alignment wrapText="1"/>
    </xf>
    <xf numFmtId="5" fontId="14" fillId="0" borderId="4" xfId="0" applyNumberFormat="1" applyFont="1" applyBorder="1" applyAlignment="1"/>
    <xf numFmtId="37" fontId="4" fillId="0" borderId="22" xfId="0" applyNumberFormat="1" applyFont="1" applyBorder="1" applyAlignment="1"/>
    <xf numFmtId="5" fontId="4" fillId="0" borderId="4" xfId="0" applyNumberFormat="1" applyFont="1" applyBorder="1" applyAlignment="1"/>
    <xf numFmtId="0" fontId="14" fillId="0" borderId="64" xfId="0" applyNumberFormat="1" applyFont="1" applyBorder="1" applyAlignment="1">
      <alignment horizontal="center"/>
    </xf>
    <xf numFmtId="0" fontId="14" fillId="0" borderId="31" xfId="0" applyNumberFormat="1" applyFont="1" applyBorder="1" applyAlignment="1">
      <alignment horizontal="center"/>
    </xf>
    <xf numFmtId="37" fontId="14" fillId="0" borderId="18" xfId="0" applyNumberFormat="1" applyFont="1" applyBorder="1" applyAlignment="1"/>
    <xf numFmtId="37" fontId="14" fillId="0" borderId="21" xfId="0" applyNumberFormat="1" applyFont="1" applyBorder="1" applyAlignment="1"/>
    <xf numFmtId="0" fontId="0" fillId="0" borderId="37" xfId="0" applyNumberFormat="1" applyBorder="1" applyAlignment="1">
      <alignment horizontal="left" indent="2"/>
    </xf>
    <xf numFmtId="0" fontId="2" fillId="0" borderId="12" xfId="0" applyNumberFormat="1" applyFont="1" applyBorder="1" applyAlignment="1">
      <alignment horizontal="left" indent="2"/>
    </xf>
    <xf numFmtId="0" fontId="0" fillId="0" borderId="37" xfId="0" applyNumberFormat="1" applyBorder="1" applyAlignment="1">
      <alignment horizontal="left" indent="2"/>
    </xf>
    <xf numFmtId="0" fontId="2" fillId="0" borderId="12" xfId="0" applyNumberFormat="1" applyFont="1" applyBorder="1" applyAlignment="1">
      <alignment horizontal="left" indent="2"/>
    </xf>
    <xf numFmtId="37" fontId="2" fillId="0" borderId="26" xfId="0" applyNumberFormat="1" applyFont="1" applyFill="1" applyBorder="1" applyAlignment="1"/>
    <xf numFmtId="0" fontId="12" fillId="0" borderId="37" xfId="0" applyNumberFormat="1" applyFont="1" applyBorder="1" applyAlignment="1">
      <alignment horizontal="left" indent="2"/>
    </xf>
    <xf numFmtId="37" fontId="2" fillId="0" borderId="11" xfId="0" applyNumberFormat="1" applyFont="1" applyBorder="1" applyAlignment="1"/>
    <xf numFmtId="37" fontId="2" fillId="0" borderId="14" xfId="0" applyNumberFormat="1" applyFont="1" applyBorder="1" applyAlignment="1"/>
    <xf numFmtId="37" fontId="2" fillId="0" borderId="10" xfId="0" applyNumberFormat="1" applyFont="1" applyBorder="1" applyAlignment="1"/>
    <xf numFmtId="37" fontId="2" fillId="0" borderId="11" xfId="0" applyNumberFormat="1" applyFont="1" applyFill="1" applyBorder="1" applyAlignment="1"/>
    <xf numFmtId="0" fontId="24" fillId="0" borderId="12" xfId="0" applyNumberFormat="1" applyFont="1" applyFill="1" applyBorder="1" applyAlignment="1">
      <alignment horizontal="left" indent="2"/>
    </xf>
    <xf numFmtId="37" fontId="24" fillId="0" borderId="19" xfId="0" applyNumberFormat="1" applyFont="1" applyFill="1" applyBorder="1" applyAlignment="1"/>
    <xf numFmtId="37" fontId="24" fillId="0" borderId="27" xfId="0" applyNumberFormat="1" applyFont="1" applyFill="1" applyBorder="1" applyAlignment="1"/>
    <xf numFmtId="37" fontId="24" fillId="0" borderId="78" xfId="0" applyNumberFormat="1" applyFont="1" applyFill="1" applyBorder="1" applyAlignment="1"/>
    <xf numFmtId="37" fontId="5" fillId="2" borderId="24" xfId="0" applyNumberFormat="1" applyFont="1" applyFill="1" applyBorder="1" applyAlignment="1"/>
    <xf numFmtId="37" fontId="5" fillId="2" borderId="25" xfId="0" applyNumberFormat="1" applyFont="1" applyFill="1" applyBorder="1" applyAlignment="1"/>
    <xf numFmtId="0" fontId="0" fillId="0" borderId="0" xfId="0" applyBorder="1" applyAlignment="1">
      <alignment vertical="top" wrapText="1"/>
    </xf>
    <xf numFmtId="3" fontId="14" fillId="0" borderId="26" xfId="0" applyNumberFormat="1" applyFont="1" applyFill="1" applyBorder="1" applyAlignment="1"/>
    <xf numFmtId="170" fontId="20" fillId="0" borderId="6" xfId="1" applyNumberFormat="1" applyFont="1" applyBorder="1"/>
    <xf numFmtId="37" fontId="2" fillId="0" borderId="75" xfId="0" applyNumberFormat="1" applyFont="1" applyBorder="1" applyAlignment="1"/>
    <xf numFmtId="37" fontId="4" fillId="0" borderId="79" xfId="0" applyNumberFormat="1" applyFont="1" applyBorder="1" applyAlignment="1"/>
    <xf numFmtId="0" fontId="0" fillId="0" borderId="37" xfId="0" applyNumberFormat="1" applyBorder="1" applyAlignment="1"/>
    <xf numFmtId="0" fontId="0" fillId="0" borderId="0" xfId="0" applyNumberFormat="1" applyBorder="1" applyAlignment="1"/>
    <xf numFmtId="1" fontId="14" fillId="0" borderId="5" xfId="0" applyNumberFormat="1" applyFont="1" applyBorder="1" applyAlignment="1">
      <alignment horizontal="right"/>
    </xf>
    <xf numFmtId="1" fontId="14" fillId="0" borderId="13" xfId="0" applyNumberFormat="1" applyFont="1" applyBorder="1" applyAlignment="1">
      <alignment horizontal="right"/>
    </xf>
    <xf numFmtId="37" fontId="4" fillId="0" borderId="13" xfId="0" applyNumberFormat="1" applyFont="1" applyBorder="1" applyAlignment="1">
      <alignment horizontal="right"/>
    </xf>
    <xf numFmtId="37" fontId="2" fillId="0" borderId="81" xfId="0" applyNumberFormat="1" applyFont="1" applyFill="1" applyBorder="1" applyAlignment="1"/>
    <xf numFmtId="0" fontId="2" fillId="0" borderId="7" xfId="0" applyNumberFormat="1" applyFont="1" applyBorder="1" applyAlignment="1"/>
    <xf numFmtId="0" fontId="2" fillId="0" borderId="80" xfId="0" applyNumberFormat="1" applyFont="1" applyBorder="1" applyAlignment="1"/>
    <xf numFmtId="37" fontId="14" fillId="0" borderId="26" xfId="0" applyNumberFormat="1" applyFont="1" applyFill="1" applyBorder="1" applyAlignment="1"/>
    <xf numFmtId="5" fontId="14" fillId="0" borderId="4" xfId="0" applyNumberFormat="1" applyFont="1" applyFill="1" applyBorder="1" applyAlignment="1"/>
    <xf numFmtId="5" fontId="14" fillId="0" borderId="3" xfId="0" applyNumberFormat="1" applyFont="1" applyFill="1" applyBorder="1" applyAlignment="1"/>
    <xf numFmtId="37" fontId="2" fillId="0" borderId="82" xfId="0" applyNumberFormat="1" applyFont="1" applyFill="1" applyBorder="1" applyAlignment="1"/>
    <xf numFmtId="37" fontId="2" fillId="0" borderId="20" xfId="0" applyNumberFormat="1" applyFont="1" applyFill="1" applyBorder="1" applyAlignment="1"/>
    <xf numFmtId="0" fontId="7" fillId="0" borderId="4" xfId="10" applyFont="1" applyFill="1" applyBorder="1"/>
    <xf numFmtId="0" fontId="24" fillId="0" borderId="30" xfId="0" applyNumberFormat="1" applyFont="1" applyFill="1" applyBorder="1" applyAlignment="1">
      <alignment horizontal="right"/>
    </xf>
    <xf numFmtId="0" fontId="24" fillId="0" borderId="31" xfId="0" applyNumberFormat="1" applyFont="1" applyFill="1" applyBorder="1" applyAlignment="1">
      <alignment horizontal="right"/>
    </xf>
    <xf numFmtId="0" fontId="24" fillId="0" borderId="32" xfId="0" applyNumberFormat="1" applyFont="1" applyFill="1" applyBorder="1" applyAlignment="1">
      <alignment horizontal="right"/>
    </xf>
    <xf numFmtId="5" fontId="5" fillId="0" borderId="10" xfId="0" applyNumberFormat="1" applyFont="1" applyFill="1" applyBorder="1" applyAlignment="1"/>
    <xf numFmtId="5" fontId="5" fillId="0" borderId="11" xfId="0" applyNumberFormat="1" applyFont="1" applyFill="1" applyBorder="1" applyAlignment="1"/>
    <xf numFmtId="37" fontId="5" fillId="0" borderId="18" xfId="0" applyNumberFormat="1" applyFont="1" applyFill="1" applyBorder="1" applyAlignment="1"/>
    <xf numFmtId="37" fontId="5" fillId="0" borderId="21" xfId="0" applyNumberFormat="1" applyFont="1" applyFill="1" applyBorder="1" applyAlignment="1"/>
    <xf numFmtId="37" fontId="5" fillId="0" borderId="17" xfId="0" applyNumberFormat="1" applyFont="1" applyFill="1" applyBorder="1" applyAlignment="1"/>
    <xf numFmtId="37" fontId="20" fillId="0" borderId="6" xfId="1" applyNumberFormat="1" applyFont="1" applyBorder="1" applyAlignment="1">
      <alignment horizontal="right"/>
    </xf>
    <xf numFmtId="37" fontId="20" fillId="0" borderId="3" xfId="1" applyNumberFormat="1" applyFont="1" applyBorder="1" applyAlignment="1">
      <alignment horizontal="right"/>
    </xf>
    <xf numFmtId="0" fontId="12" fillId="4" borderId="0" xfId="0" applyFont="1" applyFill="1" applyBorder="1" applyAlignment="1">
      <alignment vertical="top" wrapText="1"/>
    </xf>
    <xf numFmtId="0" fontId="0" fillId="0" borderId="0" xfId="0" applyBorder="1" applyAlignment="1">
      <alignment vertical="top" wrapText="1"/>
    </xf>
    <xf numFmtId="0" fontId="39" fillId="0" borderId="0" xfId="0" applyFont="1" applyBorder="1" applyAlignment="1"/>
    <xf numFmtId="0" fontId="47" fillId="0" borderId="0" xfId="0" applyFont="1" applyBorder="1" applyAlignment="1"/>
    <xf numFmtId="0" fontId="2" fillId="0" borderId="12" xfId="0" applyNumberFormat="1" applyFont="1" applyBorder="1" applyAlignment="1">
      <alignment horizontal="left" indent="4"/>
    </xf>
    <xf numFmtId="0" fontId="4" fillId="0" borderId="37" xfId="0" applyNumberFormat="1" applyFont="1" applyBorder="1" applyAlignment="1">
      <alignment horizontal="left" indent="4"/>
    </xf>
    <xf numFmtId="0" fontId="4" fillId="0" borderId="60" xfId="0" applyNumberFormat="1" applyFont="1" applyBorder="1" applyAlignment="1">
      <alignment horizontal="left" indent="4"/>
    </xf>
    <xf numFmtId="0" fontId="0" fillId="0" borderId="37" xfId="0" applyNumberFormat="1" applyBorder="1" applyAlignment="1">
      <alignment horizontal="left" indent="4"/>
    </xf>
    <xf numFmtId="0" fontId="14" fillId="0" borderId="18" xfId="0" applyNumberFormat="1" applyFont="1" applyBorder="1" applyAlignment="1"/>
    <xf numFmtId="0" fontId="0" fillId="0" borderId="21" xfId="0" applyNumberFormat="1" applyBorder="1" applyAlignment="1"/>
    <xf numFmtId="0" fontId="4" fillId="0" borderId="12" xfId="0" applyNumberFormat="1" applyFont="1" applyBorder="1" applyAlignment="1">
      <alignment horizontal="left" indent="2"/>
    </xf>
    <xf numFmtId="0" fontId="0" fillId="0" borderId="37" xfId="0" applyNumberFormat="1" applyBorder="1" applyAlignment="1">
      <alignment horizontal="left" indent="2"/>
    </xf>
    <xf numFmtId="0" fontId="2" fillId="0" borderId="12" xfId="0" applyNumberFormat="1" applyFont="1" applyBorder="1" applyAlignment="1">
      <alignment horizontal="left" indent="2"/>
    </xf>
    <xf numFmtId="0" fontId="4" fillId="0" borderId="71" xfId="0" applyNumberFormat="1" applyFont="1" applyBorder="1" applyAlignment="1">
      <alignment horizontal="center"/>
    </xf>
    <xf numFmtId="0" fontId="4" fillId="0" borderId="61" xfId="0" applyNumberFormat="1" applyFont="1" applyBorder="1" applyAlignment="1">
      <alignment horizontal="center"/>
    </xf>
    <xf numFmtId="0" fontId="4" fillId="0" borderId="2" xfId="0" applyNumberFormat="1" applyFont="1" applyBorder="1" applyAlignment="1">
      <alignment horizontal="left"/>
    </xf>
    <xf numFmtId="0" fontId="4" fillId="0" borderId="3" xfId="0" applyNumberFormat="1" applyFont="1" applyBorder="1" applyAlignment="1">
      <alignment horizontal="left"/>
    </xf>
    <xf numFmtId="0" fontId="4" fillId="0" borderId="57" xfId="0" applyNumberFormat="1" applyFont="1" applyBorder="1" applyAlignment="1">
      <alignment horizontal="center"/>
    </xf>
    <xf numFmtId="0" fontId="4" fillId="0" borderId="58" xfId="0" applyNumberFormat="1" applyFont="1" applyBorder="1" applyAlignment="1">
      <alignment horizontal="center"/>
    </xf>
    <xf numFmtId="0" fontId="14" fillId="0" borderId="35" xfId="0" applyNumberFormat="1" applyFont="1" applyBorder="1" applyAlignment="1"/>
    <xf numFmtId="0" fontId="47" fillId="0" borderId="71" xfId="0" applyNumberFormat="1" applyFont="1" applyBorder="1" applyAlignment="1"/>
    <xf numFmtId="0" fontId="47" fillId="0" borderId="7" xfId="0" applyNumberFormat="1" applyFont="1" applyBorder="1" applyAlignment="1"/>
    <xf numFmtId="0" fontId="47" fillId="0" borderId="0" xfId="0" applyNumberFormat="1" applyFont="1" applyBorder="1" applyAlignment="1"/>
    <xf numFmtId="0" fontId="47" fillId="0" borderId="30" xfId="0" applyNumberFormat="1" applyFont="1" applyBorder="1" applyAlignment="1"/>
    <xf numFmtId="0" fontId="47" fillId="0" borderId="31" xfId="0" applyNumberFormat="1" applyFont="1" applyBorder="1" applyAlignment="1"/>
    <xf numFmtId="0" fontId="2" fillId="0" borderId="18" xfId="0" applyNumberFormat="1" applyFont="1" applyBorder="1" applyAlignment="1"/>
    <xf numFmtId="0" fontId="2" fillId="0" borderId="10" xfId="0" applyNumberFormat="1" applyFont="1" applyBorder="1" applyAlignment="1"/>
    <xf numFmtId="0" fontId="4" fillId="0" borderId="10" xfId="0" applyNumberFormat="1" applyFont="1" applyBorder="1" applyAlignment="1"/>
    <xf numFmtId="0" fontId="27" fillId="0" borderId="0" xfId="0" applyNumberFormat="1" applyFont="1" applyAlignment="1">
      <alignment horizontal="center"/>
    </xf>
    <xf numFmtId="0" fontId="4" fillId="0" borderId="35" xfId="0" applyNumberFormat="1" applyFont="1" applyBorder="1" applyAlignment="1">
      <alignment horizontal="center" vertical="center" wrapText="1"/>
    </xf>
    <xf numFmtId="0" fontId="47" fillId="0" borderId="71" xfId="0" applyNumberFormat="1" applyFont="1" applyBorder="1" applyAlignment="1">
      <alignment horizontal="center" vertical="center" wrapText="1"/>
    </xf>
    <xf numFmtId="0" fontId="47" fillId="0" borderId="61" xfId="0" applyNumberFormat="1" applyFont="1" applyBorder="1" applyAlignment="1">
      <alignment horizontal="center" vertical="center" wrapText="1"/>
    </xf>
    <xf numFmtId="0" fontId="47" fillId="0" borderId="6" xfId="0" applyNumberFormat="1" applyFont="1" applyBorder="1" applyAlignment="1">
      <alignment horizontal="center" vertical="center" wrapText="1"/>
    </xf>
    <xf numFmtId="0" fontId="47" fillId="0" borderId="2" xfId="0" applyNumberFormat="1" applyFont="1" applyBorder="1" applyAlignment="1">
      <alignment horizontal="center" vertical="center" wrapText="1"/>
    </xf>
    <xf numFmtId="0" fontId="47" fillId="0" borderId="3" xfId="0" applyNumberFormat="1" applyFont="1" applyBorder="1" applyAlignment="1">
      <alignment horizontal="center" vertical="center" wrapText="1"/>
    </xf>
    <xf numFmtId="0" fontId="2" fillId="0" borderId="35" xfId="0" applyNumberFormat="1" applyFont="1" applyBorder="1" applyAlignment="1">
      <alignment horizontal="center" vertical="center"/>
    </xf>
    <xf numFmtId="0" fontId="47" fillId="0" borderId="71" xfId="0" applyNumberFormat="1" applyFont="1" applyBorder="1" applyAlignment="1">
      <alignment vertical="center"/>
    </xf>
    <xf numFmtId="0" fontId="47" fillId="0" borderId="61" xfId="0" applyNumberFormat="1" applyFont="1" applyBorder="1" applyAlignment="1">
      <alignment vertical="center"/>
    </xf>
    <xf numFmtId="0" fontId="47" fillId="0" borderId="6" xfId="0" applyNumberFormat="1" applyFont="1" applyBorder="1" applyAlignment="1">
      <alignment vertical="center"/>
    </xf>
    <xf numFmtId="0" fontId="47" fillId="0" borderId="2" xfId="0" applyNumberFormat="1" applyFont="1" applyBorder="1" applyAlignment="1">
      <alignment vertical="center"/>
    </xf>
    <xf numFmtId="0" fontId="47" fillId="0" borderId="3" xfId="0" applyNumberFormat="1" applyFont="1" applyBorder="1" applyAlignment="1">
      <alignment vertical="center"/>
    </xf>
    <xf numFmtId="0" fontId="47" fillId="0" borderId="71" xfId="0" applyNumberFormat="1" applyFont="1" applyBorder="1" applyAlignment="1">
      <alignment vertical="center" wrapText="1"/>
    </xf>
    <xf numFmtId="0" fontId="47" fillId="0" borderId="6" xfId="0" applyNumberFormat="1" applyFont="1" applyBorder="1" applyAlignment="1">
      <alignment vertical="center" wrapText="1"/>
    </xf>
    <xf numFmtId="0" fontId="47" fillId="0" borderId="2" xfId="0" applyNumberFormat="1" applyFont="1" applyBorder="1" applyAlignment="1">
      <alignment vertical="center" wrapText="1"/>
    </xf>
    <xf numFmtId="0" fontId="34" fillId="4" borderId="0" xfId="0" applyFont="1" applyFill="1" applyBorder="1" applyAlignment="1">
      <alignment vertical="top" wrapText="1"/>
    </xf>
    <xf numFmtId="0" fontId="4" fillId="0" borderId="10" xfId="0" applyNumberFormat="1" applyFont="1" applyBorder="1" applyAlignment="1">
      <alignment horizontal="left"/>
    </xf>
    <xf numFmtId="0" fontId="4" fillId="0" borderId="11" xfId="0" applyNumberFormat="1" applyFont="1" applyBorder="1" applyAlignment="1">
      <alignment horizontal="left"/>
    </xf>
    <xf numFmtId="0" fontId="4" fillId="0" borderId="21" xfId="0" applyNumberFormat="1" applyFont="1" applyBorder="1" applyAlignment="1">
      <alignment horizontal="left"/>
    </xf>
    <xf numFmtId="0" fontId="4" fillId="0" borderId="17" xfId="0" applyNumberFormat="1" applyFont="1" applyBorder="1" applyAlignment="1">
      <alignment horizontal="left"/>
    </xf>
    <xf numFmtId="3" fontId="35" fillId="4" borderId="0" xfId="0" applyNumberFormat="1" applyFont="1" applyFill="1" applyAlignment="1">
      <alignment vertical="top" wrapText="1"/>
    </xf>
    <xf numFmtId="3" fontId="34" fillId="4" borderId="0" xfId="0" applyNumberFormat="1" applyFont="1" applyFill="1" applyAlignment="1">
      <alignment vertical="top" wrapText="1"/>
    </xf>
    <xf numFmtId="3" fontId="33" fillId="4" borderId="0" xfId="0" applyNumberFormat="1" applyFont="1" applyFill="1" applyAlignment="1">
      <alignment horizontal="center"/>
    </xf>
    <xf numFmtId="0" fontId="14" fillId="0" borderId="69" xfId="0" applyNumberFormat="1" applyFont="1" applyBorder="1" applyAlignment="1">
      <alignment horizontal="left" indent="2"/>
    </xf>
    <xf numFmtId="0" fontId="0" fillId="0" borderId="70" xfId="0" applyNumberFormat="1" applyBorder="1" applyAlignment="1">
      <alignment horizontal="left" indent="2"/>
    </xf>
    <xf numFmtId="0" fontId="4" fillId="0" borderId="29" xfId="0" applyNumberFormat="1" applyFont="1" applyBorder="1" applyAlignment="1"/>
    <xf numFmtId="0" fontId="0" fillId="0" borderId="67" xfId="0" applyNumberFormat="1" applyBorder="1" applyAlignment="1"/>
    <xf numFmtId="0" fontId="2" fillId="0" borderId="12" xfId="0" applyNumberFormat="1" applyFont="1" applyFill="1" applyBorder="1" applyAlignment="1">
      <alignment horizontal="left" indent="4"/>
    </xf>
    <xf numFmtId="0" fontId="4" fillId="0" borderId="12" xfId="0" applyNumberFormat="1" applyFont="1" applyBorder="1" applyAlignment="1"/>
    <xf numFmtId="0" fontId="0" fillId="0" borderId="37" xfId="0" applyNumberFormat="1" applyBorder="1" applyAlignment="1"/>
    <xf numFmtId="0" fontId="0" fillId="0" borderId="37" xfId="0" applyBorder="1" applyAlignment="1">
      <alignment horizontal="left" indent="4"/>
    </xf>
    <xf numFmtId="0" fontId="0" fillId="0" borderId="60" xfId="0" applyBorder="1" applyAlignment="1">
      <alignment horizontal="left" indent="4"/>
    </xf>
    <xf numFmtId="0" fontId="4" fillId="0" borderId="37" xfId="0" applyNumberFormat="1" applyFont="1" applyBorder="1" applyAlignment="1">
      <alignment horizontal="left" indent="2"/>
    </xf>
    <xf numFmtId="0" fontId="4" fillId="0" borderId="60" xfId="0" applyNumberFormat="1" applyFont="1" applyBorder="1" applyAlignment="1">
      <alignment horizontal="left" indent="2"/>
    </xf>
    <xf numFmtId="0" fontId="14" fillId="0" borderId="12" xfId="0" applyNumberFormat="1" applyFont="1" applyBorder="1" applyAlignment="1">
      <alignment horizontal="left"/>
    </xf>
    <xf numFmtId="0" fontId="14" fillId="0" borderId="37" xfId="0" applyNumberFormat="1" applyFont="1" applyBorder="1" applyAlignment="1">
      <alignment horizontal="left"/>
    </xf>
    <xf numFmtId="0" fontId="14" fillId="0" borderId="60" xfId="0" applyNumberFormat="1" applyFont="1" applyBorder="1" applyAlignment="1">
      <alignment horizontal="left"/>
    </xf>
    <xf numFmtId="165" fontId="14" fillId="0" borderId="18" xfId="0" applyNumberFormat="1" applyFont="1" applyBorder="1" applyAlignment="1">
      <alignment horizontal="center"/>
    </xf>
    <xf numFmtId="165" fontId="14" fillId="0" borderId="21" xfId="0" applyNumberFormat="1" applyFont="1" applyBorder="1" applyAlignment="1">
      <alignment horizontal="center"/>
    </xf>
    <xf numFmtId="165" fontId="14" fillId="0" borderId="17" xfId="0" applyNumberFormat="1" applyFont="1" applyBorder="1" applyAlignment="1">
      <alignment horizontal="center"/>
    </xf>
    <xf numFmtId="0" fontId="0" fillId="0" borderId="60" xfId="0" applyNumberFormat="1" applyBorder="1" applyAlignment="1"/>
    <xf numFmtId="3" fontId="27" fillId="0" borderId="0" xfId="0" applyNumberFormat="1" applyFont="1" applyAlignment="1">
      <alignment horizontal="center"/>
    </xf>
    <xf numFmtId="3" fontId="7" fillId="0" borderId="0" xfId="0" applyNumberFormat="1" applyFont="1" applyAlignment="1">
      <alignment horizontal="center"/>
    </xf>
    <xf numFmtId="3" fontId="7" fillId="0" borderId="20" xfId="0" applyNumberFormat="1" applyFont="1" applyBorder="1" applyAlignment="1">
      <alignment horizontal="center"/>
    </xf>
    <xf numFmtId="3" fontId="7" fillId="0" borderId="31" xfId="0" applyNumberFormat="1" applyFont="1" applyBorder="1" applyAlignment="1">
      <alignment horizontal="center"/>
    </xf>
    <xf numFmtId="3" fontId="7" fillId="0" borderId="32" xfId="0" applyNumberFormat="1" applyFont="1" applyBorder="1" applyAlignment="1">
      <alignment horizontal="center"/>
    </xf>
    <xf numFmtId="0" fontId="4" fillId="0" borderId="28" xfId="0" applyNumberFormat="1" applyFont="1" applyBorder="1" applyAlignment="1"/>
    <xf numFmtId="0" fontId="0" fillId="0" borderId="68" xfId="0" applyNumberFormat="1" applyBorder="1" applyAlignment="1"/>
    <xf numFmtId="165" fontId="14" fillId="0" borderId="1" xfId="0" applyNumberFormat="1" applyFont="1" applyBorder="1" applyAlignment="1">
      <alignment horizontal="center" wrapText="1"/>
    </xf>
    <xf numFmtId="0" fontId="0" fillId="0" borderId="64" xfId="0" applyBorder="1" applyAlignment="1">
      <alignment horizontal="center" wrapText="1"/>
    </xf>
    <xf numFmtId="0" fontId="26" fillId="0" borderId="0" xfId="0" applyNumberFormat="1" applyFont="1" applyAlignment="1">
      <alignment horizontal="center"/>
    </xf>
    <xf numFmtId="0" fontId="15" fillId="0" borderId="0" xfId="0" applyNumberFormat="1" applyFont="1" applyAlignment="1"/>
    <xf numFmtId="0" fontId="49" fillId="0" borderId="0" xfId="0" applyNumberFormat="1" applyFont="1" applyAlignment="1"/>
    <xf numFmtId="0" fontId="14" fillId="0" borderId="62" xfId="0" applyNumberFormat="1" applyFont="1" applyBorder="1" applyAlignment="1"/>
    <xf numFmtId="0" fontId="0" fillId="0" borderId="63" xfId="0" applyNumberFormat="1" applyBorder="1" applyAlignment="1"/>
    <xf numFmtId="3" fontId="4" fillId="0" borderId="0" xfId="0" applyNumberFormat="1" applyFont="1" applyAlignment="1">
      <alignment horizontal="center"/>
    </xf>
    <xf numFmtId="165" fontId="14" fillId="0" borderId="1" xfId="0" applyNumberFormat="1" applyFont="1" applyBorder="1" applyAlignment="1">
      <alignment horizontal="right"/>
    </xf>
    <xf numFmtId="0" fontId="0" fillId="0" borderId="64" xfId="0" applyBorder="1" applyAlignment="1"/>
    <xf numFmtId="165" fontId="14" fillId="0" borderId="1" xfId="0" applyNumberFormat="1" applyFont="1" applyBorder="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0" fontId="14" fillId="0" borderId="65" xfId="0" applyNumberFormat="1" applyFont="1" applyFill="1" applyBorder="1" applyAlignment="1">
      <alignment horizontal="left" indent="2"/>
    </xf>
    <xf numFmtId="0" fontId="0" fillId="0" borderId="66" xfId="0" applyNumberFormat="1" applyFill="1" applyBorder="1" applyAlignment="1">
      <alignment horizontal="left" indent="2"/>
    </xf>
    <xf numFmtId="0" fontId="0" fillId="4" borderId="0" xfId="0" applyFill="1" applyBorder="1" applyAlignment="1"/>
    <xf numFmtId="0" fontId="12" fillId="4" borderId="0" xfId="9" applyFont="1" applyFill="1" applyAlignment="1">
      <alignment horizontal="left" wrapText="1"/>
    </xf>
    <xf numFmtId="0" fontId="0" fillId="4" borderId="0" xfId="0" applyFill="1" applyAlignment="1"/>
    <xf numFmtId="0" fontId="12" fillId="4" borderId="0" xfId="9" applyFont="1" applyFill="1" applyAlignment="1">
      <alignment horizontal="left"/>
    </xf>
    <xf numFmtId="0" fontId="0" fillId="0" borderId="17" xfId="0" applyBorder="1" applyAlignment="1">
      <alignment horizontal="center"/>
    </xf>
    <xf numFmtId="0" fontId="39" fillId="0" borderId="6" xfId="9" applyFont="1"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13" fillId="0" borderId="0" xfId="9" applyFont="1" applyAlignment="1">
      <alignment horizontal="center"/>
    </xf>
    <xf numFmtId="0" fontId="18" fillId="0" borderId="2" xfId="9" applyBorder="1" applyAlignment="1">
      <alignment horizontal="center"/>
    </xf>
    <xf numFmtId="3" fontId="15" fillId="0" borderId="0" xfId="0" applyNumberFormat="1" applyFont="1" applyAlignment="1"/>
    <xf numFmtId="0" fontId="49" fillId="0" borderId="0" xfId="0" applyFont="1" applyAlignment="1"/>
    <xf numFmtId="0" fontId="26" fillId="0" borderId="0" xfId="9" applyFont="1" applyAlignment="1">
      <alignment horizontal="center"/>
    </xf>
    <xf numFmtId="0" fontId="48" fillId="0" borderId="0" xfId="0" applyFont="1" applyAlignment="1">
      <alignment horizontal="center"/>
    </xf>
    <xf numFmtId="3" fontId="27" fillId="0" borderId="0" xfId="9" applyNumberFormat="1" applyFont="1" applyAlignment="1">
      <alignment horizontal="center"/>
    </xf>
    <xf numFmtId="0" fontId="48" fillId="0" borderId="0" xfId="0" applyFont="1" applyBorder="1" applyAlignment="1">
      <alignment horizontal="center"/>
    </xf>
    <xf numFmtId="0" fontId="27" fillId="0" borderId="0" xfId="9" applyFont="1" applyAlignment="1">
      <alignment horizontal="center"/>
    </xf>
    <xf numFmtId="3" fontId="15" fillId="0" borderId="0" xfId="0" applyNumberFormat="1" applyFont="1" applyAlignment="1">
      <alignment horizontal="center"/>
    </xf>
    <xf numFmtId="0" fontId="18" fillId="0" borderId="0" xfId="9" applyAlignment="1">
      <alignment horizontal="center"/>
    </xf>
    <xf numFmtId="0" fontId="15" fillId="0" borderId="0" xfId="10" applyFont="1" applyAlignment="1"/>
    <xf numFmtId="0" fontId="65" fillId="0" borderId="0" xfId="0" applyFont="1" applyBorder="1" applyAlignment="1"/>
    <xf numFmtId="0" fontId="14" fillId="0" borderId="0" xfId="10" applyFont="1" applyAlignment="1">
      <alignment horizontal="center"/>
    </xf>
    <xf numFmtId="0" fontId="0" fillId="0" borderId="0" xfId="0" applyBorder="1" applyAlignment="1">
      <alignment horizontal="center"/>
    </xf>
    <xf numFmtId="3" fontId="14" fillId="0" borderId="0" xfId="10" applyNumberFormat="1" applyFont="1" applyAlignment="1">
      <alignment horizontal="center"/>
    </xf>
    <xf numFmtId="0" fontId="7" fillId="0" borderId="0" xfId="10" applyFont="1" applyAlignment="1">
      <alignment horizontal="center"/>
    </xf>
    <xf numFmtId="0" fontId="58" fillId="0" borderId="72" xfId="10" applyFont="1" applyFill="1" applyBorder="1" applyAlignment="1">
      <alignment horizontal="center" vertical="center" wrapText="1"/>
    </xf>
    <xf numFmtId="0" fontId="0" fillId="0" borderId="73" xfId="0"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68"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0" fillId="0" borderId="18" xfId="10" applyFont="1" applyFill="1" applyBorder="1" applyAlignment="1">
      <alignment horizontal="center"/>
    </xf>
    <xf numFmtId="0" fontId="20" fillId="0" borderId="71" xfId="10" applyFont="1" applyFill="1" applyBorder="1" applyAlignment="1"/>
    <xf numFmtId="0" fontId="7" fillId="0" borderId="2" xfId="10" applyFont="1" applyFill="1" applyBorder="1" applyAlignment="1"/>
    <xf numFmtId="0" fontId="0" fillId="0" borderId="6" xfId="0" applyBorder="1" applyAlignment="1">
      <alignment horizontal="center" vertical="center" wrapText="1"/>
    </xf>
    <xf numFmtId="0" fontId="0" fillId="0" borderId="3" xfId="0" applyBorder="1" applyAlignment="1">
      <alignment horizontal="center" vertical="center" wrapText="1"/>
    </xf>
    <xf numFmtId="1" fontId="20" fillId="0" borderId="72" xfId="10" applyNumberFormat="1" applyFont="1" applyFill="1" applyBorder="1" applyAlignment="1">
      <alignment horizontal="center" vertical="center" wrapText="1"/>
    </xf>
    <xf numFmtId="1" fontId="20" fillId="0" borderId="74" xfId="10" applyNumberFormat="1"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20" fillId="0" borderId="6" xfId="10" applyFont="1" applyFill="1" applyBorder="1" applyAlignment="1">
      <alignment horizontal="center"/>
    </xf>
    <xf numFmtId="0" fontId="20" fillId="0" borderId="3" xfId="10" applyFont="1" applyFill="1" applyBorder="1" applyAlignment="1">
      <alignment horizontal="center"/>
    </xf>
    <xf numFmtId="0" fontId="19" fillId="7" borderId="0" xfId="10" applyFont="1" applyFill="1" applyAlignment="1">
      <alignment horizontal="center"/>
    </xf>
    <xf numFmtId="0" fontId="13" fillId="7" borderId="0" xfId="0" applyFont="1" applyFill="1" applyBorder="1" applyAlignment="1"/>
    <xf numFmtId="0" fontId="0" fillId="7" borderId="0" xfId="0" applyFill="1" applyBorder="1" applyAlignment="1"/>
    <xf numFmtId="0" fontId="13" fillId="7" borderId="0" xfId="0" applyFont="1" applyFill="1" applyBorder="1" applyAlignment="1">
      <alignment vertical="top" wrapText="1"/>
    </xf>
    <xf numFmtId="0" fontId="0" fillId="7" borderId="0" xfId="0" applyFill="1" applyBorder="1" applyAlignment="1">
      <alignment vertical="top" wrapText="1"/>
    </xf>
    <xf numFmtId="0" fontId="13" fillId="7" borderId="0" xfId="10" applyFont="1" applyFill="1" applyAlignment="1">
      <alignment vertical="top" wrapText="1"/>
    </xf>
    <xf numFmtId="0" fontId="0" fillId="7" borderId="0" xfId="0" applyFill="1" applyAlignment="1">
      <alignment vertical="top" wrapText="1"/>
    </xf>
    <xf numFmtId="165" fontId="11" fillId="0" borderId="0" xfId="0" applyNumberFormat="1" applyFont="1" applyAlignment="1">
      <alignment wrapText="1"/>
    </xf>
    <xf numFmtId="0" fontId="12" fillId="0" borderId="0" xfId="0" applyFont="1" applyAlignment="1">
      <alignment wrapText="1"/>
    </xf>
    <xf numFmtId="0" fontId="14" fillId="0" borderId="35" xfId="0" applyNumberFormat="1" applyFont="1" applyBorder="1" applyAlignment="1">
      <alignment horizontal="center" vertical="center" wrapText="1"/>
    </xf>
    <xf numFmtId="0" fontId="4" fillId="0" borderId="71" xfId="0" applyNumberFormat="1" applyFont="1" applyBorder="1" applyAlignment="1">
      <alignment horizontal="center" vertical="center" wrapText="1"/>
    </xf>
    <xf numFmtId="0" fontId="4" fillId="0" borderId="61"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20" xfId="0" applyNumberFormat="1" applyFont="1" applyBorder="1" applyAlignment="1">
      <alignment horizontal="center" vertical="center" wrapText="1"/>
    </xf>
    <xf numFmtId="0" fontId="12" fillId="4" borderId="0" xfId="0" applyFont="1" applyFill="1" applyBorder="1" applyAlignment="1">
      <alignment wrapText="1"/>
    </xf>
    <xf numFmtId="0" fontId="12" fillId="0" borderId="0" xfId="0" applyFont="1" applyBorder="1" applyAlignment="1">
      <alignment wrapText="1"/>
    </xf>
    <xf numFmtId="165" fontId="19" fillId="4" borderId="0" xfId="0" applyNumberFormat="1" applyFont="1" applyFill="1" applyAlignment="1">
      <alignment horizontal="center" wrapText="1"/>
    </xf>
    <xf numFmtId="165" fontId="12" fillId="4" borderId="0" xfId="0" applyNumberFormat="1" applyFont="1" applyFill="1" applyAlignment="1">
      <alignment wrapText="1"/>
    </xf>
    <xf numFmtId="0" fontId="14" fillId="0" borderId="1"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35" xfId="0" applyNumberFormat="1" applyFont="1" applyBorder="1" applyAlignment="1">
      <alignment horizontal="center" vertical="center"/>
    </xf>
    <xf numFmtId="0" fontId="4" fillId="0" borderId="71" xfId="0" applyNumberFormat="1" applyFont="1" applyBorder="1" applyAlignment="1">
      <alignment horizontal="center" vertical="center"/>
    </xf>
    <xf numFmtId="0" fontId="4" fillId="0" borderId="61"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20" xfId="0" applyNumberFormat="1" applyFont="1" applyBorder="1" applyAlignment="1">
      <alignment horizontal="center" vertical="center"/>
    </xf>
    <xf numFmtId="0" fontId="14" fillId="0" borderId="35" xfId="0" applyNumberFormat="1" applyFont="1" applyBorder="1" applyAlignment="1">
      <alignment horizontal="center"/>
    </xf>
    <xf numFmtId="0" fontId="14" fillId="0" borderId="7" xfId="0" applyNumberFormat="1" applyFont="1" applyBorder="1" applyAlignment="1">
      <alignment horizontal="center"/>
    </xf>
    <xf numFmtId="0" fontId="14" fillId="0" borderId="30" xfId="0" applyNumberFormat="1" applyFont="1" applyBorder="1" applyAlignment="1">
      <alignment horizontal="center"/>
    </xf>
    <xf numFmtId="0" fontId="1" fillId="0" borderId="0" xfId="0" applyNumberFormat="1" applyFont="1" applyAlignment="1">
      <alignment wrapText="1"/>
    </xf>
    <xf numFmtId="0" fontId="0" fillId="0" borderId="0" xfId="0" applyAlignment="1">
      <alignment wrapText="1"/>
    </xf>
    <xf numFmtId="165" fontId="4" fillId="0" borderId="0" xfId="0" applyNumberFormat="1" applyFont="1" applyAlignment="1">
      <alignment horizontal="center"/>
    </xf>
    <xf numFmtId="165" fontId="4" fillId="0" borderId="2" xfId="0" applyNumberFormat="1" applyFont="1" applyBorder="1" applyAlignment="1">
      <alignment horizontal="center"/>
    </xf>
    <xf numFmtId="165" fontId="7" fillId="0" borderId="0" xfId="0" applyNumberFormat="1" applyFont="1" applyAlignment="1">
      <alignment horizontal="center"/>
    </xf>
    <xf numFmtId="0" fontId="4" fillId="0" borderId="0" xfId="0" applyFont="1" applyBorder="1" applyAlignment="1">
      <alignment horizontal="center"/>
    </xf>
    <xf numFmtId="165" fontId="8" fillId="0" borderId="0" xfId="0" applyNumberFormat="1" applyFont="1" applyAlignment="1">
      <alignment horizontal="center"/>
    </xf>
    <xf numFmtId="0" fontId="4" fillId="0" borderId="0" xfId="0" applyFont="1" applyAlignment="1">
      <alignment horizontal="center"/>
    </xf>
    <xf numFmtId="165" fontId="9" fillId="0" borderId="0" xfId="0" applyNumberFormat="1" applyFont="1" applyAlignment="1">
      <alignment horizontal="center"/>
    </xf>
    <xf numFmtId="0" fontId="14" fillId="0" borderId="61" xfId="0" applyNumberFormat="1" applyFont="1" applyBorder="1" applyAlignment="1">
      <alignment horizontal="center" vertical="center" wrapText="1"/>
    </xf>
    <xf numFmtId="0" fontId="14" fillId="0" borderId="20" xfId="0" applyNumberFormat="1" applyFont="1" applyBorder="1" applyAlignment="1">
      <alignment horizontal="center" vertical="center" wrapText="1"/>
    </xf>
    <xf numFmtId="0" fontId="4" fillId="0" borderId="0" xfId="0" applyNumberFormat="1" applyFont="1" applyAlignment="1"/>
    <xf numFmtId="0" fontId="8" fillId="0" borderId="0" xfId="0" applyNumberFormat="1" applyFont="1" applyAlignment="1">
      <alignment horizontal="center"/>
    </xf>
    <xf numFmtId="0" fontId="4" fillId="0" borderId="0" xfId="0" applyNumberFormat="1" applyFont="1" applyAlignment="1">
      <alignment horizontal="center"/>
    </xf>
    <xf numFmtId="0" fontId="9" fillId="0" borderId="0" xfId="0" applyNumberFormat="1" applyFont="1" applyAlignment="1">
      <alignment horizontal="center"/>
    </xf>
    <xf numFmtId="0" fontId="4" fillId="0" borderId="0" xfId="0" applyNumberFormat="1" applyFont="1" applyBorder="1" applyAlignment="1">
      <alignment horizontal="center"/>
    </xf>
    <xf numFmtId="0" fontId="7" fillId="0" borderId="0" xfId="0" applyNumberFormat="1" applyFont="1" applyAlignment="1">
      <alignment horizontal="center"/>
    </xf>
    <xf numFmtId="0" fontId="4" fillId="0" borderId="71" xfId="0" applyNumberFormat="1" applyFont="1" applyBorder="1" applyAlignment="1"/>
    <xf numFmtId="0" fontId="4" fillId="0" borderId="30" xfId="0" applyNumberFormat="1" applyFont="1" applyBorder="1" applyAlignment="1"/>
    <xf numFmtId="0" fontId="4" fillId="0" borderId="31" xfId="0" applyNumberFormat="1" applyFont="1" applyBorder="1" applyAlignment="1"/>
    <xf numFmtId="0" fontId="14" fillId="0" borderId="18" xfId="0" applyNumberFormat="1" applyFont="1" applyBorder="1" applyAlignment="1">
      <alignment horizontal="center"/>
    </xf>
    <xf numFmtId="0" fontId="4" fillId="0" borderId="21" xfId="0" applyNumberFormat="1" applyFont="1" applyBorder="1" applyAlignment="1">
      <alignment horizontal="center"/>
    </xf>
    <xf numFmtId="0" fontId="4" fillId="0" borderId="17" xfId="0" applyNumberFormat="1" applyFont="1" applyBorder="1" applyAlignment="1">
      <alignment horizontal="center"/>
    </xf>
    <xf numFmtId="0" fontId="4" fillId="0" borderId="35" xfId="0" applyNumberFormat="1" applyFont="1" applyBorder="1" applyAlignment="1">
      <alignment horizontal="center"/>
    </xf>
    <xf numFmtId="0" fontId="2" fillId="0" borderId="12" xfId="0" applyNumberFormat="1" applyFont="1" applyBorder="1" applyAlignment="1">
      <alignment horizontal="left"/>
    </xf>
    <xf numFmtId="0" fontId="2" fillId="0" borderId="60" xfId="0" applyNumberFormat="1" applyFont="1" applyBorder="1" applyAlignment="1">
      <alignment horizontal="left"/>
    </xf>
    <xf numFmtId="0" fontId="14" fillId="0" borderId="6" xfId="0" applyNumberFormat="1" applyFont="1" applyBorder="1" applyAlignment="1">
      <alignment horizontal="left" indent="5"/>
    </xf>
    <xf numFmtId="0" fontId="14" fillId="0" borderId="3" xfId="0" applyNumberFormat="1" applyFont="1" applyBorder="1" applyAlignment="1">
      <alignment horizontal="left" indent="5"/>
    </xf>
    <xf numFmtId="0" fontId="2" fillId="0" borderId="33" xfId="0" applyNumberFormat="1" applyFont="1" applyBorder="1" applyAlignment="1">
      <alignment horizontal="left"/>
    </xf>
    <xf numFmtId="0" fontId="2" fillId="0" borderId="59" xfId="0" applyNumberFormat="1" applyFont="1" applyBorder="1" applyAlignment="1">
      <alignment horizontal="left"/>
    </xf>
    <xf numFmtId="165" fontId="38" fillId="0" borderId="0" xfId="0" applyNumberFormat="1" applyFont="1" applyAlignment="1">
      <alignment horizontal="center"/>
    </xf>
    <xf numFmtId="0" fontId="38" fillId="0" borderId="0" xfId="0" applyFont="1" applyBorder="1" applyAlignment="1">
      <alignment horizontal="center"/>
    </xf>
    <xf numFmtId="165" fontId="23" fillId="4" borderId="0" xfId="0" applyNumberFormat="1" applyFont="1" applyFill="1" applyAlignment="1">
      <alignment vertical="top" wrapText="1"/>
    </xf>
    <xf numFmtId="165" fontId="32" fillId="4" borderId="0" xfId="0" applyNumberFormat="1" applyFont="1" applyFill="1" applyAlignment="1">
      <alignment vertical="top" wrapText="1"/>
    </xf>
    <xf numFmtId="165" fontId="32" fillId="4" borderId="0" xfId="0" applyNumberFormat="1" applyFont="1" applyFill="1" applyBorder="1" applyAlignment="1">
      <alignment vertical="top" wrapText="1"/>
    </xf>
    <xf numFmtId="0" fontId="23" fillId="4" borderId="0" xfId="0" applyFont="1" applyFill="1" applyBorder="1" applyAlignment="1">
      <alignment wrapText="1"/>
    </xf>
    <xf numFmtId="0" fontId="32" fillId="4" borderId="0" xfId="0" applyFont="1" applyFill="1" applyBorder="1" applyAlignment="1">
      <alignment wrapText="1"/>
    </xf>
    <xf numFmtId="0" fontId="23" fillId="4" borderId="0" xfId="0" applyFont="1" applyFill="1" applyBorder="1" applyAlignment="1">
      <alignment vertical="top" wrapText="1"/>
    </xf>
    <xf numFmtId="0" fontId="32"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vertical="top" wrapText="1"/>
    </xf>
    <xf numFmtId="0" fontId="19" fillId="0" borderId="0" xfId="0" applyFont="1" applyBorder="1" applyAlignment="1">
      <alignment vertical="top" wrapText="1"/>
    </xf>
    <xf numFmtId="0" fontId="12" fillId="0" borderId="0" xfId="0" applyFont="1" applyBorder="1" applyAlignment="1">
      <alignment vertical="top" wrapText="1"/>
    </xf>
    <xf numFmtId="0" fontId="12" fillId="4" borderId="0" xfId="0" applyNumberFormat="1" applyFont="1" applyFill="1" applyBorder="1" applyAlignment="1">
      <alignment vertical="top" wrapText="1"/>
    </xf>
    <xf numFmtId="165" fontId="12" fillId="4" borderId="0" xfId="0" applyNumberFormat="1" applyFont="1" applyFill="1" applyBorder="1" applyAlignment="1">
      <alignment vertical="top" wrapText="1"/>
    </xf>
    <xf numFmtId="0" fontId="12" fillId="0" borderId="0" xfId="0" applyNumberFormat="1" applyFont="1" applyBorder="1" applyAlignment="1">
      <alignment vertical="top" wrapText="1"/>
    </xf>
    <xf numFmtId="0" fontId="9" fillId="0" borderId="0" xfId="0" applyNumberFormat="1" applyFont="1" applyBorder="1" applyAlignment="1">
      <alignment horizontal="center"/>
    </xf>
    <xf numFmtId="0" fontId="0" fillId="0" borderId="0" xfId="0" applyNumberFormat="1" applyBorder="1" applyAlignment="1"/>
    <xf numFmtId="0" fontId="5" fillId="2" borderId="35" xfId="0" applyNumberFormat="1" applyFont="1" applyFill="1" applyBorder="1" applyAlignment="1"/>
    <xf numFmtId="0" fontId="0" fillId="0" borderId="30" xfId="0" applyNumberFormat="1" applyBorder="1" applyAlignment="1"/>
    <xf numFmtId="0" fontId="7" fillId="0" borderId="0" xfId="0" applyNumberFormat="1" applyFont="1" applyBorder="1" applyAlignment="1">
      <alignment horizontal="center"/>
    </xf>
    <xf numFmtId="3" fontId="15" fillId="0" borderId="0" xfId="0" applyNumberFormat="1" applyFont="1" applyBorder="1" applyAlignment="1"/>
    <xf numFmtId="0" fontId="0" fillId="0" borderId="0" xfId="0" applyBorder="1" applyAlignment="1"/>
    <xf numFmtId="0" fontId="8" fillId="0" borderId="0" xfId="0" applyNumberFormat="1" applyFont="1" applyBorder="1" applyAlignment="1">
      <alignment horizontal="center"/>
    </xf>
    <xf numFmtId="165" fontId="19" fillId="4" borderId="0" xfId="0" applyNumberFormat="1" applyFont="1" applyFill="1" applyBorder="1" applyAlignment="1">
      <alignment horizontal="center"/>
    </xf>
    <xf numFmtId="0" fontId="24" fillId="2" borderId="18" xfId="0" applyNumberFormat="1" applyFont="1" applyFill="1" applyBorder="1" applyAlignment="1">
      <alignment horizontal="center" vertical="center" wrapText="1"/>
    </xf>
    <xf numFmtId="0" fontId="0" fillId="0" borderId="21" xfId="0" applyNumberFormat="1" applyBorder="1" applyAlignment="1">
      <alignment horizontal="center" vertical="center" wrapText="1"/>
    </xf>
    <xf numFmtId="165" fontId="38" fillId="0" borderId="0" xfId="0" applyNumberFormat="1" applyFont="1" applyBorder="1" applyAlignment="1">
      <alignment horizontal="center"/>
    </xf>
    <xf numFmtId="0" fontId="37" fillId="0" borderId="0" xfId="0" applyFont="1" applyBorder="1" applyAlignment="1">
      <alignment horizontal="center"/>
    </xf>
    <xf numFmtId="0" fontId="24" fillId="2" borderId="18"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24" fillId="2" borderId="17" xfId="0" applyNumberFormat="1" applyFont="1" applyFill="1" applyBorder="1" applyAlignment="1">
      <alignment horizontal="center" vertical="center"/>
    </xf>
    <xf numFmtId="0" fontId="20" fillId="0" borderId="18" xfId="0" applyNumberFormat="1" applyFont="1" applyBorder="1" applyAlignment="1">
      <alignment horizontal="center" vertical="center" wrapText="1"/>
    </xf>
    <xf numFmtId="0" fontId="20" fillId="0" borderId="17" xfId="0" applyNumberFormat="1" applyFont="1" applyBorder="1" applyAlignment="1">
      <alignment horizontal="center" vertical="center" wrapText="1"/>
    </xf>
    <xf numFmtId="166" fontId="4" fillId="0" borderId="0" xfId="8" applyNumberFormat="1" applyFont="1" applyAlignment="1">
      <alignment horizontal="center"/>
    </xf>
    <xf numFmtId="3" fontId="14" fillId="0" borderId="0" xfId="8" applyNumberFormat="1" applyFont="1" applyAlignment="1">
      <alignment horizontal="left"/>
    </xf>
    <xf numFmtId="166" fontId="14" fillId="0" borderId="0" xfId="8" applyNumberFormat="1" applyFont="1" applyAlignment="1">
      <alignment horizontal="center"/>
    </xf>
    <xf numFmtId="167" fontId="59" fillId="0" borderId="0" xfId="1" applyNumberFormat="1" applyFont="1" applyAlignment="1">
      <alignment horizontal="center" vertical="center"/>
    </xf>
    <xf numFmtId="0" fontId="7" fillId="0" borderId="2" xfId="8" applyNumberFormat="1" applyFont="1" applyFill="1" applyBorder="1" applyAlignment="1" applyProtection="1">
      <alignment horizontal="center"/>
    </xf>
    <xf numFmtId="167" fontId="7" fillId="0" borderId="0" xfId="1" applyNumberFormat="1" applyFont="1" applyFill="1" applyBorder="1" applyAlignment="1" applyProtection="1">
      <alignment horizontal="center"/>
    </xf>
    <xf numFmtId="166" fontId="7" fillId="4" borderId="0" xfId="0" applyNumberFormat="1" applyFont="1" applyFill="1" applyBorder="1" applyAlignment="1">
      <alignment vertical="top" wrapText="1"/>
    </xf>
    <xf numFmtId="0" fontId="0" fillId="0" borderId="0" xfId="0" applyAlignment="1">
      <alignment vertical="top" wrapText="1"/>
    </xf>
    <xf numFmtId="0" fontId="61" fillId="0" borderId="35" xfId="8" applyNumberFormat="1" applyFont="1" applyFill="1" applyBorder="1" applyAlignment="1" applyProtection="1"/>
    <xf numFmtId="0" fontId="61" fillId="0" borderId="71" xfId="8" applyNumberFormat="1" applyFont="1" applyFill="1" applyBorder="1" applyAlignment="1" applyProtection="1"/>
    <xf numFmtId="0" fontId="61" fillId="0" borderId="6" xfId="8" applyNumberFormat="1" applyFont="1" applyFill="1" applyBorder="1" applyAlignment="1" applyProtection="1"/>
    <xf numFmtId="0" fontId="61" fillId="0" borderId="2" xfId="8" applyNumberFormat="1" applyFont="1" applyFill="1" applyBorder="1" applyAlignment="1" applyProtection="1"/>
    <xf numFmtId="166" fontId="53" fillId="4" borderId="0" xfId="0" applyNumberFormat="1" applyFont="1" applyFill="1" applyBorder="1" applyAlignment="1">
      <alignment horizontal="center"/>
    </xf>
    <xf numFmtId="166" fontId="7" fillId="4" borderId="0" xfId="0" applyNumberFormat="1" applyFont="1" applyFill="1" applyBorder="1" applyAlignment="1">
      <alignment horizontal="left" wrapText="1"/>
    </xf>
    <xf numFmtId="0" fontId="7" fillId="4" borderId="0" xfId="0" applyFont="1" applyFill="1" applyBorder="1" applyAlignment="1">
      <alignment vertical="top" wrapText="1"/>
    </xf>
    <xf numFmtId="167" fontId="61" fillId="0" borderId="61" xfId="1" applyNumberFormat="1" applyFont="1" applyFill="1" applyBorder="1" applyAlignment="1">
      <alignment horizontal="center" vertical="top" wrapText="1"/>
    </xf>
    <xf numFmtId="167" fontId="61" fillId="0" borderId="3" xfId="1" applyNumberFormat="1" applyFont="1" applyFill="1" applyBorder="1" applyAlignment="1">
      <alignment horizontal="center" vertical="top" wrapText="1"/>
    </xf>
    <xf numFmtId="167" fontId="61" fillId="0" borderId="71" xfId="1" applyNumberFormat="1" applyFont="1" applyFill="1" applyBorder="1" applyAlignment="1">
      <alignment horizontal="center" vertical="top" wrapText="1"/>
    </xf>
    <xf numFmtId="167" fontId="61" fillId="0" borderId="2" xfId="1" applyNumberFormat="1" applyFont="1" applyFill="1" applyBorder="1" applyAlignment="1">
      <alignment horizontal="center" vertical="top" wrapText="1"/>
    </xf>
    <xf numFmtId="167" fontId="61" fillId="0" borderId="35" xfId="1" applyNumberFormat="1" applyFont="1" applyFill="1" applyBorder="1" applyAlignment="1">
      <alignment horizontal="center" vertical="top" wrapText="1"/>
    </xf>
    <xf numFmtId="167" fontId="61" fillId="0" borderId="6" xfId="1" applyNumberFormat="1" applyFont="1" applyFill="1" applyBorder="1" applyAlignment="1">
      <alignment horizontal="center" vertical="top" wrapText="1"/>
    </xf>
    <xf numFmtId="0" fontId="0" fillId="0" borderId="0" xfId="0" applyBorder="1" applyAlignment="1">
      <alignment wrapText="1"/>
    </xf>
    <xf numFmtId="0" fontId="62" fillId="0" borderId="18" xfId="8" applyFont="1" applyFill="1" applyBorder="1" applyAlignment="1">
      <alignment horizontal="left" vertical="center"/>
    </xf>
    <xf numFmtId="0" fontId="62" fillId="0" borderId="21" xfId="8" applyFont="1" applyFill="1" applyBorder="1" applyAlignment="1">
      <alignment horizontal="left" vertical="center"/>
    </xf>
    <xf numFmtId="167" fontId="22" fillId="0" borderId="0" xfId="1" applyNumberFormat="1" applyFont="1" applyAlignment="1">
      <alignment horizontal="center" vertical="center"/>
    </xf>
    <xf numFmtId="0" fontId="60" fillId="0" borderId="2" xfId="8" applyFont="1" applyBorder="1" applyAlignment="1">
      <alignment horizontal="center" vertical="center"/>
    </xf>
    <xf numFmtId="0" fontId="18" fillId="0" borderId="0" xfId="0" applyFont="1" applyBorder="1" applyAlignment="1">
      <alignment vertical="top" wrapText="1"/>
    </xf>
    <xf numFmtId="0" fontId="18" fillId="0" borderId="0" xfId="0" applyFont="1" applyBorder="1" applyAlignment="1">
      <alignment horizontal="center"/>
    </xf>
    <xf numFmtId="0" fontId="18" fillId="0" borderId="0" xfId="0" applyFont="1" applyBorder="1" applyAlignment="1">
      <alignment wrapText="1"/>
    </xf>
    <xf numFmtId="0" fontId="0" fillId="0" borderId="0" xfId="0" applyBorder="1"/>
    <xf numFmtId="0" fontId="7" fillId="0" borderId="0" xfId="0" applyFont="1" applyFill="1" applyBorder="1" applyAlignment="1">
      <alignment vertical="top" wrapText="1"/>
    </xf>
    <xf numFmtId="0" fontId="0" fillId="0" borderId="0" xfId="0" applyFill="1" applyBorder="1"/>
    <xf numFmtId="166" fontId="7" fillId="0" borderId="0" xfId="0" applyNumberFormat="1" applyFont="1" applyFill="1" applyBorder="1" applyAlignment="1">
      <alignment vertical="top" wrapText="1"/>
    </xf>
    <xf numFmtId="0" fontId="4" fillId="0" borderId="0" xfId="7" applyFont="1" applyAlignment="1">
      <alignment horizontal="center" vertical="top"/>
    </xf>
    <xf numFmtId="0" fontId="4" fillId="0" borderId="0" xfId="0" applyFont="1" applyBorder="1" applyAlignment="1">
      <alignment horizontal="left"/>
    </xf>
    <xf numFmtId="0" fontId="14" fillId="0" borderId="0" xfId="0" applyFont="1" applyBorder="1" applyAlignment="1">
      <alignment horizontal="left"/>
    </xf>
    <xf numFmtId="3" fontId="4" fillId="0" borderId="0" xfId="0" applyNumberFormat="1" applyFont="1" applyBorder="1" applyAlignment="1">
      <alignment horizontal="center"/>
    </xf>
    <xf numFmtId="0" fontId="14" fillId="0" borderId="0" xfId="0" applyFont="1" applyBorder="1" applyAlignment="1">
      <alignment horizontal="center"/>
    </xf>
    <xf numFmtId="0" fontId="19" fillId="0" borderId="0" xfId="0" applyFont="1" applyFill="1" applyBorder="1" applyAlignment="1">
      <alignment horizontal="center" vertical="top"/>
    </xf>
    <xf numFmtId="0" fontId="12" fillId="0" borderId="0" xfId="0" applyFont="1" applyFill="1" applyBorder="1" applyAlignment="1">
      <alignment vertical="top" wrapText="1"/>
    </xf>
    <xf numFmtId="37" fontId="4" fillId="0" borderId="83" xfId="0" applyNumberFormat="1" applyFont="1" applyBorder="1" applyAlignment="1"/>
    <xf numFmtId="5" fontId="14" fillId="0" borderId="17" xfId="9" applyNumberFormat="1" applyFont="1" applyBorder="1" applyAlignment="1">
      <alignment horizontal="right"/>
    </xf>
    <xf numFmtId="5" fontId="14" fillId="0" borderId="22" xfId="9" applyNumberFormat="1" applyFont="1" applyBorder="1" applyAlignment="1">
      <alignment horizontal="right"/>
    </xf>
    <xf numFmtId="0" fontId="14" fillId="0" borderId="1" xfId="9" applyFont="1" applyBorder="1" applyAlignment="1">
      <alignment horizontal="left" wrapText="1"/>
    </xf>
    <xf numFmtId="0" fontId="14" fillId="0" borderId="18" xfId="9" applyFont="1" applyBorder="1" applyAlignment="1">
      <alignment horizontal="left"/>
    </xf>
    <xf numFmtId="0" fontId="12" fillId="0" borderId="21" xfId="0" applyFont="1" applyBorder="1" applyAlignment="1">
      <alignment horizontal="left"/>
    </xf>
    <xf numFmtId="0" fontId="12" fillId="0" borderId="17" xfId="0" applyFont="1" applyBorder="1" applyAlignment="1">
      <alignment horizontal="left"/>
    </xf>
    <xf numFmtId="0" fontId="12" fillId="0" borderId="5" xfId="0" applyFont="1" applyBorder="1" applyAlignment="1">
      <alignment horizontal="left" wrapText="1"/>
    </xf>
    <xf numFmtId="0" fontId="12" fillId="0" borderId="4" xfId="0" applyFont="1" applyBorder="1" applyAlignment="1">
      <alignment horizontal="left" wrapText="1"/>
    </xf>
    <xf numFmtId="0" fontId="14" fillId="0" borderId="2" xfId="9" applyFont="1" applyBorder="1" applyAlignment="1">
      <alignment horizontal="left"/>
    </xf>
    <xf numFmtId="0" fontId="14" fillId="0" borderId="3" xfId="9" applyFont="1" applyBorder="1" applyAlignment="1">
      <alignment horizontal="left"/>
    </xf>
    <xf numFmtId="0" fontId="2" fillId="0" borderId="8" xfId="9" applyFont="1" applyBorder="1" applyAlignment="1">
      <alignment horizontal="left"/>
    </xf>
    <xf numFmtId="37" fontId="2" fillId="0" borderId="11" xfId="0" applyNumberFormat="1" applyFont="1" applyBorder="1" applyAlignment="1">
      <alignment horizontal="right"/>
    </xf>
    <xf numFmtId="0" fontId="2" fillId="0" borderId="5" xfId="9" applyFont="1" applyBorder="1" applyAlignment="1">
      <alignment horizontal="left"/>
    </xf>
    <xf numFmtId="37" fontId="2" fillId="0" borderId="20" xfId="0" applyNumberFormat="1" applyFont="1" applyBorder="1" applyAlignment="1">
      <alignment horizontal="right"/>
    </xf>
    <xf numFmtId="0" fontId="14" fillId="0" borderId="22" xfId="9" applyFont="1" applyBorder="1" applyAlignment="1">
      <alignment horizontal="left"/>
    </xf>
    <xf numFmtId="0" fontId="2" fillId="0" borderId="6" xfId="9" applyFont="1" applyBorder="1" applyAlignment="1">
      <alignment horizontal="left"/>
    </xf>
    <xf numFmtId="0" fontId="2" fillId="0" borderId="4" xfId="9" applyFont="1" applyBorder="1" applyAlignment="1">
      <alignment horizontal="left"/>
    </xf>
    <xf numFmtId="0" fontId="2" fillId="0" borderId="2" xfId="9" applyFont="1" applyBorder="1" applyAlignment="1">
      <alignment horizontal="left"/>
    </xf>
    <xf numFmtId="0" fontId="2" fillId="0" borderId="3" xfId="9" applyFont="1" applyBorder="1" applyAlignment="1">
      <alignment horizontal="left"/>
    </xf>
    <xf numFmtId="0" fontId="14" fillId="0" borderId="1" xfId="9" applyFont="1" applyBorder="1" applyAlignment="1">
      <alignment horizontal="left"/>
    </xf>
    <xf numFmtId="0" fontId="12" fillId="0" borderId="4" xfId="0" applyFont="1" applyBorder="1" applyAlignment="1">
      <alignment horizontal="left"/>
    </xf>
    <xf numFmtId="0" fontId="2" fillId="0" borderId="12" xfId="9" applyFont="1" applyBorder="1" applyAlignment="1">
      <alignment horizontal="left"/>
    </xf>
    <xf numFmtId="0" fontId="12" fillId="0" borderId="13" xfId="9" applyFont="1" applyBorder="1" applyAlignment="1">
      <alignment horizontal="left"/>
    </xf>
    <xf numFmtId="37" fontId="2" fillId="0" borderId="11" xfId="0" applyNumberFormat="1" applyFont="1" applyBorder="1" applyAlignment="1">
      <alignment horizontal="left"/>
    </xf>
    <xf numFmtId="0" fontId="2" fillId="0" borderId="13" xfId="9" applyFont="1" applyBorder="1" applyAlignment="1">
      <alignment horizontal="left"/>
    </xf>
    <xf numFmtId="0" fontId="12" fillId="0" borderId="21" xfId="9" applyFont="1" applyBorder="1" applyAlignment="1">
      <alignment horizontal="left"/>
    </xf>
    <xf numFmtId="0" fontId="2" fillId="0" borderId="77" xfId="9" applyFont="1" applyBorder="1" applyAlignment="1">
      <alignment horizontal="left"/>
    </xf>
    <xf numFmtId="0" fontId="2" fillId="0" borderId="0" xfId="9" applyFont="1" applyBorder="1" applyAlignment="1">
      <alignment horizontal="left"/>
    </xf>
    <xf numFmtId="37" fontId="2" fillId="0" borderId="7" xfId="0" applyNumberFormat="1" applyFont="1" applyBorder="1" applyAlignment="1">
      <alignment horizontal="center"/>
    </xf>
    <xf numFmtId="37" fontId="2" fillId="0" borderId="10" xfId="0" applyNumberFormat="1" applyFont="1" applyBorder="1" applyAlignment="1">
      <alignment horizontal="center"/>
    </xf>
    <xf numFmtId="37" fontId="2" fillId="0" borderId="12" xfId="0" applyNumberFormat="1" applyFont="1" applyBorder="1" applyAlignment="1">
      <alignment horizontal="center"/>
    </xf>
    <xf numFmtId="37" fontId="2" fillId="0" borderId="36" xfId="0" applyNumberFormat="1" applyFont="1" applyBorder="1" applyAlignment="1">
      <alignment horizontal="center"/>
    </xf>
    <xf numFmtId="37" fontId="2" fillId="0" borderId="0" xfId="0" applyNumberFormat="1" applyFont="1" applyBorder="1" applyAlignment="1">
      <alignment horizontal="center"/>
    </xf>
    <xf numFmtId="37" fontId="14" fillId="0" borderId="18" xfId="9" applyNumberFormat="1" applyFont="1" applyBorder="1" applyAlignment="1">
      <alignment horizontal="center"/>
    </xf>
    <xf numFmtId="37" fontId="14" fillId="0" borderId="21" xfId="9" applyNumberFormat="1" applyFont="1" applyBorder="1" applyAlignment="1">
      <alignment horizontal="center"/>
    </xf>
    <xf numFmtId="37" fontId="2" fillId="0" borderId="37" xfId="0" applyNumberFormat="1" applyFont="1" applyBorder="1" applyAlignment="1">
      <alignment horizontal="center"/>
    </xf>
    <xf numFmtId="37" fontId="2" fillId="0" borderId="6" xfId="0" applyNumberFormat="1" applyFont="1" applyBorder="1" applyAlignment="1">
      <alignment horizontal="center"/>
    </xf>
    <xf numFmtId="37" fontId="2" fillId="0" borderId="2" xfId="0" applyNumberFormat="1" applyFont="1" applyBorder="1" applyAlignment="1">
      <alignment horizontal="center"/>
    </xf>
    <xf numFmtId="37" fontId="4" fillId="0" borderId="76" xfId="0" applyNumberFormat="1" applyFont="1" applyBorder="1" applyAlignment="1"/>
    <xf numFmtId="0" fontId="14" fillId="0" borderId="6" xfId="0" applyNumberFormat="1" applyFont="1" applyBorder="1" applyAlignment="1">
      <alignment horizontal="left" indent="3"/>
    </xf>
    <xf numFmtId="0" fontId="2" fillId="0" borderId="74" xfId="0" applyNumberFormat="1" applyFont="1" applyBorder="1" applyAlignment="1">
      <alignment horizontal="left"/>
    </xf>
    <xf numFmtId="37" fontId="2" fillId="0" borderId="74" xfId="0" applyNumberFormat="1" applyFont="1" applyBorder="1" applyAlignment="1"/>
    <xf numFmtId="37" fontId="2" fillId="0" borderId="79" xfId="0" applyNumberFormat="1" applyFont="1" applyBorder="1" applyAlignment="1"/>
    <xf numFmtId="37" fontId="2" fillId="0" borderId="75" xfId="0" applyNumberFormat="1" applyFont="1" applyFill="1" applyBorder="1" applyAlignment="1"/>
    <xf numFmtId="37" fontId="2" fillId="0" borderId="79" xfId="0" applyNumberFormat="1" applyFont="1" applyFill="1" applyBorder="1" applyAlignment="1"/>
    <xf numFmtId="37" fontId="4" fillId="0" borderId="75" xfId="0" applyNumberFormat="1" applyFont="1" applyBorder="1" applyAlignment="1"/>
    <xf numFmtId="37" fontId="4" fillId="0" borderId="76" xfId="0" applyNumberFormat="1" applyFont="1" applyFill="1" applyBorder="1" applyAlignment="1"/>
    <xf numFmtId="5" fontId="20" fillId="0" borderId="56" xfId="3" applyNumberFormat="1" applyFont="1" applyBorder="1" applyAlignment="1">
      <alignment horizontal="right"/>
    </xf>
    <xf numFmtId="37" fontId="20" fillId="0" borderId="55" xfId="10" applyNumberFormat="1" applyFont="1" applyBorder="1" applyAlignment="1">
      <alignment horizontal="right"/>
    </xf>
    <xf numFmtId="0" fontId="20" fillId="0" borderId="54" xfId="10" applyFont="1" applyBorder="1" applyAlignment="1">
      <alignment horizontal="righ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753260</xdr:colOff>
      <xdr:row>2</xdr:row>
      <xdr:rowOff>1</xdr:rowOff>
    </xdr:from>
    <xdr:to>
      <xdr:col>11</xdr:col>
      <xdr:colOff>657225</xdr:colOff>
      <xdr:row>32</xdr:row>
      <xdr:rowOff>57150</xdr:rowOff>
    </xdr:to>
    <xdr:pic>
      <xdr:nvPicPr>
        <xdr:cNvPr id="3" name="Picture 2" descr="Office of Community Oriented Policing Services Organizational Chart Approved on July 22,2010"/>
        <xdr:cNvPicPr>
          <a:picLocks noChangeAspect="1"/>
        </xdr:cNvPicPr>
      </xdr:nvPicPr>
      <xdr:blipFill>
        <a:blip xmlns:r="http://schemas.openxmlformats.org/officeDocument/2006/relationships" r:embed="rId1" cstate="print"/>
        <a:stretch>
          <a:fillRect/>
        </a:stretch>
      </xdr:blipFill>
      <xdr:spPr>
        <a:xfrm>
          <a:off x="753260" y="447676"/>
          <a:ext cx="8285965" cy="6400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opLeftCell="A11" workbookViewId="0">
      <selection activeCell="P32" sqref="P32"/>
    </sheetView>
  </sheetViews>
  <sheetFormatPr defaultRowHeight="15"/>
  <cols>
    <col min="14" max="14" width="1.5546875" style="74" customWidth="1"/>
  </cols>
  <sheetData>
    <row r="1" spans="1:14" ht="20.25">
      <c r="A1" s="104" t="s">
        <v>183</v>
      </c>
      <c r="N1" s="74" t="s">
        <v>1</v>
      </c>
    </row>
    <row r="2" spans="1:14">
      <c r="N2" s="74" t="s">
        <v>1</v>
      </c>
    </row>
    <row r="3" spans="1:14">
      <c r="N3" s="74" t="s">
        <v>1</v>
      </c>
    </row>
    <row r="4" spans="1:14">
      <c r="N4" s="74" t="s">
        <v>1</v>
      </c>
    </row>
    <row r="5" spans="1:14" ht="15.75">
      <c r="B5" s="113"/>
      <c r="N5" s="74" t="s">
        <v>1</v>
      </c>
    </row>
    <row r="6" spans="1:14">
      <c r="N6" s="74" t="s">
        <v>1</v>
      </c>
    </row>
    <row r="7" spans="1:14">
      <c r="N7" s="74" t="s">
        <v>1</v>
      </c>
    </row>
    <row r="8" spans="1:14">
      <c r="N8" s="74" t="s">
        <v>1</v>
      </c>
    </row>
    <row r="9" spans="1:14">
      <c r="N9" s="74" t="s">
        <v>1</v>
      </c>
    </row>
    <row r="10" spans="1:14">
      <c r="N10" s="74" t="s">
        <v>1</v>
      </c>
    </row>
    <row r="11" spans="1:14">
      <c r="N11" s="74" t="s">
        <v>1</v>
      </c>
    </row>
    <row r="12" spans="1:14">
      <c r="N12" s="74" t="s">
        <v>1</v>
      </c>
    </row>
    <row r="13" spans="1:14">
      <c r="N13" s="74" t="s">
        <v>1</v>
      </c>
    </row>
    <row r="14" spans="1:14">
      <c r="N14" s="74" t="s">
        <v>1</v>
      </c>
    </row>
    <row r="15" spans="1:14">
      <c r="N15" s="74" t="s">
        <v>1</v>
      </c>
    </row>
    <row r="16" spans="1:14">
      <c r="N16" s="74" t="s">
        <v>1</v>
      </c>
    </row>
    <row r="17" spans="1:14">
      <c r="N17" s="74" t="s">
        <v>1</v>
      </c>
    </row>
    <row r="18" spans="1:14">
      <c r="N18" s="74" t="s">
        <v>1</v>
      </c>
    </row>
    <row r="19" spans="1:14">
      <c r="N19" s="74" t="s">
        <v>1</v>
      </c>
    </row>
    <row r="20" spans="1:14">
      <c r="N20" s="74" t="s">
        <v>1</v>
      </c>
    </row>
    <row r="21" spans="1:14">
      <c r="N21" s="74" t="s">
        <v>1</v>
      </c>
    </row>
    <row r="22" spans="1:14">
      <c r="N22" s="74" t="s">
        <v>1</v>
      </c>
    </row>
    <row r="23" spans="1:14">
      <c r="N23" s="74" t="s">
        <v>1</v>
      </c>
    </row>
    <row r="24" spans="1:14">
      <c r="N24" s="74" t="s">
        <v>1</v>
      </c>
    </row>
    <row r="25" spans="1:14">
      <c r="N25" s="74" t="s">
        <v>1</v>
      </c>
    </row>
    <row r="26" spans="1:14">
      <c r="N26" s="74" t="s">
        <v>1</v>
      </c>
    </row>
    <row r="27" spans="1:14">
      <c r="N27" s="74" t="s">
        <v>1</v>
      </c>
    </row>
    <row r="28" spans="1:14">
      <c r="N28" s="74" t="s">
        <v>1</v>
      </c>
    </row>
    <row r="29" spans="1:14">
      <c r="A29" s="444"/>
      <c r="B29" s="445"/>
      <c r="C29" s="445"/>
      <c r="D29" s="445"/>
      <c r="E29" s="445"/>
      <c r="F29" s="445"/>
      <c r="G29" s="445"/>
      <c r="H29" s="445"/>
      <c r="I29" s="445"/>
      <c r="J29" s="445"/>
      <c r="K29" s="445"/>
      <c r="L29" s="445"/>
      <c r="M29" s="445"/>
      <c r="N29" s="74" t="s">
        <v>15</v>
      </c>
    </row>
    <row r="31" spans="1:14" ht="21" customHeight="1">
      <c r="A31" s="709"/>
      <c r="B31" s="709"/>
      <c r="C31" s="709"/>
      <c r="D31" s="709"/>
      <c r="E31" s="709"/>
      <c r="F31" s="709"/>
      <c r="G31" s="709"/>
      <c r="H31" s="709"/>
      <c r="I31" s="709"/>
      <c r="J31" s="709"/>
      <c r="K31" s="53"/>
    </row>
    <row r="32" spans="1:14" ht="57.75" customHeight="1">
      <c r="A32" s="710"/>
      <c r="B32" s="564"/>
      <c r="C32" s="564"/>
      <c r="D32" s="564"/>
      <c r="E32" s="564"/>
      <c r="F32" s="564"/>
      <c r="G32" s="564"/>
      <c r="H32" s="564"/>
      <c r="I32" s="564"/>
      <c r="J32" s="564"/>
      <c r="K32" s="46"/>
    </row>
    <row r="256" spans="1:1" ht="15.75">
      <c r="A256" s="108" t="s">
        <v>166</v>
      </c>
    </row>
  </sheetData>
  <mergeCells count="3">
    <mergeCell ref="A31:J31"/>
    <mergeCell ref="A32:J32"/>
    <mergeCell ref="A29:M29"/>
  </mergeCells>
  <phoneticPr fontId="0" type="noConversion"/>
  <printOptions horizontalCentered="1"/>
  <pageMargins left="0.75" right="0.75" top="1" bottom="1" header="0.5" footer="0.5"/>
  <pageSetup scale="80"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5"/>
  <dimension ref="A1:R60"/>
  <sheetViews>
    <sheetView view="pageBreakPreview" zoomScaleSheetLayoutView="100" workbookViewId="0">
      <selection activeCell="B17" sqref="B17"/>
    </sheetView>
  </sheetViews>
  <sheetFormatPr defaultRowHeight="12.75"/>
  <cols>
    <col min="1" max="1" width="10.6640625" style="158" customWidth="1"/>
    <col min="2" max="2" width="38" style="158" customWidth="1"/>
    <col min="3" max="8" width="9.88671875" style="160" customWidth="1"/>
    <col min="9" max="16384" width="8.88671875" style="158"/>
  </cols>
  <sheetData>
    <row r="1" spans="1:10" ht="15.75">
      <c r="A1" s="672" t="s">
        <v>65</v>
      </c>
      <c r="B1" s="672"/>
      <c r="C1" s="672"/>
      <c r="D1" s="672"/>
      <c r="E1" s="672"/>
      <c r="F1" s="672"/>
      <c r="G1" s="672"/>
      <c r="H1" s="672"/>
      <c r="I1" s="157" t="s">
        <v>1</v>
      </c>
      <c r="J1" s="156"/>
    </row>
    <row r="2" spans="1:10" ht="15.75">
      <c r="A2" s="671"/>
      <c r="B2" s="671"/>
      <c r="C2" s="671"/>
      <c r="D2" s="671"/>
      <c r="E2" s="671"/>
      <c r="F2" s="671"/>
      <c r="G2" s="671"/>
      <c r="H2" s="671"/>
      <c r="I2" s="156"/>
      <c r="J2" s="156"/>
    </row>
    <row r="3" spans="1:10" ht="15.75">
      <c r="A3" s="673" t="s">
        <v>163</v>
      </c>
      <c r="B3" s="673"/>
      <c r="C3" s="673"/>
      <c r="D3" s="673"/>
      <c r="E3" s="673"/>
      <c r="F3" s="673"/>
      <c r="G3" s="673"/>
      <c r="H3" s="673"/>
      <c r="I3" s="157" t="s">
        <v>1</v>
      </c>
      <c r="J3" s="159"/>
    </row>
    <row r="4" spans="1:10" ht="15.75">
      <c r="A4" s="673" t="s">
        <v>182</v>
      </c>
      <c r="B4" s="673"/>
      <c r="C4" s="673"/>
      <c r="D4" s="673"/>
      <c r="E4" s="673"/>
      <c r="F4" s="673"/>
      <c r="G4" s="673"/>
      <c r="H4" s="673"/>
      <c r="I4" s="157" t="s">
        <v>1</v>
      </c>
      <c r="J4" s="159"/>
    </row>
    <row r="5" spans="1:10" ht="15.75">
      <c r="A5" s="671" t="s">
        <v>181</v>
      </c>
      <c r="B5" s="671"/>
      <c r="C5" s="671"/>
      <c r="D5" s="671"/>
      <c r="E5" s="671"/>
      <c r="F5" s="671"/>
      <c r="G5" s="671"/>
      <c r="H5" s="671"/>
      <c r="I5" s="157" t="s">
        <v>1</v>
      </c>
      <c r="J5" s="159"/>
    </row>
    <row r="6" spans="1:10" ht="15.75">
      <c r="A6" s="695"/>
      <c r="B6" s="695"/>
      <c r="C6" s="695"/>
      <c r="D6" s="695"/>
      <c r="E6" s="695"/>
      <c r="F6" s="695"/>
      <c r="G6" s="695"/>
      <c r="H6" s="695"/>
    </row>
    <row r="7" spans="1:10">
      <c r="A7" s="674"/>
      <c r="B7" s="674"/>
      <c r="C7" s="674"/>
      <c r="D7" s="674"/>
      <c r="E7" s="674"/>
      <c r="F7" s="674"/>
      <c r="G7" s="674"/>
      <c r="H7" s="674"/>
    </row>
    <row r="8" spans="1:10">
      <c r="A8" s="225" t="s">
        <v>66</v>
      </c>
      <c r="B8" s="224"/>
      <c r="C8" s="676"/>
      <c r="D8" s="676"/>
      <c r="E8" s="676"/>
      <c r="F8" s="676"/>
      <c r="G8" s="676"/>
      <c r="H8" s="676"/>
      <c r="I8" s="157" t="s">
        <v>1</v>
      </c>
    </row>
    <row r="9" spans="1:10">
      <c r="A9" s="225" t="s">
        <v>67</v>
      </c>
      <c r="B9" s="226" t="s">
        <v>136</v>
      </c>
      <c r="C9" s="676"/>
      <c r="D9" s="676"/>
      <c r="E9" s="676"/>
      <c r="F9" s="676"/>
      <c r="G9" s="676"/>
      <c r="H9" s="676"/>
      <c r="I9" s="157" t="s">
        <v>1</v>
      </c>
    </row>
    <row r="10" spans="1:10">
      <c r="A10" s="225" t="s">
        <v>68</v>
      </c>
      <c r="B10" s="226" t="s">
        <v>137</v>
      </c>
      <c r="C10" s="676"/>
      <c r="D10" s="676"/>
      <c r="E10" s="676"/>
      <c r="F10" s="676"/>
      <c r="G10" s="676"/>
      <c r="H10" s="676"/>
      <c r="I10" s="157" t="s">
        <v>1</v>
      </c>
    </row>
    <row r="11" spans="1:10">
      <c r="A11" s="696"/>
      <c r="B11" s="696"/>
      <c r="C11" s="696"/>
      <c r="D11" s="696"/>
      <c r="E11" s="696"/>
      <c r="F11" s="696"/>
      <c r="G11" s="696"/>
      <c r="H11" s="696"/>
    </row>
    <row r="12" spans="1:10" ht="12.75" customHeight="1">
      <c r="A12" s="679" t="s">
        <v>70</v>
      </c>
      <c r="B12" s="680"/>
      <c r="C12" s="690" t="s">
        <v>243</v>
      </c>
      <c r="D12" s="688" t="s">
        <v>238</v>
      </c>
      <c r="E12" s="688" t="s">
        <v>71</v>
      </c>
      <c r="F12" s="688" t="s">
        <v>72</v>
      </c>
      <c r="G12" s="688" t="s">
        <v>239</v>
      </c>
      <c r="H12" s="686" t="s">
        <v>244</v>
      </c>
      <c r="I12" s="157" t="s">
        <v>1</v>
      </c>
    </row>
    <row r="13" spans="1:10" ht="12.75" customHeight="1">
      <c r="A13" s="681"/>
      <c r="B13" s="682"/>
      <c r="C13" s="691"/>
      <c r="D13" s="689"/>
      <c r="E13" s="689"/>
      <c r="F13" s="689"/>
      <c r="G13" s="689"/>
      <c r="H13" s="687"/>
      <c r="I13" s="157" t="s">
        <v>1</v>
      </c>
    </row>
    <row r="14" spans="1:10">
      <c r="A14" s="693" t="s">
        <v>73</v>
      </c>
      <c r="B14" s="694"/>
      <c r="C14" s="254"/>
      <c r="D14" s="254"/>
      <c r="E14" s="254"/>
      <c r="F14" s="254"/>
      <c r="G14" s="254"/>
      <c r="H14" s="255"/>
      <c r="I14" s="157" t="s">
        <v>1</v>
      </c>
    </row>
    <row r="15" spans="1:10">
      <c r="A15" s="236" t="s">
        <v>74</v>
      </c>
      <c r="B15" s="228" t="s">
        <v>75</v>
      </c>
      <c r="C15" s="256"/>
      <c r="D15" s="256"/>
      <c r="E15" s="256"/>
      <c r="F15" s="256"/>
      <c r="G15" s="256"/>
      <c r="H15" s="257"/>
      <c r="I15" s="157" t="s">
        <v>1</v>
      </c>
    </row>
    <row r="16" spans="1:10">
      <c r="A16" s="237" t="s">
        <v>76</v>
      </c>
      <c r="B16" s="230" t="s">
        <v>138</v>
      </c>
      <c r="C16" s="258"/>
      <c r="D16" s="258"/>
      <c r="E16" s="258"/>
      <c r="F16" s="258"/>
      <c r="G16" s="258"/>
      <c r="H16" s="259"/>
      <c r="I16" s="157" t="s">
        <v>1</v>
      </c>
    </row>
    <row r="17" spans="1:9">
      <c r="A17" s="237" t="s">
        <v>76</v>
      </c>
      <c r="B17" s="230" t="s">
        <v>80</v>
      </c>
      <c r="C17" s="258"/>
      <c r="D17" s="258"/>
      <c r="E17" s="258"/>
      <c r="F17" s="258"/>
      <c r="G17" s="258"/>
      <c r="H17" s="259"/>
      <c r="I17" s="157" t="s">
        <v>1</v>
      </c>
    </row>
    <row r="18" spans="1:9">
      <c r="A18" s="237" t="s">
        <v>82</v>
      </c>
      <c r="B18" s="230" t="s">
        <v>81</v>
      </c>
      <c r="C18" s="258"/>
      <c r="D18" s="258"/>
      <c r="E18" s="258"/>
      <c r="F18" s="258"/>
      <c r="G18" s="258"/>
      <c r="H18" s="259"/>
      <c r="I18" s="157" t="s">
        <v>1</v>
      </c>
    </row>
    <row r="19" spans="1:9">
      <c r="A19" s="237" t="s">
        <v>82</v>
      </c>
      <c r="B19" s="230" t="s">
        <v>139</v>
      </c>
      <c r="C19" s="258"/>
      <c r="D19" s="258"/>
      <c r="E19" s="258"/>
      <c r="F19" s="258"/>
      <c r="G19" s="258"/>
      <c r="H19" s="259"/>
      <c r="I19" s="157" t="s">
        <v>1</v>
      </c>
    </row>
    <row r="20" spans="1:9">
      <c r="A20" s="693" t="s">
        <v>83</v>
      </c>
      <c r="B20" s="694"/>
      <c r="C20" s="254"/>
      <c r="D20" s="254"/>
      <c r="E20" s="254"/>
      <c r="F20" s="254"/>
      <c r="G20" s="254"/>
      <c r="H20" s="255"/>
      <c r="I20" s="157" t="s">
        <v>1</v>
      </c>
    </row>
    <row r="21" spans="1:9">
      <c r="A21" s="237" t="s">
        <v>84</v>
      </c>
      <c r="B21" s="230" t="s">
        <v>85</v>
      </c>
      <c r="C21" s="258"/>
      <c r="D21" s="258"/>
      <c r="E21" s="258"/>
      <c r="F21" s="258"/>
      <c r="G21" s="258"/>
      <c r="H21" s="259"/>
      <c r="I21" s="157" t="s">
        <v>1</v>
      </c>
    </row>
    <row r="22" spans="1:9">
      <c r="A22" s="237" t="s">
        <v>140</v>
      </c>
      <c r="B22" s="230" t="s">
        <v>86</v>
      </c>
      <c r="C22" s="258"/>
      <c r="D22" s="258"/>
      <c r="E22" s="258"/>
      <c r="F22" s="258"/>
      <c r="G22" s="258"/>
      <c r="H22" s="259"/>
      <c r="I22" s="157" t="s">
        <v>1</v>
      </c>
    </row>
    <row r="23" spans="1:9">
      <c r="A23" s="237" t="s">
        <v>141</v>
      </c>
      <c r="B23" s="230" t="s">
        <v>142</v>
      </c>
      <c r="C23" s="258"/>
      <c r="D23" s="258"/>
      <c r="E23" s="258"/>
      <c r="F23" s="258"/>
      <c r="G23" s="258"/>
      <c r="H23" s="259"/>
      <c r="I23" s="157" t="s">
        <v>1</v>
      </c>
    </row>
    <row r="24" spans="1:9">
      <c r="A24" s="229">
        <v>23.2</v>
      </c>
      <c r="B24" s="230" t="s">
        <v>143</v>
      </c>
      <c r="C24" s="258"/>
      <c r="D24" s="258"/>
      <c r="E24" s="258"/>
      <c r="F24" s="258"/>
      <c r="G24" s="258"/>
      <c r="H24" s="259"/>
      <c r="I24" s="157" t="s">
        <v>1</v>
      </c>
    </row>
    <row r="25" spans="1:9">
      <c r="A25" s="237" t="s">
        <v>89</v>
      </c>
      <c r="B25" s="230" t="s">
        <v>90</v>
      </c>
      <c r="C25" s="258"/>
      <c r="D25" s="258"/>
      <c r="E25" s="258"/>
      <c r="F25" s="258"/>
      <c r="G25" s="258"/>
      <c r="H25" s="259"/>
      <c r="I25" s="157" t="s">
        <v>1</v>
      </c>
    </row>
    <row r="26" spans="1:9">
      <c r="A26" s="237" t="s">
        <v>89</v>
      </c>
      <c r="B26" s="230" t="s">
        <v>91</v>
      </c>
      <c r="C26" s="258"/>
      <c r="D26" s="258"/>
      <c r="E26" s="258"/>
      <c r="F26" s="258"/>
      <c r="G26" s="258"/>
      <c r="H26" s="259"/>
      <c r="I26" s="157" t="s">
        <v>1</v>
      </c>
    </row>
    <row r="27" spans="1:9">
      <c r="A27" s="237" t="s">
        <v>89</v>
      </c>
      <c r="B27" s="230" t="s">
        <v>92</v>
      </c>
      <c r="C27" s="258"/>
      <c r="D27" s="258"/>
      <c r="E27" s="258"/>
      <c r="F27" s="258"/>
      <c r="G27" s="258"/>
      <c r="H27" s="259"/>
      <c r="I27" s="157" t="s">
        <v>1</v>
      </c>
    </row>
    <row r="28" spans="1:9">
      <c r="A28" s="237" t="s">
        <v>89</v>
      </c>
      <c r="B28" s="230" t="s">
        <v>144</v>
      </c>
      <c r="C28" s="258"/>
      <c r="D28" s="258"/>
      <c r="E28" s="258"/>
      <c r="F28" s="258"/>
      <c r="G28" s="258"/>
      <c r="H28" s="259"/>
      <c r="I28" s="157" t="s">
        <v>1</v>
      </c>
    </row>
    <row r="29" spans="1:9">
      <c r="A29" s="237" t="s">
        <v>89</v>
      </c>
      <c r="B29" s="230" t="s">
        <v>145</v>
      </c>
      <c r="C29" s="258"/>
      <c r="D29" s="258"/>
      <c r="E29" s="258"/>
      <c r="F29" s="258"/>
      <c r="G29" s="258"/>
      <c r="H29" s="259"/>
      <c r="I29" s="157" t="s">
        <v>1</v>
      </c>
    </row>
    <row r="30" spans="1:9">
      <c r="A30" s="237" t="s">
        <v>146</v>
      </c>
      <c r="B30" s="230" t="s">
        <v>147</v>
      </c>
      <c r="C30" s="258"/>
      <c r="D30" s="258"/>
      <c r="E30" s="258"/>
      <c r="F30" s="258"/>
      <c r="G30" s="258"/>
      <c r="H30" s="259"/>
      <c r="I30" s="157" t="s">
        <v>1</v>
      </c>
    </row>
    <row r="31" spans="1:9">
      <c r="A31" s="229">
        <v>25.3</v>
      </c>
      <c r="B31" s="230" t="s">
        <v>93</v>
      </c>
      <c r="C31" s="258"/>
      <c r="D31" s="258"/>
      <c r="E31" s="258"/>
      <c r="F31" s="258"/>
      <c r="G31" s="258"/>
      <c r="H31" s="259"/>
      <c r="I31" s="157" t="s">
        <v>1</v>
      </c>
    </row>
    <row r="32" spans="1:9">
      <c r="A32" s="237" t="s">
        <v>102</v>
      </c>
      <c r="B32" s="230" t="s">
        <v>148</v>
      </c>
      <c r="C32" s="258"/>
      <c r="D32" s="258"/>
      <c r="E32" s="258"/>
      <c r="F32" s="258"/>
      <c r="G32" s="258"/>
      <c r="H32" s="259"/>
      <c r="I32" s="157" t="s">
        <v>1</v>
      </c>
    </row>
    <row r="33" spans="1:9">
      <c r="A33" s="229">
        <v>25.3</v>
      </c>
      <c r="B33" s="230" t="s">
        <v>94</v>
      </c>
      <c r="C33" s="258"/>
      <c r="D33" s="258"/>
      <c r="E33" s="258"/>
      <c r="F33" s="258"/>
      <c r="G33" s="258"/>
      <c r="H33" s="259"/>
      <c r="I33" s="157" t="s">
        <v>1</v>
      </c>
    </row>
    <row r="34" spans="1:9">
      <c r="A34" s="229">
        <v>25.3</v>
      </c>
      <c r="B34" s="230" t="s">
        <v>95</v>
      </c>
      <c r="C34" s="258"/>
      <c r="D34" s="258"/>
      <c r="E34" s="258"/>
      <c r="F34" s="258"/>
      <c r="G34" s="258"/>
      <c r="H34" s="259"/>
      <c r="I34" s="157" t="s">
        <v>1</v>
      </c>
    </row>
    <row r="35" spans="1:9">
      <c r="A35" s="229">
        <v>25.3</v>
      </c>
      <c r="B35" s="230" t="s">
        <v>96</v>
      </c>
      <c r="C35" s="258"/>
      <c r="D35" s="258"/>
      <c r="E35" s="258"/>
      <c r="F35" s="258"/>
      <c r="G35" s="258"/>
      <c r="H35" s="259"/>
      <c r="I35" s="157" t="s">
        <v>1</v>
      </c>
    </row>
    <row r="36" spans="1:9">
      <c r="A36" s="229">
        <v>25.3</v>
      </c>
      <c r="B36" s="230" t="s">
        <v>97</v>
      </c>
      <c r="C36" s="258"/>
      <c r="D36" s="258"/>
      <c r="E36" s="258"/>
      <c r="F36" s="258"/>
      <c r="G36" s="258"/>
      <c r="H36" s="259"/>
      <c r="I36" s="157" t="s">
        <v>1</v>
      </c>
    </row>
    <row r="37" spans="1:9">
      <c r="A37" s="237" t="s">
        <v>102</v>
      </c>
      <c r="B37" s="230" t="s">
        <v>103</v>
      </c>
      <c r="C37" s="258"/>
      <c r="D37" s="258"/>
      <c r="E37" s="258"/>
      <c r="F37" s="258"/>
      <c r="G37" s="258"/>
      <c r="H37" s="259"/>
      <c r="I37" s="157" t="s">
        <v>1</v>
      </c>
    </row>
    <row r="38" spans="1:9">
      <c r="A38" s="229">
        <v>25.3</v>
      </c>
      <c r="B38" s="230" t="s">
        <v>149</v>
      </c>
      <c r="C38" s="258"/>
      <c r="D38" s="258"/>
      <c r="E38" s="258"/>
      <c r="F38" s="258"/>
      <c r="G38" s="258"/>
      <c r="H38" s="259"/>
      <c r="I38" s="157" t="s">
        <v>1</v>
      </c>
    </row>
    <row r="39" spans="1:9">
      <c r="A39" s="229">
        <v>25.6</v>
      </c>
      <c r="B39" s="230" t="s">
        <v>104</v>
      </c>
      <c r="C39" s="258"/>
      <c r="D39" s="258"/>
      <c r="E39" s="258"/>
      <c r="F39" s="258"/>
      <c r="G39" s="258"/>
      <c r="H39" s="259"/>
      <c r="I39" s="157" t="s">
        <v>1</v>
      </c>
    </row>
    <row r="40" spans="1:9">
      <c r="A40" s="369" t="s">
        <v>105</v>
      </c>
      <c r="B40" s="368" t="s">
        <v>106</v>
      </c>
      <c r="C40" s="263"/>
      <c r="D40" s="263"/>
      <c r="E40" s="263"/>
      <c r="F40" s="263"/>
      <c r="G40" s="263"/>
      <c r="H40" s="264"/>
      <c r="I40" s="157" t="s">
        <v>1</v>
      </c>
    </row>
    <row r="41" spans="1:9">
      <c r="A41" s="693" t="s">
        <v>111</v>
      </c>
      <c r="B41" s="694"/>
      <c r="C41" s="254"/>
      <c r="D41" s="254"/>
      <c r="E41" s="254"/>
      <c r="F41" s="254"/>
      <c r="G41" s="254"/>
      <c r="H41" s="255"/>
      <c r="I41" s="157" t="s">
        <v>1</v>
      </c>
    </row>
    <row r="42" spans="1:9">
      <c r="A42" s="237" t="s">
        <v>112</v>
      </c>
      <c r="B42" s="230" t="s">
        <v>150</v>
      </c>
      <c r="C42" s="258"/>
      <c r="D42" s="258"/>
      <c r="E42" s="258"/>
      <c r="F42" s="258"/>
      <c r="G42" s="258"/>
      <c r="H42" s="259"/>
      <c r="I42" s="157" t="s">
        <v>1</v>
      </c>
    </row>
    <row r="43" spans="1:9">
      <c r="A43" s="233" t="s">
        <v>112</v>
      </c>
      <c r="B43" s="232" t="s">
        <v>117</v>
      </c>
      <c r="C43" s="258"/>
      <c r="D43" s="258"/>
      <c r="E43" s="258"/>
      <c r="F43" s="258"/>
      <c r="G43" s="258"/>
      <c r="H43" s="259"/>
      <c r="I43" s="157" t="s">
        <v>1</v>
      </c>
    </row>
    <row r="44" spans="1:9">
      <c r="A44" s="233" t="s">
        <v>112</v>
      </c>
      <c r="B44" s="232" t="s">
        <v>118</v>
      </c>
      <c r="C44" s="258"/>
      <c r="D44" s="258"/>
      <c r="E44" s="258"/>
      <c r="F44" s="258"/>
      <c r="G44" s="258"/>
      <c r="H44" s="259"/>
      <c r="I44" s="157" t="s">
        <v>1</v>
      </c>
    </row>
    <row r="45" spans="1:9">
      <c r="A45" s="233" t="s">
        <v>112</v>
      </c>
      <c r="B45" s="232" t="s">
        <v>119</v>
      </c>
      <c r="C45" s="258"/>
      <c r="D45" s="258"/>
      <c r="E45" s="258"/>
      <c r="F45" s="258"/>
      <c r="G45" s="258"/>
      <c r="H45" s="259"/>
      <c r="I45" s="157" t="s">
        <v>1</v>
      </c>
    </row>
    <row r="46" spans="1:9">
      <c r="A46" s="233" t="s">
        <v>112</v>
      </c>
      <c r="B46" s="232" t="s">
        <v>120</v>
      </c>
      <c r="C46" s="258"/>
      <c r="D46" s="258"/>
      <c r="E46" s="258"/>
      <c r="F46" s="258"/>
      <c r="G46" s="258"/>
      <c r="H46" s="259"/>
      <c r="I46" s="157" t="s">
        <v>1</v>
      </c>
    </row>
    <row r="47" spans="1:9">
      <c r="A47" s="233" t="s">
        <v>112</v>
      </c>
      <c r="B47" s="232" t="s">
        <v>121</v>
      </c>
      <c r="C47" s="258"/>
      <c r="D47" s="258"/>
      <c r="E47" s="258"/>
      <c r="F47" s="258"/>
      <c r="G47" s="258"/>
      <c r="H47" s="259"/>
      <c r="I47" s="157" t="s">
        <v>1</v>
      </c>
    </row>
    <row r="48" spans="1:9">
      <c r="A48" s="237" t="s">
        <v>112</v>
      </c>
      <c r="B48" s="230" t="s">
        <v>151</v>
      </c>
      <c r="C48" s="258"/>
      <c r="D48" s="258"/>
      <c r="E48" s="258"/>
      <c r="F48" s="258"/>
      <c r="G48" s="258"/>
      <c r="H48" s="259"/>
      <c r="I48" s="157" t="s">
        <v>1</v>
      </c>
    </row>
    <row r="49" spans="1:18">
      <c r="A49" s="237" t="s">
        <v>152</v>
      </c>
      <c r="B49" s="230" t="s">
        <v>153</v>
      </c>
      <c r="C49" s="258"/>
      <c r="D49" s="258"/>
      <c r="E49" s="260"/>
      <c r="F49" s="260"/>
      <c r="G49" s="258"/>
      <c r="H49" s="259"/>
      <c r="I49" s="157" t="s">
        <v>1</v>
      </c>
    </row>
    <row r="50" spans="1:18">
      <c r="A50" s="693" t="s">
        <v>124</v>
      </c>
      <c r="B50" s="694"/>
      <c r="C50" s="254"/>
      <c r="D50" s="254"/>
      <c r="E50" s="254"/>
      <c r="F50" s="254"/>
      <c r="G50" s="254"/>
      <c r="H50" s="255"/>
      <c r="I50" s="157" t="s">
        <v>1</v>
      </c>
    </row>
    <row r="51" spans="1:18">
      <c r="A51" s="238" t="s">
        <v>125</v>
      </c>
      <c r="B51" s="234" t="s">
        <v>154</v>
      </c>
      <c r="C51" s="260"/>
      <c r="D51" s="260"/>
      <c r="E51" s="260"/>
      <c r="F51" s="260"/>
      <c r="G51" s="260"/>
      <c r="H51" s="262"/>
      <c r="I51" s="157" t="s">
        <v>1</v>
      </c>
    </row>
    <row r="52" spans="1:18">
      <c r="A52" s="239" t="s">
        <v>125</v>
      </c>
      <c r="B52" s="240" t="s">
        <v>131</v>
      </c>
      <c r="C52" s="263"/>
      <c r="D52" s="263"/>
      <c r="E52" s="263"/>
      <c r="F52" s="263"/>
      <c r="G52" s="263"/>
      <c r="H52" s="264"/>
      <c r="I52" s="157" t="s">
        <v>1</v>
      </c>
    </row>
    <row r="53" spans="1:18">
      <c r="A53" s="235"/>
      <c r="B53" s="227" t="s">
        <v>132</v>
      </c>
      <c r="C53" s="254"/>
      <c r="D53" s="254"/>
      <c r="E53" s="254"/>
      <c r="F53" s="254"/>
      <c r="G53" s="254"/>
      <c r="H53" s="255"/>
      <c r="I53" s="161" t="s">
        <v>15</v>
      </c>
    </row>
    <row r="55" spans="1:18" s="167" customFormat="1" ht="15.75">
      <c r="A55" s="683" t="s">
        <v>198</v>
      </c>
      <c r="B55" s="556"/>
      <c r="C55" s="556"/>
      <c r="D55" s="556"/>
      <c r="E55" s="556"/>
      <c r="F55" s="556"/>
      <c r="G55" s="556"/>
      <c r="H55" s="556"/>
      <c r="I55" s="162"/>
      <c r="J55" s="162"/>
      <c r="K55" s="162"/>
      <c r="L55" s="162"/>
      <c r="M55" s="162"/>
      <c r="N55" s="162"/>
      <c r="O55" s="162"/>
      <c r="P55" s="162"/>
      <c r="Q55" s="162"/>
      <c r="R55" s="162"/>
    </row>
    <row r="56" spans="1:18" s="167" customFormat="1" ht="15">
      <c r="A56" s="684" t="s">
        <v>133</v>
      </c>
      <c r="B56" s="692"/>
      <c r="C56" s="692"/>
      <c r="D56" s="692"/>
      <c r="E56" s="692"/>
      <c r="F56" s="692"/>
      <c r="G56" s="692"/>
      <c r="H56" s="692"/>
      <c r="I56" s="168"/>
      <c r="J56" s="168"/>
      <c r="K56" s="168"/>
      <c r="L56" s="168"/>
      <c r="M56" s="168"/>
      <c r="N56" s="168"/>
      <c r="O56" s="168"/>
      <c r="P56" s="168"/>
      <c r="Q56" s="168"/>
      <c r="R56" s="168"/>
    </row>
    <row r="57" spans="1:18" s="167" customFormat="1" ht="13.5">
      <c r="A57" s="169"/>
      <c r="B57" s="170"/>
      <c r="C57" s="170"/>
      <c r="D57" s="170"/>
      <c r="E57" s="170"/>
      <c r="F57" s="170"/>
      <c r="G57" s="170"/>
      <c r="H57" s="170"/>
      <c r="I57" s="170"/>
      <c r="J57" s="170"/>
      <c r="K57" s="170"/>
      <c r="L57" s="170"/>
      <c r="M57" s="170"/>
      <c r="N57" s="170"/>
      <c r="O57" s="170"/>
      <c r="P57" s="170"/>
      <c r="Q57" s="170"/>
      <c r="R57" s="170"/>
    </row>
    <row r="58" spans="1:18" s="167" customFormat="1" ht="30.75" customHeight="1">
      <c r="A58" s="685" t="s">
        <v>134</v>
      </c>
      <c r="B58" s="692"/>
      <c r="C58" s="692"/>
      <c r="D58" s="692"/>
      <c r="E58" s="692"/>
      <c r="F58" s="692"/>
      <c r="G58" s="692"/>
      <c r="H58" s="692"/>
      <c r="I58" s="168"/>
      <c r="J58" s="168"/>
      <c r="K58" s="168"/>
      <c r="L58" s="168"/>
      <c r="M58" s="168"/>
      <c r="N58" s="168"/>
      <c r="O58" s="168"/>
      <c r="P58" s="168"/>
      <c r="Q58" s="168"/>
      <c r="R58" s="168"/>
    </row>
    <row r="59" spans="1:18" s="167" customFormat="1">
      <c r="A59" s="171"/>
      <c r="B59" s="172"/>
      <c r="C59" s="172"/>
      <c r="D59" s="172"/>
      <c r="E59" s="172"/>
      <c r="F59" s="172"/>
      <c r="G59" s="172"/>
      <c r="H59" s="172"/>
      <c r="I59" s="172"/>
      <c r="J59" s="172"/>
      <c r="K59" s="172"/>
      <c r="L59" s="172"/>
      <c r="M59" s="172"/>
      <c r="N59" s="172"/>
      <c r="O59" s="172"/>
      <c r="P59" s="172"/>
      <c r="Q59" s="172"/>
      <c r="R59" s="172"/>
    </row>
    <row r="60" spans="1:18" s="167" customFormat="1" ht="26.25" customHeight="1">
      <c r="A60" s="677" t="s">
        <v>135</v>
      </c>
      <c r="B60" s="692"/>
      <c r="C60" s="692"/>
      <c r="D60" s="692"/>
      <c r="E60" s="692"/>
      <c r="F60" s="692"/>
      <c r="G60" s="692"/>
      <c r="H60" s="692"/>
      <c r="I60" s="173"/>
      <c r="J60" s="173"/>
      <c r="K60" s="173"/>
      <c r="L60" s="173"/>
      <c r="M60" s="173"/>
      <c r="N60" s="173"/>
      <c r="O60" s="173"/>
      <c r="P60" s="173"/>
      <c r="Q60" s="173"/>
      <c r="R60" s="173"/>
    </row>
  </sheetData>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56:H56"/>
    <mergeCell ref="A58:H58"/>
    <mergeCell ref="A60:H60"/>
    <mergeCell ref="A12:B13"/>
    <mergeCell ref="A55:H55"/>
    <mergeCell ref="A20:B20"/>
    <mergeCell ref="A14:B14"/>
    <mergeCell ref="A41:B41"/>
    <mergeCell ref="A50:B50"/>
    <mergeCell ref="D12:D13"/>
    <mergeCell ref="C12:C13"/>
    <mergeCell ref="E12:E13"/>
  </mergeCells>
  <phoneticPr fontId="36"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1.xml><?xml version="1.0" encoding="utf-8"?>
<worksheet xmlns="http://schemas.openxmlformats.org/spreadsheetml/2006/main" xmlns:r="http://schemas.openxmlformats.org/officeDocument/2006/relationships">
  <sheetPr codeName="Sheet7"/>
  <dimension ref="A1:R61"/>
  <sheetViews>
    <sheetView view="pageBreakPreview" zoomScale="95" zoomScaleSheetLayoutView="95" workbookViewId="0">
      <selection activeCell="B17" sqref="B17"/>
    </sheetView>
  </sheetViews>
  <sheetFormatPr defaultRowHeight="12.75"/>
  <cols>
    <col min="1" max="1" width="10.6640625" style="158" customWidth="1"/>
    <col min="2" max="2" width="38.5546875" style="158" customWidth="1"/>
    <col min="3" max="10" width="9.88671875" style="160" customWidth="1"/>
    <col min="11" max="16384" width="8.88671875" style="158"/>
  </cols>
  <sheetData>
    <row r="1" spans="1:11" ht="15.75">
      <c r="A1" s="672" t="s">
        <v>65</v>
      </c>
      <c r="B1" s="672"/>
      <c r="C1" s="672"/>
      <c r="D1" s="672"/>
      <c r="E1" s="672"/>
      <c r="F1" s="672"/>
      <c r="G1" s="672"/>
      <c r="H1" s="672"/>
      <c r="I1" s="672"/>
      <c r="J1" s="672"/>
      <c r="K1" s="157" t="s">
        <v>1</v>
      </c>
    </row>
    <row r="2" spans="1:11" ht="15.75">
      <c r="A2" s="671"/>
      <c r="B2" s="671"/>
      <c r="C2" s="671"/>
      <c r="D2" s="671"/>
      <c r="E2" s="671"/>
      <c r="F2" s="671"/>
      <c r="G2" s="671"/>
      <c r="H2" s="671"/>
      <c r="I2" s="671"/>
      <c r="J2" s="671"/>
    </row>
    <row r="3" spans="1:11" ht="15.75">
      <c r="A3" s="673" t="s">
        <v>163</v>
      </c>
      <c r="B3" s="673"/>
      <c r="C3" s="673"/>
      <c r="D3" s="673"/>
      <c r="E3" s="673"/>
      <c r="F3" s="673"/>
      <c r="G3" s="673"/>
      <c r="H3" s="673"/>
      <c r="I3" s="673"/>
      <c r="J3" s="673"/>
      <c r="K3" s="157" t="s">
        <v>1</v>
      </c>
    </row>
    <row r="4" spans="1:11" ht="15.75">
      <c r="A4" s="673" t="s">
        <v>182</v>
      </c>
      <c r="B4" s="673"/>
      <c r="C4" s="673"/>
      <c r="D4" s="673"/>
      <c r="E4" s="673"/>
      <c r="F4" s="673"/>
      <c r="G4" s="673"/>
      <c r="H4" s="673"/>
      <c r="I4" s="673"/>
      <c r="J4" s="673"/>
      <c r="K4" s="157" t="s">
        <v>1</v>
      </c>
    </row>
    <row r="5" spans="1:11" ht="15.75">
      <c r="A5" s="671" t="s">
        <v>181</v>
      </c>
      <c r="B5" s="671"/>
      <c r="C5" s="671"/>
      <c r="D5" s="671"/>
      <c r="E5" s="671"/>
      <c r="F5" s="671"/>
      <c r="G5" s="671"/>
      <c r="H5" s="671"/>
      <c r="I5" s="671"/>
      <c r="J5" s="671"/>
      <c r="K5" s="157" t="s">
        <v>1</v>
      </c>
    </row>
    <row r="6" spans="1:11" ht="15.75">
      <c r="A6" s="671"/>
      <c r="B6" s="671"/>
      <c r="C6" s="671"/>
      <c r="D6" s="671"/>
      <c r="E6" s="671"/>
      <c r="F6" s="671"/>
      <c r="G6" s="671"/>
      <c r="H6" s="671"/>
      <c r="I6" s="671"/>
      <c r="J6" s="671"/>
    </row>
    <row r="7" spans="1:11">
      <c r="A7" s="674"/>
      <c r="B7" s="674"/>
      <c r="C7" s="674"/>
      <c r="D7" s="674"/>
      <c r="E7" s="674"/>
      <c r="F7" s="674"/>
      <c r="G7" s="674"/>
      <c r="H7" s="674"/>
      <c r="I7" s="674"/>
      <c r="J7" s="674"/>
    </row>
    <row r="8" spans="1:11">
      <c r="A8" s="225" t="s">
        <v>66</v>
      </c>
      <c r="B8" s="224"/>
      <c r="C8" s="676"/>
      <c r="D8" s="676"/>
      <c r="E8" s="676"/>
      <c r="F8" s="676"/>
      <c r="G8" s="676"/>
      <c r="H8" s="676"/>
      <c r="I8" s="676"/>
      <c r="J8" s="676"/>
      <c r="K8" s="157" t="s">
        <v>1</v>
      </c>
    </row>
    <row r="9" spans="1:11">
      <c r="A9" s="225" t="s">
        <v>67</v>
      </c>
      <c r="B9" s="226" t="s">
        <v>136</v>
      </c>
      <c r="C9" s="676"/>
      <c r="D9" s="676"/>
      <c r="E9" s="676"/>
      <c r="F9" s="676"/>
      <c r="G9" s="676"/>
      <c r="H9" s="676"/>
      <c r="I9" s="676"/>
      <c r="J9" s="676"/>
      <c r="K9" s="157" t="s">
        <v>1</v>
      </c>
    </row>
    <row r="10" spans="1:11">
      <c r="A10" s="225" t="s">
        <v>68</v>
      </c>
      <c r="B10" s="226" t="s">
        <v>159</v>
      </c>
      <c r="C10" s="676"/>
      <c r="D10" s="676"/>
      <c r="E10" s="676"/>
      <c r="F10" s="676"/>
      <c r="G10" s="676"/>
      <c r="H10" s="676"/>
      <c r="I10" s="676"/>
      <c r="J10" s="676"/>
      <c r="K10" s="157" t="s">
        <v>1</v>
      </c>
    </row>
    <row r="11" spans="1:11">
      <c r="A11" s="696"/>
      <c r="B11" s="696"/>
      <c r="C11" s="696"/>
      <c r="D11" s="696"/>
      <c r="E11" s="696"/>
      <c r="F11" s="696"/>
      <c r="G11" s="696"/>
      <c r="H11" s="696"/>
      <c r="I11" s="696"/>
      <c r="J11" s="696"/>
    </row>
    <row r="12" spans="1:11" ht="12.75" customHeight="1">
      <c r="A12" s="679" t="s">
        <v>70</v>
      </c>
      <c r="B12" s="680"/>
      <c r="C12" s="690" t="s">
        <v>241</v>
      </c>
      <c r="D12" s="688" t="s">
        <v>238</v>
      </c>
      <c r="E12" s="688" t="s">
        <v>71</v>
      </c>
      <c r="F12" s="688" t="s">
        <v>72</v>
      </c>
      <c r="G12" s="688" t="s">
        <v>239</v>
      </c>
      <c r="H12" s="688" t="s">
        <v>240</v>
      </c>
      <c r="I12" s="688" t="s">
        <v>71</v>
      </c>
      <c r="J12" s="686" t="s">
        <v>242</v>
      </c>
      <c r="K12" s="157" t="s">
        <v>1</v>
      </c>
    </row>
    <row r="13" spans="1:11" ht="12.75" customHeight="1">
      <c r="A13" s="681"/>
      <c r="B13" s="682"/>
      <c r="C13" s="691"/>
      <c r="D13" s="689"/>
      <c r="E13" s="689"/>
      <c r="F13" s="689"/>
      <c r="G13" s="689"/>
      <c r="H13" s="689"/>
      <c r="I13" s="689"/>
      <c r="J13" s="687"/>
      <c r="K13" s="157" t="s">
        <v>1</v>
      </c>
    </row>
    <row r="14" spans="1:11">
      <c r="A14" s="235" t="s">
        <v>73</v>
      </c>
      <c r="B14" s="227"/>
      <c r="C14" s="254"/>
      <c r="D14" s="254"/>
      <c r="E14" s="254"/>
      <c r="F14" s="254"/>
      <c r="G14" s="254"/>
      <c r="H14" s="254"/>
      <c r="I14" s="254"/>
      <c r="J14" s="255"/>
      <c r="K14" s="157" t="s">
        <v>1</v>
      </c>
    </row>
    <row r="15" spans="1:11">
      <c r="A15" s="236" t="s">
        <v>74</v>
      </c>
      <c r="B15" s="228" t="s">
        <v>75</v>
      </c>
      <c r="C15" s="256"/>
      <c r="D15" s="256"/>
      <c r="E15" s="256"/>
      <c r="F15" s="256"/>
      <c r="G15" s="256"/>
      <c r="H15" s="256"/>
      <c r="I15" s="256"/>
      <c r="J15" s="257"/>
      <c r="K15" s="157" t="s">
        <v>1</v>
      </c>
    </row>
    <row r="16" spans="1:11">
      <c r="A16" s="237" t="s">
        <v>76</v>
      </c>
      <c r="B16" s="230" t="s">
        <v>138</v>
      </c>
      <c r="C16" s="258"/>
      <c r="D16" s="258"/>
      <c r="E16" s="258"/>
      <c r="F16" s="258"/>
      <c r="G16" s="258"/>
      <c r="H16" s="258"/>
      <c r="I16" s="258"/>
      <c r="J16" s="259"/>
      <c r="K16" s="157" t="s">
        <v>1</v>
      </c>
    </row>
    <row r="17" spans="1:11">
      <c r="A17" s="237" t="s">
        <v>76</v>
      </c>
      <c r="B17" s="230" t="s">
        <v>80</v>
      </c>
      <c r="C17" s="258"/>
      <c r="D17" s="258"/>
      <c r="E17" s="258"/>
      <c r="F17" s="258"/>
      <c r="G17" s="258"/>
      <c r="H17" s="258"/>
      <c r="I17" s="258"/>
      <c r="J17" s="259"/>
      <c r="K17" s="157" t="s">
        <v>1</v>
      </c>
    </row>
    <row r="18" spans="1:11">
      <c r="A18" s="237" t="s">
        <v>82</v>
      </c>
      <c r="B18" s="230" t="s">
        <v>81</v>
      </c>
      <c r="C18" s="258"/>
      <c r="D18" s="258"/>
      <c r="E18" s="258"/>
      <c r="F18" s="258"/>
      <c r="G18" s="258"/>
      <c r="H18" s="258"/>
      <c r="I18" s="258"/>
      <c r="J18" s="259"/>
      <c r="K18" s="157" t="s">
        <v>1</v>
      </c>
    </row>
    <row r="19" spans="1:11">
      <c r="A19" s="237" t="s">
        <v>82</v>
      </c>
      <c r="B19" s="230" t="s">
        <v>139</v>
      </c>
      <c r="C19" s="258"/>
      <c r="D19" s="258"/>
      <c r="E19" s="258"/>
      <c r="F19" s="258"/>
      <c r="G19" s="258"/>
      <c r="H19" s="258"/>
      <c r="I19" s="258"/>
      <c r="J19" s="259"/>
      <c r="K19" s="157" t="s">
        <v>1</v>
      </c>
    </row>
    <row r="20" spans="1:11">
      <c r="A20" s="235" t="s">
        <v>83</v>
      </c>
      <c r="B20" s="227"/>
      <c r="C20" s="254"/>
      <c r="D20" s="254"/>
      <c r="E20" s="254"/>
      <c r="F20" s="254"/>
      <c r="G20" s="254"/>
      <c r="H20" s="254"/>
      <c r="I20" s="254"/>
      <c r="J20" s="255"/>
      <c r="K20" s="157" t="s">
        <v>1</v>
      </c>
    </row>
    <row r="21" spans="1:11">
      <c r="A21" s="237" t="s">
        <v>84</v>
      </c>
      <c r="B21" s="230" t="s">
        <v>85</v>
      </c>
      <c r="C21" s="258"/>
      <c r="D21" s="258"/>
      <c r="E21" s="258"/>
      <c r="F21" s="258"/>
      <c r="G21" s="258"/>
      <c r="H21" s="258"/>
      <c r="I21" s="258"/>
      <c r="J21" s="259"/>
      <c r="K21" s="157" t="s">
        <v>1</v>
      </c>
    </row>
    <row r="22" spans="1:11">
      <c r="A22" s="237" t="s">
        <v>140</v>
      </c>
      <c r="B22" s="230" t="s">
        <v>86</v>
      </c>
      <c r="C22" s="258"/>
      <c r="D22" s="258"/>
      <c r="E22" s="258"/>
      <c r="F22" s="258"/>
      <c r="G22" s="258"/>
      <c r="H22" s="258"/>
      <c r="I22" s="258"/>
      <c r="J22" s="259"/>
      <c r="K22" s="157" t="s">
        <v>1</v>
      </c>
    </row>
    <row r="23" spans="1:11">
      <c r="A23" s="237" t="s">
        <v>141</v>
      </c>
      <c r="B23" s="230" t="s">
        <v>142</v>
      </c>
      <c r="C23" s="258"/>
      <c r="D23" s="258"/>
      <c r="E23" s="258"/>
      <c r="F23" s="258"/>
      <c r="G23" s="258"/>
      <c r="H23" s="258"/>
      <c r="I23" s="258"/>
      <c r="J23" s="259"/>
      <c r="K23" s="157" t="s">
        <v>1</v>
      </c>
    </row>
    <row r="24" spans="1:11">
      <c r="A24" s="229">
        <v>23.2</v>
      </c>
      <c r="B24" s="230" t="s">
        <v>143</v>
      </c>
      <c r="C24" s="258"/>
      <c r="D24" s="258"/>
      <c r="E24" s="258"/>
      <c r="F24" s="258"/>
      <c r="G24" s="258"/>
      <c r="H24" s="258"/>
      <c r="I24" s="258"/>
      <c r="J24" s="259"/>
      <c r="K24" s="157" t="s">
        <v>1</v>
      </c>
    </row>
    <row r="25" spans="1:11">
      <c r="A25" s="237" t="s">
        <v>89</v>
      </c>
      <c r="B25" s="230" t="s">
        <v>90</v>
      </c>
      <c r="C25" s="258"/>
      <c r="D25" s="258"/>
      <c r="E25" s="258"/>
      <c r="F25" s="258"/>
      <c r="G25" s="258"/>
      <c r="H25" s="258"/>
      <c r="I25" s="258"/>
      <c r="J25" s="259"/>
      <c r="K25" s="157" t="s">
        <v>1</v>
      </c>
    </row>
    <row r="26" spans="1:11">
      <c r="A26" s="237" t="s">
        <v>89</v>
      </c>
      <c r="B26" s="230" t="s">
        <v>91</v>
      </c>
      <c r="C26" s="258"/>
      <c r="D26" s="258"/>
      <c r="E26" s="258"/>
      <c r="F26" s="258"/>
      <c r="G26" s="258"/>
      <c r="H26" s="258"/>
      <c r="I26" s="258"/>
      <c r="J26" s="259"/>
      <c r="K26" s="157" t="s">
        <v>1</v>
      </c>
    </row>
    <row r="27" spans="1:11">
      <c r="A27" s="237" t="s">
        <v>89</v>
      </c>
      <c r="B27" s="230" t="s">
        <v>92</v>
      </c>
      <c r="C27" s="258"/>
      <c r="D27" s="258"/>
      <c r="E27" s="258"/>
      <c r="F27" s="258"/>
      <c r="G27" s="258"/>
      <c r="H27" s="258"/>
      <c r="I27" s="258"/>
      <c r="J27" s="259"/>
      <c r="K27" s="157" t="s">
        <v>1</v>
      </c>
    </row>
    <row r="28" spans="1:11">
      <c r="A28" s="237" t="s">
        <v>89</v>
      </c>
      <c r="B28" s="230" t="s">
        <v>144</v>
      </c>
      <c r="C28" s="258"/>
      <c r="D28" s="258"/>
      <c r="E28" s="258"/>
      <c r="F28" s="258"/>
      <c r="G28" s="258"/>
      <c r="H28" s="258"/>
      <c r="I28" s="261"/>
      <c r="J28" s="259"/>
      <c r="K28" s="157" t="s">
        <v>1</v>
      </c>
    </row>
    <row r="29" spans="1:11">
      <c r="A29" s="237" t="s">
        <v>89</v>
      </c>
      <c r="B29" s="230" t="s">
        <v>145</v>
      </c>
      <c r="C29" s="258"/>
      <c r="D29" s="258"/>
      <c r="E29" s="258"/>
      <c r="F29" s="258"/>
      <c r="G29" s="258"/>
      <c r="H29" s="258"/>
      <c r="I29" s="261"/>
      <c r="J29" s="259"/>
      <c r="K29" s="157" t="s">
        <v>1</v>
      </c>
    </row>
    <row r="30" spans="1:11">
      <c r="A30" s="237" t="s">
        <v>146</v>
      </c>
      <c r="B30" s="230" t="s">
        <v>147</v>
      </c>
      <c r="C30" s="258"/>
      <c r="D30" s="258"/>
      <c r="E30" s="258"/>
      <c r="F30" s="258"/>
      <c r="G30" s="258"/>
      <c r="H30" s="258"/>
      <c r="I30" s="258"/>
      <c r="J30" s="259"/>
      <c r="K30" s="157" t="s">
        <v>1</v>
      </c>
    </row>
    <row r="31" spans="1:11">
      <c r="A31" s="229">
        <v>25.3</v>
      </c>
      <c r="B31" s="230" t="s">
        <v>93</v>
      </c>
      <c r="C31" s="258"/>
      <c r="D31" s="258"/>
      <c r="E31" s="258"/>
      <c r="F31" s="258"/>
      <c r="G31" s="258"/>
      <c r="H31" s="258"/>
      <c r="I31" s="258"/>
      <c r="J31" s="259"/>
      <c r="K31" s="157" t="s">
        <v>1</v>
      </c>
    </row>
    <row r="32" spans="1:11">
      <c r="A32" s="229">
        <v>25.3</v>
      </c>
      <c r="B32" s="230" t="s">
        <v>94</v>
      </c>
      <c r="C32" s="258"/>
      <c r="D32" s="258"/>
      <c r="E32" s="258"/>
      <c r="F32" s="258"/>
      <c r="G32" s="258"/>
      <c r="H32" s="258"/>
      <c r="I32" s="258"/>
      <c r="J32" s="259"/>
      <c r="K32" s="157" t="s">
        <v>1</v>
      </c>
    </row>
    <row r="33" spans="1:11">
      <c r="A33" s="229">
        <v>25.3</v>
      </c>
      <c r="B33" s="230" t="s">
        <v>95</v>
      </c>
      <c r="C33" s="258"/>
      <c r="D33" s="258"/>
      <c r="E33" s="258"/>
      <c r="F33" s="258"/>
      <c r="G33" s="258"/>
      <c r="H33" s="258"/>
      <c r="I33" s="258"/>
      <c r="J33" s="259"/>
      <c r="K33" s="157" t="s">
        <v>1</v>
      </c>
    </row>
    <row r="34" spans="1:11">
      <c r="A34" s="229">
        <v>25.3</v>
      </c>
      <c r="B34" s="230" t="s">
        <v>96</v>
      </c>
      <c r="C34" s="258"/>
      <c r="D34" s="258"/>
      <c r="E34" s="258"/>
      <c r="F34" s="258"/>
      <c r="G34" s="258"/>
      <c r="H34" s="258"/>
      <c r="I34" s="258"/>
      <c r="J34" s="259"/>
      <c r="K34" s="157" t="s">
        <v>1</v>
      </c>
    </row>
    <row r="35" spans="1:11">
      <c r="A35" s="229">
        <v>25.3</v>
      </c>
      <c r="B35" s="230" t="s">
        <v>97</v>
      </c>
      <c r="C35" s="258"/>
      <c r="D35" s="258"/>
      <c r="E35" s="258"/>
      <c r="F35" s="258"/>
      <c r="G35" s="258"/>
      <c r="H35" s="258"/>
      <c r="I35" s="258"/>
      <c r="J35" s="259"/>
      <c r="K35" s="157" t="s">
        <v>1</v>
      </c>
    </row>
    <row r="36" spans="1:11">
      <c r="A36" s="237" t="s">
        <v>102</v>
      </c>
      <c r="B36" s="230" t="s">
        <v>103</v>
      </c>
      <c r="C36" s="258"/>
      <c r="D36" s="258"/>
      <c r="E36" s="258"/>
      <c r="F36" s="258"/>
      <c r="G36" s="258"/>
      <c r="H36" s="258"/>
      <c r="I36" s="258"/>
      <c r="J36" s="259"/>
      <c r="K36" s="157" t="s">
        <v>1</v>
      </c>
    </row>
    <row r="37" spans="1:11">
      <c r="A37" s="229">
        <v>25.3</v>
      </c>
      <c r="B37" s="230" t="s">
        <v>149</v>
      </c>
      <c r="C37" s="258"/>
      <c r="D37" s="258"/>
      <c r="E37" s="258"/>
      <c r="F37" s="258"/>
      <c r="G37" s="258"/>
      <c r="H37" s="258"/>
      <c r="I37" s="258"/>
      <c r="J37" s="259"/>
      <c r="K37" s="157" t="s">
        <v>1</v>
      </c>
    </row>
    <row r="38" spans="1:11">
      <c r="A38" s="237" t="s">
        <v>98</v>
      </c>
      <c r="B38" s="230" t="s">
        <v>104</v>
      </c>
      <c r="C38" s="258"/>
      <c r="D38" s="258"/>
      <c r="E38" s="258"/>
      <c r="F38" s="258"/>
      <c r="G38" s="258"/>
      <c r="H38" s="258"/>
      <c r="I38" s="258"/>
      <c r="J38" s="259"/>
      <c r="K38" s="157" t="s">
        <v>1</v>
      </c>
    </row>
    <row r="39" spans="1:11">
      <c r="A39" s="369" t="s">
        <v>105</v>
      </c>
      <c r="B39" s="368" t="s">
        <v>106</v>
      </c>
      <c r="C39" s="263"/>
      <c r="D39" s="263"/>
      <c r="E39" s="263"/>
      <c r="F39" s="263"/>
      <c r="G39" s="263"/>
      <c r="H39" s="263"/>
      <c r="I39" s="263"/>
      <c r="J39" s="264"/>
      <c r="K39" s="157" t="s">
        <v>1</v>
      </c>
    </row>
    <row r="40" spans="1:11">
      <c r="A40" s="235" t="s">
        <v>111</v>
      </c>
      <c r="B40" s="227"/>
      <c r="C40" s="254"/>
      <c r="D40" s="254"/>
      <c r="E40" s="254"/>
      <c r="F40" s="254"/>
      <c r="G40" s="254"/>
      <c r="H40" s="254"/>
      <c r="I40" s="254"/>
      <c r="J40" s="255"/>
      <c r="K40" s="157" t="s">
        <v>1</v>
      </c>
    </row>
    <row r="41" spans="1:11">
      <c r="A41" s="237" t="s">
        <v>112</v>
      </c>
      <c r="B41" s="230" t="s">
        <v>150</v>
      </c>
      <c r="C41" s="258"/>
      <c r="D41" s="258"/>
      <c r="E41" s="258"/>
      <c r="F41" s="258"/>
      <c r="G41" s="258"/>
      <c r="H41" s="258"/>
      <c r="I41" s="258"/>
      <c r="J41" s="259"/>
      <c r="K41" s="157" t="s">
        <v>1</v>
      </c>
    </row>
    <row r="42" spans="1:11">
      <c r="A42" s="233" t="s">
        <v>112</v>
      </c>
      <c r="B42" s="232" t="s">
        <v>117</v>
      </c>
      <c r="C42" s="258"/>
      <c r="D42" s="258"/>
      <c r="E42" s="258"/>
      <c r="F42" s="258"/>
      <c r="G42" s="258"/>
      <c r="H42" s="258"/>
      <c r="I42" s="258"/>
      <c r="J42" s="259"/>
      <c r="K42" s="157" t="s">
        <v>1</v>
      </c>
    </row>
    <row r="43" spans="1:11">
      <c r="A43" s="233" t="s">
        <v>112</v>
      </c>
      <c r="B43" s="232" t="s">
        <v>118</v>
      </c>
      <c r="C43" s="258"/>
      <c r="D43" s="258"/>
      <c r="E43" s="258"/>
      <c r="F43" s="258"/>
      <c r="G43" s="258"/>
      <c r="H43" s="258"/>
      <c r="I43" s="258"/>
      <c r="J43" s="259"/>
      <c r="K43" s="157" t="s">
        <v>1</v>
      </c>
    </row>
    <row r="44" spans="1:11">
      <c r="A44" s="233" t="s">
        <v>112</v>
      </c>
      <c r="B44" s="232" t="s">
        <v>119</v>
      </c>
      <c r="C44" s="258"/>
      <c r="D44" s="258"/>
      <c r="E44" s="258"/>
      <c r="F44" s="258"/>
      <c r="G44" s="258"/>
      <c r="H44" s="258"/>
      <c r="I44" s="258"/>
      <c r="J44" s="259"/>
      <c r="K44" s="157" t="s">
        <v>1</v>
      </c>
    </row>
    <row r="45" spans="1:11">
      <c r="A45" s="233" t="s">
        <v>112</v>
      </c>
      <c r="B45" s="232" t="s">
        <v>120</v>
      </c>
      <c r="C45" s="258"/>
      <c r="D45" s="258"/>
      <c r="E45" s="258"/>
      <c r="F45" s="258"/>
      <c r="G45" s="258"/>
      <c r="H45" s="258"/>
      <c r="I45" s="258"/>
      <c r="J45" s="259"/>
      <c r="K45" s="157" t="s">
        <v>1</v>
      </c>
    </row>
    <row r="46" spans="1:11">
      <c r="A46" s="233" t="s">
        <v>112</v>
      </c>
      <c r="B46" s="232" t="s">
        <v>121</v>
      </c>
      <c r="C46" s="258"/>
      <c r="D46" s="258"/>
      <c r="E46" s="258"/>
      <c r="F46" s="258"/>
      <c r="G46" s="258"/>
      <c r="H46" s="258"/>
      <c r="I46" s="258"/>
      <c r="J46" s="259"/>
      <c r="K46" s="157" t="s">
        <v>1</v>
      </c>
    </row>
    <row r="47" spans="1:11">
      <c r="A47" s="231">
        <v>31</v>
      </c>
      <c r="B47" s="230" t="s">
        <v>122</v>
      </c>
      <c r="C47" s="258"/>
      <c r="D47" s="258"/>
      <c r="E47" s="260"/>
      <c r="F47" s="260"/>
      <c r="G47" s="258"/>
      <c r="H47" s="258"/>
      <c r="I47" s="258"/>
      <c r="J47" s="259"/>
      <c r="K47" s="157" t="s">
        <v>1</v>
      </c>
    </row>
    <row r="48" spans="1:11">
      <c r="A48" s="237" t="s">
        <v>152</v>
      </c>
      <c r="B48" s="230" t="s">
        <v>153</v>
      </c>
      <c r="C48" s="258"/>
      <c r="D48" s="258"/>
      <c r="E48" s="260"/>
      <c r="F48" s="260"/>
      <c r="G48" s="258"/>
      <c r="H48" s="258"/>
      <c r="I48" s="258"/>
      <c r="J48" s="259"/>
      <c r="K48" s="157" t="s">
        <v>1</v>
      </c>
    </row>
    <row r="49" spans="1:18">
      <c r="A49" s="235" t="s">
        <v>124</v>
      </c>
      <c r="B49" s="227"/>
      <c r="C49" s="254"/>
      <c r="D49" s="254"/>
      <c r="E49" s="254"/>
      <c r="F49" s="254"/>
      <c r="G49" s="254"/>
      <c r="H49" s="254"/>
      <c r="I49" s="254"/>
      <c r="J49" s="255"/>
      <c r="K49" s="157" t="s">
        <v>1</v>
      </c>
    </row>
    <row r="50" spans="1:18">
      <c r="A50" s="238" t="s">
        <v>125</v>
      </c>
      <c r="B50" s="234" t="s">
        <v>160</v>
      </c>
      <c r="C50" s="260"/>
      <c r="D50" s="260"/>
      <c r="E50" s="260"/>
      <c r="F50" s="260"/>
      <c r="G50" s="260"/>
      <c r="H50" s="260"/>
      <c r="I50" s="260"/>
      <c r="J50" s="262"/>
      <c r="K50" s="157" t="s">
        <v>1</v>
      </c>
    </row>
    <row r="51" spans="1:18" s="180" customFormat="1">
      <c r="A51" s="239" t="s">
        <v>125</v>
      </c>
      <c r="B51" s="240" t="s">
        <v>131</v>
      </c>
      <c r="C51" s="263"/>
      <c r="D51" s="263"/>
      <c r="E51" s="263"/>
      <c r="F51" s="263"/>
      <c r="G51" s="263"/>
      <c r="H51" s="263"/>
      <c r="I51" s="263"/>
      <c r="J51" s="264"/>
      <c r="K51" s="157" t="s">
        <v>1</v>
      </c>
    </row>
    <row r="52" spans="1:18">
      <c r="A52" s="252"/>
      <c r="B52" s="253" t="s">
        <v>132</v>
      </c>
      <c r="C52" s="265"/>
      <c r="D52" s="265"/>
      <c r="E52" s="265"/>
      <c r="F52" s="265"/>
      <c r="G52" s="265"/>
      <c r="H52" s="265"/>
      <c r="I52" s="265"/>
      <c r="J52" s="266"/>
      <c r="K52" s="161" t="s">
        <v>15</v>
      </c>
    </row>
    <row r="53" spans="1:18">
      <c r="A53" s="224"/>
      <c r="B53" s="224"/>
      <c r="C53" s="267"/>
      <c r="D53" s="267"/>
      <c r="E53" s="267"/>
      <c r="F53" s="267"/>
      <c r="G53" s="267"/>
      <c r="H53" s="267"/>
      <c r="I53" s="267"/>
      <c r="J53" s="267"/>
    </row>
    <row r="55" spans="1:18" ht="18.75">
      <c r="A55" s="683" t="s">
        <v>198</v>
      </c>
      <c r="B55" s="698"/>
      <c r="C55" s="698"/>
      <c r="D55" s="698"/>
      <c r="E55" s="698"/>
      <c r="F55" s="698"/>
      <c r="G55" s="698"/>
      <c r="H55" s="698"/>
      <c r="I55" s="698"/>
      <c r="J55" s="698"/>
      <c r="K55" s="181"/>
      <c r="L55" s="181"/>
      <c r="M55" s="181"/>
      <c r="N55" s="181"/>
      <c r="O55" s="181"/>
      <c r="P55" s="181"/>
      <c r="Q55" s="181"/>
      <c r="R55" s="181"/>
    </row>
    <row r="56" spans="1:18" ht="9.75" customHeight="1">
      <c r="A56" s="684" t="s">
        <v>133</v>
      </c>
      <c r="B56" s="699"/>
      <c r="C56" s="699"/>
      <c r="D56" s="699"/>
      <c r="E56" s="699"/>
      <c r="F56" s="699"/>
      <c r="G56" s="699"/>
      <c r="H56" s="699"/>
      <c r="I56" s="699"/>
      <c r="J56" s="699"/>
      <c r="K56" s="168"/>
      <c r="L56" s="168"/>
      <c r="M56" s="168"/>
      <c r="N56" s="168"/>
      <c r="O56" s="168"/>
      <c r="P56" s="168"/>
      <c r="Q56" s="168"/>
      <c r="R56" s="168"/>
    </row>
    <row r="57" spans="1:18" ht="11.25" customHeight="1">
      <c r="A57" s="163"/>
      <c r="B57" s="162"/>
      <c r="C57" s="162"/>
      <c r="D57" s="162"/>
      <c r="E57" s="162"/>
      <c r="F57" s="162"/>
      <c r="G57" s="162"/>
      <c r="H57" s="162"/>
      <c r="I57" s="162"/>
      <c r="J57" s="162"/>
      <c r="K57" s="181"/>
      <c r="L57" s="181"/>
      <c r="M57" s="181"/>
      <c r="N57" s="181"/>
      <c r="O57" s="181"/>
      <c r="P57" s="181"/>
      <c r="Q57" s="181"/>
      <c r="R57" s="181"/>
    </row>
    <row r="58" spans="1:18" ht="14.25" customHeight="1">
      <c r="A58" s="685" t="s">
        <v>134</v>
      </c>
      <c r="B58" s="443"/>
      <c r="C58" s="443"/>
      <c r="D58" s="443"/>
      <c r="E58" s="443"/>
      <c r="F58" s="443"/>
      <c r="G58" s="443"/>
      <c r="H58" s="443"/>
      <c r="I58" s="443"/>
      <c r="J58" s="443"/>
      <c r="K58" s="68"/>
      <c r="L58" s="68"/>
      <c r="M58" s="68"/>
      <c r="N58" s="68"/>
      <c r="O58" s="68"/>
      <c r="P58" s="68"/>
      <c r="Q58" s="68"/>
      <c r="R58" s="68"/>
    </row>
    <row r="59" spans="1:18" ht="16.5" customHeight="1">
      <c r="A59" s="165"/>
      <c r="B59" s="166"/>
      <c r="C59" s="166"/>
      <c r="D59" s="166"/>
      <c r="E59" s="166"/>
      <c r="F59" s="166"/>
      <c r="G59" s="166"/>
      <c r="H59" s="166"/>
      <c r="I59" s="166"/>
      <c r="J59" s="166"/>
      <c r="K59" s="182"/>
      <c r="L59" s="182"/>
      <c r="M59" s="182"/>
      <c r="N59" s="182"/>
      <c r="O59" s="182"/>
      <c r="P59" s="182"/>
      <c r="Q59" s="182"/>
      <c r="R59" s="182"/>
    </row>
    <row r="60" spans="1:18" ht="16.5" customHeight="1">
      <c r="A60" s="677" t="s">
        <v>135</v>
      </c>
      <c r="B60" s="697"/>
      <c r="C60" s="697"/>
      <c r="D60" s="697"/>
      <c r="E60" s="697"/>
      <c r="F60" s="697"/>
      <c r="G60" s="697"/>
      <c r="H60" s="697"/>
      <c r="I60" s="697"/>
      <c r="J60" s="697"/>
      <c r="K60" s="68"/>
      <c r="L60" s="68"/>
      <c r="M60" s="68"/>
      <c r="N60" s="68"/>
      <c r="O60" s="68"/>
      <c r="P60" s="68"/>
      <c r="Q60" s="68"/>
      <c r="R60" s="68"/>
    </row>
    <row r="61" spans="1:18" ht="26.25" customHeight="1"/>
  </sheetData>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36"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2.xml><?xml version="1.0" encoding="utf-8"?>
<worksheet xmlns="http://schemas.openxmlformats.org/spreadsheetml/2006/main" xmlns:r="http://schemas.openxmlformats.org/officeDocument/2006/relationships">
  <sheetPr codeName="Sheet8"/>
  <dimension ref="A1:R60"/>
  <sheetViews>
    <sheetView view="pageBreakPreview" zoomScaleSheetLayoutView="100" workbookViewId="0">
      <selection activeCell="B17" sqref="B17"/>
    </sheetView>
  </sheetViews>
  <sheetFormatPr defaultRowHeight="12.75"/>
  <cols>
    <col min="1" max="1" width="10.6640625" style="158" customWidth="1"/>
    <col min="2" max="2" width="38.33203125" style="158" customWidth="1"/>
    <col min="3" max="3" width="9.5546875" style="160" customWidth="1"/>
    <col min="4" max="8" width="9.88671875" style="160" customWidth="1"/>
    <col min="9" max="16384" width="8.88671875" style="158"/>
  </cols>
  <sheetData>
    <row r="1" spans="1:10" ht="15.75">
      <c r="A1" s="672" t="s">
        <v>65</v>
      </c>
      <c r="B1" s="672"/>
      <c r="C1" s="672"/>
      <c r="D1" s="672"/>
      <c r="E1" s="672"/>
      <c r="F1" s="672"/>
      <c r="G1" s="672"/>
      <c r="H1" s="672"/>
      <c r="I1" s="183" t="s">
        <v>1</v>
      </c>
      <c r="J1" s="156"/>
    </row>
    <row r="2" spans="1:10" ht="15.75">
      <c r="A2" s="671"/>
      <c r="B2" s="671"/>
      <c r="C2" s="671"/>
      <c r="D2" s="671"/>
      <c r="E2" s="671"/>
      <c r="F2" s="671"/>
      <c r="G2" s="671"/>
      <c r="H2" s="671"/>
      <c r="I2" s="156"/>
      <c r="J2" s="156"/>
    </row>
    <row r="3" spans="1:10" ht="15.75">
      <c r="A3" s="673" t="s">
        <v>163</v>
      </c>
      <c r="B3" s="673"/>
      <c r="C3" s="673"/>
      <c r="D3" s="673"/>
      <c r="E3" s="673"/>
      <c r="F3" s="673"/>
      <c r="G3" s="673"/>
      <c r="H3" s="673"/>
      <c r="I3" s="183" t="s">
        <v>1</v>
      </c>
      <c r="J3" s="159"/>
    </row>
    <row r="4" spans="1:10" ht="15.75">
      <c r="A4" s="673" t="s">
        <v>182</v>
      </c>
      <c r="B4" s="673"/>
      <c r="C4" s="673"/>
      <c r="D4" s="673"/>
      <c r="E4" s="673"/>
      <c r="F4" s="673"/>
      <c r="G4" s="673"/>
      <c r="H4" s="673"/>
      <c r="I4" s="183" t="s">
        <v>1</v>
      </c>
      <c r="J4" s="159"/>
    </row>
    <row r="5" spans="1:10" ht="15.75">
      <c r="A5" s="671" t="s">
        <v>181</v>
      </c>
      <c r="B5" s="671"/>
      <c r="C5" s="671"/>
      <c r="D5" s="671"/>
      <c r="E5" s="671"/>
      <c r="F5" s="671"/>
      <c r="G5" s="671"/>
      <c r="H5" s="671"/>
      <c r="I5" s="183" t="s">
        <v>1</v>
      </c>
      <c r="J5" s="159"/>
    </row>
    <row r="6" spans="1:10" ht="15.75">
      <c r="A6" s="695"/>
      <c r="B6" s="695"/>
      <c r="C6" s="695"/>
      <c r="D6" s="695"/>
      <c r="E6" s="695"/>
      <c r="F6" s="695"/>
      <c r="G6" s="695"/>
      <c r="H6" s="695"/>
    </row>
    <row r="7" spans="1:10">
      <c r="A7" s="674"/>
      <c r="B7" s="674"/>
      <c r="C7" s="674"/>
      <c r="D7" s="674"/>
      <c r="E7" s="674"/>
      <c r="F7" s="674"/>
      <c r="G7" s="674"/>
      <c r="H7" s="674"/>
    </row>
    <row r="8" spans="1:10">
      <c r="A8" s="225" t="s">
        <v>66</v>
      </c>
      <c r="B8" s="224"/>
      <c r="C8" s="676"/>
      <c r="D8" s="676"/>
      <c r="E8" s="676"/>
      <c r="F8" s="676"/>
      <c r="G8" s="676"/>
      <c r="H8" s="676"/>
      <c r="I8" s="183" t="s">
        <v>1</v>
      </c>
    </row>
    <row r="9" spans="1:10">
      <c r="A9" s="225" t="s">
        <v>67</v>
      </c>
      <c r="B9" s="226" t="s">
        <v>136</v>
      </c>
      <c r="C9" s="676"/>
      <c r="D9" s="676"/>
      <c r="E9" s="676"/>
      <c r="F9" s="676"/>
      <c r="G9" s="676"/>
      <c r="H9" s="676"/>
      <c r="I9" s="183" t="s">
        <v>1</v>
      </c>
    </row>
    <row r="10" spans="1:10">
      <c r="A10" s="225" t="s">
        <v>68</v>
      </c>
      <c r="B10" s="226" t="s">
        <v>161</v>
      </c>
      <c r="C10" s="676"/>
      <c r="D10" s="676"/>
      <c r="E10" s="676"/>
      <c r="F10" s="676"/>
      <c r="G10" s="676"/>
      <c r="H10" s="676"/>
      <c r="I10" s="183" t="s">
        <v>1</v>
      </c>
    </row>
    <row r="11" spans="1:10">
      <c r="A11" s="696"/>
      <c r="B11" s="696"/>
      <c r="C11" s="696"/>
      <c r="D11" s="696"/>
      <c r="E11" s="696"/>
      <c r="F11" s="696"/>
      <c r="G11" s="696"/>
      <c r="H11" s="696"/>
    </row>
    <row r="12" spans="1:10" ht="12.75" customHeight="1">
      <c r="A12" s="679" t="s">
        <v>70</v>
      </c>
      <c r="B12" s="680"/>
      <c r="C12" s="690" t="s">
        <v>245</v>
      </c>
      <c r="D12" s="688" t="s">
        <v>238</v>
      </c>
      <c r="E12" s="688" t="s">
        <v>71</v>
      </c>
      <c r="F12" s="688" t="s">
        <v>72</v>
      </c>
      <c r="G12" s="688" t="s">
        <v>239</v>
      </c>
      <c r="H12" s="686" t="s">
        <v>246</v>
      </c>
      <c r="I12" s="183" t="s">
        <v>1</v>
      </c>
    </row>
    <row r="13" spans="1:10" ht="12.75" customHeight="1">
      <c r="A13" s="681"/>
      <c r="B13" s="682"/>
      <c r="C13" s="691"/>
      <c r="D13" s="689"/>
      <c r="E13" s="689"/>
      <c r="F13" s="689"/>
      <c r="G13" s="689"/>
      <c r="H13" s="687"/>
      <c r="I13" s="183" t="s">
        <v>1</v>
      </c>
    </row>
    <row r="14" spans="1:10">
      <c r="A14" s="235" t="s">
        <v>73</v>
      </c>
      <c r="B14" s="227"/>
      <c r="C14" s="254"/>
      <c r="D14" s="254"/>
      <c r="E14" s="254"/>
      <c r="F14" s="254"/>
      <c r="G14" s="254"/>
      <c r="H14" s="255"/>
      <c r="I14" s="183" t="s">
        <v>1</v>
      </c>
    </row>
    <row r="15" spans="1:10">
      <c r="A15" s="236" t="s">
        <v>74</v>
      </c>
      <c r="B15" s="228" t="s">
        <v>75</v>
      </c>
      <c r="C15" s="256"/>
      <c r="D15" s="256"/>
      <c r="E15" s="256"/>
      <c r="F15" s="256"/>
      <c r="G15" s="256"/>
      <c r="H15" s="257"/>
      <c r="I15" s="183" t="s">
        <v>1</v>
      </c>
    </row>
    <row r="16" spans="1:10">
      <c r="A16" s="237" t="s">
        <v>76</v>
      </c>
      <c r="B16" s="230" t="s">
        <v>138</v>
      </c>
      <c r="C16" s="258"/>
      <c r="D16" s="258"/>
      <c r="E16" s="258"/>
      <c r="F16" s="258"/>
      <c r="G16" s="258"/>
      <c r="H16" s="259"/>
      <c r="I16" s="183" t="s">
        <v>1</v>
      </c>
    </row>
    <row r="17" spans="1:9">
      <c r="A17" s="237" t="s">
        <v>76</v>
      </c>
      <c r="B17" s="230" t="s">
        <v>80</v>
      </c>
      <c r="C17" s="258"/>
      <c r="D17" s="258"/>
      <c r="E17" s="258"/>
      <c r="F17" s="258"/>
      <c r="G17" s="258"/>
      <c r="H17" s="259"/>
      <c r="I17" s="183" t="s">
        <v>1</v>
      </c>
    </row>
    <row r="18" spans="1:9">
      <c r="A18" s="237" t="s">
        <v>82</v>
      </c>
      <c r="B18" s="230" t="s">
        <v>81</v>
      </c>
      <c r="C18" s="258"/>
      <c r="D18" s="258"/>
      <c r="E18" s="258"/>
      <c r="F18" s="258"/>
      <c r="G18" s="258"/>
      <c r="H18" s="259"/>
      <c r="I18" s="183" t="s">
        <v>1</v>
      </c>
    </row>
    <row r="19" spans="1:9">
      <c r="A19" s="237" t="s">
        <v>82</v>
      </c>
      <c r="B19" s="230" t="s">
        <v>139</v>
      </c>
      <c r="C19" s="258"/>
      <c r="D19" s="258"/>
      <c r="E19" s="258"/>
      <c r="F19" s="258"/>
      <c r="G19" s="258"/>
      <c r="H19" s="259"/>
      <c r="I19" s="183" t="s">
        <v>1</v>
      </c>
    </row>
    <row r="20" spans="1:9">
      <c r="A20" s="235" t="s">
        <v>83</v>
      </c>
      <c r="B20" s="227"/>
      <c r="C20" s="254"/>
      <c r="D20" s="254"/>
      <c r="E20" s="254"/>
      <c r="F20" s="254"/>
      <c r="G20" s="254"/>
      <c r="H20" s="255"/>
      <c r="I20" s="183" t="s">
        <v>1</v>
      </c>
    </row>
    <row r="21" spans="1:9">
      <c r="A21" s="237" t="s">
        <v>84</v>
      </c>
      <c r="B21" s="230" t="s">
        <v>85</v>
      </c>
      <c r="C21" s="258"/>
      <c r="D21" s="258"/>
      <c r="E21" s="258"/>
      <c r="F21" s="258"/>
      <c r="G21" s="258"/>
      <c r="H21" s="259"/>
      <c r="I21" s="183" t="s">
        <v>1</v>
      </c>
    </row>
    <row r="22" spans="1:9">
      <c r="A22" s="231">
        <v>22</v>
      </c>
      <c r="B22" s="230" t="s">
        <v>86</v>
      </c>
      <c r="C22" s="258"/>
      <c r="D22" s="258"/>
      <c r="E22" s="258"/>
      <c r="F22" s="258"/>
      <c r="G22" s="258"/>
      <c r="H22" s="259"/>
      <c r="I22" s="183" t="s">
        <v>1</v>
      </c>
    </row>
    <row r="23" spans="1:9">
      <c r="A23" s="237" t="s">
        <v>141</v>
      </c>
      <c r="B23" s="230" t="s">
        <v>142</v>
      </c>
      <c r="C23" s="258"/>
      <c r="D23" s="258"/>
      <c r="E23" s="258"/>
      <c r="F23" s="258"/>
      <c r="G23" s="258"/>
      <c r="H23" s="259"/>
      <c r="I23" s="183" t="s">
        <v>1</v>
      </c>
    </row>
    <row r="24" spans="1:9">
      <c r="A24" s="229">
        <v>23.2</v>
      </c>
      <c r="B24" s="230" t="s">
        <v>143</v>
      </c>
      <c r="C24" s="258"/>
      <c r="D24" s="258"/>
      <c r="E24" s="258"/>
      <c r="F24" s="258"/>
      <c r="G24" s="258"/>
      <c r="H24" s="259"/>
      <c r="I24" s="183" t="s">
        <v>1</v>
      </c>
    </row>
    <row r="25" spans="1:9">
      <c r="A25" s="237" t="s">
        <v>89</v>
      </c>
      <c r="B25" s="230" t="s">
        <v>90</v>
      </c>
      <c r="C25" s="258"/>
      <c r="D25" s="258"/>
      <c r="E25" s="258"/>
      <c r="F25" s="258"/>
      <c r="G25" s="258"/>
      <c r="H25" s="259"/>
      <c r="I25" s="183" t="s">
        <v>1</v>
      </c>
    </row>
    <row r="26" spans="1:9">
      <c r="A26" s="237" t="s">
        <v>89</v>
      </c>
      <c r="B26" s="230" t="s">
        <v>91</v>
      </c>
      <c r="C26" s="258"/>
      <c r="D26" s="258"/>
      <c r="E26" s="258"/>
      <c r="F26" s="258"/>
      <c r="G26" s="258"/>
      <c r="H26" s="259"/>
      <c r="I26" s="183" t="s">
        <v>1</v>
      </c>
    </row>
    <row r="27" spans="1:9">
      <c r="A27" s="237" t="s">
        <v>89</v>
      </c>
      <c r="B27" s="230" t="s">
        <v>92</v>
      </c>
      <c r="C27" s="258"/>
      <c r="D27" s="258"/>
      <c r="E27" s="258"/>
      <c r="F27" s="258"/>
      <c r="G27" s="258"/>
      <c r="H27" s="259"/>
      <c r="I27" s="183" t="s">
        <v>1</v>
      </c>
    </row>
    <row r="28" spans="1:9">
      <c r="A28" s="237" t="s">
        <v>89</v>
      </c>
      <c r="B28" s="230" t="s">
        <v>144</v>
      </c>
      <c r="C28" s="258"/>
      <c r="D28" s="258"/>
      <c r="E28" s="258"/>
      <c r="F28" s="258"/>
      <c r="G28" s="258"/>
      <c r="H28" s="259"/>
      <c r="I28" s="183" t="s">
        <v>1</v>
      </c>
    </row>
    <row r="29" spans="1:9">
      <c r="A29" s="237" t="s">
        <v>89</v>
      </c>
      <c r="B29" s="230" t="s">
        <v>145</v>
      </c>
      <c r="C29" s="258"/>
      <c r="D29" s="258"/>
      <c r="E29" s="258"/>
      <c r="F29" s="258"/>
      <c r="G29" s="258"/>
      <c r="H29" s="259"/>
      <c r="I29" s="183" t="s">
        <v>1</v>
      </c>
    </row>
    <row r="30" spans="1:9">
      <c r="A30" s="237" t="s">
        <v>146</v>
      </c>
      <c r="B30" s="230" t="s">
        <v>147</v>
      </c>
      <c r="C30" s="258"/>
      <c r="D30" s="258"/>
      <c r="E30" s="258"/>
      <c r="F30" s="258"/>
      <c r="G30" s="258"/>
      <c r="H30" s="259"/>
      <c r="I30" s="183" t="s">
        <v>1</v>
      </c>
    </row>
    <row r="31" spans="1:9">
      <c r="A31" s="229">
        <v>25.3</v>
      </c>
      <c r="B31" s="230" t="s">
        <v>93</v>
      </c>
      <c r="C31" s="258"/>
      <c r="D31" s="258"/>
      <c r="E31" s="258"/>
      <c r="F31" s="258"/>
      <c r="G31" s="258"/>
      <c r="H31" s="259"/>
      <c r="I31" s="183" t="s">
        <v>1</v>
      </c>
    </row>
    <row r="32" spans="1:9">
      <c r="A32" s="229">
        <v>25.3</v>
      </c>
      <c r="B32" s="230" t="s">
        <v>94</v>
      </c>
      <c r="C32" s="258"/>
      <c r="D32" s="258"/>
      <c r="E32" s="258"/>
      <c r="F32" s="258"/>
      <c r="G32" s="258"/>
      <c r="H32" s="259"/>
      <c r="I32" s="183" t="s">
        <v>1</v>
      </c>
    </row>
    <row r="33" spans="1:9">
      <c r="A33" s="229">
        <v>25.3</v>
      </c>
      <c r="B33" s="230" t="s">
        <v>95</v>
      </c>
      <c r="C33" s="258"/>
      <c r="D33" s="258"/>
      <c r="E33" s="258"/>
      <c r="F33" s="258"/>
      <c r="G33" s="258"/>
      <c r="H33" s="259"/>
      <c r="I33" s="183" t="s">
        <v>1</v>
      </c>
    </row>
    <row r="34" spans="1:9">
      <c r="A34" s="229">
        <v>25.3</v>
      </c>
      <c r="B34" s="230" t="s">
        <v>96</v>
      </c>
      <c r="C34" s="258"/>
      <c r="D34" s="258"/>
      <c r="E34" s="258"/>
      <c r="F34" s="258"/>
      <c r="G34" s="258"/>
      <c r="H34" s="259"/>
      <c r="I34" s="183" t="s">
        <v>1</v>
      </c>
    </row>
    <row r="35" spans="1:9">
      <c r="A35" s="229">
        <v>25.3</v>
      </c>
      <c r="B35" s="230" t="s">
        <v>97</v>
      </c>
      <c r="C35" s="258"/>
      <c r="D35" s="258"/>
      <c r="E35" s="258"/>
      <c r="F35" s="258"/>
      <c r="G35" s="258"/>
      <c r="H35" s="259"/>
      <c r="I35" s="183" t="s">
        <v>1</v>
      </c>
    </row>
    <row r="36" spans="1:9">
      <c r="A36" s="229">
        <v>25.3</v>
      </c>
      <c r="B36" s="230" t="s">
        <v>149</v>
      </c>
      <c r="C36" s="258"/>
      <c r="D36" s="258"/>
      <c r="E36" s="258"/>
      <c r="F36" s="258"/>
      <c r="G36" s="258"/>
      <c r="H36" s="259"/>
      <c r="I36" s="183" t="s">
        <v>1</v>
      </c>
    </row>
    <row r="37" spans="1:9">
      <c r="A37" s="237" t="s">
        <v>98</v>
      </c>
      <c r="B37" s="230" t="s">
        <v>104</v>
      </c>
      <c r="C37" s="258"/>
      <c r="D37" s="258"/>
      <c r="E37" s="258"/>
      <c r="F37" s="258"/>
      <c r="G37" s="258"/>
      <c r="H37" s="259"/>
      <c r="I37" s="183" t="s">
        <v>1</v>
      </c>
    </row>
    <row r="38" spans="1:9">
      <c r="A38" s="369" t="s">
        <v>105</v>
      </c>
      <c r="B38" s="368" t="s">
        <v>106</v>
      </c>
      <c r="C38" s="263"/>
      <c r="D38" s="263"/>
      <c r="E38" s="263"/>
      <c r="F38" s="263"/>
      <c r="G38" s="263"/>
      <c r="H38" s="264"/>
      <c r="I38" s="183" t="s">
        <v>1</v>
      </c>
    </row>
    <row r="39" spans="1:9">
      <c r="A39" s="235" t="s">
        <v>111</v>
      </c>
      <c r="B39" s="227"/>
      <c r="C39" s="254"/>
      <c r="D39" s="254"/>
      <c r="E39" s="254"/>
      <c r="F39" s="254"/>
      <c r="G39" s="254"/>
      <c r="H39" s="255"/>
      <c r="I39" s="183" t="s">
        <v>1</v>
      </c>
    </row>
    <row r="40" spans="1:9">
      <c r="A40" s="237" t="s">
        <v>112</v>
      </c>
      <c r="B40" s="230" t="s">
        <v>150</v>
      </c>
      <c r="C40" s="258"/>
      <c r="D40" s="258"/>
      <c r="E40" s="258"/>
      <c r="F40" s="258"/>
      <c r="G40" s="258"/>
      <c r="H40" s="259"/>
      <c r="I40" s="183" t="s">
        <v>1</v>
      </c>
    </row>
    <row r="41" spans="1:9">
      <c r="A41" s="233" t="s">
        <v>112</v>
      </c>
      <c r="B41" s="232" t="s">
        <v>117</v>
      </c>
      <c r="C41" s="258"/>
      <c r="D41" s="258"/>
      <c r="E41" s="258"/>
      <c r="F41" s="258"/>
      <c r="G41" s="258"/>
      <c r="H41" s="259"/>
      <c r="I41" s="183" t="s">
        <v>1</v>
      </c>
    </row>
    <row r="42" spans="1:9">
      <c r="A42" s="233" t="s">
        <v>112</v>
      </c>
      <c r="B42" s="232" t="s">
        <v>118</v>
      </c>
      <c r="C42" s="258"/>
      <c r="D42" s="258"/>
      <c r="E42" s="258"/>
      <c r="F42" s="258"/>
      <c r="G42" s="258"/>
      <c r="H42" s="259"/>
      <c r="I42" s="183" t="s">
        <v>1</v>
      </c>
    </row>
    <row r="43" spans="1:9">
      <c r="A43" s="233" t="s">
        <v>112</v>
      </c>
      <c r="B43" s="232" t="s">
        <v>162</v>
      </c>
      <c r="C43" s="258"/>
      <c r="D43" s="258"/>
      <c r="E43" s="258"/>
      <c r="F43" s="258"/>
      <c r="G43" s="258"/>
      <c r="H43" s="259"/>
      <c r="I43" s="183" t="s">
        <v>1</v>
      </c>
    </row>
    <row r="44" spans="1:9">
      <c r="A44" s="233" t="s">
        <v>112</v>
      </c>
      <c r="B44" s="232" t="s">
        <v>119</v>
      </c>
      <c r="C44" s="258"/>
      <c r="D44" s="258"/>
      <c r="E44" s="258"/>
      <c r="F44" s="258"/>
      <c r="G44" s="258"/>
      <c r="H44" s="259"/>
      <c r="I44" s="183" t="s">
        <v>1</v>
      </c>
    </row>
    <row r="45" spans="1:9">
      <c r="A45" s="233" t="s">
        <v>112</v>
      </c>
      <c r="B45" s="232" t="s">
        <v>120</v>
      </c>
      <c r="C45" s="258"/>
      <c r="D45" s="258"/>
      <c r="E45" s="258"/>
      <c r="F45" s="258"/>
      <c r="G45" s="258"/>
      <c r="H45" s="259"/>
      <c r="I45" s="183" t="s">
        <v>1</v>
      </c>
    </row>
    <row r="46" spans="1:9">
      <c r="A46" s="233" t="s">
        <v>112</v>
      </c>
      <c r="B46" s="232" t="s">
        <v>121</v>
      </c>
      <c r="C46" s="258"/>
      <c r="D46" s="258"/>
      <c r="E46" s="258"/>
      <c r="F46" s="258"/>
      <c r="G46" s="258"/>
      <c r="H46" s="259"/>
      <c r="I46" s="183" t="s">
        <v>1</v>
      </c>
    </row>
    <row r="47" spans="1:9">
      <c r="A47" s="237" t="s">
        <v>112</v>
      </c>
      <c r="B47" s="230" t="s">
        <v>122</v>
      </c>
      <c r="C47" s="258"/>
      <c r="D47" s="258"/>
      <c r="E47" s="260"/>
      <c r="F47" s="260"/>
      <c r="G47" s="258"/>
      <c r="H47" s="259"/>
      <c r="I47" s="183" t="s">
        <v>1</v>
      </c>
    </row>
    <row r="48" spans="1:9">
      <c r="A48" s="237" t="s">
        <v>152</v>
      </c>
      <c r="B48" s="230" t="s">
        <v>153</v>
      </c>
      <c r="C48" s="258"/>
      <c r="D48" s="258"/>
      <c r="E48" s="260"/>
      <c r="F48" s="260"/>
      <c r="G48" s="258"/>
      <c r="H48" s="259"/>
      <c r="I48" s="183" t="s">
        <v>1</v>
      </c>
    </row>
    <row r="49" spans="1:18">
      <c r="A49" s="235" t="s">
        <v>124</v>
      </c>
      <c r="B49" s="227"/>
      <c r="C49" s="254"/>
      <c r="D49" s="254"/>
      <c r="E49" s="254"/>
      <c r="F49" s="254"/>
      <c r="G49" s="254"/>
      <c r="H49" s="255"/>
      <c r="I49" s="183" t="s">
        <v>1</v>
      </c>
    </row>
    <row r="50" spans="1:18">
      <c r="A50" s="237" t="s">
        <v>125</v>
      </c>
      <c r="B50" s="230" t="s">
        <v>160</v>
      </c>
      <c r="C50" s="258"/>
      <c r="D50" s="258"/>
      <c r="E50" s="258"/>
      <c r="F50" s="258"/>
      <c r="G50" s="258"/>
      <c r="H50" s="259"/>
      <c r="I50" s="183" t="s">
        <v>1</v>
      </c>
    </row>
    <row r="51" spans="1:18">
      <c r="A51" s="233" t="s">
        <v>125</v>
      </c>
      <c r="B51" s="232" t="s">
        <v>131</v>
      </c>
      <c r="C51" s="258"/>
      <c r="D51" s="258"/>
      <c r="E51" s="258"/>
      <c r="F51" s="258"/>
      <c r="G51" s="258"/>
      <c r="H51" s="259"/>
      <c r="I51" s="183" t="s">
        <v>1</v>
      </c>
    </row>
    <row r="52" spans="1:18">
      <c r="A52" s="235"/>
      <c r="B52" s="227" t="s">
        <v>132</v>
      </c>
      <c r="C52" s="254"/>
      <c r="D52" s="254"/>
      <c r="E52" s="254"/>
      <c r="F52" s="254"/>
      <c r="G52" s="254"/>
      <c r="H52" s="255"/>
      <c r="I52" s="157" t="s">
        <v>15</v>
      </c>
    </row>
    <row r="55" spans="1:18" ht="15.75">
      <c r="A55" s="683" t="s">
        <v>198</v>
      </c>
      <c r="B55" s="700"/>
      <c r="C55" s="700"/>
      <c r="D55" s="700"/>
      <c r="E55" s="700"/>
      <c r="F55" s="700"/>
      <c r="G55" s="700"/>
      <c r="H55" s="700"/>
      <c r="I55" s="162"/>
      <c r="J55" s="162"/>
      <c r="K55" s="162"/>
      <c r="L55" s="162"/>
      <c r="M55" s="162"/>
      <c r="N55" s="162"/>
      <c r="O55" s="162"/>
      <c r="P55" s="162"/>
      <c r="Q55" s="162"/>
      <c r="R55" s="162"/>
    </row>
    <row r="56" spans="1:18" ht="15">
      <c r="A56" s="684" t="s">
        <v>133</v>
      </c>
      <c r="B56" s="700"/>
      <c r="C56" s="700"/>
      <c r="D56" s="700"/>
      <c r="E56" s="700"/>
      <c r="F56" s="700"/>
      <c r="G56" s="700"/>
      <c r="H56" s="700"/>
      <c r="I56" s="176"/>
      <c r="J56" s="176"/>
      <c r="K56" s="176"/>
      <c r="L56" s="176"/>
      <c r="M56" s="176"/>
      <c r="N56" s="176"/>
      <c r="O56" s="176"/>
      <c r="P56" s="176"/>
      <c r="Q56" s="176"/>
      <c r="R56" s="176"/>
    </row>
    <row r="57" spans="1:18" ht="13.5">
      <c r="A57" s="163"/>
      <c r="B57" s="162"/>
      <c r="C57" s="162"/>
      <c r="D57" s="162"/>
      <c r="E57" s="162"/>
      <c r="F57" s="162"/>
      <c r="G57" s="162"/>
      <c r="H57" s="162"/>
      <c r="I57" s="162"/>
      <c r="J57" s="162"/>
      <c r="K57" s="162"/>
      <c r="L57" s="162"/>
      <c r="M57" s="162"/>
      <c r="N57" s="162"/>
      <c r="O57" s="162"/>
      <c r="P57" s="162"/>
      <c r="Q57" s="162"/>
      <c r="R57" s="162"/>
    </row>
    <row r="58" spans="1:18" ht="30.75" customHeight="1">
      <c r="A58" s="685" t="s">
        <v>134</v>
      </c>
      <c r="B58" s="700"/>
      <c r="C58" s="700"/>
      <c r="D58" s="700"/>
      <c r="E58" s="700"/>
      <c r="F58" s="700"/>
      <c r="G58" s="700"/>
      <c r="H58" s="700"/>
      <c r="I58" s="164"/>
      <c r="J58" s="164"/>
      <c r="K58" s="164"/>
      <c r="L58" s="164"/>
      <c r="M58" s="164"/>
      <c r="N58" s="164"/>
      <c r="O58" s="164"/>
      <c r="P58" s="164"/>
      <c r="Q58" s="164"/>
      <c r="R58" s="164"/>
    </row>
    <row r="59" spans="1:18">
      <c r="A59" s="165"/>
      <c r="B59" s="166"/>
      <c r="C59" s="166"/>
      <c r="D59" s="166"/>
      <c r="E59" s="166"/>
      <c r="F59" s="166"/>
      <c r="G59" s="166"/>
      <c r="H59" s="166"/>
      <c r="I59" s="166"/>
      <c r="J59" s="166"/>
      <c r="K59" s="166"/>
      <c r="L59" s="166"/>
      <c r="M59" s="166"/>
      <c r="N59" s="166"/>
      <c r="O59" s="166"/>
      <c r="P59" s="166"/>
      <c r="Q59" s="166"/>
      <c r="R59" s="166"/>
    </row>
    <row r="60" spans="1:18" ht="29.25" customHeight="1">
      <c r="A60" s="677" t="s">
        <v>135</v>
      </c>
      <c r="B60" s="700"/>
      <c r="C60" s="700"/>
      <c r="D60" s="700"/>
      <c r="E60" s="700"/>
      <c r="F60" s="700"/>
      <c r="G60" s="700"/>
      <c r="H60" s="700"/>
      <c r="I60" s="164"/>
      <c r="J60" s="164"/>
      <c r="K60" s="164"/>
      <c r="L60" s="164"/>
      <c r="M60" s="164"/>
      <c r="N60" s="164"/>
      <c r="O60" s="164"/>
      <c r="P60" s="164"/>
      <c r="Q60" s="164"/>
      <c r="R60" s="164"/>
    </row>
  </sheetData>
  <mergeCells count="22">
    <mergeCell ref="A1:H1"/>
    <mergeCell ref="A2:H2"/>
    <mergeCell ref="A3:H3"/>
    <mergeCell ref="A4:H4"/>
    <mergeCell ref="C9:H9"/>
    <mergeCell ref="A5:H5"/>
    <mergeCell ref="A6:H6"/>
    <mergeCell ref="A7:H7"/>
    <mergeCell ref="C8:H8"/>
    <mergeCell ref="C10:H10"/>
    <mergeCell ref="A56:H56"/>
    <mergeCell ref="A58:H58"/>
    <mergeCell ref="A60:H60"/>
    <mergeCell ref="A12:B13"/>
    <mergeCell ref="A55:H55"/>
    <mergeCell ref="A11:H11"/>
    <mergeCell ref="C12:C13"/>
    <mergeCell ref="D12:D13"/>
    <mergeCell ref="E12:E13"/>
    <mergeCell ref="G12:G13"/>
    <mergeCell ref="H12:H13"/>
    <mergeCell ref="F12:F13"/>
  </mergeCells>
  <phoneticPr fontId="36"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85" customWidth="1"/>
    <col min="2" max="2" width="65.6640625" style="184" customWidth="1"/>
    <col min="3" max="3" width="2.88671875" style="185" customWidth="1"/>
    <col min="4" max="4" width="11.44140625" style="185" customWidth="1"/>
    <col min="5" max="5" width="10.21875" style="185" customWidth="1"/>
    <col min="6" max="6" width="10.109375" style="185" customWidth="1"/>
    <col min="7" max="7" width="9.5546875" style="185" customWidth="1"/>
    <col min="8" max="8" width="9.33203125" style="185" customWidth="1"/>
    <col min="9" max="16384" width="7.109375" style="185"/>
  </cols>
  <sheetData>
    <row r="1" spans="1:11">
      <c r="A1" s="706" t="s">
        <v>179</v>
      </c>
      <c r="B1" s="706"/>
      <c r="C1" s="706"/>
      <c r="D1" s="706"/>
      <c r="E1" s="706"/>
      <c r="F1" s="706"/>
      <c r="G1" s="706"/>
      <c r="H1" s="706"/>
      <c r="I1" s="186" t="s">
        <v>1</v>
      </c>
    </row>
    <row r="2" spans="1:11" ht="13.5" customHeight="1">
      <c r="A2" s="708"/>
      <c r="B2" s="708"/>
      <c r="C2" s="708"/>
      <c r="D2" s="708"/>
      <c r="E2" s="708"/>
      <c r="F2" s="708"/>
      <c r="G2" s="708"/>
      <c r="H2" s="708"/>
      <c r="I2" s="186" t="s">
        <v>1</v>
      </c>
    </row>
    <row r="3" spans="1:11">
      <c r="A3" s="705" t="s">
        <v>237</v>
      </c>
      <c r="B3" s="705"/>
      <c r="C3" s="705"/>
      <c r="D3" s="705"/>
      <c r="E3" s="705"/>
      <c r="F3" s="705"/>
      <c r="G3" s="705"/>
      <c r="H3" s="705"/>
      <c r="I3" s="186" t="s">
        <v>1</v>
      </c>
    </row>
    <row r="4" spans="1:11" ht="18.75">
      <c r="A4" s="613"/>
      <c r="B4" s="613"/>
      <c r="C4" s="613"/>
      <c r="D4" s="613"/>
      <c r="E4" s="613"/>
      <c r="F4" s="613"/>
      <c r="G4" s="613"/>
      <c r="H4" s="613"/>
      <c r="I4" s="186" t="s">
        <v>1</v>
      </c>
    </row>
    <row r="5" spans="1:11" ht="16.5">
      <c r="A5" s="615"/>
      <c r="B5" s="615"/>
      <c r="C5" s="615"/>
      <c r="D5" s="615"/>
      <c r="E5" s="615"/>
      <c r="F5" s="615"/>
      <c r="G5" s="615"/>
      <c r="H5" s="615"/>
      <c r="I5" s="186" t="s">
        <v>1</v>
      </c>
    </row>
    <row r="6" spans="1:11" ht="16.5">
      <c r="A6" s="615"/>
      <c r="B6" s="615"/>
      <c r="C6" s="615"/>
      <c r="D6" s="615"/>
      <c r="E6" s="615"/>
      <c r="F6" s="615"/>
      <c r="G6" s="615"/>
      <c r="H6" s="615"/>
      <c r="I6" s="186" t="s">
        <v>1</v>
      </c>
    </row>
    <row r="7" spans="1:11">
      <c r="A7" s="707"/>
      <c r="B7" s="707"/>
      <c r="C7" s="707"/>
      <c r="D7" s="707"/>
      <c r="E7" s="707"/>
      <c r="F7" s="707"/>
      <c r="G7" s="707"/>
      <c r="H7" s="707"/>
      <c r="I7" s="186" t="s">
        <v>1</v>
      </c>
    </row>
    <row r="8" spans="1:11">
      <c r="A8" s="707"/>
      <c r="B8" s="707"/>
      <c r="C8" s="707"/>
      <c r="D8" s="707"/>
      <c r="E8" s="707"/>
      <c r="F8" s="707"/>
      <c r="G8" s="707"/>
      <c r="H8" s="707"/>
      <c r="I8" s="186" t="s">
        <v>1</v>
      </c>
    </row>
    <row r="9" spans="1:11">
      <c r="A9" s="704"/>
      <c r="B9" s="704"/>
      <c r="C9" s="704"/>
      <c r="D9" s="704"/>
      <c r="E9" s="704"/>
      <c r="F9" s="704"/>
      <c r="G9" s="704"/>
      <c r="H9" s="704"/>
      <c r="I9" s="186" t="s">
        <v>1</v>
      </c>
    </row>
    <row r="10" spans="1:11">
      <c r="A10" s="189"/>
      <c r="B10" s="190"/>
      <c r="C10" s="189"/>
      <c r="D10" s="189"/>
      <c r="E10" s="189"/>
      <c r="F10" s="189"/>
      <c r="G10" s="189"/>
      <c r="H10" s="189"/>
      <c r="I10" s="186" t="s">
        <v>1</v>
      </c>
    </row>
    <row r="11" spans="1:11">
      <c r="A11" s="189"/>
      <c r="B11" s="190"/>
      <c r="C11" s="189"/>
      <c r="D11" s="190"/>
      <c r="E11" s="189"/>
      <c r="F11" s="189"/>
      <c r="G11" s="189"/>
      <c r="H11" s="189"/>
      <c r="I11" s="186" t="s">
        <v>1</v>
      </c>
    </row>
    <row r="12" spans="1:11">
      <c r="A12" s="189"/>
      <c r="B12" s="190"/>
      <c r="C12" s="189"/>
      <c r="D12" s="190"/>
      <c r="E12" s="189"/>
      <c r="F12" s="189"/>
      <c r="G12" s="189"/>
      <c r="H12" s="189"/>
      <c r="I12" s="186" t="s">
        <v>1</v>
      </c>
    </row>
    <row r="13" spans="1:11">
      <c r="A13" s="189"/>
      <c r="B13" s="190"/>
      <c r="C13" s="189"/>
      <c r="D13" s="189"/>
      <c r="E13" s="189"/>
      <c r="F13" s="189"/>
      <c r="G13" s="189"/>
      <c r="H13" s="189"/>
      <c r="I13" s="186" t="s">
        <v>1</v>
      </c>
    </row>
    <row r="14" spans="1:11" ht="36" customHeight="1">
      <c r="A14" s="189"/>
      <c r="B14" s="189"/>
      <c r="C14" s="189"/>
      <c r="D14" s="189"/>
      <c r="E14" s="189"/>
      <c r="F14" s="189"/>
      <c r="G14" s="189"/>
      <c r="H14" s="189"/>
      <c r="I14" s="186" t="s">
        <v>1</v>
      </c>
      <c r="J14" s="187"/>
      <c r="K14" s="187"/>
    </row>
    <row r="15" spans="1:11" ht="9.9499999999999993" customHeight="1">
      <c r="A15" s="189"/>
      <c r="B15" s="189"/>
      <c r="C15" s="189"/>
      <c r="D15" s="189"/>
      <c r="E15" s="189"/>
      <c r="F15" s="189"/>
      <c r="G15" s="189"/>
      <c r="H15" s="189"/>
      <c r="I15" s="186" t="s">
        <v>1</v>
      </c>
    </row>
    <row r="16" spans="1:11" ht="36" customHeight="1">
      <c r="A16" s="189"/>
      <c r="B16" s="189"/>
      <c r="C16" s="189"/>
      <c r="D16" s="189"/>
      <c r="E16" s="189"/>
      <c r="F16" s="189"/>
      <c r="G16" s="189"/>
      <c r="H16" s="189"/>
      <c r="I16" s="186" t="s">
        <v>1</v>
      </c>
      <c r="J16" s="187"/>
      <c r="K16" s="187"/>
    </row>
    <row r="17" spans="1:9" ht="9.9499999999999993" customHeight="1">
      <c r="A17" s="189"/>
      <c r="B17" s="189"/>
      <c r="C17" s="189"/>
      <c r="D17" s="189"/>
      <c r="E17" s="189"/>
      <c r="F17" s="189"/>
      <c r="G17" s="189"/>
      <c r="H17" s="189"/>
      <c r="I17" s="186" t="s">
        <v>1</v>
      </c>
    </row>
    <row r="18" spans="1:9" ht="30.75" customHeight="1">
      <c r="A18" s="189"/>
      <c r="B18" s="189"/>
      <c r="C18" s="189"/>
      <c r="D18" s="189"/>
      <c r="E18" s="189"/>
      <c r="F18" s="189"/>
      <c r="G18" s="189"/>
      <c r="H18" s="189"/>
      <c r="I18" s="186" t="s">
        <v>1</v>
      </c>
    </row>
    <row r="19" spans="1:9">
      <c r="A19" s="189"/>
      <c r="B19" s="189"/>
      <c r="C19" s="189"/>
      <c r="D19" s="189"/>
      <c r="E19" s="189"/>
      <c r="F19" s="189"/>
      <c r="G19" s="189"/>
      <c r="H19" s="189"/>
      <c r="I19" s="186" t="s">
        <v>1</v>
      </c>
    </row>
    <row r="20" spans="1:9">
      <c r="A20" s="189"/>
      <c r="B20" s="189"/>
      <c r="C20" s="189"/>
      <c r="D20" s="189"/>
      <c r="E20" s="189"/>
      <c r="F20" s="189"/>
      <c r="G20" s="189"/>
      <c r="H20" s="189"/>
      <c r="I20" s="186" t="s">
        <v>1</v>
      </c>
    </row>
    <row r="21" spans="1:9" ht="9.9499999999999993" customHeight="1">
      <c r="A21" s="189"/>
      <c r="B21" s="189"/>
      <c r="C21" s="189"/>
      <c r="D21" s="189"/>
      <c r="E21" s="189"/>
      <c r="F21" s="189"/>
      <c r="G21" s="189"/>
      <c r="H21" s="189"/>
      <c r="I21" s="186" t="s">
        <v>1</v>
      </c>
    </row>
    <row r="22" spans="1:9">
      <c r="A22" s="189"/>
      <c r="B22" s="189"/>
      <c r="C22" s="189"/>
      <c r="D22" s="189"/>
      <c r="E22" s="189"/>
      <c r="F22" s="189"/>
      <c r="G22" s="189"/>
      <c r="H22" s="189"/>
      <c r="I22" s="186" t="s">
        <v>1</v>
      </c>
    </row>
    <row r="23" spans="1:9">
      <c r="A23" s="189"/>
      <c r="B23" s="189"/>
      <c r="C23" s="189"/>
      <c r="D23" s="189"/>
      <c r="E23" s="189"/>
      <c r="F23" s="189"/>
      <c r="G23" s="189"/>
      <c r="H23" s="189"/>
      <c r="I23" s="186" t="s">
        <v>1</v>
      </c>
    </row>
    <row r="24" spans="1:9" ht="36.75" customHeight="1">
      <c r="A24" s="189"/>
      <c r="B24" s="189"/>
      <c r="C24" s="189"/>
      <c r="D24" s="188"/>
      <c r="E24" s="189"/>
      <c r="F24" s="189"/>
      <c r="G24" s="189"/>
      <c r="H24" s="189"/>
      <c r="I24" s="186" t="s">
        <v>1</v>
      </c>
    </row>
    <row r="25" spans="1:9">
      <c r="A25" s="189"/>
      <c r="B25" s="189"/>
      <c r="C25" s="189"/>
      <c r="D25" s="364"/>
      <c r="E25" s="364"/>
      <c r="F25" s="364"/>
      <c r="G25" s="364"/>
      <c r="H25" s="189"/>
      <c r="I25" s="186" t="s">
        <v>1</v>
      </c>
    </row>
    <row r="26" spans="1:9" ht="10.5" customHeight="1">
      <c r="A26" s="189"/>
      <c r="B26" s="189"/>
      <c r="C26" s="189"/>
      <c r="D26" s="188"/>
      <c r="E26" s="189"/>
      <c r="F26" s="189"/>
      <c r="G26" s="189"/>
      <c r="H26" s="189"/>
      <c r="I26" s="186" t="s">
        <v>1</v>
      </c>
    </row>
    <row r="27" spans="1:9" ht="9.9499999999999993" customHeight="1">
      <c r="A27" s="189"/>
      <c r="B27" s="189"/>
      <c r="C27" s="189"/>
      <c r="D27" s="189"/>
      <c r="E27" s="189"/>
      <c r="F27" s="189"/>
      <c r="G27" s="189"/>
      <c r="H27" s="189"/>
      <c r="I27" s="186" t="s">
        <v>1</v>
      </c>
    </row>
    <row r="28" spans="1:9">
      <c r="A28" s="189"/>
      <c r="B28" s="189"/>
      <c r="C28" s="189"/>
      <c r="D28" s="189"/>
      <c r="E28" s="189"/>
      <c r="F28" s="189"/>
      <c r="G28" s="189"/>
      <c r="H28" s="189"/>
      <c r="I28" s="186" t="s">
        <v>1</v>
      </c>
    </row>
    <row r="29" spans="1:9">
      <c r="A29" s="189"/>
      <c r="B29" s="189"/>
      <c r="C29" s="189"/>
      <c r="D29" s="189"/>
      <c r="E29" s="189"/>
      <c r="F29" s="189"/>
      <c r="G29" s="189"/>
      <c r="H29" s="189"/>
      <c r="I29" s="186" t="s">
        <v>1</v>
      </c>
    </row>
    <row r="30" spans="1:9" ht="15.75" customHeight="1">
      <c r="A30" s="189"/>
      <c r="B30" s="189"/>
      <c r="C30" s="189"/>
      <c r="D30" s="364"/>
      <c r="E30" s="364"/>
      <c r="F30" s="189"/>
      <c r="G30" s="189"/>
      <c r="H30" s="189"/>
      <c r="I30" s="186" t="s">
        <v>1</v>
      </c>
    </row>
    <row r="31" spans="1:9" ht="9.9499999999999993" customHeight="1">
      <c r="A31" s="189"/>
      <c r="B31" s="189"/>
      <c r="C31" s="189"/>
      <c r="D31" s="189"/>
      <c r="E31" s="189"/>
      <c r="F31" s="189"/>
      <c r="G31" s="189"/>
      <c r="H31" s="189"/>
      <c r="I31" s="186" t="s">
        <v>1</v>
      </c>
    </row>
    <row r="32" spans="1:9">
      <c r="A32" s="189"/>
      <c r="B32" s="189"/>
      <c r="C32" s="189"/>
      <c r="D32" s="366"/>
      <c r="E32" s="189"/>
      <c r="F32" s="189"/>
      <c r="G32" s="189"/>
      <c r="H32" s="189"/>
      <c r="I32" s="186" t="s">
        <v>1</v>
      </c>
    </row>
    <row r="33" spans="1:9" ht="36" customHeight="1">
      <c r="A33" s="189"/>
      <c r="B33" s="187"/>
      <c r="C33" s="187"/>
      <c r="D33" s="365"/>
      <c r="E33" s="365"/>
      <c r="F33" s="189"/>
      <c r="G33" s="189"/>
      <c r="H33" s="189"/>
      <c r="I33" s="186" t="s">
        <v>15</v>
      </c>
    </row>
    <row r="34" spans="1:9">
      <c r="B34" s="191"/>
    </row>
    <row r="35" spans="1:9">
      <c r="B35" s="193"/>
    </row>
    <row r="36" spans="1:9">
      <c r="A36" s="683" t="s">
        <v>198</v>
      </c>
      <c r="B36" s="700"/>
      <c r="C36" s="700"/>
      <c r="D36" s="700"/>
      <c r="E36" s="700"/>
      <c r="F36" s="700"/>
      <c r="G36" s="700"/>
      <c r="H36" s="700"/>
    </row>
    <row r="37" spans="1:9">
      <c r="A37" s="171"/>
      <c r="B37" s="194" t="s">
        <v>180</v>
      </c>
      <c r="C37" s="195"/>
      <c r="D37" s="195"/>
      <c r="E37" s="195"/>
      <c r="F37" s="195"/>
      <c r="G37" s="195"/>
      <c r="H37" s="195"/>
    </row>
    <row r="38" spans="1:9">
      <c r="A38" s="196"/>
      <c r="B38" s="197"/>
      <c r="C38" s="197"/>
      <c r="D38" s="197"/>
      <c r="E38" s="197"/>
      <c r="F38" s="197"/>
      <c r="G38" s="197"/>
      <c r="H38" s="197"/>
    </row>
    <row r="39" spans="1:9">
      <c r="A39" s="701"/>
      <c r="B39" s="702"/>
      <c r="C39" s="702"/>
      <c r="D39" s="702"/>
      <c r="E39" s="702"/>
      <c r="F39" s="702"/>
      <c r="G39" s="702"/>
      <c r="H39" s="702"/>
    </row>
    <row r="40" spans="1:9">
      <c r="A40" s="198"/>
      <c r="B40" s="199"/>
      <c r="C40" s="199"/>
      <c r="D40" s="199"/>
      <c r="E40" s="199"/>
      <c r="F40" s="199"/>
      <c r="G40" s="199"/>
      <c r="H40" s="199"/>
    </row>
    <row r="41" spans="1:9">
      <c r="A41" s="703"/>
      <c r="B41" s="702"/>
      <c r="C41" s="702"/>
      <c r="D41" s="702"/>
      <c r="E41" s="702"/>
      <c r="F41" s="702"/>
      <c r="G41" s="702"/>
      <c r="H41" s="702"/>
    </row>
    <row r="42" spans="1:9">
      <c r="A42" s="192"/>
      <c r="B42" s="200"/>
      <c r="C42" s="192"/>
      <c r="D42" s="192"/>
      <c r="E42" s="192"/>
      <c r="F42" s="192"/>
      <c r="G42" s="192"/>
      <c r="H42" s="192"/>
    </row>
  </sheetData>
  <mergeCells count="12">
    <mergeCell ref="A1:H1"/>
    <mergeCell ref="A8:H8"/>
    <mergeCell ref="A7:H7"/>
    <mergeCell ref="A4:H4"/>
    <mergeCell ref="A5:H5"/>
    <mergeCell ref="A6:H6"/>
    <mergeCell ref="A2:H2"/>
    <mergeCell ref="A39:H39"/>
    <mergeCell ref="A41:H41"/>
    <mergeCell ref="A36:H36"/>
    <mergeCell ref="A9:H9"/>
    <mergeCell ref="A3:H3"/>
  </mergeCells>
  <phoneticPr fontId="36"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97"/>
  <sheetViews>
    <sheetView showGridLines="0" showOutlineSymbols="0" view="pageBreakPreview" zoomScale="65" zoomScaleNormal="75" zoomScaleSheetLayoutView="65" workbookViewId="0">
      <selection activeCell="A32" sqref="A32:U32"/>
    </sheetView>
  </sheetViews>
  <sheetFormatPr defaultColWidth="9.6640625" defaultRowHeight="15.75"/>
  <cols>
    <col min="1" max="2" width="2.5546875" style="4" customWidth="1"/>
    <col min="3" max="3" width="36.332031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10.6640625" style="7" bestFit="1" customWidth="1"/>
    <col min="10" max="10" width="6.21875" style="7" bestFit="1" customWidth="1"/>
    <col min="11" max="11" width="5.6640625" style="7" customWidth="1"/>
    <col min="12" max="12" width="11.5546875" style="7" bestFit="1" customWidth="1"/>
    <col min="13" max="13" width="7" style="7" bestFit="1" customWidth="1"/>
    <col min="14" max="14" width="4.21875" style="7" bestFit="1" customWidth="1"/>
    <col min="15" max="15" width="10.5546875" style="7" bestFit="1" customWidth="1"/>
    <col min="16" max="17" width="5.6640625" style="7" customWidth="1"/>
    <col min="18" max="18" width="10.5546875" style="7" bestFit="1" customWidth="1"/>
    <col min="19" max="19" width="6.109375" style="7" customWidth="1"/>
    <col min="20" max="20" width="5.6640625" style="7" customWidth="1"/>
    <col min="21" max="21" width="11.88671875" style="7" bestFit="1" customWidth="1"/>
    <col min="22" max="22" width="9.5546875" style="7" customWidth="1"/>
    <col min="23" max="23" width="9.77734375" style="7" bestFit="1" customWidth="1"/>
    <col min="24" max="24" width="13.21875" style="7" bestFit="1" customWidth="1"/>
    <col min="25" max="25" width="6.5546875" style="82" customWidth="1"/>
    <col min="26" max="26" width="6.5546875" style="4" customWidth="1"/>
    <col min="27" max="27" width="7.6640625" style="4" customWidth="1"/>
    <col min="28" max="16384" width="9.6640625" style="4"/>
  </cols>
  <sheetData>
    <row r="1" spans="1:25" ht="20.25">
      <c r="A1" s="522" t="s">
        <v>293</v>
      </c>
      <c r="B1" s="523"/>
      <c r="C1" s="523"/>
      <c r="D1" s="523"/>
      <c r="E1" s="523"/>
      <c r="F1" s="523"/>
      <c r="G1" s="523"/>
      <c r="H1" s="523"/>
      <c r="I1" s="523"/>
      <c r="J1" s="523"/>
      <c r="K1" s="523"/>
      <c r="L1" s="523"/>
      <c r="M1" s="523"/>
      <c r="N1" s="523"/>
      <c r="O1" s="523"/>
      <c r="P1" s="523"/>
      <c r="Q1" s="523"/>
      <c r="R1" s="523"/>
      <c r="S1" s="523"/>
      <c r="T1" s="523"/>
      <c r="U1" s="523"/>
      <c r="V1" s="523"/>
      <c r="W1" s="523"/>
      <c r="X1" s="523"/>
      <c r="Y1" s="81" t="s">
        <v>1</v>
      </c>
    </row>
    <row r="2" spans="1:25">
      <c r="A2" s="526"/>
      <c r="B2" s="526"/>
      <c r="C2" s="526"/>
      <c r="D2" s="526"/>
      <c r="E2" s="526"/>
      <c r="F2" s="526"/>
      <c r="G2" s="526"/>
      <c r="H2" s="526"/>
      <c r="I2" s="526"/>
      <c r="J2" s="526"/>
      <c r="K2" s="526"/>
      <c r="L2" s="526"/>
      <c r="M2" s="526"/>
      <c r="N2" s="526"/>
      <c r="O2" s="526"/>
      <c r="P2" s="526"/>
      <c r="Q2" s="526"/>
      <c r="R2" s="526"/>
      <c r="S2" s="526"/>
      <c r="T2" s="526"/>
      <c r="U2" s="526"/>
      <c r="V2" s="526"/>
      <c r="W2" s="526"/>
      <c r="X2" s="526"/>
      <c r="Y2" s="81" t="s">
        <v>1</v>
      </c>
    </row>
    <row r="3" spans="1:25">
      <c r="A3" s="513"/>
      <c r="B3" s="513"/>
      <c r="C3" s="513"/>
      <c r="D3" s="513"/>
      <c r="E3" s="513"/>
      <c r="F3" s="513"/>
      <c r="G3" s="513"/>
      <c r="H3" s="513"/>
      <c r="I3" s="513"/>
      <c r="J3" s="513"/>
      <c r="K3" s="513"/>
      <c r="L3" s="513"/>
      <c r="M3" s="513"/>
      <c r="N3" s="513"/>
      <c r="O3" s="513"/>
      <c r="P3" s="513"/>
      <c r="Q3" s="513"/>
      <c r="R3" s="513"/>
      <c r="S3" s="513"/>
      <c r="T3" s="513"/>
      <c r="U3" s="513"/>
      <c r="V3" s="513"/>
      <c r="W3" s="513"/>
      <c r="X3" s="513"/>
      <c r="Y3" s="81" t="s">
        <v>1</v>
      </c>
    </row>
    <row r="4" spans="1:25" ht="22.5">
      <c r="A4" s="521" t="s">
        <v>191</v>
      </c>
      <c r="B4" s="530"/>
      <c r="C4" s="530"/>
      <c r="D4" s="530"/>
      <c r="E4" s="530"/>
      <c r="F4" s="530"/>
      <c r="G4" s="530"/>
      <c r="H4" s="530"/>
      <c r="I4" s="530"/>
      <c r="J4" s="530"/>
      <c r="K4" s="530"/>
      <c r="L4" s="530"/>
      <c r="M4" s="530"/>
      <c r="N4" s="530"/>
      <c r="O4" s="530"/>
      <c r="P4" s="530"/>
      <c r="Q4" s="530"/>
      <c r="R4" s="530"/>
      <c r="S4" s="530"/>
      <c r="T4" s="530"/>
      <c r="U4" s="530"/>
      <c r="V4" s="530"/>
      <c r="W4" s="530"/>
      <c r="X4" s="530"/>
      <c r="Y4" s="81" t="s">
        <v>1</v>
      </c>
    </row>
    <row r="5" spans="1:25" ht="23.25">
      <c r="A5" s="470" t="s">
        <v>267</v>
      </c>
      <c r="B5" s="531"/>
      <c r="C5" s="531"/>
      <c r="D5" s="531"/>
      <c r="E5" s="531"/>
      <c r="F5" s="531"/>
      <c r="G5" s="531"/>
      <c r="H5" s="531"/>
      <c r="I5" s="531"/>
      <c r="J5" s="531"/>
      <c r="K5" s="531"/>
      <c r="L5" s="531"/>
      <c r="M5" s="531"/>
      <c r="N5" s="531"/>
      <c r="O5" s="531"/>
      <c r="P5" s="531"/>
      <c r="Q5" s="531"/>
      <c r="R5" s="531"/>
      <c r="S5" s="531"/>
      <c r="T5" s="531"/>
      <c r="U5" s="531"/>
      <c r="V5" s="531"/>
      <c r="W5" s="531"/>
      <c r="X5" s="531"/>
      <c r="Y5" s="81" t="s">
        <v>1</v>
      </c>
    </row>
    <row r="6" spans="1:25" ht="23.25">
      <c r="A6" s="470" t="s">
        <v>291</v>
      </c>
      <c r="B6" s="530"/>
      <c r="C6" s="530"/>
      <c r="D6" s="530"/>
      <c r="E6" s="530"/>
      <c r="F6" s="530"/>
      <c r="G6" s="530"/>
      <c r="H6" s="530"/>
      <c r="I6" s="530"/>
      <c r="J6" s="530"/>
      <c r="K6" s="530"/>
      <c r="L6" s="530"/>
      <c r="M6" s="530"/>
      <c r="N6" s="530"/>
      <c r="O6" s="530"/>
      <c r="P6" s="530"/>
      <c r="Q6" s="530"/>
      <c r="R6" s="530"/>
      <c r="S6" s="530"/>
      <c r="T6" s="530"/>
      <c r="U6" s="530"/>
      <c r="V6" s="530"/>
      <c r="W6" s="530"/>
      <c r="X6" s="530"/>
      <c r="Y6" s="81" t="s">
        <v>1</v>
      </c>
    </row>
    <row r="7" spans="1:25" ht="23.25">
      <c r="A7" s="470" t="s">
        <v>181</v>
      </c>
      <c r="B7" s="531"/>
      <c r="C7" s="531"/>
      <c r="D7" s="531"/>
      <c r="E7" s="531"/>
      <c r="F7" s="531"/>
      <c r="G7" s="531"/>
      <c r="H7" s="531"/>
      <c r="I7" s="531"/>
      <c r="J7" s="531"/>
      <c r="K7" s="531"/>
      <c r="L7" s="531"/>
      <c r="M7" s="531"/>
      <c r="N7" s="531"/>
      <c r="O7" s="531"/>
      <c r="P7" s="531"/>
      <c r="Q7" s="531"/>
      <c r="R7" s="531"/>
      <c r="S7" s="531"/>
      <c r="T7" s="531"/>
      <c r="U7" s="531"/>
      <c r="V7" s="531"/>
      <c r="W7" s="531"/>
      <c r="X7" s="531"/>
      <c r="Y7" s="81" t="s">
        <v>1</v>
      </c>
    </row>
    <row r="8" spans="1:25" ht="23.25">
      <c r="A8" s="512"/>
      <c r="B8" s="512"/>
      <c r="C8" s="512"/>
      <c r="D8" s="512"/>
      <c r="E8" s="512"/>
      <c r="F8" s="512"/>
      <c r="G8" s="512"/>
      <c r="H8" s="512"/>
      <c r="I8" s="512"/>
      <c r="J8" s="512"/>
      <c r="K8" s="512"/>
      <c r="L8" s="512"/>
      <c r="M8" s="512"/>
      <c r="N8" s="512"/>
      <c r="O8" s="512"/>
      <c r="P8" s="512"/>
      <c r="Q8" s="512"/>
      <c r="R8" s="512"/>
      <c r="S8" s="512"/>
      <c r="T8" s="512"/>
      <c r="U8" s="512"/>
      <c r="V8" s="512"/>
      <c r="W8" s="512"/>
      <c r="X8" s="512"/>
      <c r="Y8" s="81" t="s">
        <v>1</v>
      </c>
    </row>
    <row r="9" spans="1:25" ht="23.25">
      <c r="A9" s="512"/>
      <c r="B9" s="512"/>
      <c r="C9" s="512"/>
      <c r="D9" s="512"/>
      <c r="E9" s="512"/>
      <c r="F9" s="512"/>
      <c r="G9" s="512"/>
      <c r="H9" s="512"/>
      <c r="I9" s="512"/>
      <c r="J9" s="512"/>
      <c r="K9" s="512"/>
      <c r="L9" s="512"/>
      <c r="M9" s="512"/>
      <c r="N9" s="512"/>
      <c r="O9" s="512"/>
      <c r="P9" s="512"/>
      <c r="Q9" s="512"/>
      <c r="R9" s="512"/>
      <c r="S9" s="512"/>
      <c r="T9" s="512"/>
      <c r="U9" s="512"/>
      <c r="V9" s="512"/>
      <c r="W9" s="512"/>
      <c r="X9" s="512"/>
      <c r="Y9" s="81" t="s">
        <v>1</v>
      </c>
    </row>
    <row r="10" spans="1:25" ht="23.25">
      <c r="A10" s="512"/>
      <c r="B10" s="512"/>
      <c r="C10" s="512"/>
      <c r="D10" s="512"/>
      <c r="E10" s="512"/>
      <c r="F10" s="512"/>
      <c r="G10" s="512"/>
      <c r="H10" s="512"/>
      <c r="I10" s="512"/>
      <c r="J10" s="512"/>
      <c r="K10" s="512"/>
      <c r="L10" s="512"/>
      <c r="M10" s="512"/>
      <c r="N10" s="512"/>
      <c r="O10" s="512"/>
      <c r="P10" s="512"/>
      <c r="Q10" s="512"/>
      <c r="R10" s="512"/>
      <c r="S10" s="512"/>
      <c r="T10" s="512"/>
      <c r="U10" s="512"/>
      <c r="V10" s="512"/>
      <c r="W10" s="512"/>
      <c r="X10" s="512"/>
      <c r="Y10" s="81" t="s">
        <v>1</v>
      </c>
    </row>
    <row r="11" spans="1:25">
      <c r="A11" s="513"/>
      <c r="B11" s="513"/>
      <c r="C11" s="513"/>
      <c r="D11" s="513"/>
      <c r="E11" s="513"/>
      <c r="F11" s="513"/>
      <c r="G11" s="513"/>
      <c r="H11" s="513"/>
      <c r="I11" s="513"/>
      <c r="J11" s="513"/>
      <c r="K11" s="513"/>
      <c r="L11" s="513"/>
      <c r="M11" s="513"/>
      <c r="N11" s="513"/>
      <c r="O11" s="513"/>
      <c r="P11" s="513"/>
      <c r="Q11" s="513"/>
      <c r="R11" s="513"/>
      <c r="S11" s="513"/>
      <c r="T11" s="513"/>
      <c r="U11" s="514"/>
      <c r="V11" s="508" t="s">
        <v>26</v>
      </c>
      <c r="W11" s="509"/>
      <c r="X11" s="510"/>
      <c r="Y11" s="81" t="s">
        <v>1</v>
      </c>
    </row>
    <row r="12" spans="1:25">
      <c r="A12" s="513"/>
      <c r="B12" s="513"/>
      <c r="C12" s="513"/>
      <c r="D12" s="513"/>
      <c r="E12" s="513"/>
      <c r="F12" s="513"/>
      <c r="G12" s="513"/>
      <c r="H12" s="513"/>
      <c r="I12" s="513"/>
      <c r="J12" s="513"/>
      <c r="K12" s="513"/>
      <c r="L12" s="513"/>
      <c r="M12" s="513"/>
      <c r="N12" s="513"/>
      <c r="O12" s="513"/>
      <c r="P12" s="513"/>
      <c r="Q12" s="513"/>
      <c r="R12" s="513"/>
      <c r="S12" s="513"/>
      <c r="T12" s="513"/>
      <c r="U12" s="514"/>
      <c r="V12" s="519" t="s">
        <v>12</v>
      </c>
      <c r="W12" s="529" t="s">
        <v>33</v>
      </c>
      <c r="X12" s="527" t="s">
        <v>202</v>
      </c>
      <c r="Y12" s="81" t="s">
        <v>1</v>
      </c>
    </row>
    <row r="13" spans="1:25" ht="16.5" thickBot="1">
      <c r="A13" s="515"/>
      <c r="B13" s="515"/>
      <c r="C13" s="515"/>
      <c r="D13" s="515"/>
      <c r="E13" s="515"/>
      <c r="F13" s="515"/>
      <c r="G13" s="515"/>
      <c r="H13" s="515"/>
      <c r="I13" s="515"/>
      <c r="J13" s="515"/>
      <c r="K13" s="515"/>
      <c r="L13" s="515"/>
      <c r="M13" s="515"/>
      <c r="N13" s="515"/>
      <c r="O13" s="515"/>
      <c r="P13" s="515"/>
      <c r="Q13" s="515"/>
      <c r="R13" s="515"/>
      <c r="S13" s="515"/>
      <c r="T13" s="515"/>
      <c r="U13" s="516"/>
      <c r="V13" s="520"/>
      <c r="W13" s="528"/>
      <c r="X13" s="528"/>
      <c r="Y13" s="81" t="s">
        <v>1</v>
      </c>
    </row>
    <row r="14" spans="1:25">
      <c r="A14" s="524" t="s">
        <v>64</v>
      </c>
      <c r="B14" s="525"/>
      <c r="C14" s="525"/>
      <c r="D14" s="525"/>
      <c r="E14" s="525"/>
      <c r="F14" s="525"/>
      <c r="G14" s="525"/>
      <c r="H14" s="525"/>
      <c r="I14" s="525"/>
      <c r="J14" s="525"/>
      <c r="K14" s="525"/>
      <c r="L14" s="525"/>
      <c r="M14" s="525"/>
      <c r="N14" s="525"/>
      <c r="O14" s="525"/>
      <c r="P14" s="525"/>
      <c r="Q14" s="525"/>
      <c r="R14" s="525"/>
      <c r="S14" s="525"/>
      <c r="T14" s="525"/>
      <c r="U14" s="525"/>
      <c r="V14" s="109">
        <v>0</v>
      </c>
      <c r="W14" s="109">
        <v>0</v>
      </c>
      <c r="X14" s="414">
        <f>537108+203000+10000+1500</f>
        <v>751608</v>
      </c>
      <c r="Y14" s="81" t="s">
        <v>1</v>
      </c>
    </row>
    <row r="15" spans="1:25">
      <c r="A15" s="424" t="s">
        <v>305</v>
      </c>
      <c r="B15" s="419"/>
      <c r="C15" s="419"/>
      <c r="D15" s="419"/>
      <c r="E15" s="419"/>
      <c r="F15" s="419"/>
      <c r="G15" s="419"/>
      <c r="H15" s="419"/>
      <c r="I15" s="419"/>
      <c r="J15" s="419"/>
      <c r="K15" s="419"/>
      <c r="L15" s="419"/>
      <c r="M15" s="419"/>
      <c r="N15" s="419"/>
      <c r="O15" s="419"/>
      <c r="P15" s="419"/>
      <c r="Q15" s="419"/>
      <c r="R15" s="419"/>
      <c r="S15" s="419"/>
      <c r="T15" s="419"/>
      <c r="U15" s="419"/>
      <c r="V15" s="420"/>
      <c r="W15" s="420"/>
      <c r="X15" s="429">
        <v>-203000</v>
      </c>
      <c r="Y15" s="81"/>
    </row>
    <row r="16" spans="1:25">
      <c r="A16" s="425" t="s">
        <v>306</v>
      </c>
      <c r="B16" s="418"/>
      <c r="C16" s="418"/>
      <c r="D16" s="418"/>
      <c r="E16" s="418"/>
      <c r="F16" s="418"/>
      <c r="G16" s="418"/>
      <c r="H16" s="418"/>
      <c r="I16" s="418"/>
      <c r="J16" s="418"/>
      <c r="K16" s="418"/>
      <c r="L16" s="418"/>
      <c r="M16" s="418"/>
      <c r="N16" s="418"/>
      <c r="O16" s="418"/>
      <c r="P16" s="418"/>
      <c r="Q16" s="418"/>
      <c r="R16" s="418"/>
      <c r="S16" s="418"/>
      <c r="T16" s="418"/>
      <c r="U16" s="418"/>
      <c r="V16" s="421"/>
      <c r="W16" s="421"/>
      <c r="X16" s="406">
        <v>-10000</v>
      </c>
      <c r="Y16" s="81"/>
    </row>
    <row r="17" spans="1:25">
      <c r="A17" s="424" t="s">
        <v>307</v>
      </c>
      <c r="B17" s="419"/>
      <c r="C17" s="419"/>
      <c r="D17" s="419"/>
      <c r="E17" s="419"/>
      <c r="F17" s="419"/>
      <c r="G17" s="419"/>
      <c r="H17" s="419"/>
      <c r="I17" s="419"/>
      <c r="J17" s="419"/>
      <c r="K17" s="419"/>
      <c r="L17" s="419"/>
      <c r="M17" s="419"/>
      <c r="N17" s="419"/>
      <c r="O17" s="419"/>
      <c r="P17" s="419"/>
      <c r="Q17" s="419"/>
      <c r="R17" s="419"/>
      <c r="S17" s="419"/>
      <c r="T17" s="419"/>
      <c r="U17" s="419"/>
      <c r="V17" s="421"/>
      <c r="W17" s="420"/>
      <c r="X17" s="430">
        <v>-1500</v>
      </c>
      <c r="Y17" s="81"/>
    </row>
    <row r="18" spans="1:25" ht="20.25" customHeight="1">
      <c r="A18" s="499" t="s">
        <v>173</v>
      </c>
      <c r="B18" s="500"/>
      <c r="C18" s="500"/>
      <c r="D18" s="500"/>
      <c r="E18" s="500"/>
      <c r="F18" s="500"/>
      <c r="G18" s="500"/>
      <c r="H18" s="500"/>
      <c r="I18" s="500"/>
      <c r="J18" s="500"/>
      <c r="K18" s="500"/>
      <c r="L18" s="500"/>
      <c r="M18" s="500"/>
      <c r="N18" s="500"/>
      <c r="O18" s="500"/>
      <c r="P18" s="500"/>
      <c r="Q18" s="500"/>
      <c r="R18" s="500"/>
      <c r="S18" s="500"/>
      <c r="T18" s="500"/>
      <c r="U18" s="511"/>
      <c r="V18" s="110"/>
      <c r="W18" s="422"/>
      <c r="X18" s="423">
        <v>0</v>
      </c>
      <c r="Y18" s="81" t="s">
        <v>1</v>
      </c>
    </row>
    <row r="19" spans="1:25">
      <c r="A19" s="532" t="s">
        <v>308</v>
      </c>
      <c r="B19" s="533"/>
      <c r="C19" s="533"/>
      <c r="D19" s="533"/>
      <c r="E19" s="533"/>
      <c r="F19" s="533"/>
      <c r="G19" s="533"/>
      <c r="H19" s="533"/>
      <c r="I19" s="533"/>
      <c r="J19" s="533"/>
      <c r="K19" s="533"/>
      <c r="L19" s="533"/>
      <c r="M19" s="533"/>
      <c r="N19" s="533"/>
      <c r="O19" s="533"/>
      <c r="P19" s="533"/>
      <c r="Q19" s="533"/>
      <c r="R19" s="533"/>
      <c r="S19" s="533"/>
      <c r="T19" s="533"/>
      <c r="U19" s="533"/>
      <c r="V19" s="111">
        <f>+V18+V14</f>
        <v>0</v>
      </c>
      <c r="W19" s="111">
        <f>+W18+W14</f>
        <v>0</v>
      </c>
      <c r="X19" s="426">
        <f>+SUM(X14:X18)</f>
        <v>537108</v>
      </c>
      <c r="Y19" s="81" t="s">
        <v>1</v>
      </c>
    </row>
    <row r="20" spans="1:25">
      <c r="A20" s="524" t="s">
        <v>251</v>
      </c>
      <c r="B20" s="525"/>
      <c r="C20" s="525"/>
      <c r="D20" s="525"/>
      <c r="E20" s="525"/>
      <c r="F20" s="525"/>
      <c r="G20" s="525"/>
      <c r="H20" s="525"/>
      <c r="I20" s="525"/>
      <c r="J20" s="525"/>
      <c r="K20" s="525"/>
      <c r="L20" s="525"/>
      <c r="M20" s="525"/>
      <c r="N20" s="525"/>
      <c r="O20" s="525"/>
      <c r="P20" s="525"/>
      <c r="Q20" s="525"/>
      <c r="R20" s="525"/>
      <c r="S20" s="525"/>
      <c r="T20" s="525"/>
      <c r="U20" s="525"/>
      <c r="V20" s="112"/>
      <c r="W20" s="112"/>
      <c r="X20" s="426">
        <v>751608</v>
      </c>
      <c r="Y20" s="81" t="s">
        <v>1</v>
      </c>
    </row>
    <row r="21" spans="1:25" ht="18.75" customHeight="1">
      <c r="A21" s="517" t="s">
        <v>27</v>
      </c>
      <c r="B21" s="518"/>
      <c r="C21" s="518"/>
      <c r="D21" s="518"/>
      <c r="E21" s="518"/>
      <c r="F21" s="518"/>
      <c r="G21" s="518"/>
      <c r="H21" s="518"/>
      <c r="I21" s="518"/>
      <c r="J21" s="518"/>
      <c r="K21" s="518"/>
      <c r="L21" s="518"/>
      <c r="M21" s="518"/>
      <c r="N21" s="518"/>
      <c r="O21" s="518"/>
      <c r="P21" s="518"/>
      <c r="Q21" s="518"/>
      <c r="R21" s="518"/>
      <c r="S21" s="518"/>
      <c r="T21" s="518"/>
      <c r="U21" s="518"/>
      <c r="V21" s="371"/>
      <c r="W21" s="371"/>
      <c r="X21" s="401">
        <v>0</v>
      </c>
      <c r="Y21" s="81" t="s">
        <v>1</v>
      </c>
    </row>
    <row r="22" spans="1:25">
      <c r="A22" s="494" t="s">
        <v>252</v>
      </c>
      <c r="B22" s="495"/>
      <c r="C22" s="495"/>
      <c r="D22" s="495"/>
      <c r="E22" s="495"/>
      <c r="F22" s="495"/>
      <c r="G22" s="495"/>
      <c r="H22" s="495"/>
      <c r="I22" s="495"/>
      <c r="J22" s="495"/>
      <c r="K22" s="495"/>
      <c r="L22" s="495"/>
      <c r="M22" s="495"/>
      <c r="N22" s="495"/>
      <c r="O22" s="495"/>
      <c r="P22" s="495"/>
      <c r="Q22" s="495"/>
      <c r="R22" s="495"/>
      <c r="S22" s="495"/>
      <c r="T22" s="495"/>
      <c r="U22" s="495"/>
      <c r="V22" s="109">
        <f>+V21+V20</f>
        <v>0</v>
      </c>
      <c r="W22" s="109">
        <f>+W21+W20</f>
        <v>0</v>
      </c>
      <c r="X22" s="414">
        <f>SUM(X20:X21)</f>
        <v>751608</v>
      </c>
      <c r="Y22" s="81" t="s">
        <v>1</v>
      </c>
    </row>
    <row r="23" spans="1:25">
      <c r="A23" s="496" t="s">
        <v>60</v>
      </c>
      <c r="B23" s="497"/>
      <c r="C23" s="497"/>
      <c r="D23" s="497"/>
      <c r="E23" s="497"/>
      <c r="F23" s="497"/>
      <c r="G23" s="497"/>
      <c r="H23" s="497"/>
      <c r="I23" s="497"/>
      <c r="J23" s="497"/>
      <c r="K23" s="497"/>
      <c r="L23" s="497"/>
      <c r="M23" s="497"/>
      <c r="N23" s="497"/>
      <c r="O23" s="497"/>
      <c r="P23" s="497"/>
      <c r="Q23" s="497"/>
      <c r="R23" s="497"/>
      <c r="S23" s="497"/>
      <c r="T23" s="497"/>
      <c r="U23" s="497"/>
      <c r="V23" s="85"/>
      <c r="W23" s="85"/>
      <c r="X23" s="86"/>
      <c r="Y23" s="81" t="s">
        <v>1</v>
      </c>
    </row>
    <row r="24" spans="1:25">
      <c r="A24" s="498" t="s">
        <v>259</v>
      </c>
      <c r="B24" s="449"/>
      <c r="C24" s="449"/>
      <c r="D24" s="449"/>
      <c r="E24" s="449"/>
      <c r="F24" s="449"/>
      <c r="G24" s="449"/>
      <c r="H24" s="449"/>
      <c r="I24" s="449"/>
      <c r="J24" s="449"/>
      <c r="K24" s="449"/>
      <c r="L24" s="449"/>
      <c r="M24" s="449"/>
      <c r="N24" s="449"/>
      <c r="O24" s="449"/>
      <c r="P24" s="449"/>
      <c r="Q24" s="449"/>
      <c r="R24" s="449"/>
      <c r="S24" s="449"/>
      <c r="T24" s="449"/>
      <c r="U24" s="449"/>
      <c r="V24" s="85"/>
      <c r="W24" s="85"/>
      <c r="X24" s="86">
        <v>40000</v>
      </c>
      <c r="Y24" s="81" t="s">
        <v>1</v>
      </c>
    </row>
    <row r="25" spans="1:25">
      <c r="A25" s="498" t="s">
        <v>275</v>
      </c>
      <c r="B25" s="501"/>
      <c r="C25" s="501"/>
      <c r="D25" s="501"/>
      <c r="E25" s="501"/>
      <c r="F25" s="501"/>
      <c r="G25" s="501"/>
      <c r="H25" s="501"/>
      <c r="I25" s="501"/>
      <c r="J25" s="501"/>
      <c r="K25" s="501"/>
      <c r="L25" s="501"/>
      <c r="M25" s="501"/>
      <c r="N25" s="501"/>
      <c r="O25" s="501"/>
      <c r="P25" s="501"/>
      <c r="Q25" s="501"/>
      <c r="R25" s="501"/>
      <c r="S25" s="501"/>
      <c r="T25" s="501"/>
      <c r="U25" s="502"/>
      <c r="V25" s="85"/>
      <c r="W25" s="85"/>
      <c r="X25" s="86">
        <v>-161000</v>
      </c>
      <c r="Y25" s="81"/>
    </row>
    <row r="26" spans="1:25">
      <c r="A26" s="498" t="s">
        <v>276</v>
      </c>
      <c r="B26" s="501"/>
      <c r="C26" s="501"/>
      <c r="D26" s="501"/>
      <c r="E26" s="501"/>
      <c r="F26" s="501"/>
      <c r="G26" s="501"/>
      <c r="H26" s="501"/>
      <c r="I26" s="501"/>
      <c r="J26" s="501"/>
      <c r="K26" s="501"/>
      <c r="L26" s="501"/>
      <c r="M26" s="501"/>
      <c r="N26" s="501"/>
      <c r="O26" s="501"/>
      <c r="P26" s="501"/>
      <c r="Q26" s="501"/>
      <c r="R26" s="501"/>
      <c r="S26" s="501"/>
      <c r="T26" s="501"/>
      <c r="U26" s="502"/>
      <c r="V26" s="85"/>
      <c r="W26" s="85"/>
      <c r="X26" s="86">
        <v>-1000</v>
      </c>
      <c r="Y26" s="81"/>
    </row>
    <row r="27" spans="1:25">
      <c r="A27" s="498" t="s">
        <v>277</v>
      </c>
      <c r="B27" s="501"/>
      <c r="C27" s="501"/>
      <c r="D27" s="501"/>
      <c r="E27" s="501"/>
      <c r="F27" s="501"/>
      <c r="G27" s="501"/>
      <c r="H27" s="501"/>
      <c r="I27" s="501"/>
      <c r="J27" s="501"/>
      <c r="K27" s="501"/>
      <c r="L27" s="501"/>
      <c r="M27" s="501"/>
      <c r="N27" s="501"/>
      <c r="O27" s="501"/>
      <c r="P27" s="501"/>
      <c r="Q27" s="501"/>
      <c r="R27" s="501"/>
      <c r="S27" s="501"/>
      <c r="T27" s="501"/>
      <c r="U27" s="502"/>
      <c r="V27" s="85"/>
      <c r="W27" s="85"/>
      <c r="X27" s="86">
        <f>+SUM(X24:X26)</f>
        <v>-122000</v>
      </c>
      <c r="Y27" s="81"/>
    </row>
    <row r="28" spans="1:25">
      <c r="A28" s="499" t="s">
        <v>7</v>
      </c>
      <c r="B28" s="500"/>
      <c r="C28" s="500"/>
      <c r="D28" s="500"/>
      <c r="E28" s="500"/>
      <c r="F28" s="500"/>
      <c r="G28" s="500"/>
      <c r="H28" s="500"/>
      <c r="I28" s="500"/>
      <c r="J28" s="500"/>
      <c r="K28" s="500"/>
      <c r="L28" s="500"/>
      <c r="M28" s="500"/>
      <c r="N28" s="500"/>
      <c r="O28" s="500"/>
      <c r="P28" s="500"/>
      <c r="Q28" s="500"/>
      <c r="R28" s="500"/>
      <c r="S28" s="500"/>
      <c r="T28" s="500"/>
      <c r="U28" s="500"/>
      <c r="V28" s="85"/>
      <c r="W28" s="85"/>
      <c r="X28" s="86">
        <v>0</v>
      </c>
      <c r="Y28" s="81" t="s">
        <v>1</v>
      </c>
    </row>
    <row r="29" spans="1:25">
      <c r="A29" s="452" t="s">
        <v>25</v>
      </c>
      <c r="B29" s="503"/>
      <c r="C29" s="503"/>
      <c r="D29" s="503"/>
      <c r="E29" s="503"/>
      <c r="F29" s="503"/>
      <c r="G29" s="503"/>
      <c r="H29" s="503"/>
      <c r="I29" s="503"/>
      <c r="J29" s="503"/>
      <c r="K29" s="503"/>
      <c r="L29" s="503"/>
      <c r="M29" s="503"/>
      <c r="N29" s="503"/>
      <c r="O29" s="503"/>
      <c r="P29" s="503"/>
      <c r="Q29" s="503"/>
      <c r="R29" s="503"/>
      <c r="S29" s="503"/>
      <c r="T29" s="503"/>
      <c r="U29" s="504"/>
      <c r="V29" s="85">
        <v>0</v>
      </c>
      <c r="W29" s="85">
        <v>0</v>
      </c>
      <c r="X29" s="85">
        <f>+X27</f>
        <v>-122000</v>
      </c>
      <c r="Y29" s="81" t="s">
        <v>1</v>
      </c>
    </row>
    <row r="30" spans="1:25">
      <c r="A30" s="505" t="s">
        <v>174</v>
      </c>
      <c r="B30" s="506"/>
      <c r="C30" s="506"/>
      <c r="D30" s="506"/>
      <c r="E30" s="506"/>
      <c r="F30" s="506"/>
      <c r="G30" s="506"/>
      <c r="H30" s="506"/>
      <c r="I30" s="506"/>
      <c r="J30" s="506"/>
      <c r="K30" s="506"/>
      <c r="L30" s="506"/>
      <c r="M30" s="506"/>
      <c r="N30" s="506"/>
      <c r="O30" s="506"/>
      <c r="P30" s="506"/>
      <c r="Q30" s="506"/>
      <c r="R30" s="506"/>
      <c r="S30" s="506"/>
      <c r="T30" s="506"/>
      <c r="U30" s="507"/>
      <c r="V30" s="109">
        <f>+V29+V22</f>
        <v>0</v>
      </c>
      <c r="W30" s="109">
        <f>+W29+W22</f>
        <v>0</v>
      </c>
      <c r="X30" s="414">
        <f>+X29+X22</f>
        <v>629608</v>
      </c>
      <c r="Y30" s="81" t="s">
        <v>1</v>
      </c>
    </row>
    <row r="31" spans="1:25">
      <c r="A31" s="499" t="s">
        <v>61</v>
      </c>
      <c r="B31" s="500"/>
      <c r="C31" s="500"/>
      <c r="D31" s="500"/>
      <c r="E31" s="500"/>
      <c r="F31" s="500"/>
      <c r="G31" s="500"/>
      <c r="H31" s="500"/>
      <c r="I31" s="500"/>
      <c r="J31" s="500"/>
      <c r="K31" s="500"/>
      <c r="L31" s="500"/>
      <c r="M31" s="500"/>
      <c r="N31" s="500"/>
      <c r="O31" s="500"/>
      <c r="P31" s="500"/>
      <c r="Q31" s="500"/>
      <c r="R31" s="500"/>
      <c r="S31" s="500"/>
      <c r="T31" s="500"/>
      <c r="U31" s="500"/>
      <c r="V31" s="85"/>
      <c r="W31" s="85"/>
      <c r="X31" s="86"/>
      <c r="Y31" s="81" t="s">
        <v>1</v>
      </c>
    </row>
    <row r="32" spans="1:25">
      <c r="A32" s="454" t="s">
        <v>203</v>
      </c>
      <c r="B32" s="453"/>
      <c r="C32" s="453"/>
      <c r="D32" s="453"/>
      <c r="E32" s="453"/>
      <c r="F32" s="453"/>
      <c r="G32" s="453"/>
      <c r="H32" s="453"/>
      <c r="I32" s="453"/>
      <c r="J32" s="453"/>
      <c r="K32" s="453"/>
      <c r="L32" s="453"/>
      <c r="M32" s="453"/>
      <c r="N32" s="453"/>
      <c r="O32" s="453"/>
      <c r="P32" s="453"/>
      <c r="Q32" s="453"/>
      <c r="R32" s="453"/>
      <c r="S32" s="453"/>
      <c r="T32" s="453"/>
      <c r="U32" s="453"/>
      <c r="V32" s="85" t="s">
        <v>201</v>
      </c>
      <c r="W32" s="85"/>
      <c r="X32" s="86"/>
      <c r="Y32" s="81" t="s">
        <v>1</v>
      </c>
    </row>
    <row r="33" spans="1:25">
      <c r="A33" s="446" t="s">
        <v>287</v>
      </c>
      <c r="B33" s="447"/>
      <c r="C33" s="447"/>
      <c r="D33" s="447"/>
      <c r="E33" s="447"/>
      <c r="F33" s="447"/>
      <c r="G33" s="447"/>
      <c r="H33" s="447"/>
      <c r="I33" s="447"/>
      <c r="J33" s="447"/>
      <c r="K33" s="447"/>
      <c r="L33" s="447"/>
      <c r="M33" s="447"/>
      <c r="N33" s="447"/>
      <c r="O33" s="447"/>
      <c r="P33" s="447"/>
      <c r="Q33" s="447"/>
      <c r="R33" s="447"/>
      <c r="S33" s="447"/>
      <c r="T33" s="447"/>
      <c r="U33" s="448"/>
      <c r="V33" s="85"/>
      <c r="W33" s="85"/>
      <c r="X33" s="86">
        <v>302000</v>
      </c>
      <c r="Y33" s="81" t="s">
        <v>1</v>
      </c>
    </row>
    <row r="34" spans="1:25">
      <c r="A34" s="446" t="s">
        <v>282</v>
      </c>
      <c r="B34" s="447"/>
      <c r="C34" s="447"/>
      <c r="D34" s="447"/>
      <c r="E34" s="447"/>
      <c r="F34" s="447"/>
      <c r="G34" s="447"/>
      <c r="H34" s="447"/>
      <c r="I34" s="447"/>
      <c r="J34" s="447"/>
      <c r="K34" s="447"/>
      <c r="L34" s="447"/>
      <c r="M34" s="447"/>
      <c r="N34" s="447"/>
      <c r="O34" s="447"/>
      <c r="P34" s="447"/>
      <c r="Q34" s="447"/>
      <c r="R34" s="447"/>
      <c r="S34" s="447"/>
      <c r="T34" s="447"/>
      <c r="U34" s="448"/>
      <c r="V34" s="85"/>
      <c r="W34" s="85"/>
      <c r="X34" s="86">
        <v>8500</v>
      </c>
      <c r="Y34" s="81"/>
    </row>
    <row r="35" spans="1:25">
      <c r="A35" s="446" t="s">
        <v>261</v>
      </c>
      <c r="B35" s="447"/>
      <c r="C35" s="447" t="s">
        <v>261</v>
      </c>
      <c r="D35" s="447"/>
      <c r="E35" s="447"/>
      <c r="F35" s="447"/>
      <c r="G35" s="447"/>
      <c r="H35" s="447"/>
      <c r="I35" s="447"/>
      <c r="J35" s="447"/>
      <c r="K35" s="447"/>
      <c r="L35" s="447"/>
      <c r="M35" s="447"/>
      <c r="N35" s="447"/>
      <c r="O35" s="447"/>
      <c r="P35" s="447"/>
      <c r="Q35" s="447"/>
      <c r="R35" s="447"/>
      <c r="S35" s="447"/>
      <c r="T35" s="447"/>
      <c r="U35" s="448"/>
      <c r="V35" s="85"/>
      <c r="W35" s="85"/>
      <c r="X35" s="86">
        <v>10000</v>
      </c>
      <c r="Y35" s="81" t="s">
        <v>1</v>
      </c>
    </row>
    <row r="36" spans="1:25">
      <c r="A36" s="446" t="s">
        <v>63</v>
      </c>
      <c r="B36" s="447"/>
      <c r="C36" s="447"/>
      <c r="D36" s="447"/>
      <c r="E36" s="447"/>
      <c r="F36" s="447"/>
      <c r="G36" s="447"/>
      <c r="H36" s="447"/>
      <c r="I36" s="447"/>
      <c r="J36" s="447"/>
      <c r="K36" s="447"/>
      <c r="L36" s="447"/>
      <c r="M36" s="447"/>
      <c r="N36" s="447"/>
      <c r="O36" s="447"/>
      <c r="P36" s="447"/>
      <c r="Q36" s="447"/>
      <c r="R36" s="447"/>
      <c r="S36" s="447"/>
      <c r="T36" s="447"/>
      <c r="U36" s="448"/>
      <c r="V36" s="370">
        <f>SUM(V33:V34)</f>
        <v>0</v>
      </c>
      <c r="W36" s="86">
        <f>SUM(W33:W34)</f>
        <v>0</v>
      </c>
      <c r="X36" s="86">
        <f>SUM(X33:X35)</f>
        <v>320500</v>
      </c>
      <c r="Y36" s="81" t="s">
        <v>1</v>
      </c>
    </row>
    <row r="37" spans="1:25">
      <c r="A37" s="454" t="s">
        <v>264</v>
      </c>
      <c r="B37" s="453"/>
      <c r="C37" s="453"/>
      <c r="D37" s="453"/>
      <c r="E37" s="453"/>
      <c r="F37" s="453"/>
      <c r="G37" s="453"/>
      <c r="H37" s="453"/>
      <c r="I37" s="453"/>
      <c r="J37" s="453"/>
      <c r="K37" s="453"/>
      <c r="L37" s="453"/>
      <c r="M37" s="453"/>
      <c r="N37" s="453"/>
      <c r="O37" s="453"/>
      <c r="P37" s="453"/>
      <c r="Q37" s="453"/>
      <c r="R37" s="453"/>
      <c r="S37" s="453"/>
      <c r="T37" s="453"/>
      <c r="U37" s="453"/>
      <c r="V37" s="85"/>
      <c r="W37" s="85"/>
      <c r="X37" s="86"/>
      <c r="Y37" s="81" t="s">
        <v>1</v>
      </c>
    </row>
    <row r="38" spans="1:25">
      <c r="A38" s="398"/>
      <c r="B38" s="397"/>
      <c r="C38" s="402" t="s">
        <v>286</v>
      </c>
      <c r="D38" s="397"/>
      <c r="E38" s="397"/>
      <c r="F38" s="397"/>
      <c r="G38" s="397"/>
      <c r="H38" s="397"/>
      <c r="I38" s="397"/>
      <c r="J38" s="397"/>
      <c r="K38" s="397"/>
      <c r="L38" s="397"/>
      <c r="M38" s="397"/>
      <c r="N38" s="397"/>
      <c r="O38" s="397"/>
      <c r="P38" s="397"/>
      <c r="Q38" s="397"/>
      <c r="R38" s="397"/>
      <c r="S38" s="397"/>
      <c r="T38" s="397"/>
      <c r="U38" s="397"/>
      <c r="V38" s="85"/>
      <c r="W38" s="85"/>
      <c r="X38" s="86">
        <v>-40385</v>
      </c>
      <c r="Y38" s="81"/>
    </row>
    <row r="39" spans="1:25">
      <c r="A39" s="398"/>
      <c r="B39" s="397"/>
      <c r="C39" s="402" t="s">
        <v>288</v>
      </c>
      <c r="D39" s="397"/>
      <c r="E39" s="397"/>
      <c r="F39" s="397"/>
      <c r="G39" s="397"/>
      <c r="H39" s="397"/>
      <c r="I39" s="397"/>
      <c r="J39" s="397"/>
      <c r="K39" s="397"/>
      <c r="L39" s="397"/>
      <c r="M39" s="397"/>
      <c r="N39" s="397"/>
      <c r="O39" s="397"/>
      <c r="P39" s="397"/>
      <c r="Q39" s="397"/>
      <c r="R39" s="397"/>
      <c r="S39" s="397"/>
      <c r="T39" s="397"/>
      <c r="U39" s="397"/>
      <c r="V39" s="85"/>
      <c r="W39" s="85"/>
      <c r="X39" s="86">
        <v>-170223</v>
      </c>
      <c r="Y39" s="81"/>
    </row>
    <row r="40" spans="1:25">
      <c r="A40" s="398"/>
      <c r="B40" s="397"/>
      <c r="C40" s="402" t="s">
        <v>263</v>
      </c>
      <c r="D40" s="397"/>
      <c r="E40" s="397"/>
      <c r="F40" s="397"/>
      <c r="G40" s="397"/>
      <c r="H40" s="397"/>
      <c r="I40" s="397"/>
      <c r="J40" s="397"/>
      <c r="K40" s="397"/>
      <c r="L40" s="397"/>
      <c r="M40" s="397"/>
      <c r="N40" s="397"/>
      <c r="O40" s="397"/>
      <c r="P40" s="397"/>
      <c r="Q40" s="397"/>
      <c r="R40" s="397"/>
      <c r="S40" s="397"/>
      <c r="T40" s="397"/>
      <c r="U40" s="397"/>
      <c r="V40" s="85"/>
      <c r="W40" s="85"/>
      <c r="X40" s="86">
        <v>-20000</v>
      </c>
      <c r="Y40" s="81"/>
    </row>
    <row r="41" spans="1:25">
      <c r="A41" s="398"/>
      <c r="B41" s="397"/>
      <c r="C41" s="402" t="s">
        <v>281</v>
      </c>
      <c r="D41" s="397"/>
      <c r="E41" s="397"/>
      <c r="F41" s="397"/>
      <c r="G41" s="397"/>
      <c r="H41" s="397"/>
      <c r="I41" s="397"/>
      <c r="J41" s="397"/>
      <c r="K41" s="397"/>
      <c r="L41" s="397"/>
      <c r="M41" s="397"/>
      <c r="N41" s="397"/>
      <c r="O41" s="397"/>
      <c r="P41" s="397"/>
      <c r="Q41" s="397"/>
      <c r="R41" s="397"/>
      <c r="S41" s="397"/>
      <c r="T41" s="397"/>
      <c r="U41" s="397"/>
      <c r="V41" s="85"/>
      <c r="W41" s="85"/>
      <c r="X41" s="86">
        <v>-14000</v>
      </c>
      <c r="Y41" s="81"/>
    </row>
    <row r="42" spans="1:25">
      <c r="A42" s="398"/>
      <c r="B42" s="397"/>
      <c r="C42" s="402" t="s">
        <v>266</v>
      </c>
      <c r="D42" s="397"/>
      <c r="E42" s="397"/>
      <c r="F42" s="397"/>
      <c r="G42" s="397"/>
      <c r="H42" s="397"/>
      <c r="I42" s="397"/>
      <c r="J42" s="397"/>
      <c r="K42" s="397"/>
      <c r="L42" s="397"/>
      <c r="M42" s="397"/>
      <c r="N42" s="397"/>
      <c r="O42" s="397"/>
      <c r="P42" s="397"/>
      <c r="Q42" s="397"/>
      <c r="R42" s="397"/>
      <c r="S42" s="397"/>
      <c r="T42" s="397"/>
      <c r="U42" s="397"/>
      <c r="V42" s="85"/>
      <c r="W42" s="85"/>
      <c r="X42" s="86">
        <v>-6000</v>
      </c>
      <c r="Y42" s="81"/>
    </row>
    <row r="43" spans="1:25">
      <c r="A43" s="400"/>
      <c r="B43" s="399"/>
      <c r="C43" s="402" t="s">
        <v>278</v>
      </c>
      <c r="D43" s="399"/>
      <c r="E43" s="399"/>
      <c r="F43" s="399"/>
      <c r="G43" s="399"/>
      <c r="H43" s="399"/>
      <c r="I43" s="399"/>
      <c r="J43" s="399"/>
      <c r="K43" s="399"/>
      <c r="L43" s="399"/>
      <c r="M43" s="399"/>
      <c r="N43" s="399"/>
      <c r="O43" s="399"/>
      <c r="P43" s="399"/>
      <c r="Q43" s="399"/>
      <c r="R43" s="399"/>
      <c r="S43" s="399"/>
      <c r="T43" s="399"/>
      <c r="U43" s="399"/>
      <c r="V43" s="85"/>
      <c r="W43" s="85"/>
      <c r="X43" s="86">
        <v>-30000</v>
      </c>
      <c r="Y43" s="81"/>
    </row>
    <row r="44" spans="1:25">
      <c r="A44" s="446" t="s">
        <v>265</v>
      </c>
      <c r="B44" s="449"/>
      <c r="C44" s="449"/>
      <c r="D44" s="449"/>
      <c r="E44" s="449"/>
      <c r="F44" s="449"/>
      <c r="G44" s="449"/>
      <c r="H44" s="449"/>
      <c r="I44" s="449"/>
      <c r="J44" s="449"/>
      <c r="K44" s="449"/>
      <c r="L44" s="449"/>
      <c r="M44" s="449"/>
      <c r="N44" s="449"/>
      <c r="O44" s="449"/>
      <c r="P44" s="449"/>
      <c r="Q44" s="449"/>
      <c r="R44" s="449"/>
      <c r="S44" s="449"/>
      <c r="T44" s="449"/>
      <c r="U44" s="449"/>
      <c r="V44" s="85"/>
      <c r="W44" s="85"/>
      <c r="X44" s="85">
        <f>SUM(X38:X43)</f>
        <v>-280608</v>
      </c>
      <c r="Y44" s="81" t="s">
        <v>1</v>
      </c>
    </row>
    <row r="45" spans="1:25" ht="18" customHeight="1">
      <c r="A45" s="452" t="s">
        <v>62</v>
      </c>
      <c r="B45" s="453"/>
      <c r="C45" s="453"/>
      <c r="D45" s="453"/>
      <c r="E45" s="453"/>
      <c r="F45" s="453"/>
      <c r="G45" s="453"/>
      <c r="H45" s="453"/>
      <c r="I45" s="453"/>
      <c r="J45" s="453"/>
      <c r="K45" s="453"/>
      <c r="L45" s="453"/>
      <c r="M45" s="453"/>
      <c r="N45" s="453"/>
      <c r="O45" s="453"/>
      <c r="P45" s="453"/>
      <c r="Q45" s="453"/>
      <c r="R45" s="453"/>
      <c r="S45" s="453"/>
      <c r="T45" s="453"/>
      <c r="U45" s="453"/>
      <c r="V45" s="88">
        <f>SUM(V36+V44)</f>
        <v>0</v>
      </c>
      <c r="W45" s="88">
        <f>SUM(W36+W44)</f>
        <v>0</v>
      </c>
      <c r="X45" s="88">
        <f>SUM(X36+X44)</f>
        <v>39892</v>
      </c>
      <c r="Y45" s="81" t="s">
        <v>1</v>
      </c>
    </row>
    <row r="46" spans="1:25" ht="18" customHeight="1">
      <c r="A46" s="450" t="s">
        <v>175</v>
      </c>
      <c r="B46" s="451"/>
      <c r="C46" s="451"/>
      <c r="D46" s="451"/>
      <c r="E46" s="451"/>
      <c r="F46" s="451"/>
      <c r="G46" s="451"/>
      <c r="H46" s="451"/>
      <c r="I46" s="451"/>
      <c r="J46" s="451"/>
      <c r="K46" s="451"/>
      <c r="L46" s="451"/>
      <c r="M46" s="451"/>
      <c r="N46" s="451"/>
      <c r="O46" s="451"/>
      <c r="P46" s="451"/>
      <c r="Q46" s="451"/>
      <c r="R46" s="451"/>
      <c r="S46" s="451"/>
      <c r="T46" s="451"/>
      <c r="U46" s="451"/>
      <c r="V46" s="109">
        <f>V30+V45</f>
        <v>0</v>
      </c>
      <c r="W46" s="109">
        <f>W30+W45</f>
        <v>0</v>
      </c>
      <c r="X46" s="414">
        <f>X30+X45</f>
        <v>669500</v>
      </c>
      <c r="Y46" s="81" t="s">
        <v>1</v>
      </c>
    </row>
    <row r="47" spans="1:25" ht="18" customHeight="1">
      <c r="A47" s="446" t="s">
        <v>279</v>
      </c>
      <c r="B47" s="449"/>
      <c r="C47" s="449"/>
      <c r="D47" s="449"/>
      <c r="E47" s="449"/>
      <c r="F47" s="449"/>
      <c r="G47" s="449"/>
      <c r="H47" s="449"/>
      <c r="I47" s="449"/>
      <c r="J47" s="449"/>
      <c r="K47" s="449"/>
      <c r="L47" s="449"/>
      <c r="M47" s="449"/>
      <c r="N47" s="449"/>
      <c r="O47" s="449"/>
      <c r="P47" s="449"/>
      <c r="Q47" s="449"/>
      <c r="R47" s="449"/>
      <c r="S47" s="449"/>
      <c r="T47" s="449"/>
      <c r="U47" s="449"/>
      <c r="V47" s="88">
        <v>0</v>
      </c>
      <c r="W47" s="88">
        <v>0</v>
      </c>
      <c r="X47" s="88">
        <v>10200</v>
      </c>
      <c r="Y47" s="81"/>
    </row>
    <row r="48" spans="1:25" ht="18" customHeight="1">
      <c r="A48" s="450" t="s">
        <v>280</v>
      </c>
      <c r="B48" s="451"/>
      <c r="C48" s="451"/>
      <c r="D48" s="451"/>
      <c r="E48" s="451"/>
      <c r="F48" s="451"/>
      <c r="G48" s="451"/>
      <c r="H48" s="451"/>
      <c r="I48" s="451"/>
      <c r="J48" s="451"/>
      <c r="K48" s="451"/>
      <c r="L48" s="451"/>
      <c r="M48" s="451"/>
      <c r="N48" s="451"/>
      <c r="O48" s="451"/>
      <c r="P48" s="451"/>
      <c r="Q48" s="451"/>
      <c r="R48" s="451"/>
      <c r="S48" s="451"/>
      <c r="T48" s="451"/>
      <c r="U48" s="451"/>
      <c r="V48" s="109">
        <v>0</v>
      </c>
      <c r="W48" s="109">
        <v>0</v>
      </c>
      <c r="X48" s="414">
        <f>+X46-X47</f>
        <v>659300</v>
      </c>
      <c r="Y48" s="81"/>
    </row>
    <row r="49" spans="1:25" ht="18" customHeight="1">
      <c r="A49" s="467" t="s">
        <v>257</v>
      </c>
      <c r="B49" s="451"/>
      <c r="C49" s="451"/>
      <c r="D49" s="451"/>
      <c r="E49" s="451"/>
      <c r="F49" s="451"/>
      <c r="G49" s="451"/>
      <c r="H49" s="451"/>
      <c r="I49" s="451"/>
      <c r="J49" s="451"/>
      <c r="K49" s="451"/>
      <c r="L49" s="451"/>
      <c r="M49" s="451"/>
      <c r="N49" s="451"/>
      <c r="O49" s="451"/>
      <c r="P49" s="451"/>
      <c r="Q49" s="451"/>
      <c r="R49" s="451"/>
      <c r="S49" s="451"/>
      <c r="T49" s="451"/>
      <c r="U49" s="451"/>
      <c r="V49" s="87">
        <f>+V46-V19</f>
        <v>0</v>
      </c>
      <c r="W49" s="87">
        <f>+W46-W19</f>
        <v>0</v>
      </c>
      <c r="X49" s="87">
        <f>+X46-X19</f>
        <v>132392</v>
      </c>
      <c r="Y49" s="81" t="s">
        <v>1</v>
      </c>
    </row>
    <row r="50" spans="1:25">
      <c r="Y50" s="81" t="s">
        <v>1</v>
      </c>
    </row>
    <row r="51" spans="1:25" ht="18" customHeight="1">
      <c r="Y51" s="81" t="s">
        <v>1</v>
      </c>
    </row>
    <row r="52" spans="1:25" ht="18" customHeight="1">
      <c r="Y52" s="81" t="s">
        <v>1</v>
      </c>
    </row>
    <row r="53" spans="1:25" ht="18" customHeight="1">
      <c r="Y53" s="81" t="s">
        <v>1</v>
      </c>
    </row>
    <row r="54" spans="1:25" ht="18" customHeight="1">
      <c r="Y54" s="81" t="s">
        <v>1</v>
      </c>
    </row>
    <row r="55" spans="1:25" ht="18" customHeight="1">
      <c r="Y55" s="81" t="s">
        <v>1</v>
      </c>
    </row>
    <row r="56" spans="1:25" ht="18" customHeight="1">
      <c r="Y56" s="81" t="s">
        <v>1</v>
      </c>
    </row>
    <row r="57" spans="1:25" ht="18" customHeight="1">
      <c r="Y57" s="81" t="s">
        <v>1</v>
      </c>
    </row>
    <row r="58" spans="1:25" ht="18" customHeight="1">
      <c r="Y58" s="81" t="s">
        <v>1</v>
      </c>
    </row>
    <row r="59" spans="1:25" ht="22.5">
      <c r="A59" s="521" t="s">
        <v>191</v>
      </c>
      <c r="B59" s="521"/>
      <c r="C59" s="521"/>
      <c r="D59" s="521"/>
      <c r="E59" s="521"/>
      <c r="F59" s="521"/>
      <c r="G59" s="521"/>
      <c r="H59" s="521"/>
      <c r="I59" s="521"/>
      <c r="J59" s="521"/>
      <c r="K59" s="521"/>
      <c r="L59" s="521"/>
      <c r="M59" s="521"/>
      <c r="N59" s="521"/>
      <c r="O59" s="521"/>
      <c r="P59" s="521"/>
      <c r="Q59" s="521"/>
      <c r="R59" s="521"/>
      <c r="S59" s="521"/>
      <c r="T59" s="521"/>
      <c r="U59" s="521"/>
      <c r="V59" s="521"/>
      <c r="W59" s="521"/>
      <c r="X59" s="521"/>
      <c r="Y59" s="81" t="s">
        <v>1</v>
      </c>
    </row>
    <row r="60" spans="1:25" ht="23.25">
      <c r="A60" s="470" t="str">
        <f>A5</f>
        <v xml:space="preserve">Community Oriented Policing Services </v>
      </c>
      <c r="B60" s="470"/>
      <c r="C60" s="470"/>
      <c r="D60" s="470"/>
      <c r="E60" s="470"/>
      <c r="F60" s="470"/>
      <c r="G60" s="470"/>
      <c r="H60" s="470"/>
      <c r="I60" s="470"/>
      <c r="J60" s="470"/>
      <c r="K60" s="470"/>
      <c r="L60" s="470"/>
      <c r="M60" s="470"/>
      <c r="N60" s="470"/>
      <c r="O60" s="470"/>
      <c r="P60" s="470"/>
      <c r="Q60" s="470"/>
      <c r="R60" s="470"/>
      <c r="S60" s="470"/>
      <c r="T60" s="470"/>
      <c r="U60" s="470"/>
      <c r="V60" s="470"/>
      <c r="W60" s="470"/>
      <c r="X60" s="470"/>
      <c r="Y60" s="81" t="s">
        <v>1</v>
      </c>
    </row>
    <row r="61" spans="1:25" ht="23.25">
      <c r="A61" s="470" t="s">
        <v>291</v>
      </c>
      <c r="B61" s="470"/>
      <c r="C61" s="470"/>
      <c r="D61" s="470"/>
      <c r="E61" s="470"/>
      <c r="F61" s="470"/>
      <c r="G61" s="470"/>
      <c r="H61" s="470"/>
      <c r="I61" s="470"/>
      <c r="J61" s="470"/>
      <c r="K61" s="470"/>
      <c r="L61" s="470"/>
      <c r="M61" s="470"/>
      <c r="N61" s="470"/>
      <c r="O61" s="470"/>
      <c r="P61" s="470"/>
      <c r="Q61" s="470"/>
      <c r="R61" s="470"/>
      <c r="S61" s="470"/>
      <c r="T61" s="470"/>
      <c r="U61" s="470"/>
      <c r="V61" s="470"/>
      <c r="W61" s="470"/>
      <c r="X61" s="470"/>
      <c r="Y61" s="81" t="s">
        <v>1</v>
      </c>
    </row>
    <row r="62" spans="1:25" ht="23.25">
      <c r="A62" s="470" t="s">
        <v>181</v>
      </c>
      <c r="B62" s="470"/>
      <c r="C62" s="470"/>
      <c r="D62" s="470"/>
      <c r="E62" s="470"/>
      <c r="F62" s="470"/>
      <c r="G62" s="470"/>
      <c r="H62" s="470"/>
      <c r="I62" s="470"/>
      <c r="J62" s="470"/>
      <c r="K62" s="470"/>
      <c r="L62" s="470"/>
      <c r="M62" s="470"/>
      <c r="N62" s="470"/>
      <c r="O62" s="470"/>
      <c r="P62" s="470"/>
      <c r="Q62" s="470"/>
      <c r="R62" s="470"/>
      <c r="S62" s="470"/>
      <c r="T62" s="470"/>
      <c r="U62" s="470"/>
      <c r="V62" s="470"/>
      <c r="W62" s="470"/>
      <c r="X62" s="470"/>
      <c r="Y62" s="81" t="s">
        <v>1</v>
      </c>
    </row>
    <row r="63" spans="1:25" ht="18" customHeight="1">
      <c r="Y63" s="81" t="s">
        <v>1</v>
      </c>
    </row>
    <row r="64" spans="1:25" ht="18" customHeight="1">
      <c r="Y64" s="81" t="s">
        <v>1</v>
      </c>
    </row>
    <row r="65" spans="1:25" ht="18" customHeight="1">
      <c r="Y65" s="81" t="s">
        <v>1</v>
      </c>
    </row>
    <row r="66" spans="1:25" ht="18" customHeight="1">
      <c r="Y66" s="81" t="s">
        <v>1</v>
      </c>
    </row>
    <row r="67" spans="1:25" ht="18" customHeight="1">
      <c r="A67" s="42"/>
      <c r="B67" s="42"/>
      <c r="C67" s="42"/>
      <c r="D67" s="43"/>
      <c r="E67" s="43"/>
      <c r="F67" s="43"/>
      <c r="G67" s="43"/>
      <c r="H67" s="43"/>
      <c r="I67" s="43"/>
      <c r="J67" s="43"/>
      <c r="K67" s="43"/>
      <c r="L67" s="43"/>
      <c r="M67" s="43"/>
      <c r="N67" s="43"/>
      <c r="O67" s="43"/>
      <c r="P67" s="43"/>
      <c r="Q67" s="43"/>
      <c r="R67" s="43"/>
      <c r="S67" s="43"/>
      <c r="T67" s="43"/>
      <c r="U67" s="43"/>
      <c r="V67" s="43"/>
      <c r="W67" s="43"/>
      <c r="X67" s="43"/>
      <c r="Y67" s="81" t="s">
        <v>1</v>
      </c>
    </row>
    <row r="68" spans="1:25" ht="22.5" customHeight="1">
      <c r="A68" s="461" t="s">
        <v>199</v>
      </c>
      <c r="B68" s="462"/>
      <c r="C68" s="462"/>
      <c r="D68" s="471" t="s">
        <v>10</v>
      </c>
      <c r="E68" s="472"/>
      <c r="F68" s="473"/>
      <c r="G68" s="477" t="s">
        <v>285</v>
      </c>
      <c r="H68" s="478"/>
      <c r="I68" s="479"/>
      <c r="J68" s="471" t="s">
        <v>176</v>
      </c>
      <c r="K68" s="472"/>
      <c r="L68" s="473"/>
      <c r="M68" s="471" t="s">
        <v>174</v>
      </c>
      <c r="N68" s="472"/>
      <c r="O68" s="473"/>
      <c r="P68" s="471" t="s">
        <v>177</v>
      </c>
      <c r="Q68" s="483"/>
      <c r="R68" s="483"/>
      <c r="S68" s="471" t="s">
        <v>178</v>
      </c>
      <c r="T68" s="472"/>
      <c r="U68" s="472"/>
      <c r="V68" s="471" t="s">
        <v>28</v>
      </c>
      <c r="W68" s="472"/>
      <c r="X68" s="473"/>
      <c r="Y68" s="81" t="s">
        <v>1</v>
      </c>
    </row>
    <row r="69" spans="1:25" ht="27.75" customHeight="1">
      <c r="A69" s="463"/>
      <c r="B69" s="464"/>
      <c r="C69" s="464"/>
      <c r="D69" s="474"/>
      <c r="E69" s="475"/>
      <c r="F69" s="476"/>
      <c r="G69" s="480"/>
      <c r="H69" s="481"/>
      <c r="I69" s="482"/>
      <c r="J69" s="474"/>
      <c r="K69" s="475"/>
      <c r="L69" s="476"/>
      <c r="M69" s="474"/>
      <c r="N69" s="475"/>
      <c r="O69" s="476"/>
      <c r="P69" s="484"/>
      <c r="Q69" s="485"/>
      <c r="R69" s="485"/>
      <c r="S69" s="474"/>
      <c r="T69" s="475"/>
      <c r="U69" s="475"/>
      <c r="V69" s="474"/>
      <c r="W69" s="475"/>
      <c r="X69" s="476"/>
      <c r="Y69" s="81" t="s">
        <v>1</v>
      </c>
    </row>
    <row r="70" spans="1:25" ht="16.5" thickBot="1">
      <c r="A70" s="465"/>
      <c r="B70" s="466"/>
      <c r="C70" s="466"/>
      <c r="D70" s="138" t="s">
        <v>200</v>
      </c>
      <c r="E70" s="139" t="s">
        <v>33</v>
      </c>
      <c r="F70" s="140" t="s">
        <v>202</v>
      </c>
      <c r="G70" s="138" t="s">
        <v>200</v>
      </c>
      <c r="H70" s="139" t="s">
        <v>33</v>
      </c>
      <c r="I70" s="140" t="s">
        <v>202</v>
      </c>
      <c r="J70" s="138" t="s">
        <v>200</v>
      </c>
      <c r="K70" s="139" t="s">
        <v>33</v>
      </c>
      <c r="L70" s="140" t="s">
        <v>202</v>
      </c>
      <c r="M70" s="138" t="s">
        <v>200</v>
      </c>
      <c r="N70" s="139" t="s">
        <v>33</v>
      </c>
      <c r="O70" s="140" t="s">
        <v>202</v>
      </c>
      <c r="P70" s="138" t="s">
        <v>200</v>
      </c>
      <c r="Q70" s="139" t="s">
        <v>33</v>
      </c>
      <c r="R70" s="140" t="s">
        <v>202</v>
      </c>
      <c r="S70" s="138" t="s">
        <v>200</v>
      </c>
      <c r="T70" s="139" t="s">
        <v>33</v>
      </c>
      <c r="U70" s="140" t="s">
        <v>202</v>
      </c>
      <c r="V70" s="141" t="s">
        <v>200</v>
      </c>
      <c r="W70" s="139" t="s">
        <v>33</v>
      </c>
      <c r="X70" s="142" t="s">
        <v>202</v>
      </c>
      <c r="Y70" s="81" t="s">
        <v>1</v>
      </c>
    </row>
    <row r="71" spans="1:25">
      <c r="A71" s="129"/>
      <c r="B71" s="468" t="s">
        <v>268</v>
      </c>
      <c r="C71" s="469"/>
      <c r="D71" s="114">
        <v>0</v>
      </c>
      <c r="E71" s="115">
        <v>0</v>
      </c>
      <c r="F71" s="116">
        <v>537108</v>
      </c>
      <c r="G71" s="114">
        <v>0</v>
      </c>
      <c r="H71" s="115">
        <v>0</v>
      </c>
      <c r="I71" s="116">
        <v>791608</v>
      </c>
      <c r="J71" s="114">
        <v>0</v>
      </c>
      <c r="K71" s="115">
        <v>0</v>
      </c>
      <c r="L71" s="116">
        <v>-122000</v>
      </c>
      <c r="M71" s="114">
        <v>0</v>
      </c>
      <c r="N71" s="115">
        <v>0</v>
      </c>
      <c r="O71" s="116">
        <v>629608</v>
      </c>
      <c r="P71" s="114">
        <v>0</v>
      </c>
      <c r="Q71" s="115">
        <v>0</v>
      </c>
      <c r="R71" s="116">
        <v>320500</v>
      </c>
      <c r="S71" s="114">
        <v>0</v>
      </c>
      <c r="T71" s="115">
        <v>0</v>
      </c>
      <c r="U71" s="116">
        <v>-280608</v>
      </c>
      <c r="V71" s="114">
        <f>P71+M71+S71</f>
        <v>0</v>
      </c>
      <c r="W71" s="115">
        <f>+N71+Q71+T71</f>
        <v>0</v>
      </c>
      <c r="X71" s="117">
        <f>R71+O71+U71</f>
        <v>669500</v>
      </c>
      <c r="Y71" s="81" t="s">
        <v>1</v>
      </c>
    </row>
    <row r="72" spans="1:25">
      <c r="A72" s="131"/>
      <c r="B72" s="132"/>
      <c r="C72" s="132" t="s">
        <v>283</v>
      </c>
      <c r="D72" s="143">
        <f t="shared" ref="D72:X72" si="0">SUM(D71:D71)</f>
        <v>0</v>
      </c>
      <c r="E72" s="144">
        <f t="shared" si="0"/>
        <v>0</v>
      </c>
      <c r="F72" s="118">
        <f t="shared" si="0"/>
        <v>537108</v>
      </c>
      <c r="G72" s="143">
        <f t="shared" si="0"/>
        <v>0</v>
      </c>
      <c r="H72" s="144">
        <f t="shared" si="0"/>
        <v>0</v>
      </c>
      <c r="I72" s="118">
        <f t="shared" si="0"/>
        <v>791608</v>
      </c>
      <c r="J72" s="143">
        <f t="shared" si="0"/>
        <v>0</v>
      </c>
      <c r="K72" s="144">
        <f t="shared" si="0"/>
        <v>0</v>
      </c>
      <c r="L72" s="209">
        <f t="shared" si="0"/>
        <v>-122000</v>
      </c>
      <c r="M72" s="143">
        <f t="shared" si="0"/>
        <v>0</v>
      </c>
      <c r="N72" s="144">
        <f t="shared" si="0"/>
        <v>0</v>
      </c>
      <c r="O72" s="118">
        <f t="shared" si="0"/>
        <v>629608</v>
      </c>
      <c r="P72" s="143">
        <f t="shared" si="0"/>
        <v>0</v>
      </c>
      <c r="Q72" s="144">
        <f t="shared" si="0"/>
        <v>0</v>
      </c>
      <c r="R72" s="118">
        <f t="shared" si="0"/>
        <v>320500</v>
      </c>
      <c r="S72" s="143">
        <f t="shared" si="0"/>
        <v>0</v>
      </c>
      <c r="T72" s="144">
        <f t="shared" si="0"/>
        <v>0</v>
      </c>
      <c r="U72" s="209">
        <f t="shared" si="0"/>
        <v>-280608</v>
      </c>
      <c r="V72" s="143">
        <f t="shared" si="0"/>
        <v>0</v>
      </c>
      <c r="W72" s="144">
        <f t="shared" si="0"/>
        <v>0</v>
      </c>
      <c r="X72" s="119">
        <f t="shared" si="0"/>
        <v>669500</v>
      </c>
      <c r="Y72" s="81" t="s">
        <v>1</v>
      </c>
    </row>
    <row r="73" spans="1:25">
      <c r="A73" s="129"/>
      <c r="B73" s="468" t="s">
        <v>279</v>
      </c>
      <c r="C73" s="469"/>
      <c r="D73" s="114"/>
      <c r="E73" s="115"/>
      <c r="F73" s="116"/>
      <c r="G73" s="114"/>
      <c r="H73" s="115"/>
      <c r="I73" s="116">
        <v>-40000</v>
      </c>
      <c r="J73" s="114"/>
      <c r="K73" s="115"/>
      <c r="L73" s="116"/>
      <c r="M73" s="114"/>
      <c r="N73" s="115"/>
      <c r="O73" s="116"/>
      <c r="P73" s="114"/>
      <c r="Q73" s="115"/>
      <c r="R73" s="116"/>
      <c r="S73" s="114"/>
      <c r="T73" s="115"/>
      <c r="U73" s="116"/>
      <c r="V73" s="114"/>
      <c r="W73" s="115"/>
      <c r="X73" s="711">
        <v>-10200</v>
      </c>
      <c r="Y73" s="81" t="s">
        <v>1</v>
      </c>
    </row>
    <row r="74" spans="1:25">
      <c r="A74" s="131"/>
      <c r="B74" s="132"/>
      <c r="C74" s="132" t="s">
        <v>284</v>
      </c>
      <c r="D74" s="143"/>
      <c r="E74" s="144"/>
      <c r="F74" s="118"/>
      <c r="G74" s="143"/>
      <c r="H74" s="144"/>
      <c r="I74" s="209">
        <f>+I72+I73</f>
        <v>751608</v>
      </c>
      <c r="J74" s="143"/>
      <c r="K74" s="144"/>
      <c r="L74" s="209"/>
      <c r="M74" s="143"/>
      <c r="N74" s="144"/>
      <c r="O74" s="118"/>
      <c r="P74" s="143"/>
      <c r="Q74" s="144"/>
      <c r="R74" s="118"/>
      <c r="S74" s="143"/>
      <c r="T74" s="144"/>
      <c r="U74" s="209"/>
      <c r="V74" s="143"/>
      <c r="W74" s="144"/>
      <c r="X74" s="210">
        <f>+X72+X73</f>
        <v>659300</v>
      </c>
      <c r="Y74" s="81" t="s">
        <v>1</v>
      </c>
    </row>
    <row r="75" spans="1:25" ht="17.25" customHeight="1">
      <c r="A75" s="133"/>
      <c r="B75" s="455"/>
      <c r="C75" s="456"/>
      <c r="D75" s="145"/>
      <c r="E75" s="146"/>
      <c r="F75" s="4"/>
      <c r="G75" s="149"/>
      <c r="H75" s="150"/>
      <c r="I75" s="150"/>
      <c r="J75" s="149"/>
      <c r="K75" s="150"/>
      <c r="L75" s="150"/>
      <c r="M75" s="149"/>
      <c r="N75" s="150"/>
      <c r="O75" s="150"/>
      <c r="P75" s="149"/>
      <c r="Q75" s="150"/>
      <c r="R75" s="150"/>
      <c r="S75" s="149"/>
      <c r="T75" s="150"/>
      <c r="U75" s="150"/>
      <c r="V75" s="149"/>
      <c r="W75" s="155"/>
      <c r="X75" s="282"/>
      <c r="Y75" s="81" t="s">
        <v>1</v>
      </c>
    </row>
    <row r="76" spans="1:25">
      <c r="A76" s="131"/>
      <c r="B76" s="457" t="s">
        <v>188</v>
      </c>
      <c r="C76" s="458"/>
      <c r="D76" s="147"/>
      <c r="E76" s="148"/>
      <c r="F76" s="120"/>
      <c r="G76" s="151"/>
      <c r="H76" s="152"/>
      <c r="I76" s="152"/>
      <c r="J76" s="151"/>
      <c r="K76" s="152"/>
      <c r="L76" s="152"/>
      <c r="M76" s="151"/>
      <c r="N76" s="152"/>
      <c r="O76" s="152"/>
      <c r="P76" s="151"/>
      <c r="Q76" s="152"/>
      <c r="R76" s="152"/>
      <c r="S76" s="151"/>
      <c r="T76" s="152"/>
      <c r="U76" s="152"/>
      <c r="V76" s="151"/>
      <c r="W76" s="148">
        <f>Q76+N76</f>
        <v>0</v>
      </c>
      <c r="X76" s="211"/>
      <c r="Y76" s="81" t="s">
        <v>1</v>
      </c>
    </row>
    <row r="77" spans="1:25">
      <c r="A77" s="129"/>
      <c r="B77" s="487" t="s">
        <v>187</v>
      </c>
      <c r="C77" s="488"/>
      <c r="D77" s="114"/>
      <c r="E77" s="115">
        <f>+E72+E76</f>
        <v>0</v>
      </c>
      <c r="F77" s="27"/>
      <c r="G77" s="153"/>
      <c r="H77" s="115">
        <f>+H72+H76</f>
        <v>0</v>
      </c>
      <c r="I77" s="116"/>
      <c r="J77" s="153"/>
      <c r="K77" s="115">
        <f>+K72+K76</f>
        <v>0</v>
      </c>
      <c r="L77" s="116"/>
      <c r="M77" s="153"/>
      <c r="N77" s="115">
        <f>+N72+N76</f>
        <v>0</v>
      </c>
      <c r="O77" s="116"/>
      <c r="P77" s="153"/>
      <c r="Q77" s="115">
        <f>+Q72+Q76</f>
        <v>0</v>
      </c>
      <c r="R77" s="116"/>
      <c r="S77" s="153"/>
      <c r="T77" s="115">
        <f>+T72+T76</f>
        <v>0</v>
      </c>
      <c r="U77" s="116"/>
      <c r="V77" s="153"/>
      <c r="W77" s="115">
        <f>+W72+W76</f>
        <v>0</v>
      </c>
      <c r="X77" s="86"/>
      <c r="Y77" s="81" t="s">
        <v>1</v>
      </c>
    </row>
    <row r="78" spans="1:25">
      <c r="A78" s="134"/>
      <c r="B78" s="459"/>
      <c r="C78" s="460"/>
      <c r="D78" s="145"/>
      <c r="E78" s="146"/>
      <c r="F78" s="4"/>
      <c r="G78" s="149"/>
      <c r="H78" s="150"/>
      <c r="I78" s="150"/>
      <c r="J78" s="149"/>
      <c r="K78" s="150"/>
      <c r="L78" s="150"/>
      <c r="M78" s="149"/>
      <c r="N78" s="150"/>
      <c r="O78" s="150"/>
      <c r="P78" s="149"/>
      <c r="Q78" s="150"/>
      <c r="R78" s="150"/>
      <c r="S78" s="149"/>
      <c r="T78" s="150"/>
      <c r="U78" s="150"/>
      <c r="V78" s="149"/>
      <c r="W78" s="155"/>
      <c r="X78" s="282"/>
      <c r="Y78" s="81" t="s">
        <v>1</v>
      </c>
    </row>
    <row r="79" spans="1:25">
      <c r="A79" s="129"/>
      <c r="B79" s="487" t="s">
        <v>185</v>
      </c>
      <c r="C79" s="488"/>
      <c r="D79" s="114"/>
      <c r="E79" s="115"/>
      <c r="F79" s="27"/>
      <c r="G79" s="153"/>
      <c r="H79" s="116"/>
      <c r="I79" s="116"/>
      <c r="J79" s="153"/>
      <c r="K79" s="116"/>
      <c r="L79" s="116"/>
      <c r="M79" s="153"/>
      <c r="N79" s="116"/>
      <c r="O79" s="116"/>
      <c r="P79" s="153"/>
      <c r="Q79" s="116"/>
      <c r="R79" s="116"/>
      <c r="S79" s="153"/>
      <c r="T79" s="116"/>
      <c r="U79" s="116"/>
      <c r="V79" s="153"/>
      <c r="W79" s="116"/>
      <c r="X79" s="86"/>
      <c r="Y79" s="81" t="s">
        <v>1</v>
      </c>
    </row>
    <row r="80" spans="1:25">
      <c r="A80" s="129"/>
      <c r="B80" s="135"/>
      <c r="C80" s="130" t="s">
        <v>34</v>
      </c>
      <c r="D80" s="114"/>
      <c r="E80" s="115"/>
      <c r="F80" s="27"/>
      <c r="G80" s="153"/>
      <c r="H80" s="116"/>
      <c r="I80" s="116"/>
      <c r="J80" s="153"/>
      <c r="K80" s="115"/>
      <c r="L80" s="116"/>
      <c r="M80" s="153"/>
      <c r="N80" s="115"/>
      <c r="O80" s="116"/>
      <c r="P80" s="153"/>
      <c r="Q80" s="115"/>
      <c r="R80" s="116"/>
      <c r="S80" s="153"/>
      <c r="T80" s="115"/>
      <c r="U80" s="116"/>
      <c r="V80" s="153"/>
      <c r="W80" s="154"/>
      <c r="X80" s="86"/>
      <c r="Y80" s="81" t="s">
        <v>1</v>
      </c>
    </row>
    <row r="81" spans="1:25">
      <c r="A81" s="131"/>
      <c r="B81" s="136"/>
      <c r="C81" s="137" t="s">
        <v>59</v>
      </c>
      <c r="D81" s="147"/>
      <c r="E81" s="148"/>
      <c r="F81" s="120"/>
      <c r="G81" s="151"/>
      <c r="H81" s="152"/>
      <c r="I81" s="152"/>
      <c r="J81" s="151"/>
      <c r="K81" s="148"/>
      <c r="L81" s="152"/>
      <c r="M81" s="151"/>
      <c r="N81" s="148"/>
      <c r="O81" s="152"/>
      <c r="P81" s="151"/>
      <c r="Q81" s="148"/>
      <c r="R81" s="152"/>
      <c r="S81" s="151"/>
      <c r="T81" s="148"/>
      <c r="U81" s="152"/>
      <c r="V81" s="151"/>
      <c r="W81" s="148"/>
      <c r="X81" s="211"/>
      <c r="Y81" s="81" t="s">
        <v>1</v>
      </c>
    </row>
    <row r="82" spans="1:25">
      <c r="A82" s="131"/>
      <c r="B82" s="489" t="s">
        <v>186</v>
      </c>
      <c r="C82" s="490"/>
      <c r="D82" s="147"/>
      <c r="E82" s="148">
        <f>E81+E80+E77</f>
        <v>0</v>
      </c>
      <c r="F82" s="120"/>
      <c r="G82" s="151"/>
      <c r="H82" s="148">
        <f>H81+H80+H77</f>
        <v>0</v>
      </c>
      <c r="I82" s="152"/>
      <c r="J82" s="151"/>
      <c r="K82" s="148">
        <f>K81+K80+K77</f>
        <v>0</v>
      </c>
      <c r="L82" s="152"/>
      <c r="M82" s="151"/>
      <c r="N82" s="148">
        <f>N81+N80+N77</f>
        <v>0</v>
      </c>
      <c r="O82" s="152"/>
      <c r="P82" s="151"/>
      <c r="Q82" s="148">
        <f>Q81+Q80+Q77</f>
        <v>0</v>
      </c>
      <c r="R82" s="152"/>
      <c r="S82" s="151"/>
      <c r="T82" s="148">
        <f>T81+T80+T77</f>
        <v>0</v>
      </c>
      <c r="U82" s="152"/>
      <c r="V82" s="151"/>
      <c r="W82" s="148">
        <f>W81+W80+W77</f>
        <v>0</v>
      </c>
      <c r="X82" s="211"/>
      <c r="Y82" s="81" t="s">
        <v>15</v>
      </c>
    </row>
    <row r="83" spans="1:25">
      <c r="C83" s="5"/>
    </row>
    <row r="84" spans="1:25" s="372" customFormat="1" ht="15">
      <c r="D84" s="373"/>
      <c r="E84" s="373"/>
      <c r="F84" s="373"/>
      <c r="G84" s="373"/>
      <c r="H84" s="373"/>
      <c r="I84" s="373"/>
      <c r="J84" s="373"/>
      <c r="K84" s="373"/>
      <c r="L84" s="373"/>
      <c r="M84" s="373"/>
      <c r="N84" s="373"/>
      <c r="O84" s="373"/>
      <c r="P84" s="373"/>
      <c r="Q84" s="373"/>
      <c r="R84" s="373"/>
      <c r="S84" s="373"/>
      <c r="T84" s="373"/>
      <c r="U84" s="373"/>
      <c r="V84" s="373"/>
      <c r="W84" s="373"/>
      <c r="X84" s="373"/>
      <c r="Y84" s="374"/>
    </row>
    <row r="85" spans="1:25" s="372" customFormat="1" ht="15">
      <c r="D85" s="373"/>
      <c r="E85" s="373"/>
      <c r="F85" s="373"/>
      <c r="G85" s="373"/>
      <c r="H85" s="373"/>
      <c r="I85" s="373"/>
      <c r="J85" s="373"/>
      <c r="K85" s="373"/>
      <c r="L85" s="373"/>
      <c r="M85" s="373"/>
      <c r="N85" s="373"/>
      <c r="O85" s="373"/>
      <c r="P85" s="373"/>
      <c r="Q85" s="373"/>
      <c r="R85" s="373"/>
      <c r="S85" s="373"/>
      <c r="T85" s="373"/>
      <c r="U85" s="373"/>
      <c r="V85" s="373"/>
      <c r="W85" s="373"/>
      <c r="X85" s="373"/>
      <c r="Y85" s="374"/>
    </row>
    <row r="86" spans="1:25" s="372" customFormat="1" ht="15">
      <c r="D86" s="373"/>
      <c r="E86" s="373"/>
      <c r="F86" s="373"/>
      <c r="G86" s="373"/>
      <c r="H86" s="373"/>
      <c r="I86" s="373"/>
      <c r="J86" s="373"/>
      <c r="K86" s="373"/>
      <c r="L86" s="373"/>
      <c r="M86" s="373"/>
      <c r="N86" s="373"/>
      <c r="O86" s="373"/>
      <c r="P86" s="373"/>
      <c r="Q86" s="373"/>
      <c r="R86" s="373"/>
      <c r="S86" s="373"/>
      <c r="T86" s="373"/>
      <c r="U86" s="373"/>
      <c r="V86" s="373"/>
      <c r="W86" s="373"/>
      <c r="X86" s="373"/>
      <c r="Y86" s="374"/>
    </row>
    <row r="87" spans="1:25" s="372" customFormat="1" ht="15">
      <c r="A87" s="375"/>
      <c r="B87" s="375"/>
      <c r="C87" s="375"/>
      <c r="D87" s="376"/>
      <c r="E87" s="376"/>
      <c r="F87" s="376"/>
      <c r="G87" s="376"/>
      <c r="H87" s="376"/>
      <c r="I87" s="376"/>
      <c r="J87" s="376"/>
      <c r="K87" s="376"/>
      <c r="L87" s="376"/>
      <c r="M87" s="376"/>
      <c r="N87" s="376"/>
      <c r="O87" s="376"/>
      <c r="P87" s="376"/>
      <c r="Q87" s="376"/>
      <c r="R87" s="376"/>
      <c r="S87" s="376"/>
      <c r="T87" s="376"/>
      <c r="U87" s="376"/>
      <c r="V87" s="376"/>
      <c r="W87" s="376"/>
      <c r="X87" s="376"/>
      <c r="Y87" s="374"/>
    </row>
    <row r="88" spans="1:25" s="372" customFormat="1" ht="15">
      <c r="A88" s="377"/>
      <c r="B88" s="377"/>
      <c r="C88" s="377"/>
      <c r="D88" s="51"/>
      <c r="E88" s="51"/>
      <c r="F88" s="51"/>
      <c r="G88" s="51"/>
      <c r="H88" s="51"/>
      <c r="I88" s="51"/>
      <c r="J88" s="51"/>
      <c r="K88" s="51"/>
      <c r="L88" s="51"/>
      <c r="M88" s="51"/>
      <c r="N88" s="51"/>
      <c r="O88" s="51"/>
      <c r="P88" s="51"/>
      <c r="Q88" s="51"/>
      <c r="R88" s="51"/>
      <c r="S88" s="51"/>
      <c r="T88" s="51"/>
      <c r="U88" s="51"/>
      <c r="V88" s="51"/>
      <c r="W88" s="378"/>
      <c r="X88" s="378"/>
      <c r="Y88" s="374"/>
    </row>
    <row r="89" spans="1:25" s="372" customFormat="1" ht="26.25">
      <c r="A89" s="493"/>
      <c r="B89" s="493"/>
      <c r="C89" s="493"/>
      <c r="D89" s="493"/>
      <c r="E89" s="493"/>
      <c r="F89" s="493"/>
      <c r="G89" s="493"/>
      <c r="H89" s="493"/>
      <c r="I89" s="493"/>
      <c r="J89" s="493"/>
      <c r="K89" s="493"/>
      <c r="L89" s="493"/>
      <c r="M89" s="493"/>
      <c r="N89" s="493"/>
      <c r="O89" s="493"/>
      <c r="P89" s="493"/>
      <c r="Q89" s="493"/>
      <c r="R89" s="493"/>
      <c r="S89" s="493"/>
      <c r="T89" s="493"/>
      <c r="U89" s="493"/>
      <c r="V89" s="493"/>
      <c r="W89" s="61"/>
      <c r="X89" s="61"/>
      <c r="Y89" s="374"/>
    </row>
    <row r="90" spans="1:25" s="372" customFormat="1" ht="25.5" customHeight="1">
      <c r="A90" s="492"/>
      <c r="B90" s="492"/>
      <c r="C90" s="492"/>
      <c r="D90" s="492"/>
      <c r="E90" s="492"/>
      <c r="F90" s="492"/>
      <c r="G90" s="492"/>
      <c r="H90" s="492"/>
      <c r="I90" s="492"/>
      <c r="J90" s="492"/>
      <c r="K90" s="492"/>
      <c r="L90" s="492"/>
      <c r="M90" s="492"/>
      <c r="N90" s="492"/>
      <c r="O90" s="492"/>
      <c r="P90" s="492"/>
      <c r="Q90" s="492"/>
      <c r="R90" s="492"/>
      <c r="S90" s="492"/>
      <c r="T90" s="492"/>
      <c r="U90" s="492"/>
      <c r="V90" s="492"/>
      <c r="W90" s="62"/>
      <c r="X90" s="62"/>
      <c r="Y90" s="374"/>
    </row>
    <row r="91" spans="1:25" s="372" customFormat="1" ht="25.5" customHeight="1">
      <c r="A91" s="491"/>
      <c r="B91" s="491"/>
      <c r="C91" s="491"/>
      <c r="D91" s="491"/>
      <c r="E91" s="491"/>
      <c r="F91" s="491"/>
      <c r="G91" s="491"/>
      <c r="H91" s="491"/>
      <c r="I91" s="491"/>
      <c r="J91" s="491"/>
      <c r="K91" s="491"/>
      <c r="L91" s="491"/>
      <c r="M91" s="491"/>
      <c r="N91" s="491"/>
      <c r="O91" s="491"/>
      <c r="P91" s="491"/>
      <c r="Q91" s="491"/>
      <c r="R91" s="491"/>
      <c r="S91" s="491"/>
      <c r="T91" s="491"/>
      <c r="U91" s="491"/>
      <c r="V91" s="491"/>
      <c r="W91" s="62"/>
      <c r="X91" s="62"/>
      <c r="Y91" s="374"/>
    </row>
    <row r="92" spans="1:25" s="372" customFormat="1" ht="30" customHeight="1">
      <c r="A92" s="491"/>
      <c r="B92" s="491"/>
      <c r="C92" s="491"/>
      <c r="D92" s="491"/>
      <c r="E92" s="491"/>
      <c r="F92" s="491"/>
      <c r="G92" s="491"/>
      <c r="H92" s="491"/>
      <c r="I92" s="491"/>
      <c r="J92" s="491"/>
      <c r="K92" s="491"/>
      <c r="L92" s="491"/>
      <c r="M92" s="491"/>
      <c r="N92" s="491"/>
      <c r="O92" s="491"/>
      <c r="P92" s="491"/>
      <c r="Q92" s="491"/>
      <c r="R92" s="491"/>
      <c r="S92" s="491"/>
      <c r="T92" s="491"/>
      <c r="U92" s="491"/>
      <c r="V92" s="491"/>
      <c r="W92" s="62"/>
      <c r="X92" s="62"/>
      <c r="Y92" s="374"/>
    </row>
    <row r="93" spans="1:25" s="372" customFormat="1" ht="62.25" customHeight="1">
      <c r="A93" s="486"/>
      <c r="B93" s="486"/>
      <c r="C93" s="486"/>
      <c r="D93" s="486"/>
      <c r="E93" s="486"/>
      <c r="F93" s="486"/>
      <c r="G93" s="486"/>
      <c r="H93" s="486"/>
      <c r="I93" s="486"/>
      <c r="J93" s="486"/>
      <c r="K93" s="486"/>
      <c r="L93" s="486"/>
      <c r="M93" s="486"/>
      <c r="N93" s="486"/>
      <c r="O93" s="486"/>
      <c r="P93" s="486"/>
      <c r="Q93" s="486"/>
      <c r="R93" s="486"/>
      <c r="S93" s="486"/>
      <c r="T93" s="486"/>
      <c r="U93" s="486"/>
      <c r="V93" s="486"/>
      <c r="W93" s="58"/>
      <c r="X93" s="58"/>
      <c r="Y93" s="374"/>
    </row>
    <row r="94" spans="1:25" s="372" customFormat="1" ht="90.75" customHeight="1">
      <c r="A94" s="486"/>
      <c r="B94" s="486"/>
      <c r="C94" s="486"/>
      <c r="D94" s="486"/>
      <c r="E94" s="486"/>
      <c r="F94" s="486"/>
      <c r="G94" s="486"/>
      <c r="H94" s="486"/>
      <c r="I94" s="486"/>
      <c r="J94" s="486"/>
      <c r="K94" s="486"/>
      <c r="L94" s="486"/>
      <c r="M94" s="486"/>
      <c r="N94" s="486"/>
      <c r="O94" s="486"/>
      <c r="P94" s="486"/>
      <c r="Q94" s="486"/>
      <c r="R94" s="486"/>
      <c r="S94" s="486"/>
      <c r="T94" s="486"/>
      <c r="U94" s="486"/>
      <c r="V94" s="486"/>
      <c r="W94" s="58"/>
      <c r="X94" s="58"/>
      <c r="Y94" s="374"/>
    </row>
    <row r="95" spans="1:25" s="384" customFormat="1" ht="25.5">
      <c r="D95" s="385"/>
      <c r="E95" s="385"/>
      <c r="F95" s="385"/>
      <c r="G95" s="385"/>
      <c r="H95" s="385"/>
      <c r="I95" s="385"/>
      <c r="J95" s="385"/>
      <c r="K95" s="385"/>
      <c r="L95" s="385"/>
      <c r="M95" s="385"/>
      <c r="N95" s="385"/>
      <c r="O95" s="385"/>
      <c r="P95" s="385"/>
      <c r="Q95" s="385"/>
      <c r="R95" s="385"/>
      <c r="S95" s="385"/>
      <c r="T95" s="385"/>
      <c r="U95" s="385"/>
      <c r="V95" s="385"/>
      <c r="W95" s="386"/>
      <c r="X95" s="387"/>
    </row>
    <row r="96" spans="1:25">
      <c r="W96" s="29"/>
      <c r="X96" s="29"/>
    </row>
    <row r="97" spans="11:11">
      <c r="K97" s="69"/>
    </row>
  </sheetData>
  <mergeCells count="67">
    <mergeCell ref="A59:X59"/>
    <mergeCell ref="B71:C71"/>
    <mergeCell ref="A1:X1"/>
    <mergeCell ref="A14:U14"/>
    <mergeCell ref="A2:X2"/>
    <mergeCell ref="A3:X3"/>
    <mergeCell ref="A8:X8"/>
    <mergeCell ref="A9:X9"/>
    <mergeCell ref="X12:X13"/>
    <mergeCell ref="W12:W13"/>
    <mergeCell ref="A20:U20"/>
    <mergeCell ref="A4:X4"/>
    <mergeCell ref="A5:X5"/>
    <mergeCell ref="A6:X6"/>
    <mergeCell ref="A7:X7"/>
    <mergeCell ref="A19:U19"/>
    <mergeCell ref="V11:X11"/>
    <mergeCell ref="A18:U18"/>
    <mergeCell ref="A10:X10"/>
    <mergeCell ref="A11:U13"/>
    <mergeCell ref="A21:U21"/>
    <mergeCell ref="V12:V13"/>
    <mergeCell ref="A22:U22"/>
    <mergeCell ref="A23:U23"/>
    <mergeCell ref="A24:U24"/>
    <mergeCell ref="A33:U33"/>
    <mergeCell ref="A31:U31"/>
    <mergeCell ref="A25:U25"/>
    <mergeCell ref="A26:U26"/>
    <mergeCell ref="A27:U27"/>
    <mergeCell ref="A28:U28"/>
    <mergeCell ref="A32:U32"/>
    <mergeCell ref="A29:U29"/>
    <mergeCell ref="A30:U30"/>
    <mergeCell ref="A94:V94"/>
    <mergeCell ref="B77:C77"/>
    <mergeCell ref="B79:C79"/>
    <mergeCell ref="B82:C82"/>
    <mergeCell ref="A91:V92"/>
    <mergeCell ref="A93:V93"/>
    <mergeCell ref="A90:V90"/>
    <mergeCell ref="A89:V89"/>
    <mergeCell ref="B75:C75"/>
    <mergeCell ref="B76:C76"/>
    <mergeCell ref="B78:C78"/>
    <mergeCell ref="A68:C70"/>
    <mergeCell ref="A49:U49"/>
    <mergeCell ref="B73:C73"/>
    <mergeCell ref="A62:X62"/>
    <mergeCell ref="A61:X61"/>
    <mergeCell ref="A60:X60"/>
    <mergeCell ref="V68:X69"/>
    <mergeCell ref="D68:F69"/>
    <mergeCell ref="G68:I69"/>
    <mergeCell ref="J68:L69"/>
    <mergeCell ref="M68:O69"/>
    <mergeCell ref="P68:R69"/>
    <mergeCell ref="S68:U69"/>
    <mergeCell ref="A34:U34"/>
    <mergeCell ref="A47:U47"/>
    <mergeCell ref="A48:U48"/>
    <mergeCell ref="A35:U35"/>
    <mergeCell ref="A46:U46"/>
    <mergeCell ref="A45:U45"/>
    <mergeCell ref="A44:U44"/>
    <mergeCell ref="A37:U37"/>
    <mergeCell ref="A36:U36"/>
  </mergeCells>
  <phoneticPr fontId="0" type="noConversion"/>
  <printOptions horizontalCentered="1"/>
  <pageMargins left="0.5" right="0.4" top="0.5" bottom="0.25" header="0" footer="0"/>
  <pageSetup scale="50" firstPageNumber="8" fitToHeight="0" orientation="landscape" useFirstPageNumber="1" r:id="rId1"/>
  <headerFooter alignWithMargins="0">
    <oddFooter>&amp;C&amp;"Times New Roman,Regular"Exhibit B - Summary of Requirements</oddFooter>
  </headerFooter>
  <rowBreaks count="1" manualBreakCount="1">
    <brk id="49" max="23" man="1"/>
  </rowBreaks>
  <ignoredErrors>
    <ignoredError sqref="W71"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T39"/>
  <sheetViews>
    <sheetView view="pageBreakPreview" zoomScale="75" zoomScaleSheetLayoutView="75" workbookViewId="0">
      <selection activeCell="AA14" sqref="AA14"/>
    </sheetView>
  </sheetViews>
  <sheetFormatPr defaultColWidth="7.21875" defaultRowHeight="12.75"/>
  <cols>
    <col min="1" max="1" width="17.88671875" style="21" customWidth="1"/>
    <col min="2" max="2" width="34.77734375" style="21" bestFit="1" customWidth="1"/>
    <col min="3" max="3" width="4.6640625" style="21" customWidth="1"/>
    <col min="4" max="4" width="7.5546875" style="21" customWidth="1"/>
    <col min="5" max="5" width="4.6640625" style="21" customWidth="1"/>
    <col min="6" max="6" width="13" style="21" bestFit="1" customWidth="1"/>
    <col min="7" max="7" width="14.21875" style="21" customWidth="1"/>
    <col min="8" max="8" width="0.109375" style="21" customWidth="1"/>
    <col min="9" max="9" width="0.33203125" style="21" hidden="1" customWidth="1"/>
    <col min="10" max="10" width="7.21875" style="21" hidden="1" customWidth="1"/>
    <col min="11" max="11" width="4.5546875" style="21" hidden="1" customWidth="1"/>
    <col min="12" max="12" width="7.21875" style="21" hidden="1" customWidth="1"/>
    <col min="13" max="13" width="4.6640625" style="21" hidden="1" customWidth="1"/>
    <col min="14" max="14" width="7.88671875" style="21" hidden="1" customWidth="1"/>
    <col min="15" max="15" width="4.6640625" style="21" hidden="1" customWidth="1"/>
    <col min="16" max="16" width="7.21875" style="21" hidden="1" customWidth="1"/>
    <col min="17" max="17" width="4.6640625" style="21" hidden="1" customWidth="1"/>
    <col min="18" max="18" width="7.88671875" style="21" hidden="1" customWidth="1"/>
    <col min="19" max="19" width="11.33203125" style="21" hidden="1" customWidth="1"/>
    <col min="20" max="20" width="8.88671875" style="84" customWidth="1"/>
    <col min="21" max="16384" width="7.21875" style="21"/>
  </cols>
  <sheetData>
    <row r="1" spans="1:20" ht="20.25">
      <c r="A1" s="544" t="s">
        <v>292</v>
      </c>
      <c r="B1" s="545"/>
      <c r="C1" s="545"/>
      <c r="D1" s="545"/>
      <c r="E1" s="545"/>
      <c r="F1" s="545"/>
      <c r="G1" s="545"/>
      <c r="H1" s="545"/>
      <c r="I1" s="545"/>
      <c r="J1" s="545"/>
      <c r="K1" s="545"/>
      <c r="L1" s="545"/>
      <c r="M1" s="545"/>
      <c r="N1" s="545"/>
      <c r="O1" s="545"/>
      <c r="P1" s="545"/>
      <c r="Q1" s="545"/>
      <c r="R1" s="545"/>
      <c r="S1" s="545"/>
      <c r="T1" s="83" t="s">
        <v>1</v>
      </c>
    </row>
    <row r="2" spans="1:20" ht="20.25">
      <c r="A2" s="551"/>
      <c r="B2" s="551"/>
      <c r="C2" s="551"/>
      <c r="D2" s="551"/>
      <c r="E2" s="551"/>
      <c r="F2" s="551"/>
      <c r="G2" s="551"/>
      <c r="H2" s="551"/>
      <c r="I2" s="551"/>
      <c r="J2" s="551"/>
      <c r="K2" s="551"/>
      <c r="L2" s="551"/>
      <c r="M2" s="551"/>
      <c r="N2" s="551"/>
      <c r="O2" s="551"/>
      <c r="P2" s="551"/>
      <c r="Q2" s="551"/>
      <c r="R2" s="551"/>
      <c r="S2" s="551"/>
      <c r="T2" s="83" t="s">
        <v>1</v>
      </c>
    </row>
    <row r="3" spans="1:20">
      <c r="A3" s="552"/>
      <c r="B3" s="552"/>
      <c r="C3" s="552"/>
      <c r="D3" s="552"/>
      <c r="E3" s="552"/>
      <c r="F3" s="552"/>
      <c r="G3" s="552"/>
      <c r="H3" s="552"/>
      <c r="I3" s="552"/>
      <c r="J3" s="552"/>
      <c r="K3" s="552"/>
      <c r="L3" s="552"/>
      <c r="M3" s="552"/>
      <c r="N3" s="552"/>
      <c r="O3" s="552"/>
      <c r="P3" s="552"/>
      <c r="Q3" s="552"/>
      <c r="R3" s="552"/>
      <c r="S3" s="552"/>
      <c r="T3" s="83" t="s">
        <v>1</v>
      </c>
    </row>
    <row r="4" spans="1:20" ht="23.25">
      <c r="A4" s="546" t="s">
        <v>170</v>
      </c>
      <c r="B4" s="547"/>
      <c r="C4" s="547"/>
      <c r="D4" s="547"/>
      <c r="E4" s="547"/>
      <c r="F4" s="547"/>
      <c r="G4" s="547"/>
      <c r="H4" s="547"/>
      <c r="I4" s="547"/>
      <c r="J4" s="547"/>
      <c r="K4" s="547"/>
      <c r="L4" s="547"/>
      <c r="M4" s="547"/>
      <c r="N4" s="547"/>
      <c r="O4" s="547"/>
      <c r="P4" s="547"/>
      <c r="Q4" s="547"/>
      <c r="R4" s="547"/>
      <c r="S4" s="547"/>
      <c r="T4" s="83" t="s">
        <v>1</v>
      </c>
    </row>
    <row r="5" spans="1:20" ht="23.25">
      <c r="A5" s="548" t="str">
        <f>'B. Summary of Requirements '!A60</f>
        <v xml:space="preserve">Community Oriented Policing Services </v>
      </c>
      <c r="B5" s="549"/>
      <c r="C5" s="549"/>
      <c r="D5" s="549"/>
      <c r="E5" s="549"/>
      <c r="F5" s="549"/>
      <c r="G5" s="549"/>
      <c r="H5" s="549"/>
      <c r="I5" s="549"/>
      <c r="J5" s="549"/>
      <c r="K5" s="549"/>
      <c r="L5" s="549"/>
      <c r="M5" s="549"/>
      <c r="N5" s="549"/>
      <c r="O5" s="549"/>
      <c r="P5" s="549"/>
      <c r="Q5" s="549"/>
      <c r="R5" s="549"/>
      <c r="S5" s="549"/>
      <c r="T5" s="83" t="s">
        <v>1</v>
      </c>
    </row>
    <row r="6" spans="1:20" ht="23.25">
      <c r="A6" s="550" t="s">
        <v>181</v>
      </c>
      <c r="B6" s="547"/>
      <c r="C6" s="547"/>
      <c r="D6" s="547"/>
      <c r="E6" s="547"/>
      <c r="F6" s="547"/>
      <c r="G6" s="547"/>
      <c r="H6" s="547"/>
      <c r="I6" s="547"/>
      <c r="J6" s="547"/>
      <c r="K6" s="547"/>
      <c r="L6" s="547"/>
      <c r="M6" s="547"/>
      <c r="N6" s="547"/>
      <c r="O6" s="547"/>
      <c r="P6" s="547"/>
      <c r="Q6" s="547"/>
      <c r="R6" s="547"/>
      <c r="S6" s="547"/>
      <c r="T6" s="83" t="s">
        <v>1</v>
      </c>
    </row>
    <row r="7" spans="1:20">
      <c r="A7" s="542"/>
      <c r="B7" s="542"/>
      <c r="C7" s="542"/>
      <c r="D7" s="542"/>
      <c r="E7" s="542"/>
      <c r="F7" s="542"/>
      <c r="G7" s="542"/>
      <c r="H7" s="542"/>
      <c r="I7" s="542"/>
      <c r="J7" s="542"/>
      <c r="K7" s="542"/>
      <c r="L7" s="542"/>
      <c r="M7" s="542"/>
      <c r="N7" s="542"/>
      <c r="O7" s="542"/>
      <c r="P7" s="542"/>
      <c r="Q7" s="542"/>
      <c r="R7" s="542"/>
      <c r="S7" s="542"/>
      <c r="T7" s="83" t="s">
        <v>1</v>
      </c>
    </row>
    <row r="8" spans="1:20">
      <c r="A8" s="543"/>
      <c r="B8" s="543"/>
      <c r="C8" s="543"/>
      <c r="D8" s="543"/>
      <c r="E8" s="543"/>
      <c r="F8" s="543"/>
      <c r="G8" s="543"/>
      <c r="H8" s="543"/>
      <c r="I8" s="543"/>
      <c r="J8" s="543"/>
      <c r="K8" s="543"/>
      <c r="L8" s="543"/>
      <c r="M8" s="543"/>
      <c r="N8" s="543"/>
      <c r="O8" s="543"/>
      <c r="P8" s="543"/>
      <c r="Q8" s="543"/>
      <c r="R8" s="543"/>
      <c r="S8" s="543"/>
      <c r="T8" s="83" t="s">
        <v>1</v>
      </c>
    </row>
    <row r="9" spans="1:20" ht="15.75">
      <c r="A9" s="714" t="s">
        <v>169</v>
      </c>
      <c r="B9" s="714" t="s">
        <v>13</v>
      </c>
      <c r="C9" s="715" t="s">
        <v>57</v>
      </c>
      <c r="D9" s="716"/>
      <c r="E9" s="716"/>
      <c r="F9" s="717"/>
      <c r="G9" s="714" t="s">
        <v>16</v>
      </c>
      <c r="H9" s="83" t="s">
        <v>1</v>
      </c>
      <c r="T9" s="21"/>
    </row>
    <row r="10" spans="1:20" ht="15.75">
      <c r="A10" s="718"/>
      <c r="B10" s="719"/>
      <c r="C10" s="720" t="s">
        <v>200</v>
      </c>
      <c r="D10" s="720" t="s">
        <v>5</v>
      </c>
      <c r="E10" s="720" t="s">
        <v>33</v>
      </c>
      <c r="F10" s="721" t="s">
        <v>202</v>
      </c>
      <c r="G10" s="719"/>
      <c r="H10" s="83" t="s">
        <v>1</v>
      </c>
      <c r="T10" s="21"/>
    </row>
    <row r="11" spans="1:20" ht="15.75">
      <c r="A11" s="722"/>
      <c r="B11" s="722"/>
      <c r="C11" s="740"/>
      <c r="D11" s="741"/>
      <c r="E11" s="741"/>
      <c r="F11" s="723"/>
      <c r="G11" s="723">
        <f>+F11</f>
        <v>0</v>
      </c>
      <c r="H11" s="83" t="s">
        <v>1</v>
      </c>
      <c r="T11" s="21"/>
    </row>
    <row r="12" spans="1:20" ht="18.75" customHeight="1">
      <c r="A12" s="722" t="s">
        <v>19</v>
      </c>
      <c r="B12" s="722" t="s">
        <v>260</v>
      </c>
      <c r="C12" s="742">
        <v>0</v>
      </c>
      <c r="D12" s="741">
        <v>0</v>
      </c>
      <c r="E12" s="741">
        <v>0</v>
      </c>
      <c r="F12" s="723">
        <v>302000</v>
      </c>
      <c r="G12" s="723">
        <f t="shared" ref="G12:G14" si="0">+F12</f>
        <v>302000</v>
      </c>
      <c r="H12" s="83" t="s">
        <v>1</v>
      </c>
      <c r="T12" s="21"/>
    </row>
    <row r="13" spans="1:20" ht="18.75" customHeight="1">
      <c r="A13" s="722" t="s">
        <v>20</v>
      </c>
      <c r="B13" s="722" t="s">
        <v>262</v>
      </c>
      <c r="C13" s="742">
        <v>0</v>
      </c>
      <c r="D13" s="741">
        <v>0</v>
      </c>
      <c r="E13" s="741">
        <v>0</v>
      </c>
      <c r="F13" s="723">
        <v>8500</v>
      </c>
      <c r="G13" s="723">
        <f t="shared" si="0"/>
        <v>8500</v>
      </c>
      <c r="H13" s="83" t="s">
        <v>1</v>
      </c>
      <c r="T13" s="21"/>
    </row>
    <row r="14" spans="1:20" ht="18.75" customHeight="1">
      <c r="A14" s="724" t="s">
        <v>23</v>
      </c>
      <c r="B14" s="724" t="s">
        <v>261</v>
      </c>
      <c r="C14" s="743">
        <v>0</v>
      </c>
      <c r="D14" s="744">
        <v>0</v>
      </c>
      <c r="E14" s="744">
        <v>0</v>
      </c>
      <c r="F14" s="725">
        <v>10000</v>
      </c>
      <c r="G14" s="725">
        <f t="shared" si="0"/>
        <v>10000</v>
      </c>
      <c r="H14" s="83" t="s">
        <v>1</v>
      </c>
      <c r="T14" s="21"/>
    </row>
    <row r="15" spans="1:20" ht="18.75" customHeight="1">
      <c r="A15" s="726" t="s">
        <v>193</v>
      </c>
      <c r="B15" s="726"/>
      <c r="C15" s="745">
        <f>SUM(C11:C14)</f>
        <v>0</v>
      </c>
      <c r="D15" s="746">
        <f>SUM(D11:D14)</f>
        <v>0</v>
      </c>
      <c r="E15" s="746">
        <f>SUM(E11:E14)</f>
        <v>0</v>
      </c>
      <c r="F15" s="712">
        <f>SUM(F11:F14)</f>
        <v>320500</v>
      </c>
      <c r="G15" s="713">
        <f>SUM(G11:G14)</f>
        <v>320500</v>
      </c>
      <c r="H15" s="83" t="s">
        <v>1</v>
      </c>
      <c r="T15" s="21"/>
    </row>
    <row r="16" spans="1:20" ht="18.75" customHeight="1">
      <c r="A16" s="727"/>
      <c r="B16" s="728"/>
      <c r="C16" s="727"/>
      <c r="D16" s="729"/>
      <c r="E16" s="729"/>
      <c r="F16" s="730"/>
      <c r="G16" s="730"/>
      <c r="H16" s="83" t="s">
        <v>1</v>
      </c>
      <c r="T16" s="21"/>
    </row>
    <row r="17" spans="1:20" ht="15.75">
      <c r="A17" s="731" t="s">
        <v>6</v>
      </c>
      <c r="B17" s="714" t="s">
        <v>13</v>
      </c>
      <c r="C17" s="715" t="s">
        <v>57</v>
      </c>
      <c r="D17" s="716"/>
      <c r="E17" s="716"/>
      <c r="F17" s="717"/>
      <c r="G17" s="714" t="s">
        <v>184</v>
      </c>
      <c r="H17" s="83" t="s">
        <v>1</v>
      </c>
      <c r="T17" s="21"/>
    </row>
    <row r="18" spans="1:20" ht="15.75">
      <c r="A18" s="732"/>
      <c r="B18" s="719"/>
      <c r="C18" s="720" t="s">
        <v>200</v>
      </c>
      <c r="D18" s="720" t="s">
        <v>5</v>
      </c>
      <c r="E18" s="720" t="s">
        <v>33</v>
      </c>
      <c r="F18" s="721" t="s">
        <v>202</v>
      </c>
      <c r="G18" s="719"/>
      <c r="H18" s="83" t="s">
        <v>1</v>
      </c>
      <c r="T18" s="21"/>
    </row>
    <row r="19" spans="1:20" ht="18.75" customHeight="1">
      <c r="A19" s="733"/>
      <c r="B19" s="734"/>
      <c r="C19" s="740"/>
      <c r="D19" s="741"/>
      <c r="E19" s="741"/>
      <c r="F19" s="735"/>
      <c r="G19" s="723">
        <f t="shared" ref="G19:G25" si="1">+F19</f>
        <v>0</v>
      </c>
      <c r="H19" s="83" t="s">
        <v>1</v>
      </c>
      <c r="T19" s="21"/>
    </row>
    <row r="20" spans="1:20" ht="18.75" customHeight="1">
      <c r="A20" s="733" t="s">
        <v>21</v>
      </c>
      <c r="B20" s="736" t="s">
        <v>286</v>
      </c>
      <c r="C20" s="742">
        <v>0</v>
      </c>
      <c r="D20" s="747">
        <v>0</v>
      </c>
      <c r="E20" s="747">
        <v>0</v>
      </c>
      <c r="F20" s="723">
        <v>-40385</v>
      </c>
      <c r="G20" s="723">
        <f t="shared" si="1"/>
        <v>-40385</v>
      </c>
      <c r="H20" s="83" t="s">
        <v>1</v>
      </c>
      <c r="T20" s="21"/>
    </row>
    <row r="21" spans="1:20" ht="18.75" customHeight="1">
      <c r="A21" s="736" t="s">
        <v>22</v>
      </c>
      <c r="B21" s="736" t="s">
        <v>288</v>
      </c>
      <c r="C21" s="742">
        <v>0</v>
      </c>
      <c r="D21" s="747">
        <v>0</v>
      </c>
      <c r="E21" s="747">
        <v>0</v>
      </c>
      <c r="F21" s="723">
        <v>-170223</v>
      </c>
      <c r="G21" s="723">
        <f t="shared" si="1"/>
        <v>-170223</v>
      </c>
      <c r="H21" s="83" t="s">
        <v>1</v>
      </c>
      <c r="T21" s="21"/>
    </row>
    <row r="22" spans="1:20" ht="18.75" customHeight="1">
      <c r="A22" s="736" t="s">
        <v>24</v>
      </c>
      <c r="B22" s="736" t="s">
        <v>263</v>
      </c>
      <c r="C22" s="742">
        <v>0</v>
      </c>
      <c r="D22" s="747">
        <v>0</v>
      </c>
      <c r="E22" s="747">
        <v>0</v>
      </c>
      <c r="F22" s="723">
        <v>-20000</v>
      </c>
      <c r="G22" s="723">
        <f t="shared" si="1"/>
        <v>-20000</v>
      </c>
      <c r="H22" s="83" t="s">
        <v>1</v>
      </c>
      <c r="T22" s="21"/>
    </row>
    <row r="23" spans="1:20" ht="18.75" customHeight="1">
      <c r="A23" s="736" t="s">
        <v>269</v>
      </c>
      <c r="B23" s="738" t="s">
        <v>290</v>
      </c>
      <c r="C23" s="740">
        <v>0</v>
      </c>
      <c r="D23" s="744">
        <v>0</v>
      </c>
      <c r="E23" s="744">
        <v>0</v>
      </c>
      <c r="F23" s="725">
        <v>-14000</v>
      </c>
      <c r="G23" s="723">
        <f t="shared" si="1"/>
        <v>-14000</v>
      </c>
      <c r="H23" s="83"/>
      <c r="T23" s="21"/>
    </row>
    <row r="24" spans="1:20" ht="18.75" customHeight="1">
      <c r="A24" s="736" t="s">
        <v>270</v>
      </c>
      <c r="B24" s="738" t="s">
        <v>266</v>
      </c>
      <c r="C24" s="740">
        <v>0</v>
      </c>
      <c r="D24" s="744">
        <v>0</v>
      </c>
      <c r="E24" s="744">
        <v>0</v>
      </c>
      <c r="F24" s="725">
        <v>-6000</v>
      </c>
      <c r="G24" s="723">
        <f t="shared" si="1"/>
        <v>-6000</v>
      </c>
      <c r="H24" s="83"/>
      <c r="T24" s="21"/>
    </row>
    <row r="25" spans="1:20" ht="18.75" customHeight="1">
      <c r="A25" s="736" t="s">
        <v>289</v>
      </c>
      <c r="B25" s="739" t="s">
        <v>278</v>
      </c>
      <c r="C25" s="748">
        <v>0</v>
      </c>
      <c r="D25" s="749">
        <v>0</v>
      </c>
      <c r="E25" s="749">
        <v>0</v>
      </c>
      <c r="F25" s="725">
        <v>-30000</v>
      </c>
      <c r="G25" s="725">
        <f t="shared" si="1"/>
        <v>-30000</v>
      </c>
      <c r="H25" s="83"/>
      <c r="T25" s="21"/>
    </row>
    <row r="26" spans="1:20" ht="18.75" customHeight="1">
      <c r="A26" s="726" t="s">
        <v>184</v>
      </c>
      <c r="B26" s="737"/>
      <c r="C26" s="745">
        <f>SUM(C19:C25)</f>
        <v>0</v>
      </c>
      <c r="D26" s="746">
        <f>SUM(D19:D25)</f>
        <v>0</v>
      </c>
      <c r="E26" s="746">
        <f>SUM(E19:E25)</f>
        <v>0</v>
      </c>
      <c r="F26" s="712">
        <f>SUM(F19:F25)</f>
        <v>-280608</v>
      </c>
      <c r="G26" s="713">
        <f>SUM(G19:G25)</f>
        <v>-280608</v>
      </c>
      <c r="H26" s="83" t="s">
        <v>15</v>
      </c>
      <c r="T26" s="21"/>
    </row>
    <row r="27" spans="1:20" ht="18.75" customHeight="1">
      <c r="A27" s="539"/>
      <c r="B27" s="540"/>
      <c r="C27" s="540"/>
      <c r="D27" s="540"/>
      <c r="E27" s="540"/>
      <c r="F27" s="540"/>
      <c r="G27" s="540"/>
      <c r="H27" s="540"/>
      <c r="I27" s="540"/>
      <c r="J27" s="540"/>
      <c r="K27" s="540"/>
      <c r="L27" s="540"/>
      <c r="M27" s="540"/>
      <c r="N27" s="540"/>
      <c r="O27" s="540"/>
      <c r="P27" s="540"/>
      <c r="Q27" s="540"/>
      <c r="R27" s="540"/>
      <c r="S27" s="541"/>
      <c r="T27" s="83"/>
    </row>
    <row r="28" spans="1:20" ht="18.75" customHeight="1">
      <c r="A28" s="35"/>
      <c r="B28" s="28"/>
      <c r="C28" s="28"/>
      <c r="D28" s="28"/>
      <c r="E28" s="28"/>
      <c r="F28" s="28"/>
      <c r="G28" s="28"/>
      <c r="H28" s="28"/>
      <c r="I28" s="28"/>
      <c r="J28" s="28"/>
      <c r="K28" s="28"/>
      <c r="L28" s="28"/>
      <c r="M28" s="28"/>
      <c r="N28" s="28"/>
      <c r="O28" s="28"/>
      <c r="P28" s="28"/>
      <c r="Q28" s="28"/>
      <c r="R28" s="28"/>
      <c r="S28" s="28"/>
      <c r="T28" s="83"/>
    </row>
    <row r="29" spans="1:20" ht="18.75" customHeight="1">
      <c r="T29" s="83"/>
    </row>
    <row r="30" spans="1:20" ht="18.75" customHeight="1">
      <c r="A30" s="25"/>
      <c r="B30" s="23"/>
      <c r="C30" s="89"/>
      <c r="D30" s="89"/>
      <c r="E30" s="89"/>
      <c r="F30" s="89"/>
      <c r="G30" s="89"/>
      <c r="H30" s="89"/>
      <c r="I30" s="89"/>
      <c r="J30" s="89"/>
      <c r="K30" s="89"/>
      <c r="L30" s="89"/>
      <c r="M30" s="89"/>
      <c r="N30" s="89"/>
      <c r="O30" s="89"/>
      <c r="P30" s="89"/>
      <c r="Q30" s="89"/>
      <c r="R30" s="89"/>
      <c r="S30" s="89"/>
      <c r="T30" s="83"/>
    </row>
    <row r="31" spans="1:20" ht="18.75" customHeight="1">
      <c r="A31" s="25"/>
      <c r="B31" s="36"/>
      <c r="C31" s="90"/>
      <c r="D31" s="90"/>
      <c r="E31" s="90"/>
      <c r="F31" s="89"/>
      <c r="G31" s="90"/>
      <c r="H31" s="90"/>
      <c r="I31" s="90"/>
      <c r="J31" s="90"/>
      <c r="K31" s="90"/>
      <c r="L31" s="90"/>
      <c r="M31" s="90"/>
      <c r="N31" s="90"/>
      <c r="O31" s="90"/>
      <c r="P31" s="90"/>
      <c r="Q31" s="90"/>
      <c r="R31" s="90"/>
      <c r="S31" s="90"/>
      <c r="T31" s="83"/>
    </row>
    <row r="32" spans="1:20" ht="18.75" customHeight="1">
      <c r="A32" s="25"/>
      <c r="B32" s="36"/>
      <c r="C32" s="40"/>
      <c r="D32" s="40"/>
      <c r="E32" s="40"/>
      <c r="F32" s="41"/>
      <c r="G32" s="40"/>
      <c r="H32" s="40"/>
      <c r="I32" s="40"/>
      <c r="J32" s="37"/>
      <c r="K32" s="40"/>
      <c r="L32" s="40"/>
      <c r="M32" s="40"/>
      <c r="N32" s="37"/>
      <c r="O32" s="40"/>
      <c r="P32" s="40"/>
      <c r="Q32" s="40"/>
      <c r="R32" s="37"/>
      <c r="S32" s="37"/>
      <c r="T32" s="83"/>
    </row>
    <row r="33" spans="1:19" ht="12.75" customHeight="1">
      <c r="A33" s="55"/>
      <c r="B33" s="56"/>
      <c r="C33" s="56"/>
      <c r="D33" s="56"/>
      <c r="E33" s="56"/>
      <c r="F33" s="56"/>
      <c r="G33" s="56"/>
      <c r="H33" s="56"/>
      <c r="I33" s="56"/>
      <c r="J33" s="56"/>
      <c r="K33" s="56"/>
      <c r="L33" s="56"/>
      <c r="M33" s="63"/>
      <c r="O33" s="56"/>
      <c r="P33" s="56"/>
      <c r="Q33" s="63"/>
    </row>
    <row r="34" spans="1:19" ht="33.75" customHeight="1">
      <c r="A34" s="535"/>
      <c r="B34" s="536"/>
      <c r="C34" s="536"/>
      <c r="D34" s="536"/>
      <c r="E34" s="536"/>
      <c r="F34" s="536"/>
      <c r="G34" s="536"/>
      <c r="H34" s="536"/>
      <c r="I34" s="536"/>
      <c r="J34" s="536"/>
      <c r="K34" s="536"/>
      <c r="L34" s="536"/>
      <c r="M34" s="59"/>
      <c r="Q34" s="59"/>
    </row>
    <row r="35" spans="1:19" ht="12.75" customHeight="1">
      <c r="A35" s="57"/>
      <c r="B35" s="57"/>
      <c r="C35" s="57"/>
      <c r="D35" s="57"/>
      <c r="E35" s="57"/>
      <c r="F35" s="57"/>
      <c r="G35" s="57"/>
      <c r="H35" s="57"/>
      <c r="I35" s="57"/>
      <c r="J35" s="57"/>
      <c r="K35" s="57"/>
      <c r="L35" s="57"/>
      <c r="M35" s="63"/>
      <c r="O35" s="57"/>
      <c r="P35" s="57"/>
      <c r="Q35" s="63"/>
    </row>
    <row r="36" spans="1:19" ht="57" customHeight="1">
      <c r="A36" s="442"/>
      <c r="B36" s="534"/>
      <c r="C36" s="534"/>
      <c r="D36" s="534"/>
      <c r="E36" s="534"/>
      <c r="F36" s="534"/>
      <c r="G36" s="534"/>
      <c r="H36" s="534"/>
      <c r="I36" s="534"/>
      <c r="J36" s="534"/>
      <c r="K36" s="534"/>
      <c r="L36" s="534"/>
      <c r="M36" s="59"/>
      <c r="Q36" s="59"/>
    </row>
    <row r="37" spans="1:19" ht="15">
      <c r="A37" s="537"/>
      <c r="B37" s="537"/>
      <c r="C37" s="537"/>
      <c r="D37" s="537"/>
      <c r="E37" s="537"/>
      <c r="F37" s="537"/>
      <c r="G37" s="537"/>
      <c r="H37" s="537"/>
      <c r="I37" s="537"/>
      <c r="J37" s="537"/>
      <c r="K37" s="537"/>
      <c r="L37" s="537"/>
      <c r="M37" s="64"/>
      <c r="Q37" s="64"/>
    </row>
    <row r="38" spans="1:19" ht="15" customHeight="1">
      <c r="A38" s="65"/>
      <c r="B38" s="66"/>
      <c r="C38" s="66"/>
      <c r="D38" s="66"/>
      <c r="E38" s="66"/>
      <c r="F38" s="66"/>
      <c r="G38" s="66"/>
      <c r="H38" s="66"/>
      <c r="I38" s="66"/>
      <c r="J38" s="66"/>
      <c r="K38" s="66"/>
      <c r="L38" s="66"/>
      <c r="M38" s="66"/>
      <c r="O38" s="66"/>
      <c r="P38" s="66"/>
      <c r="Q38" s="66"/>
      <c r="S38" s="71"/>
    </row>
    <row r="39" spans="1:19">
      <c r="A39" s="66"/>
      <c r="B39" s="66"/>
      <c r="C39" s="66"/>
      <c r="D39" s="66"/>
      <c r="E39" s="66"/>
      <c r="F39" s="66"/>
      <c r="G39" s="66"/>
      <c r="H39" s="66"/>
      <c r="I39" s="66"/>
      <c r="J39" s="66"/>
      <c r="K39" s="66"/>
      <c r="L39" s="66"/>
      <c r="M39" s="66"/>
      <c r="O39" s="66"/>
      <c r="P39" s="66"/>
      <c r="Q39" s="66"/>
    </row>
  </sheetData>
  <mergeCells count="20">
    <mergeCell ref="A7:S7"/>
    <mergeCell ref="A8:S8"/>
    <mergeCell ref="G9:G10"/>
    <mergeCell ref="G17:G18"/>
    <mergeCell ref="A1:S1"/>
    <mergeCell ref="A4:S4"/>
    <mergeCell ref="A5:S5"/>
    <mergeCell ref="A6:S6"/>
    <mergeCell ref="A2:S2"/>
    <mergeCell ref="A3:S3"/>
    <mergeCell ref="A36:L36"/>
    <mergeCell ref="A34:L34"/>
    <mergeCell ref="A37:L37"/>
    <mergeCell ref="A9:A10"/>
    <mergeCell ref="C9:F9"/>
    <mergeCell ref="B9:B10"/>
    <mergeCell ref="C17:F17"/>
    <mergeCell ref="B17:B18"/>
    <mergeCell ref="A27:S27"/>
    <mergeCell ref="A17:A18"/>
  </mergeCells>
  <phoneticPr fontId="18"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57"/>
  <sheetViews>
    <sheetView view="pageBreakPreview" topLeftCell="A22" zoomScale="75" zoomScaleNormal="75" zoomScaleSheetLayoutView="75" workbookViewId="0">
      <selection activeCell="G50" sqref="G50"/>
    </sheetView>
  </sheetViews>
  <sheetFormatPr defaultColWidth="7.21875" defaultRowHeight="12.75"/>
  <cols>
    <col min="1" max="1" width="49.5546875" style="289" customWidth="1"/>
    <col min="2" max="2" width="1.21875" style="289" customWidth="1"/>
    <col min="3" max="3" width="10.77734375" style="289" customWidth="1"/>
    <col min="4" max="4" width="11" style="289" customWidth="1"/>
    <col min="5" max="5" width="1.21875" style="289" customWidth="1"/>
    <col min="6" max="7" width="11.21875" style="289" customWidth="1"/>
    <col min="8" max="8" width="1.21875" style="289" customWidth="1"/>
    <col min="9" max="9" width="7.21875" style="289" customWidth="1"/>
    <col min="10" max="10" width="10.6640625" style="289" bestFit="1" customWidth="1"/>
    <col min="11" max="11" width="6.77734375" style="289" customWidth="1"/>
    <col min="12" max="12" width="9.77734375" style="289" bestFit="1" customWidth="1"/>
    <col min="13" max="13" width="6.77734375" style="289" customWidth="1"/>
    <col min="14" max="14" width="10.33203125" style="289" bestFit="1" customWidth="1"/>
    <col min="15" max="15" width="6.33203125" style="289" customWidth="1"/>
    <col min="16" max="16" width="9.77734375" style="289" bestFit="1" customWidth="1"/>
    <col min="17" max="17" width="1.88671875" style="289" customWidth="1"/>
    <col min="18" max="16384" width="7.21875" style="289"/>
  </cols>
  <sheetData>
    <row r="1" spans="1:20" ht="20.25">
      <c r="A1" s="553" t="s">
        <v>294</v>
      </c>
      <c r="B1" s="554"/>
      <c r="C1" s="554"/>
      <c r="D1" s="554"/>
      <c r="E1" s="554"/>
      <c r="F1" s="554"/>
      <c r="G1" s="554"/>
      <c r="H1" s="554"/>
      <c r="I1" s="554"/>
      <c r="J1" s="554"/>
      <c r="K1" s="554"/>
      <c r="L1" s="554"/>
      <c r="M1" s="554"/>
      <c r="N1" s="554"/>
      <c r="O1" s="554"/>
      <c r="P1" s="554"/>
      <c r="Q1" s="287" t="s">
        <v>1</v>
      </c>
      <c r="R1" s="288"/>
      <c r="S1" s="288"/>
    </row>
    <row r="2" spans="1:20" ht="19.149999999999999" customHeight="1">
      <c r="A2" s="290"/>
      <c r="Q2" s="287" t="s">
        <v>1</v>
      </c>
      <c r="T2" s="287"/>
    </row>
    <row r="3" spans="1:20" ht="15.75">
      <c r="A3" s="555" t="s">
        <v>205</v>
      </c>
      <c r="B3" s="556"/>
      <c r="C3" s="556"/>
      <c r="D3" s="556"/>
      <c r="E3" s="556"/>
      <c r="F3" s="556"/>
      <c r="G3" s="556"/>
      <c r="H3" s="556"/>
      <c r="I3" s="556"/>
      <c r="J3" s="556"/>
      <c r="K3" s="556"/>
      <c r="L3" s="556"/>
      <c r="M3" s="556"/>
      <c r="N3" s="556"/>
      <c r="O3" s="556"/>
      <c r="P3" s="556"/>
      <c r="Q3" s="287" t="s">
        <v>1</v>
      </c>
      <c r="R3" s="39"/>
      <c r="S3" s="39"/>
      <c r="T3" s="287"/>
    </row>
    <row r="4" spans="1:20" ht="15.75">
      <c r="A4" s="557" t="str">
        <f>'B. Summary of Requirements '!A5:X5</f>
        <v xml:space="preserve">Community Oriented Policing Services </v>
      </c>
      <c r="B4" s="556"/>
      <c r="C4" s="556"/>
      <c r="D4" s="556"/>
      <c r="E4" s="556"/>
      <c r="F4" s="556"/>
      <c r="G4" s="556"/>
      <c r="H4" s="556"/>
      <c r="I4" s="556"/>
      <c r="J4" s="556"/>
      <c r="K4" s="556"/>
      <c r="L4" s="556"/>
      <c r="M4" s="556"/>
      <c r="N4" s="556"/>
      <c r="O4" s="556"/>
      <c r="P4" s="556"/>
      <c r="Q4" s="287" t="s">
        <v>1</v>
      </c>
      <c r="R4" s="38"/>
      <c r="S4" s="38"/>
    </row>
    <row r="5" spans="1:20" ht="15">
      <c r="A5" s="558" t="s">
        <v>181</v>
      </c>
      <c r="B5" s="556"/>
      <c r="C5" s="556"/>
      <c r="D5" s="556"/>
      <c r="E5" s="556"/>
      <c r="F5" s="556"/>
      <c r="G5" s="556"/>
      <c r="H5" s="556"/>
      <c r="I5" s="556"/>
      <c r="J5" s="556"/>
      <c r="K5" s="556"/>
      <c r="L5" s="556"/>
      <c r="M5" s="556"/>
      <c r="N5" s="556"/>
      <c r="O5" s="556"/>
      <c r="P5" s="556"/>
      <c r="Q5" s="287" t="s">
        <v>1</v>
      </c>
      <c r="R5" s="39"/>
      <c r="S5" s="39"/>
      <c r="T5" s="287"/>
    </row>
    <row r="6" spans="1:20">
      <c r="Q6" s="287" t="s">
        <v>1</v>
      </c>
      <c r="T6" s="287"/>
    </row>
    <row r="7" spans="1:20" ht="13.5" thickBot="1">
      <c r="Q7" s="287" t="s">
        <v>1</v>
      </c>
      <c r="T7" s="287"/>
    </row>
    <row r="8" spans="1:20" ht="37.5" customHeight="1">
      <c r="A8" s="291"/>
      <c r="B8" s="292"/>
      <c r="C8" s="559" t="s">
        <v>236</v>
      </c>
      <c r="D8" s="560"/>
      <c r="E8" s="293"/>
      <c r="F8" s="559" t="s">
        <v>253</v>
      </c>
      <c r="G8" s="560"/>
      <c r="H8" s="293"/>
      <c r="I8" s="571" t="s">
        <v>174</v>
      </c>
      <c r="J8" s="560"/>
      <c r="K8" s="572">
        <v>2012</v>
      </c>
      <c r="L8" s="573"/>
      <c r="M8" s="573"/>
      <c r="N8" s="574"/>
      <c r="O8" s="571" t="s">
        <v>28</v>
      </c>
      <c r="P8" s="560"/>
      <c r="Q8" s="287" t="s">
        <v>1</v>
      </c>
      <c r="S8" s="294"/>
      <c r="T8" s="287"/>
    </row>
    <row r="9" spans="1:20" ht="14.25" customHeight="1">
      <c r="A9" s="292"/>
      <c r="B9" s="292"/>
      <c r="C9" s="561"/>
      <c r="D9" s="562"/>
      <c r="E9" s="293"/>
      <c r="F9" s="569"/>
      <c r="G9" s="570"/>
      <c r="H9" s="293"/>
      <c r="I9" s="569"/>
      <c r="J9" s="570"/>
      <c r="K9" s="575" t="s">
        <v>203</v>
      </c>
      <c r="L9" s="576"/>
      <c r="M9" s="566" t="s">
        <v>206</v>
      </c>
      <c r="N9" s="538"/>
      <c r="O9" s="569"/>
      <c r="P9" s="570"/>
      <c r="Q9" s="287" t="s">
        <v>1</v>
      </c>
      <c r="S9" s="294"/>
      <c r="T9" s="287"/>
    </row>
    <row r="10" spans="1:20" hidden="1">
      <c r="A10" s="567" t="s">
        <v>207</v>
      </c>
      <c r="B10" s="292"/>
      <c r="C10" s="295"/>
      <c r="D10" s="296"/>
      <c r="E10" s="297"/>
      <c r="F10" s="295"/>
      <c r="G10" s="296"/>
      <c r="H10" s="297"/>
      <c r="I10" s="295"/>
      <c r="J10" s="296"/>
      <c r="K10" s="295"/>
      <c r="L10" s="296"/>
      <c r="M10" s="298"/>
      <c r="N10" s="296"/>
      <c r="O10" s="295"/>
      <c r="P10" s="296"/>
      <c r="Q10" s="287" t="s">
        <v>1</v>
      </c>
      <c r="S10" s="298"/>
      <c r="T10" s="287"/>
    </row>
    <row r="11" spans="1:20" ht="51">
      <c r="A11" s="568"/>
      <c r="B11" s="292"/>
      <c r="C11" s="299" t="s">
        <v>208</v>
      </c>
      <c r="D11" s="300" t="s">
        <v>209</v>
      </c>
      <c r="E11" s="297"/>
      <c r="F11" s="299" t="s">
        <v>208</v>
      </c>
      <c r="G11" s="300" t="s">
        <v>209</v>
      </c>
      <c r="H11" s="297"/>
      <c r="I11" s="299" t="s">
        <v>208</v>
      </c>
      <c r="J11" s="300" t="s">
        <v>209</v>
      </c>
      <c r="K11" s="299" t="s">
        <v>208</v>
      </c>
      <c r="L11" s="300" t="s">
        <v>209</v>
      </c>
      <c r="M11" s="299" t="s">
        <v>208</v>
      </c>
      <c r="N11" s="300" t="s">
        <v>209</v>
      </c>
      <c r="O11" s="299" t="s">
        <v>208</v>
      </c>
      <c r="P11" s="300" t="s">
        <v>209</v>
      </c>
      <c r="Q11" s="287" t="s">
        <v>1</v>
      </c>
      <c r="S11" s="301"/>
      <c r="T11" s="287"/>
    </row>
    <row r="12" spans="1:20">
      <c r="A12" s="302"/>
      <c r="B12" s="292"/>
      <c r="C12" s="303"/>
      <c r="D12" s="304"/>
      <c r="E12" s="305"/>
      <c r="F12" s="303"/>
      <c r="G12" s="304"/>
      <c r="H12" s="305"/>
      <c r="I12" s="303"/>
      <c r="J12" s="304"/>
      <c r="K12" s="303"/>
      <c r="L12" s="306"/>
      <c r="M12" s="307"/>
      <c r="N12" s="304"/>
      <c r="O12" s="303"/>
      <c r="P12" s="304"/>
      <c r="Q12" s="287" t="s">
        <v>1</v>
      </c>
      <c r="S12" s="308"/>
      <c r="T12" s="287"/>
    </row>
    <row r="13" spans="1:20">
      <c r="A13" s="309" t="s">
        <v>210</v>
      </c>
      <c r="B13" s="292"/>
      <c r="C13" s="303"/>
      <c r="D13" s="310"/>
      <c r="E13" s="305"/>
      <c r="F13" s="303"/>
      <c r="G13" s="310"/>
      <c r="H13" s="305"/>
      <c r="I13" s="303"/>
      <c r="J13" s="310"/>
      <c r="K13" s="303"/>
      <c r="L13" s="306"/>
      <c r="M13" s="303"/>
      <c r="N13" s="310"/>
      <c r="O13" s="303"/>
      <c r="P13" s="310"/>
      <c r="Q13" s="287" t="s">
        <v>1</v>
      </c>
      <c r="S13" s="311"/>
      <c r="T13" s="287"/>
    </row>
    <row r="14" spans="1:20">
      <c r="A14" s="312" t="s">
        <v>211</v>
      </c>
      <c r="B14" s="292"/>
      <c r="C14" s="303"/>
      <c r="D14" s="310"/>
      <c r="E14" s="305"/>
      <c r="F14" s="303"/>
      <c r="G14" s="310"/>
      <c r="H14" s="305"/>
      <c r="I14" s="303"/>
      <c r="J14" s="310"/>
      <c r="K14" s="303"/>
      <c r="L14" s="306"/>
      <c r="M14" s="303"/>
      <c r="N14" s="310"/>
      <c r="O14" s="303">
        <f t="shared" ref="O14:P17" si="0">+I14+K14+M14</f>
        <v>0</v>
      </c>
      <c r="P14" s="304">
        <f t="shared" si="0"/>
        <v>0</v>
      </c>
      <c r="Q14" s="287" t="s">
        <v>1</v>
      </c>
      <c r="S14" s="311"/>
      <c r="T14" s="287"/>
    </row>
    <row r="15" spans="1:20" ht="25.5">
      <c r="A15" s="313" t="s">
        <v>212</v>
      </c>
      <c r="B15" s="292"/>
      <c r="C15" s="303"/>
      <c r="D15" s="310"/>
      <c r="E15" s="305"/>
      <c r="F15" s="303"/>
      <c r="G15" s="310"/>
      <c r="H15" s="305"/>
      <c r="I15" s="303"/>
      <c r="J15" s="310"/>
      <c r="K15" s="303"/>
      <c r="L15" s="306"/>
      <c r="M15" s="303"/>
      <c r="N15" s="310"/>
      <c r="O15" s="303">
        <f t="shared" si="0"/>
        <v>0</v>
      </c>
      <c r="P15" s="304">
        <f t="shared" si="0"/>
        <v>0</v>
      </c>
      <c r="Q15" s="287" t="s">
        <v>1</v>
      </c>
      <c r="S15" s="311"/>
      <c r="T15" s="287"/>
    </row>
    <row r="16" spans="1:20" ht="25.5">
      <c r="A16" s="313" t="s">
        <v>213</v>
      </c>
      <c r="B16" s="292"/>
      <c r="C16" s="303"/>
      <c r="D16" s="310"/>
      <c r="E16" s="305"/>
      <c r="F16" s="303"/>
      <c r="G16" s="310"/>
      <c r="H16" s="305"/>
      <c r="I16" s="303"/>
      <c r="J16" s="310"/>
      <c r="K16" s="303"/>
      <c r="L16" s="306"/>
      <c r="M16" s="303"/>
      <c r="N16" s="310"/>
      <c r="O16" s="303">
        <f t="shared" si="0"/>
        <v>0</v>
      </c>
      <c r="P16" s="304">
        <f t="shared" si="0"/>
        <v>0</v>
      </c>
      <c r="Q16" s="287" t="s">
        <v>1</v>
      </c>
      <c r="S16" s="311"/>
      <c r="T16" s="287"/>
    </row>
    <row r="17" spans="1:20" ht="13.5" customHeight="1">
      <c r="A17" s="312" t="s">
        <v>214</v>
      </c>
      <c r="B17" s="314"/>
      <c r="C17" s="315"/>
      <c r="D17" s="316"/>
      <c r="E17" s="317"/>
      <c r="F17" s="315"/>
      <c r="G17" s="316"/>
      <c r="H17" s="318"/>
      <c r="I17" s="315"/>
      <c r="J17" s="316"/>
      <c r="K17" s="315"/>
      <c r="L17" s="319"/>
      <c r="M17" s="315"/>
      <c r="N17" s="316"/>
      <c r="O17" s="315">
        <f t="shared" si="0"/>
        <v>0</v>
      </c>
      <c r="P17" s="316">
        <f t="shared" si="0"/>
        <v>0</v>
      </c>
      <c r="Q17" s="287" t="s">
        <v>1</v>
      </c>
      <c r="S17" s="320"/>
      <c r="T17" s="287"/>
    </row>
    <row r="18" spans="1:20" s="327" customFormat="1">
      <c r="A18" s="321" t="s">
        <v>215</v>
      </c>
      <c r="B18" s="309"/>
      <c r="C18" s="322">
        <f>SUM(C14:C17)</f>
        <v>0</v>
      </c>
      <c r="D18" s="323">
        <f>SUM(D14:D17)</f>
        <v>0</v>
      </c>
      <c r="E18" s="324"/>
      <c r="F18" s="322">
        <f>SUM(F14:F17)</f>
        <v>0</v>
      </c>
      <c r="G18" s="323">
        <f>SUM(G14:G17)</f>
        <v>0</v>
      </c>
      <c r="H18" s="325"/>
      <c r="I18" s="322">
        <f t="shared" ref="I18:P18" si="1">SUM(I14:I17)</f>
        <v>0</v>
      </c>
      <c r="J18" s="323">
        <f t="shared" si="1"/>
        <v>0</v>
      </c>
      <c r="K18" s="322">
        <f t="shared" si="1"/>
        <v>0</v>
      </c>
      <c r="L18" s="323">
        <f t="shared" si="1"/>
        <v>0</v>
      </c>
      <c r="M18" s="322">
        <f t="shared" si="1"/>
        <v>0</v>
      </c>
      <c r="N18" s="323">
        <f t="shared" si="1"/>
        <v>0</v>
      </c>
      <c r="O18" s="322">
        <f t="shared" si="1"/>
        <v>0</v>
      </c>
      <c r="P18" s="323">
        <f t="shared" si="1"/>
        <v>0</v>
      </c>
      <c r="Q18" s="287" t="s">
        <v>1</v>
      </c>
      <c r="R18" s="289"/>
      <c r="S18" s="326"/>
      <c r="T18" s="287"/>
    </row>
    <row r="19" spans="1:20">
      <c r="A19" s="314"/>
      <c r="B19" s="292"/>
      <c r="C19" s="303"/>
      <c r="D19" s="304"/>
      <c r="E19" s="328"/>
      <c r="F19" s="303"/>
      <c r="G19" s="304"/>
      <c r="H19" s="328"/>
      <c r="I19" s="303"/>
      <c r="J19" s="304"/>
      <c r="K19" s="303"/>
      <c r="L19" s="306"/>
      <c r="M19" s="303"/>
      <c r="N19" s="304"/>
      <c r="O19" s="303"/>
      <c r="P19" s="304"/>
      <c r="Q19" s="287" t="s">
        <v>1</v>
      </c>
      <c r="S19" s="308"/>
      <c r="T19" s="287"/>
    </row>
    <row r="20" spans="1:20" ht="25.5">
      <c r="A20" s="329" t="s">
        <v>216</v>
      </c>
      <c r="B20" s="292"/>
      <c r="C20" s="303"/>
      <c r="D20" s="304"/>
      <c r="E20" s="330"/>
      <c r="F20" s="303"/>
      <c r="G20" s="304"/>
      <c r="H20" s="330"/>
      <c r="I20" s="303"/>
      <c r="J20" s="304"/>
      <c r="K20" s="303"/>
      <c r="L20" s="306"/>
      <c r="M20" s="303"/>
      <c r="N20" s="304"/>
      <c r="O20" s="331"/>
      <c r="P20" s="332"/>
      <c r="Q20" s="287" t="s">
        <v>1</v>
      </c>
      <c r="S20" s="308"/>
      <c r="T20" s="287"/>
    </row>
    <row r="21" spans="1:20" ht="25.5">
      <c r="A21" s="313" t="s">
        <v>217</v>
      </c>
      <c r="B21" s="292"/>
      <c r="C21" s="303"/>
      <c r="D21" s="304"/>
      <c r="E21" s="330"/>
      <c r="F21" s="303"/>
      <c r="G21" s="304"/>
      <c r="H21" s="330"/>
      <c r="I21" s="303"/>
      <c r="J21" s="304"/>
      <c r="K21" s="303"/>
      <c r="L21" s="306"/>
      <c r="M21" s="303"/>
      <c r="N21" s="304"/>
      <c r="O21" s="303">
        <f t="shared" ref="O21:P28" si="2">+I21+K21+M21</f>
        <v>0</v>
      </c>
      <c r="P21" s="304">
        <f t="shared" si="2"/>
        <v>0</v>
      </c>
      <c r="Q21" s="287" t="s">
        <v>1</v>
      </c>
      <c r="S21" s="308"/>
      <c r="T21" s="287"/>
    </row>
    <row r="22" spans="1:20">
      <c r="A22" s="312" t="s">
        <v>218</v>
      </c>
      <c r="B22" s="292"/>
      <c r="C22" s="303">
        <v>0</v>
      </c>
      <c r="D22" s="304">
        <v>537108</v>
      </c>
      <c r="E22" s="330"/>
      <c r="F22" s="303">
        <v>0</v>
      </c>
      <c r="G22" s="304">
        <v>791608</v>
      </c>
      <c r="H22" s="330"/>
      <c r="I22" s="303">
        <v>0</v>
      </c>
      <c r="J22" s="304">
        <v>629608</v>
      </c>
      <c r="K22" s="303">
        <v>0</v>
      </c>
      <c r="L22" s="306">
        <v>320500</v>
      </c>
      <c r="M22" s="303">
        <v>0</v>
      </c>
      <c r="N22" s="304">
        <v>-280608</v>
      </c>
      <c r="O22" s="303">
        <f t="shared" si="2"/>
        <v>0</v>
      </c>
      <c r="P22" s="304">
        <f t="shared" si="2"/>
        <v>669500</v>
      </c>
      <c r="Q22" s="287" t="s">
        <v>1</v>
      </c>
      <c r="S22" s="308"/>
      <c r="T22" s="287"/>
    </row>
    <row r="23" spans="1:20">
      <c r="A23" s="312" t="s">
        <v>219</v>
      </c>
      <c r="B23" s="292"/>
      <c r="C23" s="303"/>
      <c r="D23" s="304"/>
      <c r="E23" s="330"/>
      <c r="F23" s="303"/>
      <c r="G23" s="304"/>
      <c r="H23" s="330"/>
      <c r="I23" s="303"/>
      <c r="J23" s="304"/>
      <c r="K23" s="303"/>
      <c r="L23" s="306"/>
      <c r="M23" s="303"/>
      <c r="N23" s="304"/>
      <c r="O23" s="303">
        <f t="shared" si="2"/>
        <v>0</v>
      </c>
      <c r="P23" s="304">
        <f t="shared" si="2"/>
        <v>0</v>
      </c>
      <c r="Q23" s="287" t="s">
        <v>1</v>
      </c>
      <c r="S23" s="308"/>
      <c r="T23" s="287"/>
    </row>
    <row r="24" spans="1:20">
      <c r="A24" s="312" t="s">
        <v>220</v>
      </c>
      <c r="B24" s="292"/>
      <c r="C24" s="303"/>
      <c r="D24" s="304"/>
      <c r="E24" s="330"/>
      <c r="F24" s="303"/>
      <c r="G24" s="304"/>
      <c r="H24" s="330"/>
      <c r="I24" s="303"/>
      <c r="J24" s="304"/>
      <c r="K24" s="303"/>
      <c r="L24" s="306"/>
      <c r="M24" s="303"/>
      <c r="N24" s="304"/>
      <c r="O24" s="303">
        <f t="shared" si="2"/>
        <v>0</v>
      </c>
      <c r="P24" s="304">
        <f t="shared" si="2"/>
        <v>0</v>
      </c>
      <c r="Q24" s="287" t="s">
        <v>1</v>
      </c>
      <c r="S24" s="308"/>
      <c r="T24" s="287"/>
    </row>
    <row r="25" spans="1:20" ht="25.5">
      <c r="A25" s="313" t="s">
        <v>221</v>
      </c>
      <c r="B25" s="292"/>
      <c r="C25" s="303"/>
      <c r="D25" s="304"/>
      <c r="E25" s="330"/>
      <c r="F25" s="303"/>
      <c r="G25" s="304"/>
      <c r="H25" s="330"/>
      <c r="I25" s="303"/>
      <c r="J25" s="304"/>
      <c r="K25" s="303"/>
      <c r="L25" s="306"/>
      <c r="M25" s="303"/>
      <c r="N25" s="304"/>
      <c r="O25" s="303">
        <f t="shared" si="2"/>
        <v>0</v>
      </c>
      <c r="P25" s="304">
        <f t="shared" si="2"/>
        <v>0</v>
      </c>
      <c r="Q25" s="287" t="s">
        <v>1</v>
      </c>
      <c r="S25" s="308"/>
      <c r="T25" s="287"/>
    </row>
    <row r="26" spans="1:20">
      <c r="A26" s="312" t="s">
        <v>222</v>
      </c>
      <c r="B26" s="292"/>
      <c r="C26" s="303"/>
      <c r="D26" s="304"/>
      <c r="E26" s="330"/>
      <c r="F26" s="303"/>
      <c r="G26" s="304"/>
      <c r="H26" s="330"/>
      <c r="I26" s="303"/>
      <c r="J26" s="304"/>
      <c r="K26" s="303"/>
      <c r="L26" s="306"/>
      <c r="M26" s="303"/>
      <c r="N26" s="304"/>
      <c r="O26" s="303">
        <f t="shared" si="2"/>
        <v>0</v>
      </c>
      <c r="P26" s="304">
        <f t="shared" si="2"/>
        <v>0</v>
      </c>
      <c r="Q26" s="287" t="s">
        <v>1</v>
      </c>
      <c r="S26" s="308"/>
      <c r="T26" s="287"/>
    </row>
    <row r="27" spans="1:20" ht="25.5">
      <c r="A27" s="313" t="s">
        <v>223</v>
      </c>
      <c r="B27" s="292"/>
      <c r="C27" s="303"/>
      <c r="D27" s="304"/>
      <c r="E27" s="330"/>
      <c r="F27" s="303"/>
      <c r="G27" s="304"/>
      <c r="H27" s="330"/>
      <c r="I27" s="303"/>
      <c r="J27" s="304"/>
      <c r="K27" s="303"/>
      <c r="L27" s="306"/>
      <c r="M27" s="303"/>
      <c r="N27" s="304"/>
      <c r="O27" s="303">
        <f t="shared" si="2"/>
        <v>0</v>
      </c>
      <c r="P27" s="304">
        <f t="shared" si="2"/>
        <v>0</v>
      </c>
      <c r="Q27" s="287" t="s">
        <v>1</v>
      </c>
      <c r="R27" s="308"/>
      <c r="S27" s="308"/>
      <c r="T27" s="287"/>
    </row>
    <row r="28" spans="1:20" ht="27.75" customHeight="1">
      <c r="A28" s="313" t="s">
        <v>224</v>
      </c>
      <c r="B28" s="314"/>
      <c r="C28" s="315"/>
      <c r="D28" s="316"/>
      <c r="E28" s="333"/>
      <c r="F28" s="315"/>
      <c r="G28" s="316"/>
      <c r="H28" s="334"/>
      <c r="I28" s="315"/>
      <c r="J28" s="316"/>
      <c r="K28" s="315"/>
      <c r="L28" s="319"/>
      <c r="M28" s="315"/>
      <c r="N28" s="316"/>
      <c r="O28" s="303">
        <f t="shared" si="2"/>
        <v>0</v>
      </c>
      <c r="P28" s="335">
        <f t="shared" si="2"/>
        <v>0</v>
      </c>
      <c r="Q28" s="287" t="s">
        <v>1</v>
      </c>
      <c r="R28" s="320"/>
      <c r="S28" s="320"/>
      <c r="T28" s="287"/>
    </row>
    <row r="29" spans="1:20">
      <c r="A29" s="321" t="s">
        <v>225</v>
      </c>
      <c r="B29" s="309"/>
      <c r="C29" s="322">
        <f>SUM(C21:C28)</f>
        <v>0</v>
      </c>
      <c r="D29" s="323">
        <f>SUM(D21:D28)</f>
        <v>537108</v>
      </c>
      <c r="E29" s="336"/>
      <c r="F29" s="322">
        <f>SUM(F21:F28)</f>
        <v>0</v>
      </c>
      <c r="G29" s="323">
        <f>SUM(G21:G28)</f>
        <v>791608</v>
      </c>
      <c r="H29" s="337"/>
      <c r="I29" s="322">
        <f t="shared" ref="I29:P29" si="3">SUM(I21:I28)</f>
        <v>0</v>
      </c>
      <c r="J29" s="323">
        <f t="shared" si="3"/>
        <v>629608</v>
      </c>
      <c r="K29" s="338">
        <f t="shared" si="3"/>
        <v>0</v>
      </c>
      <c r="L29" s="339">
        <f t="shared" si="3"/>
        <v>320500</v>
      </c>
      <c r="M29" s="322">
        <f t="shared" si="3"/>
        <v>0</v>
      </c>
      <c r="N29" s="323">
        <f t="shared" si="3"/>
        <v>-280608</v>
      </c>
      <c r="O29" s="338">
        <f t="shared" si="3"/>
        <v>0</v>
      </c>
      <c r="P29" s="323">
        <f t="shared" si="3"/>
        <v>669500</v>
      </c>
      <c r="Q29" s="287" t="s">
        <v>1</v>
      </c>
      <c r="R29" s="326"/>
      <c r="S29" s="326"/>
      <c r="T29" s="287"/>
    </row>
    <row r="30" spans="1:20">
      <c r="A30" s="314"/>
      <c r="B30" s="292"/>
      <c r="C30" s="303"/>
      <c r="D30" s="304"/>
      <c r="E30" s="292"/>
      <c r="F30" s="303"/>
      <c r="G30" s="304"/>
      <c r="H30" s="292"/>
      <c r="I30" s="303"/>
      <c r="J30" s="304"/>
      <c r="K30" s="303"/>
      <c r="L30" s="306"/>
      <c r="M30" s="303"/>
      <c r="N30" s="304"/>
      <c r="O30" s="303"/>
      <c r="P30" s="304"/>
      <c r="Q30" s="287" t="s">
        <v>1</v>
      </c>
      <c r="R30" s="308"/>
      <c r="S30" s="308"/>
      <c r="T30" s="287"/>
    </row>
    <row r="31" spans="1:20" ht="25.5">
      <c r="A31" s="329" t="s">
        <v>226</v>
      </c>
      <c r="B31" s="292"/>
      <c r="C31" s="303"/>
      <c r="D31" s="304"/>
      <c r="E31" s="305"/>
      <c r="F31" s="303"/>
      <c r="G31" s="304"/>
      <c r="H31" s="305"/>
      <c r="I31" s="303"/>
      <c r="J31" s="304"/>
      <c r="K31" s="303"/>
      <c r="L31" s="306"/>
      <c r="M31" s="303"/>
      <c r="N31" s="304"/>
      <c r="O31" s="303"/>
      <c r="P31" s="304"/>
      <c r="Q31" s="287" t="s">
        <v>1</v>
      </c>
      <c r="R31" s="308"/>
      <c r="S31" s="308"/>
      <c r="T31" s="287"/>
    </row>
    <row r="32" spans="1:20" ht="38.25">
      <c r="A32" s="313" t="s">
        <v>227</v>
      </c>
      <c r="B32" s="292"/>
      <c r="C32" s="303"/>
      <c r="D32" s="304"/>
      <c r="E32" s="305"/>
      <c r="F32" s="303"/>
      <c r="G32" s="304"/>
      <c r="H32" s="305"/>
      <c r="I32" s="303"/>
      <c r="J32" s="304"/>
      <c r="K32" s="303"/>
      <c r="L32" s="306"/>
      <c r="M32" s="303"/>
      <c r="N32" s="304"/>
      <c r="O32" s="303">
        <f t="shared" ref="O32:P38" si="4">+I32+K32+M32</f>
        <v>0</v>
      </c>
      <c r="P32" s="304">
        <f t="shared" si="4"/>
        <v>0</v>
      </c>
      <c r="Q32" s="287" t="s">
        <v>1</v>
      </c>
      <c r="R32" s="308"/>
      <c r="S32" s="308"/>
      <c r="T32" s="287"/>
    </row>
    <row r="33" spans="1:20">
      <c r="A33" s="312" t="s">
        <v>228</v>
      </c>
      <c r="B33" s="292"/>
      <c r="C33" s="303"/>
      <c r="D33" s="304"/>
      <c r="E33" s="305"/>
      <c r="F33" s="303"/>
      <c r="G33" s="304"/>
      <c r="H33" s="305"/>
      <c r="I33" s="303"/>
      <c r="J33" s="304"/>
      <c r="K33" s="303"/>
      <c r="L33" s="306"/>
      <c r="M33" s="303"/>
      <c r="N33" s="304"/>
      <c r="O33" s="303">
        <f t="shared" si="4"/>
        <v>0</v>
      </c>
      <c r="P33" s="304">
        <f t="shared" si="4"/>
        <v>0</v>
      </c>
      <c r="Q33" s="287" t="s">
        <v>1</v>
      </c>
      <c r="R33" s="308"/>
      <c r="S33" s="308"/>
      <c r="T33" s="287"/>
    </row>
    <row r="34" spans="1:20" ht="42" customHeight="1">
      <c r="A34" s="313" t="s">
        <v>229</v>
      </c>
      <c r="B34" s="292"/>
      <c r="C34" s="303"/>
      <c r="D34" s="304"/>
      <c r="E34" s="305"/>
      <c r="F34" s="303"/>
      <c r="G34" s="304"/>
      <c r="H34" s="305"/>
      <c r="I34" s="303"/>
      <c r="J34" s="304"/>
      <c r="K34" s="303"/>
      <c r="L34" s="306"/>
      <c r="M34" s="303"/>
      <c r="N34" s="304"/>
      <c r="O34" s="303">
        <f t="shared" si="4"/>
        <v>0</v>
      </c>
      <c r="P34" s="304">
        <f t="shared" si="4"/>
        <v>0</v>
      </c>
      <c r="Q34" s="287" t="s">
        <v>1</v>
      </c>
      <c r="R34" s="308"/>
      <c r="S34" s="308"/>
      <c r="T34" s="287"/>
    </row>
    <row r="35" spans="1:20" ht="38.25">
      <c r="A35" s="313" t="s">
        <v>230</v>
      </c>
      <c r="B35" s="292"/>
      <c r="C35" s="303"/>
      <c r="D35" s="304"/>
      <c r="E35" s="305"/>
      <c r="F35" s="303"/>
      <c r="G35" s="304"/>
      <c r="H35" s="305"/>
      <c r="I35" s="303"/>
      <c r="J35" s="304"/>
      <c r="K35" s="303"/>
      <c r="L35" s="306"/>
      <c r="M35" s="303"/>
      <c r="N35" s="304"/>
      <c r="O35" s="303">
        <f t="shared" si="4"/>
        <v>0</v>
      </c>
      <c r="P35" s="304">
        <f t="shared" si="4"/>
        <v>0</v>
      </c>
      <c r="Q35" s="287" t="s">
        <v>1</v>
      </c>
      <c r="R35" s="308"/>
      <c r="S35" s="308"/>
      <c r="T35" s="287"/>
    </row>
    <row r="36" spans="1:20" ht="25.5">
      <c r="A36" s="313" t="s">
        <v>231</v>
      </c>
      <c r="B36" s="292"/>
      <c r="C36" s="303"/>
      <c r="D36" s="304"/>
      <c r="E36" s="305"/>
      <c r="F36" s="303"/>
      <c r="G36" s="304"/>
      <c r="H36" s="305"/>
      <c r="I36" s="303"/>
      <c r="J36" s="304"/>
      <c r="K36" s="303"/>
      <c r="L36" s="306"/>
      <c r="M36" s="303"/>
      <c r="N36" s="304"/>
      <c r="O36" s="303">
        <f t="shared" si="4"/>
        <v>0</v>
      </c>
      <c r="P36" s="304">
        <f t="shared" si="4"/>
        <v>0</v>
      </c>
      <c r="Q36" s="287" t="s">
        <v>1</v>
      </c>
      <c r="R36" s="308"/>
      <c r="S36" s="308"/>
      <c r="T36" s="287"/>
    </row>
    <row r="37" spans="1:20" ht="25.5">
      <c r="A37" s="313" t="s">
        <v>232</v>
      </c>
      <c r="B37" s="292"/>
      <c r="C37" s="303"/>
      <c r="D37" s="304"/>
      <c r="E37" s="305"/>
      <c r="F37" s="303"/>
      <c r="G37" s="304"/>
      <c r="H37" s="305"/>
      <c r="I37" s="303"/>
      <c r="J37" s="304"/>
      <c r="K37" s="303"/>
      <c r="L37" s="306"/>
      <c r="M37" s="303"/>
      <c r="N37" s="304"/>
      <c r="O37" s="303">
        <f t="shared" si="4"/>
        <v>0</v>
      </c>
      <c r="P37" s="304">
        <f t="shared" si="4"/>
        <v>0</v>
      </c>
      <c r="Q37" s="287" t="s">
        <v>1</v>
      </c>
      <c r="R37" s="308"/>
      <c r="S37" s="308"/>
      <c r="T37" s="287"/>
    </row>
    <row r="38" spans="1:20">
      <c r="A38" s="312" t="s">
        <v>233</v>
      </c>
      <c r="B38" s="292"/>
      <c r="C38" s="303"/>
      <c r="D38" s="304"/>
      <c r="E38" s="305"/>
      <c r="F38" s="303"/>
      <c r="G38" s="304"/>
      <c r="H38" s="305"/>
      <c r="I38" s="303"/>
      <c r="J38" s="304"/>
      <c r="K38" s="303"/>
      <c r="L38" s="306"/>
      <c r="M38" s="303"/>
      <c r="N38" s="304"/>
      <c r="O38" s="303">
        <f t="shared" si="4"/>
        <v>0</v>
      </c>
      <c r="P38" s="304">
        <f t="shared" si="4"/>
        <v>0</v>
      </c>
      <c r="Q38" s="287" t="s">
        <v>1</v>
      </c>
      <c r="R38" s="308"/>
      <c r="S38" s="308"/>
      <c r="T38" s="287"/>
    </row>
    <row r="39" spans="1:20">
      <c r="A39" s="321" t="s">
        <v>234</v>
      </c>
      <c r="B39" s="309"/>
      <c r="C39" s="415">
        <f>SUM(C32:C38)</f>
        <v>0</v>
      </c>
      <c r="D39" s="323">
        <f>SUM(D32:D38)</f>
        <v>0</v>
      </c>
      <c r="E39" s="324"/>
      <c r="F39" s="322">
        <f>SUM(F32:F38)</f>
        <v>0</v>
      </c>
      <c r="G39" s="323">
        <f>SUM(G32:G38)</f>
        <v>0</v>
      </c>
      <c r="H39" s="325"/>
      <c r="I39" s="322">
        <f t="shared" ref="I39:P39" si="5">SUM(I32:I38)</f>
        <v>0</v>
      </c>
      <c r="J39" s="323">
        <f t="shared" si="5"/>
        <v>0</v>
      </c>
      <c r="K39" s="322">
        <f t="shared" si="5"/>
        <v>0</v>
      </c>
      <c r="L39" s="339">
        <f t="shared" si="5"/>
        <v>0</v>
      </c>
      <c r="M39" s="322">
        <f t="shared" si="5"/>
        <v>0</v>
      </c>
      <c r="N39" s="323">
        <f t="shared" si="5"/>
        <v>0</v>
      </c>
      <c r="O39" s="440">
        <f t="shared" si="5"/>
        <v>0</v>
      </c>
      <c r="P39" s="441">
        <f t="shared" si="5"/>
        <v>0</v>
      </c>
      <c r="Q39" s="287" t="s">
        <v>1</v>
      </c>
      <c r="R39" s="326"/>
      <c r="S39" s="326"/>
      <c r="T39" s="287"/>
    </row>
    <row r="40" spans="1:20" ht="13.5" thickBot="1">
      <c r="A40" s="431" t="s">
        <v>309</v>
      </c>
      <c r="B40" s="309"/>
      <c r="C40" s="303"/>
      <c r="D40" s="304"/>
      <c r="E40" s="330"/>
      <c r="F40" s="303"/>
      <c r="G40" s="304">
        <v>-40000</v>
      </c>
      <c r="H40" s="330"/>
      <c r="I40" s="303"/>
      <c r="J40" s="304"/>
      <c r="K40" s="303"/>
      <c r="L40" s="306"/>
      <c r="M40" s="303"/>
      <c r="N40" s="304"/>
      <c r="O40" s="303"/>
      <c r="P40" s="304">
        <v>-10200</v>
      </c>
      <c r="Q40" s="287" t="s">
        <v>1</v>
      </c>
      <c r="R40" s="326"/>
      <c r="S40" s="326"/>
      <c r="T40" s="287"/>
    </row>
    <row r="41" spans="1:20" s="344" customFormat="1" ht="18.75" customHeight="1" thickBot="1">
      <c r="A41" s="340" t="s">
        <v>235</v>
      </c>
      <c r="B41" s="341"/>
      <c r="C41" s="760">
        <f>C18+C29+C39</f>
        <v>0</v>
      </c>
      <c r="D41" s="759">
        <f>D18+D29+D39+D40</f>
        <v>537108</v>
      </c>
      <c r="E41" s="761"/>
      <c r="F41" s="760">
        <f>F18+F29+F39</f>
        <v>0</v>
      </c>
      <c r="G41" s="759">
        <f>G18+G29+G39+G40</f>
        <v>751608</v>
      </c>
      <c r="H41" s="761"/>
      <c r="I41" s="760">
        <f t="shared" ref="I41:O41" si="6">I18+I29+I39</f>
        <v>0</v>
      </c>
      <c r="J41" s="759">
        <f>J18+J29+J39</f>
        <v>629608</v>
      </c>
      <c r="K41" s="760">
        <f t="shared" si="6"/>
        <v>0</v>
      </c>
      <c r="L41" s="759">
        <f>L18+L29+L39</f>
        <v>320500</v>
      </c>
      <c r="M41" s="760">
        <f t="shared" si="6"/>
        <v>0</v>
      </c>
      <c r="N41" s="759">
        <f>N18+N29+N39</f>
        <v>-280608</v>
      </c>
      <c r="O41" s="760">
        <f t="shared" si="6"/>
        <v>0</v>
      </c>
      <c r="P41" s="759">
        <f>P18+P29+P39+P40</f>
        <v>659300</v>
      </c>
      <c r="Q41" s="287" t="s">
        <v>15</v>
      </c>
      <c r="R41" s="342"/>
      <c r="S41" s="343"/>
      <c r="T41" s="287"/>
    </row>
    <row r="42" spans="1:20">
      <c r="A42" s="346"/>
      <c r="B42" s="346"/>
      <c r="C42" s="342"/>
      <c r="D42" s="343"/>
      <c r="E42" s="346"/>
      <c r="F42" s="342"/>
      <c r="G42" s="343"/>
      <c r="H42" s="346"/>
      <c r="I42" s="342"/>
      <c r="J42" s="343"/>
      <c r="K42" s="344"/>
      <c r="L42" s="344"/>
      <c r="M42" s="344"/>
      <c r="N42" s="344"/>
      <c r="O42" s="344"/>
      <c r="P42" s="344"/>
      <c r="Q42" s="344"/>
      <c r="R42" s="345"/>
      <c r="S42" s="345"/>
      <c r="T42" s="287"/>
    </row>
    <row r="43" spans="1:20">
      <c r="A43" s="346"/>
      <c r="B43" s="346"/>
      <c r="C43" s="342"/>
      <c r="D43" s="343"/>
      <c r="E43" s="346"/>
      <c r="F43" s="342"/>
      <c r="G43" s="343"/>
      <c r="H43" s="346"/>
      <c r="I43" s="342"/>
      <c r="J43" s="343"/>
      <c r="K43" s="344"/>
      <c r="L43" s="344"/>
      <c r="M43" s="344"/>
      <c r="N43" s="344"/>
      <c r="O43" s="344"/>
      <c r="P43" s="344"/>
      <c r="Q43" s="344"/>
      <c r="R43" s="345"/>
      <c r="S43" s="345"/>
      <c r="T43" s="287"/>
    </row>
    <row r="44" spans="1:20">
      <c r="A44" s="347"/>
      <c r="B44" s="348"/>
      <c r="C44" s="349"/>
      <c r="D44" s="350"/>
      <c r="E44" s="348"/>
      <c r="F44" s="349"/>
      <c r="G44" s="350"/>
      <c r="H44" s="348"/>
      <c r="I44" s="349"/>
      <c r="J44" s="350"/>
      <c r="K44" s="349"/>
      <c r="L44" s="351"/>
      <c r="M44" s="349"/>
      <c r="N44" s="350"/>
      <c r="O44" s="349"/>
      <c r="P44" s="350"/>
      <c r="Q44" s="344"/>
      <c r="R44" s="352"/>
      <c r="S44" s="353"/>
      <c r="T44" s="287"/>
    </row>
    <row r="45" spans="1:20">
      <c r="A45" s="346"/>
      <c r="B45" s="346"/>
      <c r="C45" s="342"/>
      <c r="D45" s="343"/>
      <c r="E45" s="346"/>
      <c r="F45" s="342"/>
      <c r="G45" s="343"/>
      <c r="H45" s="346"/>
      <c r="I45" s="342"/>
      <c r="J45" s="343"/>
      <c r="K45" s="344"/>
      <c r="L45" s="344"/>
      <c r="M45" s="344"/>
      <c r="N45" s="344"/>
      <c r="O45" s="344"/>
      <c r="P45" s="344"/>
      <c r="Q45" s="344"/>
      <c r="R45" s="345"/>
      <c r="S45" s="345"/>
    </row>
    <row r="47" spans="1:20" ht="15.75">
      <c r="A47" s="577"/>
      <c r="B47" s="577"/>
      <c r="C47" s="577"/>
      <c r="D47" s="577"/>
      <c r="E47" s="577"/>
      <c r="F47" s="577"/>
      <c r="G47" s="577"/>
      <c r="H47" s="577"/>
      <c r="I47" s="354"/>
      <c r="J47" s="355"/>
      <c r="K47" s="356"/>
      <c r="L47" s="356"/>
      <c r="M47" s="356"/>
      <c r="N47" s="356"/>
      <c r="O47" s="356"/>
      <c r="P47" s="356"/>
      <c r="Q47" s="356"/>
      <c r="R47" s="356"/>
      <c r="S47" s="356"/>
    </row>
    <row r="48" spans="1:20" ht="15.75">
      <c r="A48" s="358"/>
      <c r="B48" s="359"/>
      <c r="C48" s="360"/>
      <c r="D48" s="360"/>
      <c r="E48" s="359"/>
      <c r="F48" s="360"/>
      <c r="G48" s="360"/>
      <c r="H48" s="359"/>
      <c r="I48" s="354"/>
      <c r="J48" s="355"/>
      <c r="K48" s="356"/>
      <c r="L48" s="356"/>
      <c r="M48" s="356"/>
      <c r="N48" s="356"/>
      <c r="O48" s="356"/>
      <c r="P48" s="356"/>
      <c r="Q48" s="356"/>
      <c r="R48" s="356"/>
      <c r="S48" s="356"/>
    </row>
    <row r="49" spans="1:19" ht="68.25" customHeight="1">
      <c r="A49" s="582"/>
      <c r="B49" s="583"/>
      <c r="C49" s="583"/>
      <c r="D49" s="583"/>
      <c r="E49" s="583"/>
      <c r="F49" s="583"/>
      <c r="G49" s="583"/>
      <c r="H49" s="361"/>
      <c r="I49" s="58"/>
      <c r="J49" s="357"/>
      <c r="K49" s="357"/>
      <c r="L49" s="357"/>
      <c r="M49" s="357"/>
      <c r="N49" s="357"/>
      <c r="O49" s="357"/>
      <c r="P49" s="357"/>
      <c r="Q49" s="357"/>
      <c r="R49" s="357"/>
      <c r="S49" s="357"/>
    </row>
    <row r="50" spans="1:19" ht="15" customHeight="1">
      <c r="A50" s="361"/>
      <c r="B50" s="361"/>
      <c r="C50" s="361"/>
      <c r="D50" s="361"/>
      <c r="E50" s="361"/>
      <c r="F50" s="361"/>
      <c r="G50" s="361"/>
      <c r="H50" s="361"/>
      <c r="I50" s="58"/>
      <c r="J50" s="357"/>
      <c r="K50" s="357"/>
      <c r="L50" s="357"/>
      <c r="M50" s="357"/>
      <c r="N50" s="357"/>
      <c r="O50" s="357"/>
      <c r="P50" s="357"/>
      <c r="Q50" s="357"/>
      <c r="R50" s="357"/>
      <c r="S50" s="357"/>
    </row>
    <row r="51" spans="1:19" ht="15">
      <c r="A51" s="578"/>
      <c r="B51" s="579"/>
      <c r="C51" s="579"/>
      <c r="D51" s="579"/>
      <c r="E51" s="579"/>
      <c r="F51" s="579"/>
      <c r="G51" s="579"/>
      <c r="H51" s="362"/>
      <c r="I51" s="59"/>
      <c r="J51" s="59"/>
      <c r="K51" s="59"/>
      <c r="L51" s="59"/>
      <c r="M51" s="59"/>
      <c r="N51" s="59"/>
      <c r="O51" s="59"/>
      <c r="P51" s="59"/>
      <c r="Q51" s="59"/>
      <c r="R51" s="59"/>
      <c r="S51" s="59"/>
    </row>
    <row r="52" spans="1:19">
      <c r="A52" s="363"/>
      <c r="B52" s="363"/>
      <c r="C52" s="363"/>
      <c r="D52" s="363"/>
      <c r="E52" s="363"/>
      <c r="F52" s="363"/>
      <c r="G52" s="363"/>
      <c r="H52" s="363"/>
      <c r="I52" s="356"/>
      <c r="J52" s="356"/>
      <c r="K52" s="356"/>
      <c r="L52" s="356"/>
      <c r="M52" s="356"/>
      <c r="N52" s="356"/>
      <c r="O52" s="356"/>
      <c r="P52" s="356"/>
      <c r="Q52" s="356"/>
      <c r="R52" s="356"/>
      <c r="S52" s="356"/>
    </row>
    <row r="53" spans="1:19" ht="57" customHeight="1">
      <c r="A53" s="580"/>
      <c r="B53" s="581"/>
      <c r="C53" s="581"/>
      <c r="D53" s="581"/>
      <c r="E53" s="581"/>
      <c r="F53" s="581"/>
      <c r="G53" s="581"/>
      <c r="H53" s="361"/>
      <c r="I53" s="58"/>
      <c r="J53" s="357"/>
      <c r="K53" s="357"/>
      <c r="L53" s="357"/>
      <c r="M53" s="357"/>
      <c r="N53" s="357"/>
      <c r="O53" s="357"/>
      <c r="P53" s="357"/>
      <c r="Q53" s="357"/>
      <c r="R53" s="357"/>
      <c r="S53" s="357"/>
    </row>
    <row r="54" spans="1:19" ht="33.75" customHeight="1">
      <c r="A54" s="580"/>
      <c r="B54" s="581"/>
      <c r="C54" s="581"/>
      <c r="D54" s="581"/>
      <c r="E54" s="581"/>
      <c r="F54" s="581"/>
      <c r="G54" s="581"/>
      <c r="H54" s="361"/>
      <c r="I54" s="58"/>
      <c r="J54" s="357"/>
      <c r="K54" s="357"/>
      <c r="L54" s="357"/>
      <c r="M54" s="357"/>
      <c r="N54" s="357"/>
      <c r="O54" s="357"/>
      <c r="P54" s="357"/>
      <c r="Q54" s="357"/>
      <c r="R54" s="357"/>
      <c r="S54" s="357"/>
    </row>
    <row r="55" spans="1:19" ht="15">
      <c r="A55" s="563"/>
      <c r="B55" s="564"/>
      <c r="C55" s="564"/>
      <c r="D55" s="564"/>
      <c r="E55" s="564"/>
      <c r="F55" s="564"/>
      <c r="G55" s="564"/>
      <c r="H55" s="564"/>
      <c r="I55" s="564"/>
      <c r="J55" s="565"/>
      <c r="K55" s="565"/>
      <c r="L55" s="565"/>
      <c r="M55" s="565"/>
      <c r="N55" s="565"/>
      <c r="O55" s="565"/>
      <c r="P55" s="565"/>
      <c r="Q55" s="565"/>
      <c r="R55" s="565"/>
      <c r="S55" s="565"/>
    </row>
    <row r="56" spans="1:19" ht="15">
      <c r="A56" s="563"/>
      <c r="B56" s="564"/>
      <c r="C56" s="564"/>
      <c r="D56" s="564"/>
      <c r="E56" s="564"/>
      <c r="F56" s="564"/>
      <c r="G56" s="564"/>
      <c r="H56" s="564"/>
      <c r="I56" s="564"/>
      <c r="J56" s="565"/>
      <c r="K56" s="565"/>
      <c r="L56" s="565"/>
      <c r="M56" s="565"/>
      <c r="N56" s="565"/>
      <c r="O56" s="565"/>
      <c r="P56" s="565"/>
      <c r="Q56" s="565"/>
      <c r="R56" s="565"/>
      <c r="S56" s="565"/>
    </row>
    <row r="57" spans="1:19">
      <c r="S57" s="287"/>
    </row>
  </sheetData>
  <mergeCells count="19">
    <mergeCell ref="A56:S56"/>
    <mergeCell ref="M9:N9"/>
    <mergeCell ref="A10:A11"/>
    <mergeCell ref="F8:G9"/>
    <mergeCell ref="O8:P9"/>
    <mergeCell ref="K8:N8"/>
    <mergeCell ref="A55:S55"/>
    <mergeCell ref="K9:L9"/>
    <mergeCell ref="I8:J9"/>
    <mergeCell ref="A47:H47"/>
    <mergeCell ref="A51:G51"/>
    <mergeCell ref="A54:G54"/>
    <mergeCell ref="A49:G49"/>
    <mergeCell ref="A53:G53"/>
    <mergeCell ref="A1:P1"/>
    <mergeCell ref="A3:P3"/>
    <mergeCell ref="A4:P4"/>
    <mergeCell ref="A5:P5"/>
    <mergeCell ref="C8:D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1">
    <pageSetUpPr fitToPage="1"/>
  </sheetPr>
  <dimension ref="A1:AF42"/>
  <sheetViews>
    <sheetView showGridLines="0" showOutlineSymbols="0" view="pageBreakPreview" zoomScale="75" zoomScaleNormal="75" workbookViewId="0">
      <selection activeCell="J16" sqref="J16"/>
    </sheetView>
  </sheetViews>
  <sheetFormatPr defaultColWidth="9.6640625" defaultRowHeight="15.75"/>
  <cols>
    <col min="1" max="1" width="30"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9" width="5.6640625" style="8" customWidth="1"/>
    <col min="10" max="10" width="10.44140625" style="8" bestFit="1" customWidth="1"/>
    <col min="11" max="11" width="5.5546875" style="8" customWidth="1"/>
    <col min="12" max="12" width="5.6640625" style="8" customWidth="1"/>
    <col min="13" max="13" width="8.88671875" style="8" bestFit="1" customWidth="1"/>
    <col min="14" max="14" width="8.77734375" style="8" customWidth="1"/>
    <col min="15" max="15" width="10" style="8" customWidth="1"/>
    <col min="16" max="16" width="7.5546875" style="8" bestFit="1" customWidth="1"/>
    <col min="17" max="17" width="6.77734375" style="8" customWidth="1"/>
    <col min="18" max="18" width="10.88671875" style="8" bestFit="1" customWidth="1"/>
    <col min="19" max="19" width="1" style="80" customWidth="1"/>
    <col min="20" max="16384" width="9.6640625" style="8"/>
  </cols>
  <sheetData>
    <row r="1" spans="1:32" ht="20.25">
      <c r="A1" s="544" t="s">
        <v>295</v>
      </c>
      <c r="B1" s="545"/>
      <c r="C1" s="545"/>
      <c r="D1" s="545"/>
      <c r="E1" s="545"/>
      <c r="F1" s="545"/>
      <c r="G1" s="545"/>
      <c r="H1" s="545"/>
      <c r="I1" s="545"/>
      <c r="J1" s="545"/>
      <c r="K1" s="545"/>
      <c r="L1" s="545"/>
      <c r="M1" s="545"/>
      <c r="N1" s="545"/>
      <c r="O1" s="545"/>
      <c r="P1" s="545"/>
      <c r="Q1" s="545"/>
      <c r="R1" s="545"/>
      <c r="S1" s="79" t="s">
        <v>1</v>
      </c>
    </row>
    <row r="2" spans="1:32">
      <c r="A2" s="609"/>
      <c r="B2" s="609"/>
      <c r="C2" s="609"/>
      <c r="D2" s="609"/>
      <c r="E2" s="609"/>
      <c r="F2" s="609"/>
      <c r="G2" s="609"/>
      <c r="H2" s="609"/>
      <c r="I2" s="609"/>
      <c r="J2" s="609"/>
      <c r="K2" s="609"/>
      <c r="L2" s="609"/>
      <c r="M2" s="609"/>
      <c r="N2" s="609"/>
      <c r="O2" s="609"/>
      <c r="P2" s="609"/>
      <c r="Q2" s="609"/>
      <c r="R2" s="609"/>
      <c r="S2" s="79" t="s">
        <v>1</v>
      </c>
    </row>
    <row r="3" spans="1:32" ht="18.75">
      <c r="A3" s="613" t="s">
        <v>164</v>
      </c>
      <c r="B3" s="614"/>
      <c r="C3" s="614"/>
      <c r="D3" s="614"/>
      <c r="E3" s="614"/>
      <c r="F3" s="614"/>
      <c r="G3" s="614"/>
      <c r="H3" s="614"/>
      <c r="I3" s="614"/>
      <c r="J3" s="614"/>
      <c r="K3" s="614"/>
      <c r="L3" s="614"/>
      <c r="M3" s="614"/>
      <c r="N3" s="614"/>
      <c r="O3" s="614"/>
      <c r="P3" s="614"/>
      <c r="Q3" s="614"/>
      <c r="R3" s="614"/>
      <c r="S3" s="79" t="s">
        <v>1</v>
      </c>
    </row>
    <row r="4" spans="1:32" ht="16.5">
      <c r="A4" s="615" t="str">
        <f>+'B. Summary of Requirements '!A5</f>
        <v xml:space="preserve">Community Oriented Policing Services </v>
      </c>
      <c r="B4" s="612"/>
      <c r="C4" s="612"/>
      <c r="D4" s="612"/>
      <c r="E4" s="612"/>
      <c r="F4" s="612"/>
      <c r="G4" s="612"/>
      <c r="H4" s="612"/>
      <c r="I4" s="612"/>
      <c r="J4" s="612"/>
      <c r="K4" s="612"/>
      <c r="L4" s="612"/>
      <c r="M4" s="612"/>
      <c r="N4" s="612"/>
      <c r="O4" s="612"/>
      <c r="P4" s="612"/>
      <c r="Q4" s="612"/>
      <c r="R4" s="612"/>
      <c r="S4" s="79" t="s">
        <v>1</v>
      </c>
    </row>
    <row r="5" spans="1:32" ht="16.5">
      <c r="A5" s="615"/>
      <c r="B5" s="614"/>
      <c r="C5" s="614"/>
      <c r="D5" s="614"/>
      <c r="E5" s="614"/>
      <c r="F5" s="614"/>
      <c r="G5" s="614"/>
      <c r="H5" s="614"/>
      <c r="I5" s="614"/>
      <c r="J5" s="614"/>
      <c r="K5" s="614"/>
      <c r="L5" s="614"/>
      <c r="M5" s="614"/>
      <c r="N5" s="614"/>
      <c r="O5" s="614"/>
      <c r="P5" s="614"/>
      <c r="Q5" s="614"/>
      <c r="R5" s="614"/>
      <c r="S5" s="79" t="s">
        <v>1</v>
      </c>
    </row>
    <row r="6" spans="1:32">
      <c r="A6" s="611" t="s">
        <v>181</v>
      </c>
      <c r="B6" s="612"/>
      <c r="C6" s="612"/>
      <c r="D6" s="612"/>
      <c r="E6" s="612"/>
      <c r="F6" s="612"/>
      <c r="G6" s="612"/>
      <c r="H6" s="612"/>
      <c r="I6" s="612"/>
      <c r="J6" s="612"/>
      <c r="K6" s="612"/>
      <c r="L6" s="612"/>
      <c r="M6" s="612"/>
      <c r="N6" s="612"/>
      <c r="O6" s="612"/>
      <c r="P6" s="612"/>
      <c r="Q6" s="612"/>
      <c r="R6" s="612"/>
      <c r="S6" s="79" t="s">
        <v>1</v>
      </c>
    </row>
    <row r="7" spans="1:32">
      <c r="A7" s="609"/>
      <c r="B7" s="609"/>
      <c r="C7" s="609"/>
      <c r="D7" s="609"/>
      <c r="E7" s="609"/>
      <c r="F7" s="609"/>
      <c r="G7" s="609"/>
      <c r="H7" s="609"/>
      <c r="I7" s="609"/>
      <c r="J7" s="609"/>
      <c r="K7" s="609"/>
      <c r="L7" s="609"/>
      <c r="M7" s="609"/>
      <c r="N7" s="609"/>
      <c r="O7" s="609"/>
      <c r="P7" s="609"/>
      <c r="Q7" s="609"/>
      <c r="R7" s="609"/>
      <c r="S7" s="79" t="s">
        <v>1</v>
      </c>
    </row>
    <row r="8" spans="1:32">
      <c r="A8" s="610"/>
      <c r="B8" s="610"/>
      <c r="C8" s="610"/>
      <c r="D8" s="610"/>
      <c r="E8" s="610"/>
      <c r="F8" s="610"/>
      <c r="G8" s="610"/>
      <c r="H8" s="610"/>
      <c r="I8" s="610"/>
      <c r="J8" s="610"/>
      <c r="K8" s="610"/>
      <c r="L8" s="610"/>
      <c r="M8" s="610"/>
      <c r="N8" s="610"/>
      <c r="O8" s="610"/>
      <c r="P8" s="610"/>
      <c r="Q8" s="610"/>
      <c r="R8" s="610"/>
      <c r="S8" s="79" t="s">
        <v>1</v>
      </c>
    </row>
    <row r="9" spans="1:32" ht="15.75" customHeight="1">
      <c r="A9" s="604" t="s">
        <v>30</v>
      </c>
      <c r="B9" s="586" t="s">
        <v>11</v>
      </c>
      <c r="C9" s="587"/>
      <c r="D9" s="588"/>
      <c r="E9" s="598" t="s">
        <v>194</v>
      </c>
      <c r="F9" s="599"/>
      <c r="G9" s="600"/>
      <c r="H9" s="598" t="s">
        <v>195</v>
      </c>
      <c r="I9" s="599"/>
      <c r="J9" s="600"/>
      <c r="K9" s="586" t="s">
        <v>14</v>
      </c>
      <c r="L9" s="587"/>
      <c r="M9" s="587"/>
      <c r="N9" s="596" t="s">
        <v>254</v>
      </c>
      <c r="O9" s="596" t="s">
        <v>255</v>
      </c>
      <c r="P9" s="586" t="s">
        <v>17</v>
      </c>
      <c r="Q9" s="587"/>
      <c r="R9" s="588"/>
      <c r="S9" s="79" t="s">
        <v>1</v>
      </c>
    </row>
    <row r="10" spans="1:32">
      <c r="A10" s="605"/>
      <c r="B10" s="589"/>
      <c r="C10" s="590"/>
      <c r="D10" s="591"/>
      <c r="E10" s="601"/>
      <c r="F10" s="602"/>
      <c r="G10" s="603"/>
      <c r="H10" s="601"/>
      <c r="I10" s="602"/>
      <c r="J10" s="603"/>
      <c r="K10" s="589"/>
      <c r="L10" s="590"/>
      <c r="M10" s="590"/>
      <c r="N10" s="597"/>
      <c r="O10" s="597"/>
      <c r="P10" s="589"/>
      <c r="Q10" s="590"/>
      <c r="R10" s="591"/>
      <c r="S10" s="79" t="s">
        <v>1</v>
      </c>
    </row>
    <row r="11" spans="1:32" ht="16.5" thickBot="1">
      <c r="A11" s="606"/>
      <c r="B11" s="204" t="s">
        <v>200</v>
      </c>
      <c r="C11" s="205" t="s">
        <v>33</v>
      </c>
      <c r="D11" s="205" t="s">
        <v>202</v>
      </c>
      <c r="E11" s="204" t="s">
        <v>200</v>
      </c>
      <c r="F11" s="205" t="s">
        <v>33</v>
      </c>
      <c r="G11" s="205" t="s">
        <v>202</v>
      </c>
      <c r="H11" s="204" t="s">
        <v>200</v>
      </c>
      <c r="I11" s="205" t="s">
        <v>33</v>
      </c>
      <c r="J11" s="205" t="s">
        <v>202</v>
      </c>
      <c r="K11" s="204" t="s">
        <v>200</v>
      </c>
      <c r="L11" s="205" t="s">
        <v>33</v>
      </c>
      <c r="M11" s="205" t="s">
        <v>202</v>
      </c>
      <c r="N11" s="393" t="s">
        <v>202</v>
      </c>
      <c r="O11" s="394" t="s">
        <v>202</v>
      </c>
      <c r="P11" s="204" t="s">
        <v>200</v>
      </c>
      <c r="Q11" s="205" t="s">
        <v>33</v>
      </c>
      <c r="R11" s="206" t="s">
        <v>202</v>
      </c>
      <c r="S11" s="79" t="s">
        <v>1</v>
      </c>
    </row>
    <row r="12" spans="1:32">
      <c r="A12" s="752" t="s">
        <v>267</v>
      </c>
      <c r="B12" s="753">
        <v>0</v>
      </c>
      <c r="C12" s="416">
        <v>0</v>
      </c>
      <c r="D12" s="416">
        <v>791608</v>
      </c>
      <c r="E12" s="753"/>
      <c r="F12" s="416"/>
      <c r="G12" s="416">
        <v>-40000</v>
      </c>
      <c r="H12" s="753">
        <v>0</v>
      </c>
      <c r="I12" s="416">
        <v>0</v>
      </c>
      <c r="J12" s="416">
        <v>0</v>
      </c>
      <c r="K12" s="753">
        <v>0</v>
      </c>
      <c r="L12" s="416">
        <v>0</v>
      </c>
      <c r="M12" s="416">
        <f>-203000-10000-1500+26000</f>
        <v>-188500</v>
      </c>
      <c r="N12" s="754">
        <f>3362+1409+2313</f>
        <v>7084</v>
      </c>
      <c r="O12" s="754">
        <f>20282+6597+1722</f>
        <v>28601</v>
      </c>
      <c r="P12" s="416">
        <f>D12+G12+J12+M12</f>
        <v>563108</v>
      </c>
      <c r="Q12" s="116">
        <f>C12+F12+I12+L12</f>
        <v>0</v>
      </c>
      <c r="R12" s="750">
        <f>D12+G12+J12+M12+N12+O12</f>
        <v>598793</v>
      </c>
      <c r="S12" s="79" t="s">
        <v>1</v>
      </c>
    </row>
    <row r="13" spans="1:32">
      <c r="A13" s="751" t="s">
        <v>204</v>
      </c>
      <c r="B13" s="207">
        <f t="shared" ref="B13:R13" si="0">SUM(B12:B12)</f>
        <v>0</v>
      </c>
      <c r="C13" s="208">
        <f t="shared" si="0"/>
        <v>0</v>
      </c>
      <c r="D13" s="209">
        <f t="shared" si="0"/>
        <v>791608</v>
      </c>
      <c r="E13" s="207">
        <f t="shared" si="0"/>
        <v>0</v>
      </c>
      <c r="F13" s="208">
        <f t="shared" si="0"/>
        <v>0</v>
      </c>
      <c r="G13" s="209">
        <f t="shared" si="0"/>
        <v>-40000</v>
      </c>
      <c r="H13" s="207">
        <f t="shared" si="0"/>
        <v>0</v>
      </c>
      <c r="I13" s="208">
        <f t="shared" si="0"/>
        <v>0</v>
      </c>
      <c r="J13" s="209">
        <f t="shared" si="0"/>
        <v>0</v>
      </c>
      <c r="K13" s="207">
        <f t="shared" si="0"/>
        <v>0</v>
      </c>
      <c r="L13" s="208">
        <f t="shared" si="0"/>
        <v>0</v>
      </c>
      <c r="M13" s="209">
        <f t="shared" si="0"/>
        <v>-188500</v>
      </c>
      <c r="N13" s="390">
        <f t="shared" si="0"/>
        <v>7084</v>
      </c>
      <c r="O13" s="209">
        <f t="shared" si="0"/>
        <v>28601</v>
      </c>
      <c r="P13" s="395">
        <f t="shared" si="0"/>
        <v>563108</v>
      </c>
      <c r="Q13" s="396">
        <f t="shared" si="0"/>
        <v>0</v>
      </c>
      <c r="R13" s="210">
        <f t="shared" si="0"/>
        <v>598793</v>
      </c>
      <c r="S13" s="79" t="s">
        <v>1</v>
      </c>
    </row>
    <row r="14" spans="1:32">
      <c r="A14" s="203" t="s">
        <v>188</v>
      </c>
      <c r="B14" s="151" t="s">
        <v>201</v>
      </c>
      <c r="C14" s="152"/>
      <c r="D14" s="152"/>
      <c r="E14" s="151"/>
      <c r="F14" s="152"/>
      <c r="G14" s="152"/>
      <c r="H14" s="151"/>
      <c r="I14" s="152"/>
      <c r="J14" s="152"/>
      <c r="K14" s="151"/>
      <c r="L14" s="152"/>
      <c r="M14" s="152"/>
      <c r="N14" s="87"/>
      <c r="O14" s="152"/>
      <c r="P14" s="151"/>
      <c r="Q14" s="152">
        <f>C14+F14+I14+L14</f>
        <v>0</v>
      </c>
      <c r="R14" s="211"/>
      <c r="S14" s="79" t="s">
        <v>1</v>
      </c>
      <c r="T14" s="9"/>
      <c r="U14" s="9"/>
      <c r="V14" s="9"/>
      <c r="W14" s="9"/>
      <c r="X14" s="9"/>
      <c r="Y14" s="9"/>
      <c r="Z14" s="9"/>
      <c r="AA14" s="9"/>
      <c r="AB14" s="9"/>
      <c r="AC14" s="9"/>
      <c r="AD14" s="9"/>
      <c r="AE14" s="9"/>
      <c r="AF14" s="9"/>
    </row>
    <row r="15" spans="1:32">
      <c r="A15" s="203" t="s">
        <v>187</v>
      </c>
      <c r="B15" s="212"/>
      <c r="C15" s="213">
        <f>SUM(C13:C14)</f>
        <v>0</v>
      </c>
      <c r="D15" s="213"/>
      <c r="E15" s="212"/>
      <c r="F15" s="213">
        <f>+F13+F14</f>
        <v>0</v>
      </c>
      <c r="G15" s="213"/>
      <c r="H15" s="212"/>
      <c r="I15" s="213">
        <f>+I13+I14</f>
        <v>0</v>
      </c>
      <c r="J15" s="213"/>
      <c r="K15" s="212"/>
      <c r="L15" s="213">
        <f>+L13+L14</f>
        <v>0</v>
      </c>
      <c r="M15" s="213"/>
      <c r="N15" s="391"/>
      <c r="O15" s="213"/>
      <c r="P15" s="212"/>
      <c r="Q15" s="213">
        <f>SUM(Q13:Q14)</f>
        <v>0</v>
      </c>
      <c r="R15" s="214"/>
      <c r="S15" s="79" t="s">
        <v>1</v>
      </c>
    </row>
    <row r="16" spans="1:32">
      <c r="A16" s="215" t="s">
        <v>189</v>
      </c>
      <c r="B16" s="153"/>
      <c r="C16" s="116"/>
      <c r="D16" s="116"/>
      <c r="E16" s="153"/>
      <c r="F16" s="116"/>
      <c r="G16" s="116"/>
      <c r="H16" s="153"/>
      <c r="I16" s="116"/>
      <c r="J16" s="116"/>
      <c r="K16" s="153"/>
      <c r="L16" s="116"/>
      <c r="M16" s="116"/>
      <c r="N16" s="85"/>
      <c r="O16" s="116"/>
      <c r="P16" s="153"/>
      <c r="Q16" s="116"/>
      <c r="R16" s="86"/>
      <c r="S16" s="79" t="s">
        <v>1</v>
      </c>
    </row>
    <row r="17" spans="1:19">
      <c r="A17" s="216" t="s">
        <v>34</v>
      </c>
      <c r="B17" s="153"/>
      <c r="C17" s="116"/>
      <c r="D17" s="116"/>
      <c r="E17" s="153"/>
      <c r="F17" s="116"/>
      <c r="G17" s="116"/>
      <c r="H17" s="153"/>
      <c r="I17" s="116"/>
      <c r="J17" s="116"/>
      <c r="K17" s="153"/>
      <c r="L17" s="116"/>
      <c r="M17" s="116"/>
      <c r="N17" s="85"/>
      <c r="O17" s="116"/>
      <c r="P17" s="153"/>
      <c r="Q17" s="116">
        <f>C17+F17+I17+L17</f>
        <v>0</v>
      </c>
      <c r="R17" s="86"/>
      <c r="S17" s="79" t="s">
        <v>1</v>
      </c>
    </row>
    <row r="18" spans="1:19">
      <c r="A18" s="217" t="s">
        <v>59</v>
      </c>
      <c r="B18" s="151"/>
      <c r="C18" s="152"/>
      <c r="D18" s="152"/>
      <c r="E18" s="151"/>
      <c r="F18" s="152"/>
      <c r="G18" s="152"/>
      <c r="H18" s="151"/>
      <c r="I18" s="152"/>
      <c r="J18" s="152"/>
      <c r="K18" s="151"/>
      <c r="L18" s="152"/>
      <c r="M18" s="152"/>
      <c r="N18" s="87"/>
      <c r="O18" s="152"/>
      <c r="P18" s="151"/>
      <c r="Q18" s="152">
        <f>C18+F18+I18+L18</f>
        <v>0</v>
      </c>
      <c r="R18" s="211"/>
      <c r="S18" s="79" t="s">
        <v>1</v>
      </c>
    </row>
    <row r="19" spans="1:19">
      <c r="A19" s="203" t="s">
        <v>190</v>
      </c>
      <c r="B19" s="151"/>
      <c r="C19" s="152">
        <f>C18+C17+C15</f>
        <v>0</v>
      </c>
      <c r="D19" s="218"/>
      <c r="E19" s="151"/>
      <c r="F19" s="152">
        <f>F18+F17+F15</f>
        <v>0</v>
      </c>
      <c r="G19" s="218"/>
      <c r="H19" s="151"/>
      <c r="I19" s="152">
        <f>I18+I17+I15</f>
        <v>0</v>
      </c>
      <c r="J19" s="218"/>
      <c r="K19" s="151"/>
      <c r="L19" s="152">
        <f>L18+L17+L15</f>
        <v>0</v>
      </c>
      <c r="M19" s="218"/>
      <c r="N19" s="392"/>
      <c r="O19" s="218"/>
      <c r="P19" s="151"/>
      <c r="Q19" s="152">
        <f>Q18+Q17+Q15</f>
        <v>0</v>
      </c>
      <c r="R19" s="219"/>
      <c r="S19" s="79" t="s">
        <v>1</v>
      </c>
    </row>
    <row r="20" spans="1:19">
      <c r="B20" s="1"/>
      <c r="C20" s="1"/>
      <c r="D20" s="1"/>
      <c r="E20" s="1"/>
      <c r="F20" s="1"/>
      <c r="G20" s="1"/>
      <c r="H20" s="1"/>
      <c r="I20" s="1"/>
      <c r="J20" s="1"/>
      <c r="K20" s="1"/>
      <c r="L20" s="1"/>
      <c r="M20" s="1"/>
      <c r="N20" s="1"/>
      <c r="O20" s="1"/>
      <c r="P20" s="1"/>
      <c r="Q20" s="1"/>
      <c r="R20" s="1"/>
    </row>
    <row r="21" spans="1:19">
      <c r="A21" s="1" t="s">
        <v>298</v>
      </c>
      <c r="B21" s="16"/>
      <c r="C21" s="1"/>
      <c r="D21" s="1"/>
      <c r="E21" s="1"/>
      <c r="F21" s="1"/>
      <c r="G21" s="1"/>
      <c r="H21" s="1"/>
      <c r="I21" s="1"/>
      <c r="J21" s="2"/>
      <c r="K21" s="1"/>
      <c r="L21" s="1"/>
      <c r="M21" s="1"/>
      <c r="N21" s="1"/>
      <c r="O21" s="1"/>
      <c r="P21" s="1"/>
      <c r="Q21" s="1"/>
      <c r="R21" s="1"/>
      <c r="S21" s="79"/>
    </row>
    <row r="22" spans="1:19">
      <c r="A22" s="1"/>
      <c r="B22" s="16"/>
      <c r="C22" s="1"/>
      <c r="D22" s="1"/>
      <c r="E22" s="1"/>
      <c r="F22" s="1"/>
      <c r="G22" s="1"/>
      <c r="H22" s="1"/>
      <c r="I22" s="1"/>
      <c r="J22" s="2"/>
      <c r="K22" s="1"/>
      <c r="L22" s="1"/>
      <c r="M22" s="1"/>
      <c r="N22" s="1"/>
      <c r="O22" s="1"/>
      <c r="P22" s="1"/>
      <c r="Q22" s="1"/>
      <c r="R22" s="1"/>
      <c r="S22" s="79"/>
    </row>
    <row r="23" spans="1:19" ht="96" customHeight="1">
      <c r="A23" s="607" t="s">
        <v>300</v>
      </c>
      <c r="B23" s="608"/>
      <c r="C23" s="608"/>
      <c r="D23" s="608"/>
      <c r="E23" s="608"/>
      <c r="F23" s="608"/>
      <c r="G23" s="608"/>
      <c r="H23" s="608"/>
      <c r="I23" s="608"/>
      <c r="J23" s="608"/>
      <c r="K23" s="608"/>
      <c r="L23" s="608"/>
      <c r="M23" s="608"/>
      <c r="N23" s="608"/>
      <c r="O23" s="608"/>
      <c r="P23" s="608"/>
      <c r="Q23" s="608"/>
      <c r="R23" s="608"/>
      <c r="S23" s="79"/>
    </row>
    <row r="24" spans="1:19">
      <c r="A24" s="1"/>
      <c r="B24" s="16"/>
      <c r="C24" s="1"/>
      <c r="D24" s="1"/>
      <c r="E24" s="1"/>
      <c r="F24" s="1"/>
      <c r="G24" s="1"/>
      <c r="H24" s="1"/>
      <c r="I24" s="1"/>
      <c r="J24" s="2"/>
      <c r="K24" s="1"/>
      <c r="L24" s="1"/>
      <c r="M24" s="1"/>
      <c r="N24" s="1"/>
      <c r="O24" s="1"/>
      <c r="P24" s="1"/>
      <c r="Q24" s="1"/>
      <c r="R24" s="1"/>
      <c r="S24" s="79"/>
    </row>
    <row r="25" spans="1:19" ht="14.45" customHeight="1">
      <c r="A25" s="1" t="s">
        <v>299</v>
      </c>
      <c r="B25" s="22"/>
      <c r="C25" s="22"/>
      <c r="D25" s="22"/>
      <c r="E25" s="22"/>
      <c r="F25" s="22"/>
      <c r="G25" s="22"/>
      <c r="H25" s="22"/>
      <c r="I25" s="22"/>
      <c r="J25" s="22"/>
      <c r="K25" s="22"/>
      <c r="L25" s="22"/>
      <c r="M25" s="22"/>
      <c r="N25" s="22"/>
      <c r="O25" s="388"/>
      <c r="P25" s="1"/>
      <c r="Q25" s="1"/>
      <c r="R25" s="1"/>
      <c r="S25" s="79"/>
    </row>
    <row r="26" spans="1:19">
      <c r="A26" s="201"/>
      <c r="B26" s="1"/>
      <c r="C26" s="1"/>
      <c r="D26" s="1"/>
      <c r="E26" s="1"/>
      <c r="F26" s="1"/>
      <c r="G26" s="1"/>
      <c r="H26" s="1"/>
      <c r="I26" s="1"/>
      <c r="J26" s="2"/>
      <c r="K26" s="1"/>
      <c r="L26" s="1"/>
      <c r="M26" s="1"/>
      <c r="N26" s="1"/>
      <c r="O26" s="1"/>
      <c r="P26" s="1"/>
      <c r="Q26" s="1"/>
      <c r="R26" s="1"/>
    </row>
    <row r="27" spans="1:19">
      <c r="A27" s="26"/>
      <c r="B27" s="26"/>
      <c r="C27" s="26"/>
      <c r="D27" s="26"/>
      <c r="E27" s="26"/>
      <c r="F27" s="26"/>
      <c r="G27" s="26"/>
      <c r="H27" s="26"/>
      <c r="I27" s="26"/>
      <c r="J27" s="26"/>
      <c r="K27" s="1"/>
      <c r="L27" s="1"/>
      <c r="M27" s="1"/>
      <c r="N27" s="1"/>
      <c r="O27" s="1"/>
      <c r="P27" s="1"/>
      <c r="Q27" s="1"/>
      <c r="R27" s="1"/>
    </row>
    <row r="28" spans="1:19">
      <c r="A28" s="594"/>
      <c r="B28" s="585"/>
      <c r="C28" s="585"/>
      <c r="D28" s="585"/>
      <c r="E28" s="585"/>
      <c r="F28" s="585"/>
      <c r="G28" s="585"/>
      <c r="H28" s="585"/>
      <c r="I28" s="585"/>
      <c r="J28" s="585"/>
      <c r="K28" s="585"/>
      <c r="L28" s="585"/>
      <c r="M28" s="585"/>
      <c r="N28" s="585"/>
      <c r="O28" s="585"/>
      <c r="P28" s="585"/>
      <c r="Q28" s="585"/>
      <c r="R28" s="585"/>
      <c r="S28" s="16"/>
    </row>
    <row r="29" spans="1:19">
      <c r="A29" s="379"/>
      <c r="B29" s="54"/>
      <c r="C29" s="54"/>
      <c r="D29" s="54"/>
      <c r="E29" s="54"/>
      <c r="F29" s="54"/>
      <c r="G29" s="54"/>
      <c r="H29" s="54"/>
      <c r="I29" s="54"/>
      <c r="J29" s="54"/>
      <c r="K29" s="54"/>
      <c r="L29" s="54"/>
      <c r="M29" s="54"/>
      <c r="N29" s="54"/>
      <c r="O29" s="54"/>
      <c r="P29" s="54"/>
      <c r="Q29" s="54"/>
      <c r="R29" s="54"/>
      <c r="S29" s="16"/>
    </row>
    <row r="30" spans="1:19">
      <c r="A30" s="595"/>
      <c r="B30" s="593"/>
      <c r="C30" s="593"/>
      <c r="D30" s="593"/>
      <c r="E30" s="593"/>
      <c r="F30" s="593"/>
      <c r="G30" s="593"/>
      <c r="H30" s="593"/>
      <c r="I30" s="593"/>
      <c r="J30" s="593"/>
      <c r="K30" s="593"/>
      <c r="L30" s="593"/>
      <c r="M30" s="593"/>
      <c r="N30" s="593"/>
      <c r="O30" s="593"/>
      <c r="P30" s="593"/>
      <c r="Q30" s="593"/>
      <c r="R30" s="593"/>
      <c r="S30" s="16"/>
    </row>
    <row r="31" spans="1:19" ht="24" customHeight="1">
      <c r="A31" s="592"/>
      <c r="B31" s="593"/>
      <c r="C31" s="593"/>
      <c r="D31" s="593"/>
      <c r="E31" s="593"/>
      <c r="F31" s="593"/>
      <c r="G31" s="593"/>
      <c r="H31" s="593"/>
      <c r="I31" s="593"/>
      <c r="J31" s="593"/>
      <c r="K31" s="593"/>
      <c r="L31" s="593"/>
      <c r="M31" s="593"/>
      <c r="N31" s="593"/>
      <c r="O31" s="593"/>
      <c r="P31" s="593"/>
      <c r="Q31" s="593"/>
      <c r="R31" s="593"/>
      <c r="S31" s="16"/>
    </row>
    <row r="32" spans="1:19" ht="23.25" customHeight="1">
      <c r="A32" s="595"/>
      <c r="B32" s="592"/>
      <c r="C32" s="592"/>
      <c r="D32" s="592"/>
      <c r="E32" s="592"/>
      <c r="F32" s="592"/>
      <c r="G32" s="592"/>
      <c r="H32" s="592"/>
      <c r="I32" s="592"/>
      <c r="J32" s="592"/>
      <c r="K32" s="592"/>
      <c r="L32" s="592"/>
      <c r="M32" s="592"/>
      <c r="N32" s="592"/>
      <c r="O32" s="592"/>
      <c r="P32" s="592"/>
      <c r="Q32" s="592"/>
      <c r="R32" s="592"/>
      <c r="S32" s="16"/>
    </row>
    <row r="33" spans="1:19" ht="9.75" customHeight="1">
      <c r="A33" s="51"/>
      <c r="B33" s="51"/>
      <c r="C33" s="51"/>
      <c r="D33" s="51"/>
      <c r="E33" s="51"/>
      <c r="F33" s="51"/>
      <c r="G33" s="51"/>
      <c r="H33" s="51"/>
      <c r="I33" s="51"/>
      <c r="J33" s="51"/>
      <c r="K33" s="51"/>
      <c r="L33" s="51"/>
      <c r="M33" s="51"/>
      <c r="N33" s="51"/>
      <c r="O33" s="51"/>
      <c r="P33" s="51"/>
      <c r="Q33" s="51"/>
      <c r="R33" s="51"/>
      <c r="S33" s="16"/>
    </row>
    <row r="34" spans="1:19" ht="11.25" customHeight="1">
      <c r="A34" s="51"/>
      <c r="B34" s="51"/>
      <c r="C34" s="51"/>
      <c r="D34" s="51"/>
      <c r="E34" s="51"/>
      <c r="F34" s="51"/>
      <c r="G34" s="51"/>
      <c r="H34" s="51"/>
      <c r="I34" s="51"/>
      <c r="J34" s="51"/>
      <c r="K34" s="51"/>
      <c r="L34" s="51"/>
      <c r="M34" s="51"/>
      <c r="N34" s="51"/>
      <c r="O34" s="51"/>
      <c r="P34" s="51"/>
      <c r="Q34" s="51"/>
      <c r="R34" s="51"/>
      <c r="S34" s="16"/>
    </row>
    <row r="35" spans="1:19">
      <c r="A35" s="592"/>
      <c r="B35" s="592"/>
      <c r="C35" s="592"/>
      <c r="D35" s="592"/>
      <c r="E35" s="592"/>
      <c r="F35" s="592"/>
      <c r="G35" s="592"/>
      <c r="H35" s="592"/>
      <c r="I35" s="592"/>
      <c r="J35" s="592"/>
      <c r="K35" s="592"/>
      <c r="L35" s="592"/>
      <c r="M35" s="592"/>
      <c r="N35" s="592"/>
      <c r="O35" s="592"/>
      <c r="P35" s="592"/>
      <c r="Q35" s="592"/>
      <c r="R35" s="592"/>
      <c r="S35" s="16"/>
    </row>
    <row r="36" spans="1:19" ht="7.5" customHeight="1">
      <c r="A36" s="380"/>
      <c r="B36" s="380"/>
      <c r="C36" s="380"/>
      <c r="D36" s="380"/>
      <c r="E36" s="380"/>
      <c r="F36" s="380"/>
      <c r="G36" s="380"/>
      <c r="H36" s="380"/>
      <c r="I36" s="380"/>
      <c r="J36" s="380"/>
      <c r="K36" s="380"/>
      <c r="L36" s="380"/>
      <c r="M36" s="380"/>
      <c r="N36" s="380"/>
      <c r="O36" s="389"/>
      <c r="P36" s="380"/>
      <c r="Q36" s="380"/>
      <c r="R36" s="380"/>
      <c r="S36" s="16"/>
    </row>
    <row r="37" spans="1:19">
      <c r="A37" s="381"/>
      <c r="B37" s="380"/>
      <c r="C37" s="380"/>
      <c r="D37" s="380"/>
      <c r="E37" s="380"/>
      <c r="F37" s="380"/>
      <c r="G37" s="380"/>
      <c r="H37" s="380"/>
      <c r="I37" s="380"/>
      <c r="J37" s="380"/>
      <c r="K37" s="380"/>
      <c r="L37" s="380"/>
      <c r="M37" s="380"/>
      <c r="N37" s="380"/>
      <c r="O37" s="389"/>
      <c r="P37" s="380"/>
      <c r="Q37" s="380"/>
      <c r="R37" s="380"/>
      <c r="S37" s="16"/>
    </row>
    <row r="38" spans="1:19" ht="11.25" customHeight="1">
      <c r="A38" s="51"/>
      <c r="B38" s="51"/>
      <c r="C38" s="51"/>
      <c r="D38" s="51"/>
      <c r="E38" s="51"/>
      <c r="F38" s="51"/>
      <c r="G38" s="51"/>
      <c r="H38" s="51"/>
      <c r="I38" s="51"/>
      <c r="J38" s="51"/>
      <c r="K38" s="51"/>
      <c r="L38" s="51"/>
      <c r="M38" s="51"/>
      <c r="N38" s="51"/>
      <c r="O38" s="51"/>
      <c r="P38" s="51"/>
      <c r="Q38" s="51"/>
      <c r="R38" s="51"/>
      <c r="S38" s="16"/>
    </row>
    <row r="39" spans="1:19" ht="15" customHeight="1">
      <c r="A39" s="592"/>
      <c r="B39" s="593"/>
      <c r="C39" s="593"/>
      <c r="D39" s="593"/>
      <c r="E39" s="593"/>
      <c r="F39" s="593"/>
      <c r="G39" s="593"/>
      <c r="H39" s="593"/>
      <c r="I39" s="593"/>
      <c r="J39" s="593"/>
      <c r="K39" s="593"/>
      <c r="L39" s="593"/>
      <c r="M39" s="593"/>
      <c r="N39" s="593"/>
      <c r="O39" s="593"/>
      <c r="P39" s="593"/>
      <c r="Q39" s="593"/>
      <c r="R39" s="593"/>
      <c r="S39" s="16"/>
    </row>
    <row r="40" spans="1:19" ht="12" customHeight="1">
      <c r="A40" s="373"/>
      <c r="B40" s="373"/>
      <c r="C40" s="373"/>
      <c r="D40" s="373"/>
      <c r="E40" s="373"/>
      <c r="F40" s="373"/>
      <c r="G40" s="373"/>
      <c r="H40" s="373"/>
      <c r="I40" s="373"/>
      <c r="J40" s="373"/>
      <c r="K40" s="373"/>
      <c r="L40" s="373"/>
      <c r="M40" s="373"/>
      <c r="N40" s="373"/>
      <c r="O40" s="373"/>
      <c r="P40" s="373"/>
      <c r="Q40" s="373"/>
      <c r="R40" s="382"/>
      <c r="S40" s="16"/>
    </row>
    <row r="41" spans="1:19" ht="36" customHeight="1">
      <c r="A41" s="584"/>
      <c r="B41" s="585"/>
      <c r="C41" s="585"/>
      <c r="D41" s="585"/>
      <c r="E41" s="585"/>
      <c r="F41" s="585"/>
      <c r="G41" s="585"/>
      <c r="H41" s="585"/>
      <c r="I41" s="585"/>
      <c r="J41" s="585"/>
      <c r="K41" s="585"/>
      <c r="L41" s="585"/>
      <c r="M41" s="585"/>
      <c r="N41" s="585"/>
      <c r="O41" s="585"/>
      <c r="P41" s="585"/>
      <c r="Q41" s="585"/>
      <c r="R41" s="585"/>
      <c r="S41" s="585"/>
    </row>
    <row r="42" spans="1:19">
      <c r="A42" s="16"/>
      <c r="B42" s="16"/>
      <c r="C42" s="16"/>
      <c r="D42" s="16"/>
      <c r="E42" s="16"/>
      <c r="F42" s="16"/>
      <c r="G42" s="16"/>
      <c r="H42" s="16"/>
      <c r="I42" s="16"/>
      <c r="J42" s="16"/>
      <c r="K42" s="16"/>
      <c r="L42" s="16"/>
      <c r="M42" s="16"/>
      <c r="N42" s="16"/>
      <c r="O42" s="16"/>
      <c r="P42" s="16"/>
      <c r="Q42" s="16"/>
      <c r="R42" s="16"/>
      <c r="S42" s="16"/>
    </row>
  </sheetData>
  <mergeCells count="24">
    <mergeCell ref="A7:R7"/>
    <mergeCell ref="A8:R8"/>
    <mergeCell ref="A2:R2"/>
    <mergeCell ref="A6:R6"/>
    <mergeCell ref="A1:R1"/>
    <mergeCell ref="A3:R3"/>
    <mergeCell ref="A4:R4"/>
    <mergeCell ref="A5:R5"/>
    <mergeCell ref="A41:S41"/>
    <mergeCell ref="P9:R10"/>
    <mergeCell ref="A31:R31"/>
    <mergeCell ref="A39:R39"/>
    <mergeCell ref="A28:R28"/>
    <mergeCell ref="A30:R30"/>
    <mergeCell ref="A32:R32"/>
    <mergeCell ref="A35:R35"/>
    <mergeCell ref="K9:M10"/>
    <mergeCell ref="N9:N10"/>
    <mergeCell ref="O9:O10"/>
    <mergeCell ref="E9:G10"/>
    <mergeCell ref="B9:D10"/>
    <mergeCell ref="A9:A11"/>
    <mergeCell ref="H9:J10"/>
    <mergeCell ref="A23:R23"/>
  </mergeCells>
  <phoneticPr fontId="0" type="noConversion"/>
  <printOptions horizontalCentered="1"/>
  <pageMargins left="0.5" right="0.5" top="0.5" bottom="0.55000000000000004" header="0" footer="0"/>
  <pageSetup scale="66" firstPageNumber="2" orientation="landscape" useFirstPageNumber="1" horizontalDpi="300" verticalDpi="300" r:id="rId1"/>
  <headerFooter alignWithMargins="0">
    <oddFooter>&amp;C&amp;"Times New Roman,Regular"Exhibit F - Crosswalk of 2010 Availability</oddFooter>
  </headerFooter>
  <ignoredErrors>
    <ignoredError sqref="Q13 I13 D13" 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T43"/>
  <sheetViews>
    <sheetView tabSelected="1" view="pageBreakPreview" zoomScale="70" zoomScaleSheetLayoutView="70" workbookViewId="0">
      <selection sqref="A1:R1"/>
    </sheetView>
  </sheetViews>
  <sheetFormatPr defaultRowHeight="15.75"/>
  <cols>
    <col min="1" max="1" width="35.21875" customWidth="1"/>
    <col min="9" max="9" width="8.88671875" style="367"/>
    <col min="10" max="10" width="9.44140625" bestFit="1" customWidth="1"/>
    <col min="13" max="13" width="9.44140625" bestFit="1" customWidth="1"/>
    <col min="14" max="14" width="9.44140625" style="8" customWidth="1"/>
    <col min="15" max="15" width="10" style="8" customWidth="1"/>
  </cols>
  <sheetData>
    <row r="1" spans="1:20" ht="20.25">
      <c r="A1" s="544" t="s">
        <v>314</v>
      </c>
      <c r="B1" s="545"/>
      <c r="C1" s="545"/>
      <c r="D1" s="545"/>
      <c r="E1" s="545"/>
      <c r="F1" s="545"/>
      <c r="G1" s="545"/>
      <c r="H1" s="545"/>
      <c r="I1" s="545"/>
      <c r="J1" s="545"/>
      <c r="K1" s="545"/>
      <c r="L1" s="545"/>
      <c r="M1" s="545"/>
      <c r="N1" s="545"/>
      <c r="O1" s="545"/>
      <c r="P1" s="545"/>
      <c r="Q1" s="545"/>
      <c r="R1" s="545"/>
      <c r="S1" s="79" t="s">
        <v>1</v>
      </c>
      <c r="T1" s="8"/>
    </row>
    <row r="2" spans="1:20">
      <c r="A2" s="609"/>
      <c r="B2" s="609"/>
      <c r="C2" s="609"/>
      <c r="D2" s="609"/>
      <c r="E2" s="609"/>
      <c r="F2" s="609"/>
      <c r="G2" s="609"/>
      <c r="H2" s="609"/>
      <c r="I2" s="609"/>
      <c r="J2" s="609"/>
      <c r="K2" s="609"/>
      <c r="L2" s="609"/>
      <c r="M2" s="609"/>
      <c r="N2" s="609"/>
      <c r="O2" s="609"/>
      <c r="P2" s="609"/>
      <c r="Q2" s="609"/>
      <c r="R2" s="609"/>
      <c r="S2" s="79" t="s">
        <v>1</v>
      </c>
      <c r="T2" s="8"/>
    </row>
    <row r="3" spans="1:20" ht="18.75">
      <c r="A3" s="613" t="s">
        <v>247</v>
      </c>
      <c r="B3" s="614"/>
      <c r="C3" s="614"/>
      <c r="D3" s="614"/>
      <c r="E3" s="614"/>
      <c r="F3" s="614"/>
      <c r="G3" s="614"/>
      <c r="H3" s="614"/>
      <c r="I3" s="614"/>
      <c r="J3" s="614"/>
      <c r="K3" s="614"/>
      <c r="L3" s="614"/>
      <c r="M3" s="614"/>
      <c r="N3" s="614"/>
      <c r="O3" s="614"/>
      <c r="P3" s="614"/>
      <c r="Q3" s="614"/>
      <c r="R3" s="614"/>
      <c r="S3" s="79" t="s">
        <v>1</v>
      </c>
      <c r="T3" s="8"/>
    </row>
    <row r="4" spans="1:20" ht="16.5">
      <c r="A4" s="615" t="str">
        <f>+'B. Summary of Requirements '!A5</f>
        <v xml:space="preserve">Community Oriented Policing Services </v>
      </c>
      <c r="B4" s="612"/>
      <c r="C4" s="612"/>
      <c r="D4" s="612"/>
      <c r="E4" s="612"/>
      <c r="F4" s="612"/>
      <c r="G4" s="612"/>
      <c r="H4" s="612"/>
      <c r="I4" s="612"/>
      <c r="J4" s="612"/>
      <c r="K4" s="612"/>
      <c r="L4" s="612"/>
      <c r="M4" s="612"/>
      <c r="N4" s="612"/>
      <c r="O4" s="612"/>
      <c r="P4" s="612"/>
      <c r="Q4" s="612"/>
      <c r="R4" s="612"/>
      <c r="S4" s="79" t="s">
        <v>1</v>
      </c>
      <c r="T4" s="8"/>
    </row>
    <row r="5" spans="1:20" ht="16.5">
      <c r="A5" s="615" t="str">
        <f>+'B. Summary of Requirements '!A6</f>
        <v>GRANT PROGRAMS</v>
      </c>
      <c r="B5" s="614"/>
      <c r="C5" s="614"/>
      <c r="D5" s="614"/>
      <c r="E5" s="614"/>
      <c r="F5" s="614"/>
      <c r="G5" s="614"/>
      <c r="H5" s="614"/>
      <c r="I5" s="614"/>
      <c r="J5" s="614"/>
      <c r="K5" s="614"/>
      <c r="L5" s="614"/>
      <c r="M5" s="614"/>
      <c r="N5" s="614"/>
      <c r="O5" s="614"/>
      <c r="P5" s="614"/>
      <c r="Q5" s="614"/>
      <c r="R5" s="614"/>
      <c r="S5" s="79" t="s">
        <v>1</v>
      </c>
      <c r="T5" s="8"/>
    </row>
    <row r="6" spans="1:20">
      <c r="A6" s="611" t="s">
        <v>181</v>
      </c>
      <c r="B6" s="612"/>
      <c r="C6" s="612"/>
      <c r="D6" s="612"/>
      <c r="E6" s="612"/>
      <c r="F6" s="612"/>
      <c r="G6" s="612"/>
      <c r="H6" s="612"/>
      <c r="I6" s="612"/>
      <c r="J6" s="612"/>
      <c r="K6" s="612"/>
      <c r="L6" s="612"/>
      <c r="M6" s="612"/>
      <c r="N6" s="612"/>
      <c r="O6" s="612"/>
      <c r="P6" s="612"/>
      <c r="Q6" s="612"/>
      <c r="R6" s="612"/>
      <c r="S6" s="79" t="s">
        <v>1</v>
      </c>
      <c r="T6" s="8"/>
    </row>
    <row r="7" spans="1:20">
      <c r="A7" s="609"/>
      <c r="B7" s="609"/>
      <c r="C7" s="609"/>
      <c r="D7" s="609"/>
      <c r="E7" s="609"/>
      <c r="F7" s="609"/>
      <c r="G7" s="609"/>
      <c r="H7" s="609"/>
      <c r="I7" s="609"/>
      <c r="J7" s="609"/>
      <c r="K7" s="609"/>
      <c r="L7" s="609"/>
      <c r="M7" s="609"/>
      <c r="N7" s="609"/>
      <c r="O7" s="609"/>
      <c r="P7" s="609"/>
      <c r="Q7" s="609"/>
      <c r="R7" s="609"/>
      <c r="S7" s="79" t="s">
        <v>1</v>
      </c>
      <c r="T7" s="8"/>
    </row>
    <row r="8" spans="1:20">
      <c r="A8" s="610"/>
      <c r="B8" s="610"/>
      <c r="C8" s="610"/>
      <c r="D8" s="610"/>
      <c r="E8" s="610"/>
      <c r="F8" s="610"/>
      <c r="G8" s="610"/>
      <c r="H8" s="610"/>
      <c r="I8" s="610"/>
      <c r="J8" s="610"/>
      <c r="K8" s="610"/>
      <c r="L8" s="610"/>
      <c r="M8" s="610"/>
      <c r="N8" s="610"/>
      <c r="O8" s="610"/>
      <c r="P8" s="610"/>
      <c r="Q8" s="610"/>
      <c r="R8" s="610"/>
      <c r="S8" s="79" t="s">
        <v>1</v>
      </c>
      <c r="T8" s="8"/>
    </row>
    <row r="9" spans="1:20" ht="15.75" customHeight="1">
      <c r="A9" s="604" t="s">
        <v>30</v>
      </c>
      <c r="B9" s="586" t="s">
        <v>256</v>
      </c>
      <c r="C9" s="587"/>
      <c r="D9" s="588"/>
      <c r="E9" s="598" t="s">
        <v>194</v>
      </c>
      <c r="F9" s="599"/>
      <c r="G9" s="600"/>
      <c r="H9" s="598" t="s">
        <v>195</v>
      </c>
      <c r="I9" s="599"/>
      <c r="J9" s="600"/>
      <c r="K9" s="586" t="s">
        <v>14</v>
      </c>
      <c r="L9" s="587"/>
      <c r="M9" s="588"/>
      <c r="N9" s="596" t="s">
        <v>254</v>
      </c>
      <c r="O9" s="616" t="s">
        <v>255</v>
      </c>
      <c r="P9" s="586" t="s">
        <v>248</v>
      </c>
      <c r="Q9" s="587"/>
      <c r="R9" s="588"/>
      <c r="S9" s="79" t="s">
        <v>1</v>
      </c>
      <c r="T9" s="8"/>
    </row>
    <row r="10" spans="1:20">
      <c r="A10" s="605"/>
      <c r="B10" s="589"/>
      <c r="C10" s="590"/>
      <c r="D10" s="591"/>
      <c r="E10" s="601"/>
      <c r="F10" s="602"/>
      <c r="G10" s="603"/>
      <c r="H10" s="601"/>
      <c r="I10" s="602"/>
      <c r="J10" s="603"/>
      <c r="K10" s="589"/>
      <c r="L10" s="590"/>
      <c r="M10" s="591"/>
      <c r="N10" s="597"/>
      <c r="O10" s="617"/>
      <c r="P10" s="589"/>
      <c r="Q10" s="590"/>
      <c r="R10" s="591"/>
      <c r="S10" s="79" t="s">
        <v>1</v>
      </c>
      <c r="T10" s="8"/>
    </row>
    <row r="11" spans="1:20" ht="16.5" thickBot="1">
      <c r="A11" s="606"/>
      <c r="B11" s="204" t="s">
        <v>200</v>
      </c>
      <c r="C11" s="205" t="s">
        <v>33</v>
      </c>
      <c r="D11" s="205" t="s">
        <v>202</v>
      </c>
      <c r="E11" s="204" t="s">
        <v>200</v>
      </c>
      <c r="F11" s="205" t="s">
        <v>33</v>
      </c>
      <c r="G11" s="205" t="s">
        <v>202</v>
      </c>
      <c r="H11" s="204" t="s">
        <v>200</v>
      </c>
      <c r="I11" s="205" t="s">
        <v>33</v>
      </c>
      <c r="J11" s="205" t="s">
        <v>202</v>
      </c>
      <c r="K11" s="204" t="s">
        <v>200</v>
      </c>
      <c r="L11" s="205" t="s">
        <v>33</v>
      </c>
      <c r="M11" s="205" t="s">
        <v>202</v>
      </c>
      <c r="N11" s="393" t="s">
        <v>202</v>
      </c>
      <c r="O11" s="394" t="s">
        <v>202</v>
      </c>
      <c r="P11" s="204" t="s">
        <v>200</v>
      </c>
      <c r="Q11" s="205" t="s">
        <v>33</v>
      </c>
      <c r="R11" s="206" t="s">
        <v>202</v>
      </c>
      <c r="S11" s="79" t="s">
        <v>1</v>
      </c>
      <c r="T11" s="8"/>
    </row>
    <row r="12" spans="1:20">
      <c r="A12" s="752" t="s">
        <v>267</v>
      </c>
      <c r="B12" s="753">
        <v>0</v>
      </c>
      <c r="C12" s="416">
        <v>0</v>
      </c>
      <c r="D12" s="416">
        <v>791608</v>
      </c>
      <c r="E12" s="753"/>
      <c r="F12" s="416"/>
      <c r="G12" s="416">
        <v>-40000</v>
      </c>
      <c r="H12" s="753"/>
      <c r="I12" s="416"/>
      <c r="J12" s="416">
        <v>0</v>
      </c>
      <c r="K12" s="753"/>
      <c r="L12" s="416"/>
      <c r="M12" s="755">
        <v>-214500</v>
      </c>
      <c r="N12" s="756">
        <v>13774</v>
      </c>
      <c r="O12" s="417">
        <v>40000</v>
      </c>
      <c r="P12" s="416">
        <v>0</v>
      </c>
      <c r="Q12" s="757">
        <f t="shared" ref="Q12" si="0">C12+F12+I12+L12</f>
        <v>0</v>
      </c>
      <c r="R12" s="758">
        <f>D12+G12+J12+M12+N12+O12</f>
        <v>590882</v>
      </c>
      <c r="S12" s="79" t="s">
        <v>1</v>
      </c>
      <c r="T12" s="8"/>
    </row>
    <row r="13" spans="1:20">
      <c r="A13" s="751" t="s">
        <v>204</v>
      </c>
      <c r="B13" s="207">
        <f t="shared" ref="B13:R13" si="1">SUM(B12:B12)</f>
        <v>0</v>
      </c>
      <c r="C13" s="208">
        <f t="shared" si="1"/>
        <v>0</v>
      </c>
      <c r="D13" s="209">
        <f t="shared" si="1"/>
        <v>791608</v>
      </c>
      <c r="E13" s="207">
        <f t="shared" si="1"/>
        <v>0</v>
      </c>
      <c r="F13" s="208">
        <f t="shared" si="1"/>
        <v>0</v>
      </c>
      <c r="G13" s="209">
        <f t="shared" si="1"/>
        <v>-40000</v>
      </c>
      <c r="H13" s="207">
        <f t="shared" si="1"/>
        <v>0</v>
      </c>
      <c r="I13" s="208">
        <f t="shared" si="1"/>
        <v>0</v>
      </c>
      <c r="J13" s="209">
        <f t="shared" si="1"/>
        <v>0</v>
      </c>
      <c r="K13" s="207">
        <f t="shared" si="1"/>
        <v>0</v>
      </c>
      <c r="L13" s="208">
        <f t="shared" si="1"/>
        <v>0</v>
      </c>
      <c r="M13" s="209">
        <f>SUM(M12:M12)</f>
        <v>-214500</v>
      </c>
      <c r="N13" s="427">
        <v>13774</v>
      </c>
      <c r="O13" s="209">
        <f t="shared" si="1"/>
        <v>40000</v>
      </c>
      <c r="P13" s="207">
        <f t="shared" si="1"/>
        <v>0</v>
      </c>
      <c r="Q13" s="208">
        <f t="shared" si="1"/>
        <v>0</v>
      </c>
      <c r="R13" s="428">
        <f t="shared" si="1"/>
        <v>590882</v>
      </c>
      <c r="S13" s="79" t="s">
        <v>1</v>
      </c>
      <c r="T13" s="8"/>
    </row>
    <row r="14" spans="1:20">
      <c r="A14" s="203" t="s">
        <v>188</v>
      </c>
      <c r="B14" s="151" t="s">
        <v>201</v>
      </c>
      <c r="C14" s="152"/>
      <c r="D14" s="152"/>
      <c r="E14" s="151"/>
      <c r="F14" s="152"/>
      <c r="G14" s="152"/>
      <c r="H14" s="151"/>
      <c r="I14" s="152"/>
      <c r="J14" s="152"/>
      <c r="K14" s="151"/>
      <c r="L14" s="152"/>
      <c r="M14" s="152"/>
      <c r="N14" s="87"/>
      <c r="O14" s="152"/>
      <c r="P14" s="151"/>
      <c r="Q14" s="152">
        <f>C14+F14+I14+L14</f>
        <v>0</v>
      </c>
      <c r="R14" s="211"/>
      <c r="S14" s="79" t="s">
        <v>1</v>
      </c>
      <c r="T14" s="9"/>
    </row>
    <row r="15" spans="1:20">
      <c r="A15" s="203" t="s">
        <v>187</v>
      </c>
      <c r="B15" s="212"/>
      <c r="C15" s="213">
        <f>SUM(C13:C14)</f>
        <v>0</v>
      </c>
      <c r="D15" s="213"/>
      <c r="E15" s="212"/>
      <c r="F15" s="213">
        <f>+F13+F14</f>
        <v>0</v>
      </c>
      <c r="G15" s="213"/>
      <c r="H15" s="212"/>
      <c r="I15" s="213">
        <f>+I13+I14</f>
        <v>0</v>
      </c>
      <c r="J15" s="213"/>
      <c r="K15" s="212"/>
      <c r="L15" s="213">
        <f>+L13+L14</f>
        <v>0</v>
      </c>
      <c r="M15" s="213"/>
      <c r="N15" s="391"/>
      <c r="O15" s="213"/>
      <c r="P15" s="212"/>
      <c r="Q15" s="213">
        <f>SUM(Q13:Q14)</f>
        <v>0</v>
      </c>
      <c r="R15" s="214"/>
      <c r="S15" s="79" t="s">
        <v>1</v>
      </c>
      <c r="T15" s="8"/>
    </row>
    <row r="16" spans="1:20">
      <c r="A16" s="215" t="s">
        <v>189</v>
      </c>
      <c r="B16" s="153"/>
      <c r="C16" s="116"/>
      <c r="D16" s="116"/>
      <c r="E16" s="153"/>
      <c r="F16" s="116"/>
      <c r="G16" s="116"/>
      <c r="H16" s="153"/>
      <c r="I16" s="116"/>
      <c r="J16" s="116"/>
      <c r="K16" s="153"/>
      <c r="L16" s="116"/>
      <c r="M16" s="116"/>
      <c r="N16" s="85"/>
      <c r="O16" s="116"/>
      <c r="P16" s="153"/>
      <c r="Q16" s="116"/>
      <c r="R16" s="86"/>
      <c r="S16" s="79" t="s">
        <v>1</v>
      </c>
      <c r="T16" s="8"/>
    </row>
    <row r="17" spans="1:20">
      <c r="A17" s="216" t="s">
        <v>34</v>
      </c>
      <c r="B17" s="153"/>
      <c r="C17" s="116"/>
      <c r="D17" s="116"/>
      <c r="E17" s="153"/>
      <c r="F17" s="116"/>
      <c r="G17" s="116"/>
      <c r="H17" s="153"/>
      <c r="I17" s="116"/>
      <c r="J17" s="116"/>
      <c r="K17" s="153"/>
      <c r="L17" s="116"/>
      <c r="M17" s="116"/>
      <c r="N17" s="85"/>
      <c r="O17" s="116"/>
      <c r="P17" s="153"/>
      <c r="Q17" s="116">
        <f>C17+F17+I17+L17</f>
        <v>0</v>
      </c>
      <c r="R17" s="86"/>
      <c r="S17" s="79" t="s">
        <v>1</v>
      </c>
      <c r="T17" s="8"/>
    </row>
    <row r="18" spans="1:20">
      <c r="A18" s="217" t="s">
        <v>59</v>
      </c>
      <c r="B18" s="151"/>
      <c r="C18" s="152"/>
      <c r="D18" s="152"/>
      <c r="E18" s="151"/>
      <c r="F18" s="152"/>
      <c r="G18" s="152"/>
      <c r="H18" s="151"/>
      <c r="I18" s="152"/>
      <c r="J18" s="152"/>
      <c r="K18" s="151"/>
      <c r="L18" s="152"/>
      <c r="M18" s="152"/>
      <c r="N18" s="87"/>
      <c r="O18" s="152"/>
      <c r="P18" s="151"/>
      <c r="Q18" s="152">
        <f>C18+F18+I18+L18</f>
        <v>0</v>
      </c>
      <c r="R18" s="211"/>
      <c r="S18" s="79" t="s">
        <v>1</v>
      </c>
      <c r="T18" s="8"/>
    </row>
    <row r="19" spans="1:20">
      <c r="A19" s="203" t="s">
        <v>190</v>
      </c>
      <c r="B19" s="151"/>
      <c r="C19" s="152">
        <f>C18+C17+C15</f>
        <v>0</v>
      </c>
      <c r="D19" s="218"/>
      <c r="E19" s="151"/>
      <c r="F19" s="152">
        <f>F18+F17+F15</f>
        <v>0</v>
      </c>
      <c r="G19" s="218"/>
      <c r="H19" s="151"/>
      <c r="I19" s="152">
        <f>I18+I17+I15</f>
        <v>0</v>
      </c>
      <c r="J19" s="218"/>
      <c r="K19" s="151"/>
      <c r="L19" s="152">
        <f>L18+L17+L15</f>
        <v>0</v>
      </c>
      <c r="M19" s="218"/>
      <c r="N19" s="392"/>
      <c r="O19" s="218"/>
      <c r="P19" s="151"/>
      <c r="Q19" s="152">
        <f>Q18+Q17+Q15</f>
        <v>0</v>
      </c>
      <c r="R19" s="219"/>
      <c r="S19" s="79" t="s">
        <v>1</v>
      </c>
      <c r="T19" s="8"/>
    </row>
    <row r="20" spans="1:20">
      <c r="A20" s="8"/>
      <c r="B20" s="1"/>
      <c r="C20" s="1"/>
      <c r="D20" s="1"/>
      <c r="E20" s="1"/>
      <c r="F20" s="1"/>
      <c r="G20" s="1"/>
      <c r="H20" s="1"/>
      <c r="I20" s="1"/>
      <c r="J20" s="1"/>
      <c r="K20" s="1"/>
      <c r="L20" s="1"/>
      <c r="M20" s="1"/>
      <c r="N20" s="1"/>
      <c r="O20" s="1"/>
      <c r="P20" s="1"/>
      <c r="Q20" s="1"/>
      <c r="R20" s="1"/>
      <c r="S20" s="80"/>
      <c r="T20" s="8"/>
    </row>
    <row r="21" spans="1:20">
      <c r="A21" s="1" t="s">
        <v>313</v>
      </c>
      <c r="B21" s="16"/>
      <c r="C21" s="1"/>
      <c r="D21" s="1"/>
      <c r="E21" s="1"/>
      <c r="F21" s="1"/>
      <c r="G21" s="1"/>
      <c r="H21" s="1"/>
      <c r="I21" s="1"/>
      <c r="J21" s="2"/>
      <c r="K21" s="1"/>
      <c r="L21" s="1"/>
      <c r="M21" s="1"/>
      <c r="N21" s="1"/>
      <c r="O21" s="1"/>
      <c r="P21" s="1"/>
      <c r="Q21" s="1"/>
      <c r="R21" s="1"/>
      <c r="S21" s="79"/>
      <c r="T21" s="8"/>
    </row>
    <row r="22" spans="1:20">
      <c r="A22" s="1"/>
      <c r="B22" s="16"/>
      <c r="C22" s="1"/>
      <c r="D22" s="1"/>
      <c r="E22" s="1"/>
      <c r="F22" s="1"/>
      <c r="G22" s="1"/>
      <c r="H22" s="1"/>
      <c r="I22" s="1"/>
      <c r="J22" s="2"/>
      <c r="K22" s="1"/>
      <c r="L22" s="1"/>
      <c r="M22" s="1"/>
      <c r="N22" s="1"/>
      <c r="O22" s="1"/>
      <c r="P22" s="1"/>
      <c r="Q22" s="1"/>
      <c r="R22" s="1"/>
      <c r="S22" s="79"/>
      <c r="T22" s="8"/>
    </row>
    <row r="23" spans="1:20" ht="81.75" customHeight="1">
      <c r="A23" s="607" t="s">
        <v>303</v>
      </c>
      <c r="B23" s="608"/>
      <c r="C23" s="608"/>
      <c r="D23" s="608"/>
      <c r="E23" s="608"/>
      <c r="F23" s="608"/>
      <c r="G23" s="608"/>
      <c r="H23" s="608"/>
      <c r="I23" s="608"/>
      <c r="J23" s="608"/>
      <c r="K23" s="608"/>
      <c r="L23" s="608"/>
      <c r="M23" s="608"/>
      <c r="N23" s="608"/>
      <c r="O23" s="608"/>
      <c r="P23" s="608"/>
      <c r="Q23" s="608"/>
      <c r="R23" s="608"/>
      <c r="S23" s="79"/>
      <c r="T23" s="8"/>
    </row>
    <row r="24" spans="1:20">
      <c r="A24" s="1"/>
      <c r="B24" s="16"/>
      <c r="C24" s="1"/>
      <c r="D24" s="1"/>
      <c r="E24" s="1"/>
      <c r="F24" s="1"/>
      <c r="G24" s="1"/>
      <c r="H24" s="1"/>
      <c r="I24" s="1"/>
      <c r="J24" s="2"/>
      <c r="K24" s="1"/>
      <c r="L24" s="1"/>
      <c r="M24" s="1"/>
      <c r="N24" s="1"/>
      <c r="O24" s="1"/>
      <c r="P24" s="1"/>
      <c r="Q24" s="1"/>
      <c r="R24" s="1"/>
      <c r="S24" s="79"/>
      <c r="T24" s="8"/>
    </row>
    <row r="25" spans="1:20">
      <c r="A25" s="1" t="s">
        <v>304</v>
      </c>
      <c r="B25" s="413"/>
      <c r="C25" s="413"/>
      <c r="D25" s="413"/>
      <c r="E25" s="413"/>
      <c r="F25" s="413"/>
      <c r="G25" s="413"/>
      <c r="H25" s="413"/>
      <c r="I25" s="413"/>
      <c r="J25" s="413"/>
      <c r="K25" s="413"/>
      <c r="L25" s="413"/>
      <c r="M25" s="413"/>
      <c r="N25" s="413"/>
      <c r="O25" s="413"/>
      <c r="P25" s="1"/>
      <c r="Q25" s="1"/>
      <c r="R25" s="1"/>
      <c r="S25" s="79"/>
      <c r="T25" s="8"/>
    </row>
    <row r="26" spans="1:20">
      <c r="A26" s="201"/>
      <c r="B26" s="1"/>
      <c r="C26" s="1"/>
      <c r="D26" s="1"/>
      <c r="E26" s="1"/>
      <c r="F26" s="1"/>
      <c r="G26" s="1"/>
      <c r="H26" s="1"/>
      <c r="I26" s="1"/>
      <c r="J26" s="2"/>
      <c r="K26" s="1"/>
      <c r="L26" s="1"/>
      <c r="M26" s="1"/>
      <c r="N26" s="1"/>
      <c r="O26" s="1"/>
      <c r="P26" s="1"/>
      <c r="Q26" s="1"/>
      <c r="R26" s="1"/>
      <c r="S26" s="80"/>
      <c r="T26" s="8"/>
    </row>
    <row r="27" spans="1:20">
      <c r="A27" s="26"/>
      <c r="B27" s="26"/>
      <c r="C27" s="26"/>
      <c r="D27" s="26"/>
      <c r="E27" s="26"/>
      <c r="F27" s="26"/>
      <c r="G27" s="26"/>
      <c r="H27" s="26"/>
      <c r="I27" s="26"/>
      <c r="J27" s="26"/>
      <c r="K27" s="1"/>
      <c r="L27" s="1"/>
      <c r="M27" s="1"/>
      <c r="N27" s="1"/>
      <c r="O27" s="1"/>
      <c r="P27" s="1"/>
      <c r="Q27" s="1"/>
      <c r="R27" s="1"/>
      <c r="S27" s="80"/>
      <c r="T27" s="8"/>
    </row>
    <row r="28" spans="1:20">
      <c r="A28" s="594"/>
      <c r="B28" s="585"/>
      <c r="C28" s="585"/>
      <c r="D28" s="585"/>
      <c r="E28" s="585"/>
      <c r="F28" s="585"/>
      <c r="G28" s="585"/>
      <c r="H28" s="585"/>
      <c r="I28" s="585"/>
      <c r="J28" s="585"/>
      <c r="K28" s="585"/>
      <c r="L28" s="585"/>
      <c r="M28" s="585"/>
      <c r="N28" s="585"/>
      <c r="O28" s="585"/>
      <c r="P28" s="585"/>
      <c r="Q28" s="585"/>
      <c r="R28" s="585"/>
      <c r="S28" s="16"/>
      <c r="T28" s="8"/>
    </row>
    <row r="29" spans="1:20">
      <c r="A29" s="379"/>
      <c r="B29" s="54"/>
      <c r="C29" s="54"/>
      <c r="D29" s="54"/>
      <c r="E29" s="54"/>
      <c r="F29" s="54"/>
      <c r="G29" s="54"/>
      <c r="H29" s="54"/>
      <c r="I29" s="54"/>
      <c r="J29" s="54"/>
      <c r="K29" s="54"/>
      <c r="L29" s="54"/>
      <c r="M29" s="54"/>
      <c r="N29" s="54"/>
      <c r="O29" s="54"/>
      <c r="P29" s="54"/>
      <c r="Q29" s="54"/>
      <c r="R29" s="54"/>
      <c r="S29" s="16"/>
      <c r="T29" s="8"/>
    </row>
    <row r="30" spans="1:20">
      <c r="A30" s="595"/>
      <c r="B30" s="593"/>
      <c r="C30" s="593"/>
      <c r="D30" s="593"/>
      <c r="E30" s="593"/>
      <c r="F30" s="593"/>
      <c r="G30" s="593"/>
      <c r="H30" s="593"/>
      <c r="I30" s="593"/>
      <c r="J30" s="593"/>
      <c r="K30" s="593"/>
      <c r="L30" s="593"/>
      <c r="M30" s="593"/>
      <c r="N30" s="593"/>
      <c r="O30" s="593"/>
      <c r="P30" s="593"/>
      <c r="Q30" s="593"/>
      <c r="R30" s="593"/>
      <c r="S30" s="16"/>
      <c r="T30" s="8"/>
    </row>
    <row r="31" spans="1:20">
      <c r="A31" s="592"/>
      <c r="B31" s="593"/>
      <c r="C31" s="593"/>
      <c r="D31" s="593"/>
      <c r="E31" s="593"/>
      <c r="F31" s="593"/>
      <c r="G31" s="593"/>
      <c r="H31" s="593"/>
      <c r="I31" s="593"/>
      <c r="J31" s="593"/>
      <c r="K31" s="593"/>
      <c r="L31" s="593"/>
      <c r="M31" s="593"/>
      <c r="N31" s="593"/>
      <c r="O31" s="593"/>
      <c r="P31" s="593"/>
      <c r="Q31" s="593"/>
      <c r="R31" s="593"/>
      <c r="S31" s="16"/>
      <c r="T31" s="8"/>
    </row>
    <row r="32" spans="1:20" ht="18" customHeight="1">
      <c r="A32" s="595"/>
      <c r="B32" s="592"/>
      <c r="C32" s="592"/>
      <c r="D32" s="592"/>
      <c r="E32" s="592"/>
      <c r="F32" s="592"/>
      <c r="G32" s="592"/>
      <c r="H32" s="592"/>
      <c r="I32" s="592"/>
      <c r="J32" s="592"/>
      <c r="K32" s="592"/>
      <c r="L32" s="592"/>
      <c r="M32" s="592"/>
      <c r="N32" s="592"/>
      <c r="O32" s="592"/>
      <c r="P32" s="592"/>
      <c r="Q32" s="592"/>
      <c r="R32" s="592"/>
      <c r="S32" s="16"/>
      <c r="T32" s="8"/>
    </row>
    <row r="33" spans="1:20" ht="18" customHeight="1">
      <c r="A33" s="51"/>
      <c r="B33" s="51"/>
      <c r="C33" s="51"/>
      <c r="D33" s="51"/>
      <c r="E33" s="51"/>
      <c r="F33" s="51"/>
      <c r="G33" s="51"/>
      <c r="H33" s="51"/>
      <c r="I33" s="51"/>
      <c r="J33" s="51"/>
      <c r="K33" s="51"/>
      <c r="L33" s="51"/>
      <c r="M33" s="51"/>
      <c r="N33" s="51"/>
      <c r="O33" s="51"/>
      <c r="P33" s="51"/>
      <c r="Q33" s="51"/>
      <c r="R33" s="51"/>
      <c r="S33" s="16"/>
      <c r="T33" s="8"/>
    </row>
    <row r="34" spans="1:20">
      <c r="A34" s="51"/>
      <c r="B34" s="51"/>
      <c r="C34" s="51"/>
      <c r="D34" s="51"/>
      <c r="E34" s="51"/>
      <c r="F34" s="51"/>
      <c r="G34" s="51"/>
      <c r="H34" s="51"/>
      <c r="I34" s="51"/>
      <c r="J34" s="51"/>
      <c r="K34" s="51"/>
      <c r="L34" s="51"/>
      <c r="M34" s="51"/>
      <c r="N34" s="51"/>
      <c r="O34" s="51"/>
      <c r="P34" s="51"/>
      <c r="Q34" s="51"/>
      <c r="R34" s="51"/>
      <c r="S34" s="16"/>
      <c r="T34" s="8"/>
    </row>
    <row r="35" spans="1:20" s="8" customFormat="1">
      <c r="A35" s="592"/>
      <c r="B35" s="592"/>
      <c r="C35" s="592"/>
      <c r="D35" s="592"/>
      <c r="E35" s="592"/>
      <c r="F35" s="592"/>
      <c r="G35" s="592"/>
      <c r="H35" s="592"/>
      <c r="I35" s="592"/>
      <c r="J35" s="592"/>
      <c r="K35" s="592"/>
      <c r="L35" s="592"/>
      <c r="M35" s="592"/>
      <c r="N35" s="592"/>
      <c r="O35" s="592"/>
      <c r="P35" s="592"/>
      <c r="Q35" s="592"/>
      <c r="R35" s="592"/>
      <c r="S35" s="16"/>
    </row>
    <row r="36" spans="1:20" s="8" customFormat="1" ht="7.5" customHeight="1">
      <c r="A36" s="380"/>
      <c r="B36" s="380"/>
      <c r="C36" s="380"/>
      <c r="D36" s="380"/>
      <c r="E36" s="380"/>
      <c r="F36" s="380"/>
      <c r="G36" s="380"/>
      <c r="H36" s="380"/>
      <c r="I36" s="380"/>
      <c r="J36" s="380"/>
      <c r="K36" s="380"/>
      <c r="L36" s="380"/>
      <c r="M36" s="380"/>
      <c r="N36" s="389"/>
      <c r="O36" s="389"/>
      <c r="P36" s="380"/>
      <c r="Q36" s="380"/>
      <c r="R36" s="380"/>
      <c r="S36" s="16"/>
    </row>
    <row r="37" spans="1:20" s="8" customFormat="1">
      <c r="A37" s="381"/>
      <c r="B37" s="380"/>
      <c r="C37" s="380"/>
      <c r="D37" s="380"/>
      <c r="E37" s="380"/>
      <c r="F37" s="380"/>
      <c r="G37" s="380"/>
      <c r="H37" s="380"/>
      <c r="I37" s="380"/>
      <c r="J37" s="380"/>
      <c r="K37" s="380"/>
      <c r="L37" s="380"/>
      <c r="M37" s="380"/>
      <c r="N37" s="389"/>
      <c r="O37" s="389"/>
      <c r="P37" s="380"/>
      <c r="Q37" s="380"/>
      <c r="R37" s="380"/>
      <c r="S37" s="16"/>
    </row>
    <row r="38" spans="1:20" s="8" customFormat="1" ht="11.25" customHeight="1">
      <c r="A38" s="51"/>
      <c r="B38" s="51"/>
      <c r="C38" s="51"/>
      <c r="D38" s="51"/>
      <c r="E38" s="51"/>
      <c r="F38" s="51"/>
      <c r="G38" s="51"/>
      <c r="H38" s="51"/>
      <c r="I38" s="51"/>
      <c r="J38" s="51"/>
      <c r="K38" s="51"/>
      <c r="L38" s="51"/>
      <c r="M38" s="51"/>
      <c r="N38" s="51"/>
      <c r="O38" s="51"/>
      <c r="P38" s="51"/>
      <c r="Q38" s="51"/>
      <c r="R38" s="51"/>
      <c r="S38" s="16"/>
    </row>
    <row r="39" spans="1:20" s="8" customFormat="1" ht="15" customHeight="1">
      <c r="A39" s="592"/>
      <c r="B39" s="593"/>
      <c r="C39" s="593"/>
      <c r="D39" s="593"/>
      <c r="E39" s="593"/>
      <c r="F39" s="593"/>
      <c r="G39" s="593"/>
      <c r="H39" s="593"/>
      <c r="I39" s="593"/>
      <c r="J39" s="593"/>
      <c r="K39" s="593"/>
      <c r="L39" s="593"/>
      <c r="M39" s="593"/>
      <c r="N39" s="593"/>
      <c r="O39" s="593"/>
      <c r="P39" s="593"/>
      <c r="Q39" s="593"/>
      <c r="R39" s="593"/>
      <c r="S39" s="16"/>
    </row>
    <row r="40" spans="1:20">
      <c r="A40" s="373"/>
      <c r="B40" s="373"/>
      <c r="C40" s="373"/>
      <c r="D40" s="373"/>
      <c r="E40" s="373"/>
      <c r="F40" s="373"/>
      <c r="G40" s="373"/>
      <c r="H40" s="373"/>
      <c r="I40" s="373"/>
      <c r="J40" s="373"/>
      <c r="K40" s="373"/>
      <c r="L40" s="373"/>
      <c r="M40" s="373"/>
      <c r="N40" s="373"/>
      <c r="O40" s="373"/>
      <c r="P40" s="373"/>
      <c r="Q40" s="373"/>
      <c r="R40" s="382"/>
      <c r="S40" s="16"/>
      <c r="T40" s="8"/>
    </row>
    <row r="41" spans="1:20" ht="18" customHeight="1">
      <c r="A41" s="584"/>
      <c r="B41" s="585"/>
      <c r="C41" s="585"/>
      <c r="D41" s="585"/>
      <c r="E41" s="585"/>
      <c r="F41" s="585"/>
      <c r="G41" s="585"/>
      <c r="H41" s="585"/>
      <c r="I41" s="585"/>
      <c r="J41" s="585"/>
      <c r="K41" s="585"/>
      <c r="L41" s="585"/>
      <c r="M41" s="585"/>
      <c r="N41" s="585"/>
      <c r="O41" s="585"/>
      <c r="P41" s="585"/>
      <c r="Q41" s="585"/>
      <c r="R41" s="585"/>
      <c r="S41" s="585"/>
      <c r="T41" s="8"/>
    </row>
    <row r="42" spans="1:20">
      <c r="A42" s="373"/>
      <c r="B42" s="373"/>
      <c r="C42" s="373"/>
      <c r="D42" s="373"/>
      <c r="E42" s="373"/>
      <c r="F42" s="373"/>
      <c r="G42" s="373"/>
      <c r="H42" s="373"/>
      <c r="I42" s="373"/>
      <c r="J42" s="373"/>
      <c r="K42" s="373"/>
      <c r="L42" s="373"/>
      <c r="M42" s="373"/>
      <c r="N42" s="16"/>
      <c r="O42" s="16"/>
      <c r="P42" s="373"/>
      <c r="Q42" s="373"/>
      <c r="R42" s="373"/>
      <c r="S42" s="382"/>
      <c r="T42" s="80"/>
    </row>
    <row r="43" spans="1:20" ht="18">
      <c r="A43" s="107"/>
      <c r="B43" s="16"/>
      <c r="C43" s="16"/>
      <c r="D43" s="16"/>
      <c r="E43" s="16"/>
      <c r="F43" s="16"/>
      <c r="G43" s="16"/>
      <c r="H43" s="16"/>
      <c r="I43" s="16"/>
      <c r="J43" s="16"/>
      <c r="K43" s="16"/>
      <c r="L43" s="16"/>
      <c r="M43" s="16"/>
      <c r="P43" s="16"/>
      <c r="Q43" s="16"/>
      <c r="R43" s="16"/>
      <c r="S43" s="16"/>
      <c r="T43" s="80"/>
    </row>
  </sheetData>
  <mergeCells count="24">
    <mergeCell ref="A6:R6"/>
    <mergeCell ref="A7:R7"/>
    <mergeCell ref="A8:R8"/>
    <mergeCell ref="A9:A11"/>
    <mergeCell ref="B9:D10"/>
    <mergeCell ref="E9:G10"/>
    <mergeCell ref="A1:R1"/>
    <mergeCell ref="A2:R2"/>
    <mergeCell ref="A3:R3"/>
    <mergeCell ref="A4:R4"/>
    <mergeCell ref="A5:R5"/>
    <mergeCell ref="A41:S41"/>
    <mergeCell ref="A39:R39"/>
    <mergeCell ref="A28:R28"/>
    <mergeCell ref="A30:R30"/>
    <mergeCell ref="A31:R31"/>
    <mergeCell ref="A32:R32"/>
    <mergeCell ref="A35:R35"/>
    <mergeCell ref="A23:R23"/>
    <mergeCell ref="H9:J10"/>
    <mergeCell ref="K9:M10"/>
    <mergeCell ref="P9:R10"/>
    <mergeCell ref="N9:N10"/>
    <mergeCell ref="O9:O10"/>
  </mergeCells>
  <phoneticPr fontId="36" type="noConversion"/>
  <pageMargins left="0.75" right="0.75" top="1" bottom="1" header="0.5" footer="0.5"/>
  <pageSetup scale="53" orientation="landscape" r:id="rId1"/>
  <headerFooter alignWithMargins="0">
    <oddFooter>&amp;C&amp;"Times New Roman,Regular"Exhibit G:  Crosswalk of 2011 Availability</oddFooter>
  </headerFooter>
</worksheet>
</file>

<file path=xl/worksheets/sheet7.xml><?xml version="1.0" encoding="utf-8"?>
<worksheet xmlns="http://schemas.openxmlformats.org/spreadsheetml/2006/main" xmlns:r="http://schemas.openxmlformats.org/officeDocument/2006/relationships">
  <sheetPr codeName="Sheet13">
    <pageSetUpPr fitToPage="1"/>
  </sheetPr>
  <dimension ref="A1:AF32"/>
  <sheetViews>
    <sheetView showGridLines="0" showOutlineSymbols="0" view="pageBreakPreview" topLeftCell="A3" zoomScale="75" zoomScaleNormal="75" workbookViewId="0">
      <selection activeCell="S41" sqref="S41"/>
    </sheetView>
  </sheetViews>
  <sheetFormatPr defaultColWidth="9.6640625" defaultRowHeight="15.75"/>
  <cols>
    <col min="1" max="1" width="4.44140625" style="16" customWidth="1"/>
    <col min="2" max="2" width="45.6640625" style="16" customWidth="1"/>
    <col min="3" max="3" width="6.5546875" style="16" customWidth="1"/>
    <col min="4" max="4" width="5.6640625" style="16" customWidth="1"/>
    <col min="5" max="5" width="10.44140625" style="16" bestFit="1" customWidth="1"/>
    <col min="6" max="7" width="5.6640625" style="16" customWidth="1"/>
    <col min="8" max="8" width="11.77734375" style="16" customWidth="1"/>
    <col min="9" max="10" width="5.6640625" style="16" customWidth="1"/>
    <col min="11" max="11" width="10.44140625" style="16" bestFit="1" customWidth="1"/>
    <col min="12" max="13" width="5.6640625" style="16" customWidth="1"/>
    <col min="14" max="14" width="7.6640625" style="16" customWidth="1"/>
    <col min="15" max="15" width="1.21875" style="78" customWidth="1"/>
    <col min="16" max="16" width="27.5546875" style="16" customWidth="1"/>
    <col min="17" max="20" width="7.6640625" style="16" customWidth="1"/>
    <col min="21" max="21" width="3.6640625" style="16" customWidth="1"/>
    <col min="22" max="24" width="7.6640625" style="16" customWidth="1"/>
    <col min="25" max="25" width="3.6640625" style="16" customWidth="1"/>
    <col min="26" max="28" width="7.6640625" style="16" customWidth="1"/>
    <col min="29" max="29" width="3.6640625" style="16" customWidth="1"/>
    <col min="30" max="32" width="7.6640625" style="16" customWidth="1"/>
    <col min="33" max="16384" width="9.6640625" style="16"/>
  </cols>
  <sheetData>
    <row r="1" spans="1:21" ht="20.25">
      <c r="A1" s="522" t="s">
        <v>296</v>
      </c>
      <c r="B1" s="618"/>
      <c r="C1" s="618"/>
      <c r="D1" s="618"/>
      <c r="E1" s="618"/>
      <c r="F1" s="618"/>
      <c r="G1" s="618"/>
      <c r="H1" s="618"/>
      <c r="I1" s="618"/>
      <c r="J1" s="618"/>
      <c r="K1" s="618"/>
      <c r="L1" s="618"/>
      <c r="M1" s="618"/>
      <c r="N1" s="618"/>
      <c r="O1" s="77" t="s">
        <v>1</v>
      </c>
      <c r="P1" s="1"/>
      <c r="Q1" s="1"/>
      <c r="R1" s="1"/>
      <c r="S1" s="1"/>
      <c r="T1" s="1"/>
      <c r="U1" s="1"/>
    </row>
    <row r="2" spans="1:21" ht="13.9" customHeight="1">
      <c r="A2" s="15"/>
      <c r="B2" s="7"/>
      <c r="C2" s="7"/>
      <c r="D2" s="7"/>
      <c r="E2" s="7"/>
      <c r="F2" s="7"/>
      <c r="G2" s="7"/>
      <c r="H2" s="7"/>
      <c r="I2" s="7"/>
      <c r="J2" s="7"/>
      <c r="K2" s="7"/>
      <c r="L2" s="7"/>
      <c r="M2" s="7"/>
      <c r="N2" s="7"/>
      <c r="O2" s="77" t="s">
        <v>1</v>
      </c>
      <c r="P2" s="1"/>
      <c r="Q2" s="1"/>
      <c r="R2" s="1"/>
      <c r="S2" s="1"/>
      <c r="T2" s="1"/>
      <c r="U2" s="1"/>
    </row>
    <row r="3" spans="1:21" ht="18.75">
      <c r="A3" s="619" t="s">
        <v>56</v>
      </c>
      <c r="B3" s="620"/>
      <c r="C3" s="620"/>
      <c r="D3" s="620"/>
      <c r="E3" s="620"/>
      <c r="F3" s="620"/>
      <c r="G3" s="620"/>
      <c r="H3" s="620"/>
      <c r="I3" s="620"/>
      <c r="J3" s="620"/>
      <c r="K3" s="620"/>
      <c r="L3" s="620"/>
      <c r="M3" s="620"/>
      <c r="N3" s="620"/>
      <c r="O3" s="77" t="s">
        <v>1</v>
      </c>
      <c r="P3" s="1"/>
      <c r="Q3" s="1"/>
      <c r="R3" s="1"/>
      <c r="S3" s="1"/>
      <c r="T3" s="1"/>
      <c r="U3" s="1"/>
    </row>
    <row r="4" spans="1:21" ht="16.5">
      <c r="A4" s="621" t="str">
        <f>+'B. Summary of Requirements '!A5</f>
        <v xml:space="preserve">Community Oriented Policing Services </v>
      </c>
      <c r="B4" s="622"/>
      <c r="C4" s="622"/>
      <c r="D4" s="622"/>
      <c r="E4" s="622"/>
      <c r="F4" s="622"/>
      <c r="G4" s="622"/>
      <c r="H4" s="622"/>
      <c r="I4" s="622"/>
      <c r="J4" s="622"/>
      <c r="K4" s="622"/>
      <c r="L4" s="622"/>
      <c r="M4" s="622"/>
      <c r="N4" s="622"/>
      <c r="O4" s="77" t="s">
        <v>1</v>
      </c>
      <c r="P4" s="1"/>
      <c r="Q4" s="1"/>
      <c r="R4" s="1"/>
      <c r="S4" s="1"/>
      <c r="T4" s="1"/>
      <c r="U4" s="1"/>
    </row>
    <row r="5" spans="1:21" ht="16.5">
      <c r="A5" s="621" t="str">
        <f>+'B. Summary of Requirements '!A6</f>
        <v>GRANT PROGRAMS</v>
      </c>
      <c r="B5" s="620"/>
      <c r="C5" s="620"/>
      <c r="D5" s="620"/>
      <c r="E5" s="620"/>
      <c r="F5" s="620"/>
      <c r="G5" s="620"/>
      <c r="H5" s="620"/>
      <c r="I5" s="620"/>
      <c r="J5" s="620"/>
      <c r="K5" s="620"/>
      <c r="L5" s="620"/>
      <c r="M5" s="620"/>
      <c r="N5" s="620"/>
      <c r="O5" s="77" t="s">
        <v>1</v>
      </c>
      <c r="P5" s="1"/>
      <c r="Q5" s="1"/>
      <c r="R5" s="1"/>
      <c r="S5" s="1"/>
      <c r="T5" s="1"/>
      <c r="U5" s="1"/>
    </row>
    <row r="6" spans="1:21">
      <c r="A6" s="623" t="s">
        <v>181</v>
      </c>
      <c r="B6" s="622"/>
      <c r="C6" s="622"/>
      <c r="D6" s="622"/>
      <c r="E6" s="622"/>
      <c r="F6" s="622"/>
      <c r="G6" s="622"/>
      <c r="H6" s="622"/>
      <c r="I6" s="622"/>
      <c r="J6" s="622"/>
      <c r="K6" s="622"/>
      <c r="L6" s="622"/>
      <c r="M6" s="622"/>
      <c r="N6" s="622"/>
      <c r="O6" s="77" t="s">
        <v>1</v>
      </c>
      <c r="P6" s="1"/>
      <c r="Q6" s="1"/>
      <c r="R6" s="1"/>
      <c r="S6" s="1"/>
      <c r="T6" s="1"/>
      <c r="U6" s="1"/>
    </row>
    <row r="7" spans="1:21">
      <c r="A7" s="7"/>
      <c r="B7" s="7"/>
      <c r="C7" s="7"/>
      <c r="D7" s="7"/>
      <c r="E7" s="7"/>
      <c r="F7" s="220"/>
      <c r="G7" s="220"/>
      <c r="H7" s="220"/>
      <c r="I7" s="7"/>
      <c r="J7" s="7"/>
      <c r="K7" s="7"/>
      <c r="L7" s="7"/>
      <c r="M7" s="7"/>
      <c r="N7" s="7"/>
      <c r="O7" s="77" t="s">
        <v>1</v>
      </c>
      <c r="P7" s="1"/>
      <c r="Q7" s="1"/>
      <c r="R7" s="1"/>
      <c r="S7" s="1"/>
      <c r="T7" s="1"/>
      <c r="U7" s="1"/>
    </row>
    <row r="8" spans="1:21">
      <c r="A8" s="461" t="s">
        <v>196</v>
      </c>
      <c r="B8" s="624"/>
      <c r="C8" s="627" t="s">
        <v>249</v>
      </c>
      <c r="D8" s="628"/>
      <c r="E8" s="629"/>
      <c r="F8" s="627" t="s">
        <v>250</v>
      </c>
      <c r="G8" s="628"/>
      <c r="H8" s="629"/>
      <c r="I8" s="627" t="s">
        <v>28</v>
      </c>
      <c r="J8" s="628"/>
      <c r="K8" s="629"/>
      <c r="L8" s="627" t="s">
        <v>29</v>
      </c>
      <c r="M8" s="628"/>
      <c r="N8" s="629"/>
      <c r="O8" s="77" t="s">
        <v>1</v>
      </c>
      <c r="P8" s="1"/>
      <c r="Q8" s="1"/>
      <c r="R8" s="1"/>
      <c r="S8" s="1"/>
      <c r="T8" s="1"/>
      <c r="U8" s="1"/>
    </row>
    <row r="9" spans="1:21" ht="16.5" thickBot="1">
      <c r="A9" s="625"/>
      <c r="B9" s="626"/>
      <c r="C9" s="204" t="s">
        <v>200</v>
      </c>
      <c r="D9" s="205" t="s">
        <v>33</v>
      </c>
      <c r="E9" s="206" t="s">
        <v>202</v>
      </c>
      <c r="F9" s="204" t="s">
        <v>200</v>
      </c>
      <c r="G9" s="205" t="s">
        <v>33</v>
      </c>
      <c r="H9" s="205" t="s">
        <v>202</v>
      </c>
      <c r="I9" s="204" t="s">
        <v>200</v>
      </c>
      <c r="J9" s="205" t="s">
        <v>33</v>
      </c>
      <c r="K9" s="205" t="s">
        <v>202</v>
      </c>
      <c r="L9" s="204" t="s">
        <v>200</v>
      </c>
      <c r="M9" s="205" t="s">
        <v>33</v>
      </c>
      <c r="N9" s="206" t="s">
        <v>202</v>
      </c>
      <c r="O9" s="77" t="s">
        <v>1</v>
      </c>
      <c r="P9" s="1"/>
      <c r="Q9" s="1"/>
      <c r="R9" s="1"/>
      <c r="S9" s="1"/>
      <c r="T9" s="1"/>
      <c r="U9" s="1"/>
    </row>
    <row r="10" spans="1:21">
      <c r="A10" s="635" t="s">
        <v>271</v>
      </c>
      <c r="B10" s="636"/>
      <c r="C10" s="404">
        <v>0</v>
      </c>
      <c r="D10" s="405">
        <v>0</v>
      </c>
      <c r="E10" s="403">
        <v>2560</v>
      </c>
      <c r="F10" s="153">
        <v>0</v>
      </c>
      <c r="G10" s="116">
        <v>0</v>
      </c>
      <c r="H10" s="116">
        <v>0</v>
      </c>
      <c r="I10" s="153">
        <v>0</v>
      </c>
      <c r="J10" s="116"/>
      <c r="K10" s="116">
        <v>0</v>
      </c>
      <c r="L10" s="153">
        <f>I10-C10</f>
        <v>0</v>
      </c>
      <c r="M10" s="116">
        <f>J10-D10</f>
        <v>0</v>
      </c>
      <c r="N10" s="86">
        <f>K10-E10</f>
        <v>-2560</v>
      </c>
      <c r="O10" s="77" t="s">
        <v>1</v>
      </c>
      <c r="P10" s="1"/>
      <c r="Q10" s="1"/>
      <c r="R10" s="1"/>
      <c r="S10" s="1"/>
      <c r="T10" s="1"/>
      <c r="U10" s="1"/>
    </row>
    <row r="11" spans="1:21">
      <c r="A11" s="631" t="s">
        <v>272</v>
      </c>
      <c r="B11" s="632"/>
      <c r="C11" s="404">
        <v>0</v>
      </c>
      <c r="D11" s="405">
        <v>0</v>
      </c>
      <c r="E11" s="403">
        <v>350</v>
      </c>
      <c r="F11" s="153">
        <v>0</v>
      </c>
      <c r="G11" s="116">
        <v>0</v>
      </c>
      <c r="H11" s="116">
        <v>0</v>
      </c>
      <c r="I11" s="153">
        <v>0</v>
      </c>
      <c r="J11" s="116"/>
      <c r="K11" s="116">
        <v>0</v>
      </c>
      <c r="L11" s="153">
        <f t="shared" ref="L11:L12" si="0">I11-C11</f>
        <v>0</v>
      </c>
      <c r="M11" s="116">
        <f t="shared" ref="M11:M12" si="1">J11-D11</f>
        <v>0</v>
      </c>
      <c r="N11" s="86">
        <f t="shared" ref="N11:N12" si="2">K11-E11</f>
        <v>-350</v>
      </c>
      <c r="O11" s="77" t="s">
        <v>1</v>
      </c>
      <c r="P11" s="1"/>
      <c r="Q11" s="1"/>
      <c r="R11" s="1"/>
      <c r="S11" s="1"/>
      <c r="T11" s="1"/>
      <c r="U11" s="1"/>
    </row>
    <row r="12" spans="1:21">
      <c r="A12" s="631" t="s">
        <v>273</v>
      </c>
      <c r="B12" s="632"/>
      <c r="C12" s="404">
        <v>0</v>
      </c>
      <c r="D12" s="405">
        <v>0</v>
      </c>
      <c r="E12" s="406">
        <v>30</v>
      </c>
      <c r="F12" s="153">
        <v>0</v>
      </c>
      <c r="G12" s="116">
        <v>0</v>
      </c>
      <c r="H12" s="116">
        <v>0</v>
      </c>
      <c r="I12" s="153">
        <v>0</v>
      </c>
      <c r="J12" s="116"/>
      <c r="K12" s="116">
        <v>0</v>
      </c>
      <c r="L12" s="153">
        <f t="shared" si="0"/>
        <v>0</v>
      </c>
      <c r="M12" s="116">
        <f t="shared" si="1"/>
        <v>0</v>
      </c>
      <c r="N12" s="86">
        <f t="shared" si="2"/>
        <v>-30</v>
      </c>
      <c r="O12" s="77" t="s">
        <v>1</v>
      </c>
      <c r="P12" s="1"/>
      <c r="Q12" s="1"/>
      <c r="R12" s="1"/>
      <c r="S12" s="1"/>
      <c r="T12" s="1"/>
      <c r="U12" s="1"/>
    </row>
    <row r="13" spans="1:21">
      <c r="A13" s="630"/>
      <c r="B13" s="456"/>
      <c r="C13" s="283"/>
      <c r="D13" s="284"/>
      <c r="E13" s="285"/>
      <c r="F13" s="283"/>
      <c r="G13" s="286"/>
      <c r="H13" s="286"/>
      <c r="I13" s="283"/>
      <c r="J13" s="286"/>
      <c r="K13" s="286"/>
      <c r="L13" s="283"/>
      <c r="M13" s="286"/>
      <c r="N13" s="285"/>
      <c r="O13" s="77" t="s">
        <v>1</v>
      </c>
      <c r="P13" s="1"/>
      <c r="Q13" s="1"/>
      <c r="R13" s="1"/>
      <c r="S13" s="1"/>
      <c r="T13" s="1"/>
      <c r="U13" s="1"/>
    </row>
    <row r="14" spans="1:21">
      <c r="A14" s="633" t="s">
        <v>197</v>
      </c>
      <c r="B14" s="634"/>
      <c r="C14" s="207">
        <f t="shared" ref="C14:N14" si="3">SUM(C10:C13)</f>
        <v>0</v>
      </c>
      <c r="D14" s="208">
        <f t="shared" si="3"/>
        <v>0</v>
      </c>
      <c r="E14" s="210">
        <f t="shared" si="3"/>
        <v>2940</v>
      </c>
      <c r="F14" s="207">
        <f t="shared" si="3"/>
        <v>0</v>
      </c>
      <c r="G14" s="208">
        <f t="shared" si="3"/>
        <v>0</v>
      </c>
      <c r="H14" s="209">
        <f t="shared" si="3"/>
        <v>0</v>
      </c>
      <c r="I14" s="207">
        <f t="shared" si="3"/>
        <v>0</v>
      </c>
      <c r="J14" s="208">
        <f t="shared" si="3"/>
        <v>0</v>
      </c>
      <c r="K14" s="209">
        <f t="shared" si="3"/>
        <v>0</v>
      </c>
      <c r="L14" s="207">
        <f t="shared" si="3"/>
        <v>0</v>
      </c>
      <c r="M14" s="208">
        <f t="shared" si="3"/>
        <v>0</v>
      </c>
      <c r="N14" s="210">
        <f t="shared" si="3"/>
        <v>-2940</v>
      </c>
      <c r="O14" s="77" t="s">
        <v>15</v>
      </c>
      <c r="P14" s="1"/>
      <c r="Q14" s="1"/>
      <c r="R14" s="1"/>
      <c r="S14" s="1"/>
      <c r="T14" s="1"/>
      <c r="U14" s="1"/>
    </row>
    <row r="15" spans="1:21">
      <c r="A15" s="221"/>
      <c r="B15" s="221"/>
      <c r="C15" s="222"/>
      <c r="D15" s="222"/>
      <c r="E15" s="223"/>
      <c r="F15" s="222"/>
      <c r="G15" s="222"/>
      <c r="H15" s="223"/>
      <c r="I15" s="222"/>
      <c r="J15" s="222"/>
      <c r="K15" s="223"/>
      <c r="L15" s="222"/>
      <c r="M15" s="222"/>
      <c r="N15" s="223"/>
      <c r="O15" s="77"/>
      <c r="P15" s="1"/>
      <c r="Q15" s="1"/>
      <c r="R15" s="1"/>
      <c r="S15" s="1"/>
      <c r="T15" s="1"/>
      <c r="U15" s="1"/>
    </row>
    <row r="16" spans="1:21">
      <c r="A16" s="221"/>
      <c r="B16" s="221"/>
      <c r="C16" s="222"/>
      <c r="D16" s="222"/>
      <c r="E16" s="223"/>
      <c r="F16" s="222"/>
      <c r="G16" s="222"/>
      <c r="H16" s="223"/>
      <c r="I16" s="222"/>
      <c r="J16" s="222"/>
      <c r="K16" s="223"/>
      <c r="L16" s="222"/>
      <c r="M16" s="222"/>
      <c r="N16" s="223"/>
      <c r="O16" s="77"/>
      <c r="P16" s="1"/>
      <c r="Q16" s="1"/>
      <c r="R16" s="1"/>
      <c r="S16" s="1"/>
      <c r="T16" s="1"/>
      <c r="U16" s="1"/>
    </row>
    <row r="17" spans="1:32">
      <c r="A17" s="637"/>
      <c r="B17" s="638"/>
      <c r="C17" s="638"/>
      <c r="D17" s="638"/>
      <c r="E17" s="638"/>
      <c r="F17" s="638"/>
      <c r="G17" s="638"/>
      <c r="H17" s="638"/>
      <c r="I17" s="638"/>
      <c r="J17" s="638"/>
      <c r="K17" s="638"/>
      <c r="L17" s="638"/>
      <c r="M17" s="638"/>
      <c r="N17" s="638"/>
      <c r="O17" s="77"/>
      <c r="P17" s="17"/>
      <c r="Q17" s="17"/>
      <c r="R17" s="17"/>
      <c r="S17" s="17"/>
      <c r="T17" s="17"/>
      <c r="U17" s="17"/>
      <c r="V17" s="17"/>
      <c r="W17" s="17"/>
      <c r="X17" s="17"/>
      <c r="Y17" s="17"/>
      <c r="Z17" s="17"/>
      <c r="AA17" s="17"/>
      <c r="AB17" s="17"/>
      <c r="AC17" s="17"/>
      <c r="AD17" s="17"/>
      <c r="AE17" s="17"/>
      <c r="AF17" s="17"/>
    </row>
    <row r="18" spans="1:32">
      <c r="A18" s="1"/>
      <c r="B18" s="1"/>
      <c r="C18" s="2"/>
      <c r="D18" s="2"/>
      <c r="E18" s="2"/>
      <c r="F18" s="2"/>
      <c r="G18" s="2"/>
      <c r="H18" s="2"/>
      <c r="I18" s="2"/>
      <c r="J18" s="2"/>
      <c r="K18" s="2"/>
      <c r="L18" s="2"/>
      <c r="M18" s="2"/>
      <c r="N18" s="2"/>
      <c r="P18" s="17"/>
      <c r="Q18" s="17"/>
      <c r="R18" s="17"/>
      <c r="S18" s="17"/>
      <c r="T18" s="17"/>
      <c r="U18" s="17"/>
      <c r="V18" s="17"/>
      <c r="W18" s="17"/>
      <c r="X18" s="17"/>
      <c r="Y18" s="17"/>
      <c r="Z18" s="17"/>
      <c r="AA18" s="17"/>
      <c r="AB18" s="17"/>
      <c r="AC18" s="17"/>
      <c r="AD18" s="17"/>
      <c r="AE18" s="17"/>
      <c r="AF18" s="17"/>
    </row>
    <row r="19" spans="1:32">
      <c r="A19" s="24"/>
      <c r="B19" s="24"/>
      <c r="C19" s="72"/>
      <c r="D19" s="72"/>
      <c r="E19" s="72"/>
      <c r="F19" s="72"/>
      <c r="G19" s="72"/>
      <c r="H19" s="72"/>
      <c r="I19" s="72"/>
      <c r="J19" s="72"/>
      <c r="K19" s="72"/>
      <c r="L19" s="72"/>
      <c r="M19" s="72"/>
      <c r="N19" s="72"/>
      <c r="P19" s="17"/>
      <c r="Q19" s="17"/>
      <c r="R19" s="17"/>
      <c r="S19" s="17"/>
      <c r="T19" s="17"/>
      <c r="U19" s="17"/>
      <c r="V19" s="17"/>
      <c r="W19" s="17"/>
      <c r="X19" s="17"/>
      <c r="Y19" s="17"/>
      <c r="Z19" s="17"/>
      <c r="AA19" s="17"/>
      <c r="AB19" s="17"/>
      <c r="AC19" s="17"/>
      <c r="AD19" s="17"/>
      <c r="AE19" s="17"/>
      <c r="AF19" s="17"/>
    </row>
    <row r="20" spans="1:32">
      <c r="A20" s="26"/>
      <c r="B20" s="26"/>
      <c r="C20" s="26"/>
      <c r="D20" s="26"/>
      <c r="E20" s="26"/>
      <c r="F20" s="26"/>
      <c r="G20" s="26"/>
      <c r="H20" s="26"/>
      <c r="I20" s="26"/>
      <c r="J20" s="26"/>
      <c r="K20" s="26"/>
      <c r="L20" s="26"/>
      <c r="M20" s="26"/>
      <c r="N20" s="26"/>
      <c r="P20" s="17"/>
      <c r="Q20" s="17"/>
      <c r="R20" s="17"/>
      <c r="S20" s="17"/>
      <c r="T20" s="17"/>
      <c r="U20" s="17"/>
      <c r="V20" s="17"/>
      <c r="W20" s="17"/>
      <c r="X20" s="17"/>
      <c r="Y20" s="17"/>
      <c r="Z20" s="17"/>
      <c r="AA20" s="17"/>
      <c r="AB20" s="17"/>
      <c r="AC20" s="17"/>
      <c r="AD20" s="17"/>
      <c r="AE20" s="17"/>
      <c r="AF20" s="17"/>
    </row>
    <row r="21" spans="1:32" ht="18">
      <c r="A21" s="52"/>
      <c r="B21" s="60"/>
      <c r="C21" s="60"/>
      <c r="D21" s="60"/>
      <c r="E21" s="60"/>
      <c r="F21" s="60"/>
      <c r="G21" s="60"/>
      <c r="H21" s="60"/>
      <c r="I21" s="60"/>
      <c r="J21" s="60"/>
      <c r="K21" s="60"/>
      <c r="L21" s="60"/>
      <c r="M21" s="60"/>
      <c r="N21" s="60"/>
      <c r="P21" s="18"/>
      <c r="Q21" s="19"/>
      <c r="R21" s="19"/>
      <c r="S21" s="19"/>
      <c r="T21" s="19"/>
      <c r="U21" s="19"/>
      <c r="V21" s="19"/>
      <c r="W21" s="19"/>
      <c r="X21" s="19"/>
      <c r="Y21" s="19"/>
      <c r="Z21" s="19"/>
      <c r="AA21" s="19"/>
      <c r="AB21" s="19"/>
      <c r="AC21" s="19"/>
      <c r="AD21" s="19"/>
      <c r="AE21" s="19"/>
      <c r="AF21" s="19"/>
    </row>
    <row r="22" spans="1:32" ht="18">
      <c r="A22" s="52"/>
      <c r="B22" s="60"/>
      <c r="C22" s="60"/>
      <c r="D22" s="60"/>
      <c r="E22" s="60"/>
      <c r="F22" s="60"/>
      <c r="G22" s="60"/>
      <c r="H22" s="60"/>
      <c r="I22" s="60"/>
      <c r="J22" s="60"/>
      <c r="K22" s="60"/>
      <c r="L22" s="60"/>
      <c r="M22" s="60"/>
      <c r="N22" s="60"/>
      <c r="P22" s="18"/>
      <c r="Q22" s="19"/>
      <c r="R22" s="19"/>
      <c r="S22" s="19"/>
      <c r="T22" s="19"/>
      <c r="U22" s="19"/>
      <c r="V22" s="19"/>
      <c r="W22" s="19"/>
      <c r="X22" s="19"/>
      <c r="Y22" s="19"/>
      <c r="Z22" s="19"/>
      <c r="AA22" s="19"/>
      <c r="AB22" s="19"/>
      <c r="AC22" s="19"/>
      <c r="AD22" s="19"/>
      <c r="AE22" s="19"/>
      <c r="AF22" s="19"/>
    </row>
    <row r="23" spans="1:32" ht="42.75" customHeight="1">
      <c r="A23" s="640"/>
      <c r="B23" s="640"/>
      <c r="C23" s="640"/>
      <c r="D23" s="640"/>
      <c r="E23" s="640"/>
      <c r="F23" s="640"/>
      <c r="G23" s="640"/>
      <c r="H23" s="640"/>
      <c r="I23" s="640"/>
      <c r="J23" s="640"/>
      <c r="K23" s="640"/>
      <c r="L23" s="640"/>
      <c r="M23" s="640"/>
      <c r="N23" s="641"/>
      <c r="P23" s="18"/>
      <c r="Q23" s="19"/>
      <c r="R23" s="19"/>
      <c r="S23" s="19"/>
      <c r="T23" s="19"/>
      <c r="U23" s="19"/>
      <c r="V23" s="19"/>
      <c r="W23" s="19"/>
      <c r="X23" s="19"/>
      <c r="Y23" s="19"/>
      <c r="Z23" s="19"/>
      <c r="AA23" s="19"/>
      <c r="AB23" s="19"/>
      <c r="AC23" s="19"/>
      <c r="AD23" s="19"/>
      <c r="AE23" s="19"/>
      <c r="AF23" s="19"/>
    </row>
    <row r="24" spans="1:32">
      <c r="A24" s="51"/>
      <c r="B24" s="51"/>
      <c r="C24" s="51"/>
      <c r="D24" s="51"/>
      <c r="E24" s="51"/>
      <c r="F24" s="51"/>
      <c r="G24" s="51"/>
      <c r="H24" s="51"/>
      <c r="I24" s="51"/>
      <c r="J24" s="51"/>
      <c r="K24" s="51"/>
      <c r="L24" s="51"/>
      <c r="M24" s="51"/>
      <c r="N24" s="51"/>
      <c r="P24" s="17"/>
      <c r="Q24" s="17"/>
      <c r="R24" s="17"/>
      <c r="S24" s="17"/>
      <c r="T24" s="17"/>
      <c r="U24" s="17"/>
      <c r="V24" s="17"/>
      <c r="W24" s="17"/>
      <c r="X24" s="17"/>
      <c r="Y24" s="17"/>
      <c r="Z24" s="17"/>
      <c r="AA24" s="17"/>
      <c r="AB24" s="17"/>
      <c r="AC24" s="17"/>
      <c r="AD24" s="17"/>
      <c r="AE24" s="17"/>
      <c r="AF24" s="17"/>
    </row>
    <row r="25" spans="1:32" ht="96.75" customHeight="1">
      <c r="A25" s="644"/>
      <c r="B25" s="645"/>
      <c r="C25" s="645"/>
      <c r="D25" s="645"/>
      <c r="E25" s="645"/>
      <c r="F25" s="645"/>
      <c r="G25" s="645"/>
      <c r="H25" s="645"/>
      <c r="I25" s="645"/>
      <c r="J25" s="645"/>
      <c r="K25" s="645"/>
      <c r="L25" s="645"/>
      <c r="M25" s="645"/>
      <c r="N25" s="645"/>
      <c r="P25" s="17"/>
      <c r="Q25" s="17"/>
      <c r="R25" s="17"/>
      <c r="S25" s="17"/>
      <c r="T25" s="17"/>
      <c r="U25" s="17"/>
      <c r="V25" s="17"/>
      <c r="W25" s="17"/>
      <c r="X25" s="17"/>
      <c r="Y25" s="17"/>
      <c r="Z25" s="17"/>
      <c r="AA25" s="17"/>
      <c r="AB25" s="17"/>
      <c r="AC25" s="17"/>
      <c r="AD25" s="17"/>
      <c r="AE25" s="17"/>
      <c r="AF25" s="17"/>
    </row>
    <row r="26" spans="1:32" ht="18.75" customHeight="1">
      <c r="A26" s="202"/>
      <c r="B26" s="202"/>
      <c r="C26" s="202"/>
      <c r="D26" s="202"/>
      <c r="E26" s="202"/>
      <c r="F26" s="202"/>
      <c r="G26" s="202"/>
      <c r="H26" s="202"/>
      <c r="I26" s="202"/>
      <c r="J26" s="202"/>
      <c r="K26" s="202"/>
      <c r="L26" s="202"/>
      <c r="M26" s="202"/>
      <c r="N26" s="202"/>
      <c r="P26" s="17"/>
      <c r="Q26" s="17"/>
      <c r="R26" s="17"/>
      <c r="S26" s="17"/>
      <c r="T26" s="17"/>
      <c r="U26" s="17"/>
      <c r="V26" s="17"/>
      <c r="W26" s="17"/>
      <c r="X26" s="17"/>
      <c r="Y26" s="17"/>
      <c r="Z26" s="17"/>
      <c r="AA26" s="17"/>
      <c r="AB26" s="17"/>
      <c r="AC26" s="17"/>
      <c r="AD26" s="17"/>
      <c r="AE26" s="17"/>
      <c r="AF26" s="17"/>
    </row>
    <row r="27" spans="1:32" ht="15.75" customHeight="1">
      <c r="A27" s="642"/>
      <c r="B27" s="643"/>
      <c r="C27" s="643"/>
      <c r="D27" s="643"/>
      <c r="E27" s="643"/>
      <c r="F27" s="643"/>
      <c r="G27" s="643"/>
      <c r="H27" s="643"/>
      <c r="I27" s="643"/>
      <c r="J27" s="643"/>
      <c r="K27" s="643"/>
      <c r="L27" s="643"/>
      <c r="M27" s="643"/>
      <c r="N27" s="643"/>
      <c r="P27" s="17"/>
      <c r="Q27" s="17"/>
      <c r="R27" s="17"/>
      <c r="S27" s="17"/>
      <c r="T27" s="17"/>
      <c r="U27" s="17"/>
      <c r="V27" s="17"/>
      <c r="W27" s="17"/>
      <c r="X27" s="17"/>
      <c r="Y27" s="17"/>
      <c r="Z27" s="17"/>
      <c r="AA27" s="17"/>
      <c r="AB27" s="17"/>
      <c r="AC27" s="17"/>
      <c r="AD27" s="17"/>
      <c r="AE27" s="17"/>
      <c r="AF27" s="17"/>
    </row>
    <row r="28" spans="1:32" ht="24" customHeight="1">
      <c r="A28" s="643"/>
      <c r="B28" s="643"/>
      <c r="C28" s="643"/>
      <c r="D28" s="643"/>
      <c r="E28" s="643"/>
      <c r="F28" s="643"/>
      <c r="G28" s="643"/>
      <c r="H28" s="643"/>
      <c r="I28" s="643"/>
      <c r="J28" s="643"/>
      <c r="K28" s="643"/>
      <c r="L28" s="643"/>
      <c r="M28" s="643"/>
      <c r="N28" s="643"/>
      <c r="P28" s="17"/>
      <c r="Q28" s="17"/>
      <c r="R28" s="17"/>
      <c r="S28" s="17"/>
      <c r="T28" s="17"/>
      <c r="U28" s="17"/>
      <c r="V28" s="17"/>
      <c r="W28" s="17"/>
      <c r="X28" s="17"/>
      <c r="Y28" s="17"/>
      <c r="Z28" s="17"/>
      <c r="AA28" s="17"/>
      <c r="AB28" s="17"/>
      <c r="AC28" s="17"/>
      <c r="AD28" s="17"/>
      <c r="AE28" s="17"/>
      <c r="AF28" s="17"/>
    </row>
    <row r="29" spans="1:32" ht="15.75" customHeight="1">
      <c r="A29" s="51"/>
      <c r="B29" s="51"/>
      <c r="C29" s="51"/>
      <c r="D29" s="51"/>
      <c r="E29" s="51"/>
      <c r="F29" s="51"/>
      <c r="G29" s="51"/>
      <c r="H29" s="51"/>
      <c r="I29" s="51"/>
      <c r="J29" s="51"/>
      <c r="K29" s="51"/>
      <c r="L29" s="51"/>
      <c r="M29" s="51"/>
      <c r="N29" s="51"/>
      <c r="P29" s="17"/>
      <c r="Q29" s="17"/>
      <c r="R29" s="17"/>
      <c r="S29" s="17"/>
      <c r="T29" s="17"/>
      <c r="U29" s="17"/>
      <c r="V29" s="17"/>
      <c r="W29" s="17"/>
      <c r="X29" s="17"/>
      <c r="Y29" s="17"/>
      <c r="Z29" s="17"/>
      <c r="AA29" s="17"/>
      <c r="AB29" s="17"/>
      <c r="AC29" s="17"/>
      <c r="AD29" s="17"/>
      <c r="AE29" s="17"/>
      <c r="AF29" s="17"/>
    </row>
    <row r="30" spans="1:32" ht="18" customHeight="1">
      <c r="A30" s="640"/>
      <c r="B30" s="640"/>
      <c r="C30" s="640"/>
      <c r="D30" s="640"/>
      <c r="E30" s="640"/>
      <c r="F30" s="640"/>
      <c r="G30" s="640"/>
      <c r="H30" s="640"/>
      <c r="I30" s="640"/>
      <c r="J30" s="640"/>
      <c r="K30" s="640"/>
      <c r="L30" s="640"/>
      <c r="M30" s="640"/>
      <c r="N30" s="641"/>
      <c r="P30" s="17"/>
      <c r="Q30" s="17"/>
      <c r="R30" s="17"/>
      <c r="S30" s="17"/>
      <c r="T30" s="17"/>
      <c r="U30" s="17"/>
      <c r="V30" s="17"/>
      <c r="W30" s="17"/>
      <c r="X30" s="17"/>
      <c r="Y30" s="17"/>
      <c r="Z30" s="17"/>
      <c r="AA30" s="17"/>
      <c r="AB30" s="17"/>
      <c r="AC30" s="17"/>
      <c r="AD30" s="17"/>
      <c r="AE30" s="17"/>
      <c r="AF30" s="17"/>
    </row>
    <row r="31" spans="1:32">
      <c r="A31" s="1"/>
      <c r="B31" s="1"/>
      <c r="C31" s="1"/>
      <c r="D31" s="1"/>
      <c r="E31" s="1"/>
      <c r="F31" s="1"/>
      <c r="G31" s="1"/>
      <c r="H31" s="1"/>
      <c r="I31" s="1"/>
      <c r="J31" s="1"/>
      <c r="K31" s="1"/>
      <c r="L31" s="1"/>
      <c r="M31" s="1"/>
      <c r="N31" s="1"/>
      <c r="P31" s="17"/>
      <c r="Q31" s="17"/>
      <c r="R31" s="17"/>
      <c r="S31" s="17"/>
      <c r="T31" s="17"/>
      <c r="U31" s="17"/>
      <c r="V31" s="17"/>
      <c r="W31" s="17"/>
      <c r="X31" s="17"/>
      <c r="Y31" s="17"/>
      <c r="Z31" s="17"/>
      <c r="AA31" s="17"/>
      <c r="AB31" s="17"/>
      <c r="AC31" s="17"/>
      <c r="AD31" s="17"/>
      <c r="AE31" s="17"/>
      <c r="AF31" s="17"/>
    </row>
    <row r="32" spans="1:32" ht="18">
      <c r="A32" s="639"/>
      <c r="B32" s="640"/>
      <c r="C32" s="640"/>
      <c r="D32" s="640"/>
      <c r="E32" s="640"/>
      <c r="F32" s="640"/>
      <c r="G32" s="640"/>
      <c r="H32" s="640"/>
      <c r="I32" s="640"/>
      <c r="J32" s="640"/>
      <c r="K32" s="640"/>
      <c r="L32" s="640"/>
      <c r="M32" s="640"/>
      <c r="N32" s="641"/>
      <c r="P32" s="17"/>
      <c r="Q32" s="17"/>
      <c r="R32" s="17"/>
      <c r="S32" s="17"/>
      <c r="T32" s="17"/>
      <c r="U32" s="17"/>
      <c r="V32" s="17"/>
      <c r="W32" s="17"/>
      <c r="X32" s="17"/>
      <c r="Y32" s="17"/>
      <c r="Z32" s="17"/>
      <c r="AA32" s="17"/>
      <c r="AB32" s="17"/>
      <c r="AC32" s="17"/>
      <c r="AD32" s="17"/>
      <c r="AE32" s="17"/>
      <c r="AF32" s="17"/>
    </row>
  </sheetData>
  <mergeCells count="21">
    <mergeCell ref="A14:B14"/>
    <mergeCell ref="A10:B10"/>
    <mergeCell ref="A11:B11"/>
    <mergeCell ref="A17:N17"/>
    <mergeCell ref="A32:N32"/>
    <mergeCell ref="A30:N30"/>
    <mergeCell ref="A27:N28"/>
    <mergeCell ref="A23:N23"/>
    <mergeCell ref="A25:N25"/>
    <mergeCell ref="A8:B9"/>
    <mergeCell ref="L8:N8"/>
    <mergeCell ref="I8:K8"/>
    <mergeCell ref="A13:B13"/>
    <mergeCell ref="A12:B12"/>
    <mergeCell ref="F8:H8"/>
    <mergeCell ref="C8:E8"/>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4" formula="1"/>
  </ignoredErrors>
</worksheet>
</file>

<file path=xl/worksheets/sheet8.xml><?xml version="1.0" encoding="utf-8"?>
<worksheet xmlns="http://schemas.openxmlformats.org/spreadsheetml/2006/main" xmlns:r="http://schemas.openxmlformats.org/officeDocument/2006/relationships">
  <sheetPr codeName="Sheet17"/>
  <dimension ref="A1:O204"/>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P6" sqref="P6"/>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1.109375" style="3" bestFit="1" customWidth="1"/>
    <col min="8" max="8" width="8.88671875" style="3"/>
    <col min="9" max="9" width="10.33203125" style="3" customWidth="1"/>
    <col min="10" max="12" width="0" style="3" hidden="1" customWidth="1"/>
    <col min="13" max="13" width="1" style="76" customWidth="1"/>
    <col min="15" max="16384" width="8.88671875" style="3"/>
  </cols>
  <sheetData>
    <row r="1" spans="1:13" ht="19.149999999999999" customHeight="1">
      <c r="A1" s="522" t="s">
        <v>297</v>
      </c>
      <c r="B1" s="654"/>
      <c r="C1" s="654"/>
      <c r="D1" s="654"/>
      <c r="E1" s="654"/>
      <c r="F1" s="654"/>
      <c r="G1" s="654"/>
      <c r="H1" s="654"/>
      <c r="I1" s="654"/>
      <c r="M1" s="75" t="s">
        <v>1</v>
      </c>
    </row>
    <row r="2" spans="1:13" ht="19.149999999999999" customHeight="1">
      <c r="A2" s="658"/>
      <c r="B2" s="659"/>
      <c r="C2" s="659"/>
      <c r="D2" s="659"/>
      <c r="E2" s="659"/>
      <c r="F2" s="659"/>
      <c r="G2" s="659"/>
      <c r="H2" s="659"/>
      <c r="I2" s="659"/>
      <c r="M2" s="75" t="s">
        <v>1</v>
      </c>
    </row>
    <row r="3" spans="1:13" ht="18.75">
      <c r="A3" s="660" t="s">
        <v>58</v>
      </c>
      <c r="B3" s="654"/>
      <c r="C3" s="654"/>
      <c r="D3" s="654"/>
      <c r="E3" s="654"/>
      <c r="F3" s="654"/>
      <c r="G3" s="654"/>
      <c r="H3" s="654"/>
      <c r="I3" s="654"/>
      <c r="M3" s="75" t="s">
        <v>1</v>
      </c>
    </row>
    <row r="4" spans="1:13" ht="16.5">
      <c r="A4" s="653" t="str">
        <f>+'B. Summary of Requirements '!A5</f>
        <v xml:space="preserve">Community Oriented Policing Services </v>
      </c>
      <c r="B4" s="654"/>
      <c r="C4" s="654"/>
      <c r="D4" s="654"/>
      <c r="E4" s="654"/>
      <c r="F4" s="654"/>
      <c r="G4" s="654"/>
      <c r="H4" s="654"/>
      <c r="I4" s="654"/>
      <c r="M4" s="75" t="s">
        <v>1</v>
      </c>
    </row>
    <row r="5" spans="1:13" ht="16.5">
      <c r="A5" s="653" t="str">
        <f>+'B. Summary of Requirements '!A6</f>
        <v>GRANT PROGRAMS</v>
      </c>
      <c r="B5" s="654"/>
      <c r="C5" s="654"/>
      <c r="D5" s="654"/>
      <c r="E5" s="654"/>
      <c r="F5" s="654"/>
      <c r="G5" s="654"/>
      <c r="H5" s="654"/>
      <c r="I5" s="654"/>
      <c r="M5" s="75" t="s">
        <v>1</v>
      </c>
    </row>
    <row r="6" spans="1:13">
      <c r="A6" s="657" t="s">
        <v>181</v>
      </c>
      <c r="B6" s="654"/>
      <c r="C6" s="654"/>
      <c r="D6" s="654"/>
      <c r="E6" s="654"/>
      <c r="F6" s="654"/>
      <c r="G6" s="654"/>
      <c r="H6" s="654"/>
      <c r="I6" s="654"/>
      <c r="M6" s="75" t="s">
        <v>1</v>
      </c>
    </row>
    <row r="7" spans="1:13" ht="11.25" customHeight="1">
      <c r="A7" s="610"/>
      <c r="B7" s="610"/>
      <c r="C7" s="610"/>
      <c r="D7" s="610"/>
      <c r="E7" s="610"/>
      <c r="F7" s="610"/>
      <c r="G7" s="610"/>
      <c r="H7" s="610"/>
      <c r="I7" s="610"/>
      <c r="M7" s="75" t="s">
        <v>1</v>
      </c>
    </row>
    <row r="8" spans="1:13" ht="44.25" customHeight="1">
      <c r="A8" s="655" t="s">
        <v>54</v>
      </c>
      <c r="B8" s="662" t="s">
        <v>301</v>
      </c>
      <c r="C8" s="663"/>
      <c r="D8" s="669" t="s">
        <v>302</v>
      </c>
      <c r="E8" s="670"/>
      <c r="F8" s="666" t="s">
        <v>28</v>
      </c>
      <c r="G8" s="668"/>
      <c r="H8" s="666" t="s">
        <v>258</v>
      </c>
      <c r="I8" s="667"/>
      <c r="J8" s="7"/>
      <c r="M8" s="75" t="s">
        <v>1</v>
      </c>
    </row>
    <row r="9" spans="1:13" ht="25.5" customHeight="1" thickBot="1">
      <c r="A9" s="656"/>
      <c r="B9" s="432" t="s">
        <v>33</v>
      </c>
      <c r="C9" s="433" t="s">
        <v>202</v>
      </c>
      <c r="D9" s="432" t="s">
        <v>33</v>
      </c>
      <c r="E9" s="433" t="s">
        <v>202</v>
      </c>
      <c r="F9" s="432" t="s">
        <v>33</v>
      </c>
      <c r="G9" s="433" t="s">
        <v>202</v>
      </c>
      <c r="H9" s="432" t="s">
        <v>33</v>
      </c>
      <c r="I9" s="434" t="s">
        <v>202</v>
      </c>
      <c r="J9" s="7"/>
      <c r="M9" s="75" t="s">
        <v>1</v>
      </c>
    </row>
    <row r="10" spans="1:13">
      <c r="A10" s="121" t="s">
        <v>8</v>
      </c>
      <c r="B10" s="95">
        <v>0</v>
      </c>
      <c r="C10" s="435"/>
      <c r="D10" s="95">
        <v>0</v>
      </c>
      <c r="E10" s="435"/>
      <c r="F10" s="95">
        <v>0</v>
      </c>
      <c r="G10" s="435"/>
      <c r="H10" s="95">
        <f>F10-D10</f>
        <v>0</v>
      </c>
      <c r="I10" s="436">
        <f>G10-E10</f>
        <v>0</v>
      </c>
      <c r="J10" s="7"/>
      <c r="M10" s="75" t="s">
        <v>1</v>
      </c>
    </row>
    <row r="11" spans="1:13">
      <c r="A11" s="122" t="s">
        <v>53</v>
      </c>
      <c r="B11" s="92"/>
      <c r="C11" s="93"/>
      <c r="D11" s="92"/>
      <c r="E11" s="93"/>
      <c r="F11" s="92"/>
      <c r="G11" s="93"/>
      <c r="H11" s="92">
        <f>F11-D11</f>
        <v>0</v>
      </c>
      <c r="I11" s="91">
        <f>G11-E11</f>
        <v>0</v>
      </c>
      <c r="J11" s="14" t="s">
        <v>31</v>
      </c>
      <c r="K11" s="3" t="s">
        <v>32</v>
      </c>
      <c r="M11" s="75" t="s">
        <v>1</v>
      </c>
    </row>
    <row r="12" spans="1:13">
      <c r="A12" s="122" t="s">
        <v>35</v>
      </c>
      <c r="B12" s="92"/>
      <c r="C12" s="93"/>
      <c r="D12" s="92"/>
      <c r="E12" s="93"/>
      <c r="F12" s="92"/>
      <c r="G12" s="93"/>
      <c r="H12" s="92">
        <f>+H13+H14</f>
        <v>0</v>
      </c>
      <c r="I12" s="91">
        <f>G12-E12</f>
        <v>0</v>
      </c>
      <c r="J12" s="7">
        <v>93</v>
      </c>
      <c r="M12" s="75" t="s">
        <v>1</v>
      </c>
    </row>
    <row r="13" spans="1:13">
      <c r="A13" s="123" t="s">
        <v>37</v>
      </c>
      <c r="B13" s="98"/>
      <c r="C13" s="99"/>
      <c r="D13" s="98"/>
      <c r="E13" s="99"/>
      <c r="F13" s="98"/>
      <c r="G13" s="99"/>
      <c r="H13" s="98">
        <f>F13-D13</f>
        <v>0</v>
      </c>
      <c r="I13" s="100">
        <f>G13-E13</f>
        <v>0</v>
      </c>
      <c r="J13" s="7"/>
      <c r="M13" s="75" t="s">
        <v>1</v>
      </c>
    </row>
    <row r="14" spans="1:13">
      <c r="A14" s="123" t="s">
        <v>36</v>
      </c>
      <c r="B14" s="98"/>
      <c r="C14" s="99"/>
      <c r="D14" s="98"/>
      <c r="E14" s="99"/>
      <c r="F14" s="98"/>
      <c r="G14" s="99"/>
      <c r="H14" s="98">
        <f>F14-D14</f>
        <v>0</v>
      </c>
      <c r="I14" s="100">
        <f>G14-E14</f>
        <v>0</v>
      </c>
      <c r="J14" s="7"/>
      <c r="M14" s="75" t="s">
        <v>1</v>
      </c>
    </row>
    <row r="15" spans="1:13">
      <c r="A15" s="124" t="s">
        <v>38</v>
      </c>
      <c r="B15" s="101"/>
      <c r="C15" s="102"/>
      <c r="D15" s="101"/>
      <c r="E15" s="102"/>
      <c r="F15" s="101"/>
      <c r="G15" s="102"/>
      <c r="H15" s="101">
        <f>F15-D15</f>
        <v>0</v>
      </c>
      <c r="I15" s="103">
        <f>G15-E15</f>
        <v>0</v>
      </c>
      <c r="J15" s="7"/>
      <c r="M15" s="75" t="s">
        <v>1</v>
      </c>
    </row>
    <row r="16" spans="1:13">
      <c r="A16" s="125" t="s">
        <v>9</v>
      </c>
      <c r="B16" s="437">
        <f t="shared" ref="B16:G16" si="0">+B10+B11+B12+B15</f>
        <v>0</v>
      </c>
      <c r="C16" s="438">
        <f t="shared" si="0"/>
        <v>0</v>
      </c>
      <c r="D16" s="437">
        <f>+D10+D11+D12+D15</f>
        <v>0</v>
      </c>
      <c r="E16" s="438">
        <f t="shared" si="0"/>
        <v>0</v>
      </c>
      <c r="F16" s="437">
        <v>0</v>
      </c>
      <c r="G16" s="438">
        <f t="shared" si="0"/>
        <v>0</v>
      </c>
      <c r="H16" s="437">
        <f>SUM(H10:H15)</f>
        <v>0</v>
      </c>
      <c r="I16" s="439">
        <f>SUM(I10:I15)</f>
        <v>0</v>
      </c>
      <c r="J16" s="20">
        <f>697+630+957+2333</f>
        <v>4617</v>
      </c>
      <c r="K16" s="3">
        <f>2451-93</f>
        <v>2358</v>
      </c>
      <c r="L16" s="3">
        <f>+E16-G16</f>
        <v>0</v>
      </c>
      <c r="M16" s="75" t="s">
        <v>1</v>
      </c>
    </row>
    <row r="17" spans="1:15">
      <c r="A17" s="122" t="s">
        <v>55</v>
      </c>
      <c r="B17" s="92"/>
      <c r="C17" s="93"/>
      <c r="D17" s="92"/>
      <c r="E17" s="93"/>
      <c r="F17" s="92"/>
      <c r="G17" s="93"/>
      <c r="H17" s="92"/>
      <c r="I17" s="91"/>
      <c r="J17" s="7"/>
      <c r="M17" s="75" t="s">
        <v>1</v>
      </c>
    </row>
    <row r="18" spans="1:15">
      <c r="A18" s="126" t="s">
        <v>40</v>
      </c>
      <c r="B18" s="92"/>
      <c r="C18" s="93"/>
      <c r="D18" s="92"/>
      <c r="E18" s="93"/>
      <c r="F18" s="92"/>
      <c r="G18" s="93"/>
      <c r="H18" s="92"/>
      <c r="I18" s="91">
        <f>G18-E18</f>
        <v>0</v>
      </c>
      <c r="J18" s="7">
        <v>359</v>
      </c>
      <c r="K18" s="3">
        <f>1171+93</f>
        <v>1264</v>
      </c>
      <c r="L18" s="3">
        <f t="shared" ref="L18:L33" si="1">+E18-G18</f>
        <v>0</v>
      </c>
      <c r="M18" s="75" t="s">
        <v>1</v>
      </c>
    </row>
    <row r="19" spans="1:15">
      <c r="A19" s="126" t="s">
        <v>41</v>
      </c>
      <c r="B19" s="92"/>
      <c r="C19" s="93"/>
      <c r="D19" s="92"/>
      <c r="E19" s="93"/>
      <c r="F19" s="92"/>
      <c r="G19" s="93"/>
      <c r="H19" s="92"/>
      <c r="I19" s="91">
        <f>G19-E19</f>
        <v>0</v>
      </c>
      <c r="J19" s="7"/>
      <c r="K19" s="3">
        <v>110</v>
      </c>
      <c r="L19" s="3">
        <f t="shared" si="1"/>
        <v>0</v>
      </c>
      <c r="M19" s="75" t="s">
        <v>1</v>
      </c>
    </row>
    <row r="20" spans="1:15">
      <c r="A20" s="126" t="s">
        <v>42</v>
      </c>
      <c r="B20" s="92"/>
      <c r="C20" s="93"/>
      <c r="D20" s="92"/>
      <c r="E20" s="93"/>
      <c r="F20" s="92"/>
      <c r="G20" s="93"/>
      <c r="H20" s="92"/>
      <c r="I20" s="91">
        <f>G20-E20</f>
        <v>0</v>
      </c>
      <c r="J20" s="7"/>
      <c r="K20" s="3">
        <v>0</v>
      </c>
      <c r="L20" s="3">
        <f t="shared" si="1"/>
        <v>0</v>
      </c>
      <c r="M20" s="75" t="s">
        <v>1</v>
      </c>
    </row>
    <row r="21" spans="1:15">
      <c r="A21" s="126" t="s">
        <v>167</v>
      </c>
      <c r="B21" s="92"/>
      <c r="C21" s="93"/>
      <c r="D21" s="92"/>
      <c r="E21" s="93"/>
      <c r="F21" s="92"/>
      <c r="G21" s="93"/>
      <c r="H21" s="92"/>
      <c r="I21" s="91">
        <f>G21-E21</f>
        <v>0</v>
      </c>
      <c r="J21" s="7">
        <f>4220-576</f>
        <v>3644</v>
      </c>
      <c r="L21" s="3">
        <f t="shared" si="1"/>
        <v>0</v>
      </c>
      <c r="M21" s="75" t="s">
        <v>1</v>
      </c>
    </row>
    <row r="22" spans="1:15">
      <c r="A22" s="126" t="s">
        <v>18</v>
      </c>
      <c r="B22" s="92"/>
      <c r="C22" s="93"/>
      <c r="D22" s="92"/>
      <c r="E22" s="93"/>
      <c r="F22" s="92"/>
      <c r="G22" s="93"/>
      <c r="H22" s="92"/>
      <c r="I22" s="91">
        <f>G22-E22</f>
        <v>0</v>
      </c>
      <c r="J22" s="7"/>
      <c r="L22" s="3">
        <f t="shared" si="1"/>
        <v>0</v>
      </c>
      <c r="M22" s="75" t="s">
        <v>1</v>
      </c>
    </row>
    <row r="23" spans="1:15">
      <c r="A23" s="126" t="s">
        <v>43</v>
      </c>
      <c r="B23" s="92"/>
      <c r="C23" s="93">
        <v>1000</v>
      </c>
      <c r="D23" s="92"/>
      <c r="E23" s="93"/>
      <c r="F23" s="92"/>
      <c r="G23" s="93"/>
      <c r="H23" s="92"/>
      <c r="I23" s="91">
        <f t="shared" ref="I23:I31" si="2">G23-E23</f>
        <v>0</v>
      </c>
      <c r="J23" s="7">
        <v>332</v>
      </c>
      <c r="K23" s="3">
        <v>175</v>
      </c>
      <c r="L23" s="3">
        <f t="shared" si="1"/>
        <v>0</v>
      </c>
      <c r="M23" s="75" t="s">
        <v>1</v>
      </c>
    </row>
    <row r="24" spans="1:15">
      <c r="A24" s="126" t="s">
        <v>44</v>
      </c>
      <c r="B24" s="92"/>
      <c r="C24" s="93">
        <v>390</v>
      </c>
      <c r="D24" s="92"/>
      <c r="E24" s="93">
        <v>400</v>
      </c>
      <c r="F24" s="92"/>
      <c r="G24" s="93">
        <v>500</v>
      </c>
      <c r="H24" s="92"/>
      <c r="I24" s="91">
        <f t="shared" si="2"/>
        <v>100</v>
      </c>
      <c r="J24" s="7"/>
      <c r="L24" s="3">
        <f t="shared" si="1"/>
        <v>-100</v>
      </c>
      <c r="M24" s="75" t="s">
        <v>1</v>
      </c>
    </row>
    <row r="25" spans="1:15">
      <c r="A25" s="126" t="s">
        <v>45</v>
      </c>
      <c r="B25" s="92"/>
      <c r="C25" s="93"/>
      <c r="D25" s="92"/>
      <c r="E25" s="93"/>
      <c r="F25" s="92"/>
      <c r="G25" s="93"/>
      <c r="H25" s="92"/>
      <c r="I25" s="91">
        <f t="shared" si="2"/>
        <v>0</v>
      </c>
      <c r="J25" s="7"/>
      <c r="K25" s="3">
        <v>14918</v>
      </c>
      <c r="L25" s="3">
        <f t="shared" si="1"/>
        <v>0</v>
      </c>
      <c r="M25" s="75" t="s">
        <v>1</v>
      </c>
    </row>
    <row r="26" spans="1:15">
      <c r="A26" s="126" t="s">
        <v>46</v>
      </c>
      <c r="B26" s="92"/>
      <c r="C26" s="93">
        <v>904</v>
      </c>
      <c r="D26" s="92"/>
      <c r="E26" s="93">
        <v>904</v>
      </c>
      <c r="F26" s="92"/>
      <c r="G26" s="93">
        <v>950</v>
      </c>
      <c r="H26" s="92"/>
      <c r="I26" s="91">
        <f t="shared" si="2"/>
        <v>46</v>
      </c>
      <c r="J26" s="7">
        <v>276</v>
      </c>
      <c r="K26" s="3">
        <v>14853</v>
      </c>
      <c r="L26" s="3">
        <f t="shared" si="1"/>
        <v>-46</v>
      </c>
      <c r="M26" s="75" t="s">
        <v>1</v>
      </c>
    </row>
    <row r="27" spans="1:15">
      <c r="A27" s="126" t="s">
        <v>0</v>
      </c>
      <c r="B27" s="92"/>
      <c r="C27" s="93">
        <v>7180</v>
      </c>
      <c r="D27" s="92"/>
      <c r="E27" s="93">
        <v>1000</v>
      </c>
      <c r="F27" s="92"/>
      <c r="G27" s="93"/>
      <c r="H27" s="92"/>
      <c r="I27" s="91">
        <f t="shared" si="2"/>
        <v>-1000</v>
      </c>
      <c r="J27" s="7"/>
      <c r="K27" s="3">
        <v>135</v>
      </c>
      <c r="L27" s="3">
        <f t="shared" si="1"/>
        <v>1000</v>
      </c>
      <c r="M27" s="75" t="s">
        <v>1</v>
      </c>
    </row>
    <row r="28" spans="1:15">
      <c r="A28" s="126" t="s">
        <v>168</v>
      </c>
      <c r="B28" s="92"/>
      <c r="C28" s="93"/>
      <c r="D28" s="92"/>
      <c r="E28" s="93"/>
      <c r="F28" s="92"/>
      <c r="G28" s="93"/>
      <c r="H28" s="92"/>
      <c r="I28" s="91">
        <f t="shared" si="2"/>
        <v>0</v>
      </c>
      <c r="J28" s="7"/>
      <c r="L28" s="3">
        <f t="shared" si="1"/>
        <v>0</v>
      </c>
      <c r="M28" s="75" t="s">
        <v>1</v>
      </c>
      <c r="O28" s="20"/>
    </row>
    <row r="29" spans="1:15">
      <c r="A29" s="126" t="s">
        <v>171</v>
      </c>
      <c r="B29" s="92"/>
      <c r="C29" s="93"/>
      <c r="D29" s="92"/>
      <c r="E29" s="93"/>
      <c r="F29" s="92"/>
      <c r="G29" s="93"/>
      <c r="H29" s="92"/>
      <c r="I29" s="91">
        <f t="shared" si="2"/>
        <v>0</v>
      </c>
      <c r="J29" s="7"/>
      <c r="L29" s="3">
        <f t="shared" si="1"/>
        <v>0</v>
      </c>
      <c r="M29" s="75" t="s">
        <v>1</v>
      </c>
    </row>
    <row r="30" spans="1:15">
      <c r="A30" s="126" t="s">
        <v>172</v>
      </c>
      <c r="B30" s="92"/>
      <c r="C30" s="93"/>
      <c r="D30" s="92"/>
      <c r="E30" s="93"/>
      <c r="F30" s="92"/>
      <c r="G30" s="93"/>
      <c r="H30" s="92"/>
      <c r="I30" s="91">
        <f t="shared" si="2"/>
        <v>0</v>
      </c>
      <c r="J30" s="7"/>
      <c r="K30" s="3">
        <v>10</v>
      </c>
      <c r="L30" s="3">
        <f t="shared" si="1"/>
        <v>0</v>
      </c>
      <c r="M30" s="75" t="s">
        <v>1</v>
      </c>
      <c r="O30" s="20"/>
    </row>
    <row r="31" spans="1:15">
      <c r="A31" s="126" t="s">
        <v>47</v>
      </c>
      <c r="B31" s="92"/>
      <c r="C31" s="93"/>
      <c r="D31" s="92"/>
      <c r="E31" s="93"/>
      <c r="F31" s="92"/>
      <c r="G31" s="93"/>
      <c r="H31" s="92"/>
      <c r="I31" s="91">
        <f t="shared" si="2"/>
        <v>0</v>
      </c>
      <c r="J31" s="7"/>
      <c r="K31" s="3">
        <v>85</v>
      </c>
      <c r="L31" s="3">
        <f t="shared" si="1"/>
        <v>0</v>
      </c>
      <c r="M31" s="75" t="s">
        <v>1</v>
      </c>
      <c r="O31" s="20"/>
    </row>
    <row r="32" spans="1:15">
      <c r="A32" s="126" t="s">
        <v>48</v>
      </c>
      <c r="B32" s="92"/>
      <c r="C32" s="93"/>
      <c r="D32" s="92"/>
      <c r="E32" s="93"/>
      <c r="F32" s="92"/>
      <c r="G32" s="93"/>
      <c r="H32" s="92"/>
      <c r="I32" s="91">
        <f>G32-E32</f>
        <v>0</v>
      </c>
      <c r="J32" s="7"/>
      <c r="K32" s="3">
        <v>37758</v>
      </c>
      <c r="L32" s="3">
        <f t="shared" si="1"/>
        <v>0</v>
      </c>
      <c r="M32" s="75" t="s">
        <v>1</v>
      </c>
    </row>
    <row r="33" spans="1:13">
      <c r="A33" s="126" t="s">
        <v>274</v>
      </c>
      <c r="B33" s="92"/>
      <c r="C33" s="93">
        <v>549507</v>
      </c>
      <c r="D33" s="92"/>
      <c r="E33" s="93">
        <v>588578</v>
      </c>
      <c r="F33" s="92"/>
      <c r="G33" s="93">
        <v>668050</v>
      </c>
      <c r="H33" s="92"/>
      <c r="I33" s="91">
        <f>G33-E33</f>
        <v>79472</v>
      </c>
      <c r="J33" s="7">
        <f>SUM(J12:J32)</f>
        <v>9321</v>
      </c>
      <c r="K33" s="3">
        <f>SUM(K16:K32)</f>
        <v>71666</v>
      </c>
      <c r="L33" s="3">
        <f t="shared" si="1"/>
        <v>-79472</v>
      </c>
      <c r="M33" s="75" t="s">
        <v>1</v>
      </c>
    </row>
    <row r="34" spans="1:13" ht="16.899999999999999" customHeight="1">
      <c r="A34" s="127" t="s">
        <v>49</v>
      </c>
      <c r="B34" s="73"/>
      <c r="C34" s="34">
        <v>558981</v>
      </c>
      <c r="D34" s="73"/>
      <c r="E34" s="34">
        <f>SUM(E16:E33)</f>
        <v>590882</v>
      </c>
      <c r="F34" s="73"/>
      <c r="G34" s="34">
        <f>SUM(G16:G33)</f>
        <v>669500</v>
      </c>
      <c r="H34" s="73"/>
      <c r="I34" s="33">
        <f>SUM(I16:I33)</f>
        <v>78618</v>
      </c>
      <c r="J34" s="7"/>
      <c r="M34" s="75" t="s">
        <v>1</v>
      </c>
    </row>
    <row r="35" spans="1:13">
      <c r="A35" s="128" t="s">
        <v>50</v>
      </c>
      <c r="B35" s="95"/>
      <c r="C35" s="96">
        <v>-7084</v>
      </c>
      <c r="D35" s="95"/>
      <c r="E35" s="96">
        <v>-13774</v>
      </c>
      <c r="F35" s="95"/>
      <c r="G35" s="96">
        <f>-E36</f>
        <v>0</v>
      </c>
      <c r="H35" s="95"/>
      <c r="I35" s="97"/>
      <c r="J35" s="7"/>
      <c r="M35" s="75" t="s">
        <v>1</v>
      </c>
    </row>
    <row r="36" spans="1:13">
      <c r="A36" s="128" t="s">
        <v>51</v>
      </c>
      <c r="B36" s="95"/>
      <c r="C36" s="96">
        <v>13774</v>
      </c>
      <c r="D36" s="95"/>
      <c r="E36" s="96">
        <v>0</v>
      </c>
      <c r="F36" s="95"/>
      <c r="G36" s="96">
        <v>0</v>
      </c>
      <c r="H36" s="95"/>
      <c r="I36" s="97"/>
      <c r="J36" s="7"/>
      <c r="M36" s="75" t="s">
        <v>1</v>
      </c>
    </row>
    <row r="37" spans="1:13">
      <c r="A37" s="128" t="s">
        <v>310</v>
      </c>
      <c r="B37" s="95"/>
      <c r="C37" s="96">
        <v>38</v>
      </c>
      <c r="D37" s="95"/>
      <c r="E37" s="96">
        <v>0</v>
      </c>
      <c r="F37" s="95"/>
      <c r="G37" s="96">
        <v>0</v>
      </c>
      <c r="H37" s="95"/>
      <c r="I37" s="97"/>
      <c r="J37" s="7"/>
      <c r="M37" s="75"/>
    </row>
    <row r="38" spans="1:13">
      <c r="A38" s="128" t="s">
        <v>312</v>
      </c>
      <c r="B38" s="95"/>
      <c r="C38" s="96">
        <v>40000</v>
      </c>
      <c r="D38" s="95"/>
      <c r="E38" s="96">
        <v>40000</v>
      </c>
      <c r="F38" s="95"/>
      <c r="G38" s="96">
        <v>10200</v>
      </c>
      <c r="H38" s="95"/>
      <c r="I38" s="97"/>
      <c r="J38" s="7"/>
      <c r="M38" s="75"/>
    </row>
    <row r="39" spans="1:13">
      <c r="A39" s="128" t="s">
        <v>311</v>
      </c>
      <c r="B39" s="95"/>
      <c r="C39" s="96">
        <v>214500</v>
      </c>
      <c r="D39" s="95"/>
      <c r="E39" s="96">
        <v>214500</v>
      </c>
      <c r="F39" s="95"/>
      <c r="G39" s="96">
        <v>0</v>
      </c>
      <c r="H39" s="95"/>
      <c r="I39" s="97"/>
      <c r="J39" s="7"/>
      <c r="M39" s="75"/>
    </row>
    <row r="40" spans="1:13">
      <c r="A40" s="128" t="s">
        <v>52</v>
      </c>
      <c r="B40" s="95"/>
      <c r="C40" s="96">
        <v>-28601</v>
      </c>
      <c r="D40" s="95"/>
      <c r="E40" s="96">
        <v>-40000</v>
      </c>
      <c r="F40" s="95"/>
      <c r="G40" s="96">
        <v>-10200</v>
      </c>
      <c r="H40" s="95"/>
      <c r="I40" s="97"/>
      <c r="J40" s="7"/>
      <c r="M40" s="75" t="s">
        <v>1</v>
      </c>
    </row>
    <row r="41" spans="1:13" ht="16.5" thickBot="1">
      <c r="A41" s="407" t="s">
        <v>2</v>
      </c>
      <c r="B41" s="408"/>
      <c r="C41" s="409">
        <f>SUM(C34:C40)</f>
        <v>791608</v>
      </c>
      <c r="D41" s="408"/>
      <c r="E41" s="409">
        <f>SUM(E34:E40)</f>
        <v>791608</v>
      </c>
      <c r="F41" s="408"/>
      <c r="G41" s="409">
        <f>SUM(G34:G40)</f>
        <v>669500</v>
      </c>
      <c r="H41" s="408"/>
      <c r="I41" s="410">
        <f>+G41-E41</f>
        <v>-122108</v>
      </c>
      <c r="J41" s="7"/>
      <c r="M41" s="75"/>
    </row>
    <row r="42" spans="1:13">
      <c r="A42" s="121" t="s">
        <v>192</v>
      </c>
      <c r="B42" s="92"/>
      <c r="C42" s="93"/>
      <c r="D42" s="92"/>
      <c r="E42" s="93"/>
      <c r="F42" s="92"/>
      <c r="G42" s="93"/>
      <c r="H42" s="92"/>
      <c r="I42" s="91"/>
      <c r="J42" s="7"/>
      <c r="M42" s="75" t="s">
        <v>1</v>
      </c>
    </row>
    <row r="43" spans="1:13">
      <c r="A43" s="126" t="s">
        <v>39</v>
      </c>
      <c r="B43" s="94"/>
      <c r="C43" s="93"/>
      <c r="D43" s="94"/>
      <c r="E43" s="93"/>
      <c r="F43" s="94"/>
      <c r="G43" s="93"/>
      <c r="H43" s="95"/>
      <c r="I43" s="91"/>
      <c r="J43" s="7"/>
      <c r="M43" s="75" t="s">
        <v>1</v>
      </c>
    </row>
    <row r="44" spans="1:13">
      <c r="A44" s="122" t="s">
        <v>3</v>
      </c>
      <c r="B44" s="92"/>
      <c r="C44" s="93"/>
      <c r="D44" s="92"/>
      <c r="E44" s="93"/>
      <c r="F44" s="92"/>
      <c r="G44" s="93"/>
      <c r="H44" s="95" t="s">
        <v>201</v>
      </c>
      <c r="I44" s="91"/>
      <c r="J44" s="7"/>
      <c r="M44" s="75" t="s">
        <v>1</v>
      </c>
    </row>
    <row r="45" spans="1:13">
      <c r="A45" s="124" t="s">
        <v>4</v>
      </c>
      <c r="B45" s="105"/>
      <c r="C45" s="411"/>
      <c r="D45" s="105"/>
      <c r="E45" s="411"/>
      <c r="F45" s="105"/>
      <c r="G45" s="411"/>
      <c r="H45" s="106"/>
      <c r="I45" s="412"/>
      <c r="J45" s="7"/>
      <c r="M45" s="75" t="s">
        <v>1</v>
      </c>
    </row>
    <row r="46" spans="1:13">
      <c r="A46" s="67"/>
      <c r="B46" s="47"/>
      <c r="C46" s="47"/>
      <c r="D46" s="47"/>
      <c r="E46" s="47"/>
      <c r="F46" s="47"/>
      <c r="G46" s="47"/>
      <c r="H46" s="47"/>
      <c r="I46" s="47"/>
      <c r="J46" s="7"/>
      <c r="M46" s="75" t="s">
        <v>15</v>
      </c>
    </row>
    <row r="47" spans="1:13">
      <c r="A47" s="664"/>
      <c r="B47" s="665"/>
      <c r="C47" s="665"/>
      <c r="D47" s="665"/>
      <c r="E47" s="665"/>
      <c r="F47" s="665"/>
      <c r="G47" s="665"/>
      <c r="H47" s="665"/>
      <c r="I47" s="665"/>
      <c r="J47" s="665"/>
      <c r="K47" s="665"/>
      <c r="L47" s="665"/>
      <c r="M47" s="665"/>
    </row>
    <row r="48" spans="1:13">
      <c r="H48" s="12"/>
      <c r="I48" s="12"/>
      <c r="J48" s="7"/>
    </row>
    <row r="49" spans="1:14">
      <c r="A49" s="661"/>
      <c r="B49" s="661"/>
      <c r="C49" s="661"/>
      <c r="D49" s="661"/>
      <c r="E49" s="661"/>
      <c r="F49" s="661"/>
      <c r="G49" s="661"/>
      <c r="H49" s="47"/>
      <c r="I49" s="47"/>
      <c r="J49" s="7"/>
    </row>
    <row r="50" spans="1:14">
      <c r="A50" s="44"/>
      <c r="B50" s="45"/>
      <c r="C50" s="45"/>
      <c r="D50" s="45"/>
      <c r="E50" s="45"/>
      <c r="F50" s="45"/>
      <c r="G50" s="45"/>
      <c r="H50" s="47"/>
      <c r="I50" s="47"/>
      <c r="J50" s="7"/>
    </row>
    <row r="51" spans="1:14" ht="41.25" customHeight="1">
      <c r="A51" s="647"/>
      <c r="B51" s="648"/>
      <c r="C51" s="648"/>
      <c r="D51" s="648"/>
      <c r="E51" s="648"/>
      <c r="F51" s="648"/>
      <c r="G51" s="648"/>
      <c r="H51" s="48"/>
      <c r="I51" s="49"/>
      <c r="J51" s="7"/>
    </row>
    <row r="52" spans="1:14" ht="14.25" customHeight="1">
      <c r="A52" s="44"/>
      <c r="B52" s="46"/>
      <c r="C52" s="46"/>
      <c r="D52" s="46"/>
      <c r="E52" s="46"/>
      <c r="F52" s="46"/>
      <c r="G52" s="46"/>
      <c r="H52" s="48"/>
      <c r="I52" s="48"/>
      <c r="J52" s="7"/>
    </row>
    <row r="53" spans="1:14" ht="77.25" customHeight="1">
      <c r="A53" s="442"/>
      <c r="B53" s="442"/>
      <c r="C53" s="442"/>
      <c r="D53" s="442"/>
      <c r="E53" s="442"/>
      <c r="F53" s="442"/>
      <c r="G53" s="442"/>
      <c r="H53" s="50"/>
      <c r="I53" s="49"/>
      <c r="J53" s="7"/>
    </row>
    <row r="54" spans="1:14" ht="12.75" customHeight="1">
      <c r="A54" s="44"/>
      <c r="B54" s="46"/>
      <c r="C54" s="46"/>
      <c r="D54" s="46"/>
      <c r="E54" s="46"/>
      <c r="F54" s="46"/>
      <c r="G54" s="46"/>
      <c r="H54" s="48"/>
      <c r="I54" s="48"/>
      <c r="J54" s="7"/>
    </row>
    <row r="55" spans="1:14" ht="54" customHeight="1">
      <c r="A55" s="442"/>
      <c r="B55" s="649"/>
      <c r="C55" s="649"/>
      <c r="D55" s="649"/>
      <c r="E55" s="649"/>
      <c r="F55" s="649"/>
      <c r="G55" s="649"/>
      <c r="H55" s="50"/>
      <c r="I55" s="49"/>
      <c r="J55" s="7"/>
    </row>
    <row r="56" spans="1:14" ht="43.5" customHeight="1">
      <c r="A56" s="651"/>
      <c r="B56" s="649"/>
      <c r="C56" s="649"/>
      <c r="D56" s="649"/>
      <c r="E56" s="649"/>
      <c r="F56" s="649"/>
      <c r="G56" s="649"/>
      <c r="H56" s="48"/>
      <c r="I56" s="48"/>
      <c r="J56" s="7"/>
    </row>
    <row r="57" spans="1:14" ht="62.25" customHeight="1">
      <c r="A57" s="383"/>
      <c r="B57" s="442"/>
      <c r="C57" s="442"/>
      <c r="D57" s="442"/>
      <c r="E57" s="442"/>
      <c r="F57" s="442"/>
      <c r="G57" s="442"/>
      <c r="H57" s="48"/>
      <c r="I57" s="48"/>
      <c r="J57" s="7"/>
    </row>
    <row r="58" spans="1:14" ht="12" customHeight="1">
      <c r="A58" s="383"/>
      <c r="B58" s="46"/>
      <c r="C58" s="46"/>
      <c r="D58" s="46"/>
      <c r="E58" s="46"/>
      <c r="F58" s="46"/>
      <c r="G58" s="46"/>
      <c r="H58" s="48"/>
      <c r="I58" s="48"/>
      <c r="J58" s="7"/>
    </row>
    <row r="59" spans="1:14" ht="64.5" customHeight="1">
      <c r="A59" s="650"/>
      <c r="B59" s="652"/>
      <c r="C59" s="652"/>
      <c r="D59" s="652"/>
      <c r="E59" s="652"/>
      <c r="F59" s="652"/>
      <c r="G59" s="652"/>
      <c r="H59" s="48"/>
      <c r="I59" s="48"/>
      <c r="J59" s="7"/>
    </row>
    <row r="60" spans="1:14" ht="47.25" customHeight="1">
      <c r="A60" s="650"/>
      <c r="B60" s="649"/>
      <c r="C60" s="649"/>
      <c r="D60" s="649"/>
      <c r="E60" s="649"/>
      <c r="F60" s="649"/>
      <c r="G60" s="649"/>
      <c r="H60" s="48"/>
      <c r="I60" s="48"/>
      <c r="J60" s="7"/>
    </row>
    <row r="61" spans="1:14" ht="60" customHeight="1">
      <c r="A61" s="650"/>
      <c r="B61" s="649"/>
      <c r="C61" s="649"/>
      <c r="D61" s="649"/>
      <c r="E61" s="649"/>
      <c r="F61" s="649"/>
      <c r="G61" s="649"/>
      <c r="H61" s="48"/>
      <c r="I61" s="48"/>
      <c r="J61" s="7"/>
    </row>
    <row r="62" spans="1:14" ht="15" customHeight="1">
      <c r="A62" s="639"/>
      <c r="B62" s="640"/>
      <c r="C62" s="640"/>
      <c r="D62" s="640"/>
      <c r="E62" s="640"/>
      <c r="F62" s="640"/>
      <c r="G62" s="640"/>
      <c r="H62" s="640"/>
      <c r="I62" s="640"/>
      <c r="J62" s="640"/>
      <c r="K62" s="640"/>
      <c r="L62" s="640"/>
      <c r="M62" s="640"/>
      <c r="N62" s="641"/>
    </row>
    <row r="63" spans="1:14" ht="22.9" customHeight="1">
      <c r="A63" s="30"/>
      <c r="B63" s="646"/>
      <c r="C63" s="646"/>
      <c r="D63" s="646"/>
      <c r="E63" s="646"/>
      <c r="F63" s="646"/>
      <c r="G63" s="646"/>
      <c r="H63" s="646"/>
      <c r="I63" s="646"/>
      <c r="J63" s="7"/>
    </row>
    <row r="64" spans="1:14">
      <c r="A64" s="30"/>
      <c r="B64" s="30"/>
      <c r="C64" s="30"/>
      <c r="D64" s="30"/>
      <c r="E64" s="30"/>
      <c r="F64" s="30"/>
      <c r="G64" s="30"/>
      <c r="H64" s="31"/>
      <c r="I64" s="32"/>
      <c r="J64" s="7"/>
    </row>
    <row r="65" spans="1:10">
      <c r="A65" s="30"/>
      <c r="B65" s="30"/>
      <c r="C65" s="30"/>
      <c r="D65" s="30"/>
      <c r="E65" s="30"/>
      <c r="F65" s="30"/>
      <c r="G65" s="30"/>
      <c r="H65" s="32"/>
      <c r="I65" s="32"/>
      <c r="J65" s="7"/>
    </row>
    <row r="66" spans="1:10">
      <c r="A66" s="30"/>
      <c r="B66" s="30"/>
      <c r="C66" s="30"/>
      <c r="D66" s="30"/>
      <c r="E66" s="30"/>
      <c r="F66" s="30"/>
      <c r="G66" s="30"/>
      <c r="H66" s="32"/>
      <c r="I66" s="32"/>
      <c r="J66" s="7"/>
    </row>
    <row r="67" spans="1:10" ht="65.45" customHeight="1">
      <c r="A67" s="30"/>
      <c r="B67" s="646"/>
      <c r="C67" s="646"/>
      <c r="D67" s="646"/>
      <c r="E67" s="646"/>
      <c r="F67" s="646"/>
      <c r="G67" s="646"/>
      <c r="H67" s="646"/>
      <c r="I67" s="646"/>
      <c r="J67" s="7"/>
    </row>
    <row r="68" spans="1:10">
      <c r="H68" s="10"/>
      <c r="I68" s="10"/>
      <c r="J68" s="7"/>
    </row>
    <row r="69" spans="1:10">
      <c r="H69" s="10"/>
      <c r="I69" s="70"/>
      <c r="J69" s="7"/>
    </row>
    <row r="70" spans="1:10">
      <c r="H70" s="10"/>
      <c r="I70" s="10"/>
      <c r="J70" s="7"/>
    </row>
    <row r="71" spans="1:10">
      <c r="H71" s="10"/>
      <c r="I71" s="10"/>
      <c r="J71" s="7"/>
    </row>
    <row r="72" spans="1:10">
      <c r="H72" s="10"/>
      <c r="I72" s="10"/>
      <c r="J72" s="7"/>
    </row>
    <row r="73" spans="1:10">
      <c r="H73" s="10"/>
      <c r="I73" s="10"/>
      <c r="J73" s="7"/>
    </row>
    <row r="74" spans="1:10">
      <c r="H74" s="10"/>
      <c r="I74" s="10"/>
      <c r="J74" s="7"/>
    </row>
    <row r="75" spans="1:10">
      <c r="H75" s="10"/>
      <c r="I75" s="10"/>
      <c r="J75" s="7"/>
    </row>
    <row r="76" spans="1:10">
      <c r="H76" s="10"/>
      <c r="I76" s="10"/>
      <c r="J76" s="7"/>
    </row>
    <row r="77" spans="1:10">
      <c r="H77" s="10"/>
      <c r="I77" s="10"/>
      <c r="J77" s="7"/>
    </row>
    <row r="78" spans="1:10">
      <c r="H78" s="10"/>
      <c r="I78" s="10"/>
      <c r="J78" s="7"/>
    </row>
    <row r="79" spans="1:10">
      <c r="H79" s="10"/>
      <c r="I79" s="10"/>
      <c r="J79" s="7"/>
    </row>
    <row r="80" spans="1:10">
      <c r="H80" s="10"/>
      <c r="I80" s="11"/>
      <c r="J80" s="7"/>
    </row>
    <row r="81" spans="8:10">
      <c r="H81" s="10"/>
      <c r="I81" s="11"/>
      <c r="J81" s="7"/>
    </row>
    <row r="82" spans="8:10">
      <c r="H82" s="10"/>
      <c r="I82" s="10"/>
      <c r="J82" s="7"/>
    </row>
    <row r="83" spans="8:10">
      <c r="H83" s="10"/>
      <c r="I83" s="10"/>
      <c r="J83" s="7"/>
    </row>
    <row r="84" spans="8:10">
      <c r="H84" s="10"/>
      <c r="I84" s="10"/>
      <c r="J84" s="7"/>
    </row>
    <row r="85" spans="8:10">
      <c r="H85" s="10"/>
      <c r="I85" s="10"/>
      <c r="J85" s="7"/>
    </row>
    <row r="86" spans="8:10">
      <c r="H86" s="10"/>
      <c r="I86" s="10"/>
      <c r="J86" s="7"/>
    </row>
    <row r="87" spans="8:10">
      <c r="H87" s="10"/>
      <c r="I87" s="10"/>
      <c r="J87" s="7"/>
    </row>
    <row r="88" spans="8:10">
      <c r="H88" s="10"/>
      <c r="I88" s="10"/>
      <c r="J88" s="7"/>
    </row>
    <row r="89" spans="8:10">
      <c r="H89" s="10"/>
      <c r="I89" s="10"/>
      <c r="J89" s="7"/>
    </row>
    <row r="90" spans="8:10">
      <c r="H90" s="10"/>
      <c r="I90" s="10"/>
      <c r="J90" s="7"/>
    </row>
    <row r="91" spans="8:10">
      <c r="H91" s="10"/>
      <c r="I91" s="10"/>
      <c r="J91" s="7"/>
    </row>
    <row r="92" spans="8:10">
      <c r="H92" s="10"/>
      <c r="I92" s="10"/>
      <c r="J92" s="7"/>
    </row>
    <row r="93" spans="8:10">
      <c r="H93" s="10"/>
      <c r="I93" s="10"/>
      <c r="J93" s="7"/>
    </row>
    <row r="94" spans="8:10">
      <c r="H94" s="10"/>
      <c r="I94" s="10"/>
      <c r="J94" s="7"/>
    </row>
    <row r="95" spans="8:10">
      <c r="H95" s="13"/>
      <c r="I95" s="10"/>
      <c r="J95" s="7"/>
    </row>
    <row r="96" spans="8:10">
      <c r="H96" s="7"/>
      <c r="I96" s="7"/>
      <c r="J96" s="7"/>
    </row>
    <row r="97" spans="8:10">
      <c r="H97" s="6"/>
      <c r="I97" s="6"/>
      <c r="J97" s="7"/>
    </row>
    <row r="98" spans="8:10">
      <c r="H98" s="6"/>
      <c r="I98" s="6"/>
      <c r="J98" s="7"/>
    </row>
    <row r="99" spans="8:10">
      <c r="H99" s="6"/>
      <c r="I99" s="6"/>
      <c r="J99" s="7"/>
    </row>
    <row r="100" spans="8:10">
      <c r="H100" s="6"/>
      <c r="I100" s="6"/>
      <c r="J100" s="7"/>
    </row>
    <row r="101" spans="8:10">
      <c r="J101" s="7"/>
    </row>
    <row r="102" spans="8:10">
      <c r="J102" s="7"/>
    </row>
    <row r="204" spans="1:1">
      <c r="A204" s="3" t="s">
        <v>165</v>
      </c>
    </row>
  </sheetData>
  <mergeCells count="25">
    <mergeCell ref="A49:G49"/>
    <mergeCell ref="B8:C8"/>
    <mergeCell ref="A62:N62"/>
    <mergeCell ref="A47:M47"/>
    <mergeCell ref="H8:I8"/>
    <mergeCell ref="F8:G8"/>
    <mergeCell ref="D8:E8"/>
    <mergeCell ref="A7:I7"/>
    <mergeCell ref="A5:I5"/>
    <mergeCell ref="A8:A9"/>
    <mergeCell ref="A6:I6"/>
    <mergeCell ref="A1:I1"/>
    <mergeCell ref="A2:I2"/>
    <mergeCell ref="A3:I3"/>
    <mergeCell ref="A4:I4"/>
    <mergeCell ref="B67:I67"/>
    <mergeCell ref="A51:G51"/>
    <mergeCell ref="A53:G53"/>
    <mergeCell ref="A55:G55"/>
    <mergeCell ref="A60:G60"/>
    <mergeCell ref="A56:G56"/>
    <mergeCell ref="A61:G61"/>
    <mergeCell ref="A59:G59"/>
    <mergeCell ref="B63:I63"/>
    <mergeCell ref="B57:G57"/>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ignoredErrors>
    <ignoredError sqref="C41" formulaRange="1"/>
    <ignoredError sqref="H12" formula="1"/>
  </ignoredErrors>
</worksheet>
</file>

<file path=xl/worksheets/sheet9.xml><?xml version="1.0" encoding="utf-8"?>
<worksheet xmlns="http://schemas.openxmlformats.org/spreadsheetml/2006/main" xmlns:r="http://schemas.openxmlformats.org/officeDocument/2006/relationships">
  <sheetPr codeName="Sheet1"/>
  <dimension ref="A1:R80"/>
  <sheetViews>
    <sheetView view="pageBreakPreview" zoomScale="95" zoomScaleSheetLayoutView="95" workbookViewId="0">
      <selection activeCell="B17" sqref="B17"/>
    </sheetView>
  </sheetViews>
  <sheetFormatPr defaultRowHeight="12.75"/>
  <cols>
    <col min="1" max="1" width="10.6640625" style="158" customWidth="1"/>
    <col min="2" max="2" width="37.77734375" style="158" customWidth="1"/>
    <col min="3" max="10" width="9.88671875" style="160" customWidth="1"/>
    <col min="11" max="16384" width="8.88671875" style="158"/>
  </cols>
  <sheetData>
    <row r="1" spans="1:11" s="174" customFormat="1" ht="15.75">
      <c r="A1" s="672" t="s">
        <v>65</v>
      </c>
      <c r="B1" s="672"/>
      <c r="C1" s="672"/>
      <c r="D1" s="672"/>
      <c r="E1" s="672"/>
      <c r="F1" s="672"/>
      <c r="G1" s="672"/>
      <c r="H1" s="672"/>
      <c r="I1" s="672"/>
      <c r="J1" s="672"/>
      <c r="K1" s="157" t="s">
        <v>1</v>
      </c>
    </row>
    <row r="2" spans="1:11" s="174" customFormat="1" ht="15.75">
      <c r="A2" s="671"/>
      <c r="B2" s="671"/>
      <c r="C2" s="671"/>
      <c r="D2" s="671"/>
      <c r="E2" s="671"/>
      <c r="F2" s="671"/>
      <c r="G2" s="671"/>
      <c r="H2" s="671"/>
      <c r="I2" s="671"/>
      <c r="J2" s="671"/>
    </row>
    <row r="3" spans="1:11" s="174" customFormat="1" ht="15.75">
      <c r="A3" s="673" t="s">
        <v>163</v>
      </c>
      <c r="B3" s="673"/>
      <c r="C3" s="673"/>
      <c r="D3" s="673"/>
      <c r="E3" s="673"/>
      <c r="F3" s="673"/>
      <c r="G3" s="673"/>
      <c r="H3" s="673"/>
      <c r="I3" s="673"/>
      <c r="J3" s="673"/>
      <c r="K3" s="157" t="s">
        <v>1</v>
      </c>
    </row>
    <row r="4" spans="1:11" s="174" customFormat="1" ht="15.75">
      <c r="A4" s="673" t="s">
        <v>182</v>
      </c>
      <c r="B4" s="673"/>
      <c r="C4" s="673"/>
      <c r="D4" s="673"/>
      <c r="E4" s="673"/>
      <c r="F4" s="673"/>
      <c r="G4" s="673"/>
      <c r="H4" s="673"/>
      <c r="I4" s="673"/>
      <c r="J4" s="673"/>
      <c r="K4" s="157" t="s">
        <v>1</v>
      </c>
    </row>
    <row r="5" spans="1:11" s="174" customFormat="1" ht="15.75">
      <c r="A5" s="671" t="s">
        <v>181</v>
      </c>
      <c r="B5" s="671"/>
      <c r="C5" s="671"/>
      <c r="D5" s="671"/>
      <c r="E5" s="671"/>
      <c r="F5" s="671"/>
      <c r="G5" s="671"/>
      <c r="H5" s="671"/>
      <c r="I5" s="671"/>
      <c r="J5" s="671"/>
      <c r="K5" s="157" t="s">
        <v>1</v>
      </c>
    </row>
    <row r="6" spans="1:11" s="174" customFormat="1" ht="15.75">
      <c r="A6" s="671"/>
      <c r="B6" s="671"/>
      <c r="C6" s="671"/>
      <c r="D6" s="671"/>
      <c r="E6" s="671"/>
      <c r="F6" s="671"/>
      <c r="G6" s="671"/>
      <c r="H6" s="671"/>
      <c r="I6" s="671"/>
      <c r="J6" s="671"/>
    </row>
    <row r="7" spans="1:11">
      <c r="A7" s="674"/>
      <c r="B7" s="674"/>
      <c r="C7" s="674"/>
      <c r="D7" s="674"/>
      <c r="E7" s="674"/>
      <c r="F7" s="674"/>
      <c r="G7" s="674"/>
      <c r="H7" s="674"/>
      <c r="I7" s="674"/>
      <c r="J7" s="674"/>
    </row>
    <row r="8" spans="1:11">
      <c r="A8" s="225" t="s">
        <v>66</v>
      </c>
      <c r="B8" s="224"/>
      <c r="C8" s="676"/>
      <c r="D8" s="676"/>
      <c r="E8" s="676"/>
      <c r="F8" s="676"/>
      <c r="G8" s="676"/>
      <c r="H8" s="676"/>
      <c r="I8" s="676"/>
      <c r="J8" s="676"/>
      <c r="K8" s="157" t="s">
        <v>1</v>
      </c>
    </row>
    <row r="9" spans="1:11">
      <c r="A9" s="225" t="s">
        <v>67</v>
      </c>
      <c r="B9" s="226" t="s">
        <v>136</v>
      </c>
      <c r="C9" s="676"/>
      <c r="D9" s="676"/>
      <c r="E9" s="676"/>
      <c r="F9" s="676"/>
      <c r="G9" s="676"/>
      <c r="H9" s="676"/>
      <c r="I9" s="676"/>
      <c r="J9" s="676"/>
      <c r="K9" s="157" t="s">
        <v>1</v>
      </c>
    </row>
    <row r="10" spans="1:11">
      <c r="A10" s="225" t="s">
        <v>68</v>
      </c>
      <c r="B10" s="226" t="s">
        <v>69</v>
      </c>
      <c r="C10" s="676"/>
      <c r="D10" s="676"/>
      <c r="E10" s="676"/>
      <c r="F10" s="676"/>
      <c r="G10" s="676"/>
      <c r="H10" s="676"/>
      <c r="I10" s="676"/>
      <c r="J10" s="676"/>
      <c r="K10" s="157" t="s">
        <v>1</v>
      </c>
    </row>
    <row r="11" spans="1:11">
      <c r="A11" s="675"/>
      <c r="B11" s="675"/>
      <c r="C11" s="675"/>
      <c r="D11" s="675"/>
      <c r="E11" s="675"/>
      <c r="F11" s="675"/>
      <c r="G11" s="675"/>
      <c r="H11" s="675"/>
      <c r="I11" s="675"/>
      <c r="J11" s="675"/>
    </row>
    <row r="12" spans="1:11" ht="18" customHeight="1">
      <c r="A12" s="679" t="s">
        <v>70</v>
      </c>
      <c r="B12" s="680"/>
      <c r="C12" s="690" t="s">
        <v>241</v>
      </c>
      <c r="D12" s="688" t="s">
        <v>238</v>
      </c>
      <c r="E12" s="688" t="s">
        <v>71</v>
      </c>
      <c r="F12" s="688" t="s">
        <v>72</v>
      </c>
      <c r="G12" s="688" t="s">
        <v>239</v>
      </c>
      <c r="H12" s="688" t="s">
        <v>240</v>
      </c>
      <c r="I12" s="688" t="s">
        <v>71</v>
      </c>
      <c r="J12" s="686" t="s">
        <v>242</v>
      </c>
      <c r="K12" s="157" t="s">
        <v>1</v>
      </c>
    </row>
    <row r="13" spans="1:11">
      <c r="A13" s="681"/>
      <c r="B13" s="682"/>
      <c r="C13" s="691"/>
      <c r="D13" s="689"/>
      <c r="E13" s="689"/>
      <c r="F13" s="689"/>
      <c r="G13" s="689"/>
      <c r="H13" s="689"/>
      <c r="I13" s="689"/>
      <c r="J13" s="687"/>
      <c r="K13" s="157" t="s">
        <v>1</v>
      </c>
    </row>
    <row r="14" spans="1:11">
      <c r="A14" s="241" t="s">
        <v>73</v>
      </c>
      <c r="B14" s="242"/>
      <c r="C14" s="268"/>
      <c r="D14" s="268"/>
      <c r="E14" s="268"/>
      <c r="F14" s="268"/>
      <c r="G14" s="268"/>
      <c r="H14" s="268"/>
      <c r="I14" s="268"/>
      <c r="J14" s="269"/>
      <c r="K14" s="157" t="s">
        <v>1</v>
      </c>
    </row>
    <row r="15" spans="1:11">
      <c r="A15" s="243" t="s">
        <v>74</v>
      </c>
      <c r="B15" s="228" t="s">
        <v>75</v>
      </c>
      <c r="C15" s="270"/>
      <c r="D15" s="270"/>
      <c r="E15" s="270"/>
      <c r="F15" s="270"/>
      <c r="G15" s="270"/>
      <c r="H15" s="270"/>
      <c r="I15" s="270"/>
      <c r="J15" s="271"/>
      <c r="K15" s="157" t="s">
        <v>1</v>
      </c>
    </row>
    <row r="16" spans="1:11">
      <c r="A16" s="233" t="s">
        <v>76</v>
      </c>
      <c r="B16" s="232" t="s">
        <v>77</v>
      </c>
      <c r="C16" s="272"/>
      <c r="D16" s="272"/>
      <c r="E16" s="272"/>
      <c r="F16" s="272"/>
      <c r="G16" s="272"/>
      <c r="H16" s="272"/>
      <c r="I16" s="272"/>
      <c r="J16" s="273"/>
      <c r="K16" s="157" t="s">
        <v>1</v>
      </c>
    </row>
    <row r="17" spans="1:11">
      <c r="A17" s="233" t="s">
        <v>76</v>
      </c>
      <c r="B17" s="232" t="s">
        <v>78</v>
      </c>
      <c r="C17" s="272"/>
      <c r="D17" s="272"/>
      <c r="E17" s="272"/>
      <c r="F17" s="272"/>
      <c r="G17" s="272"/>
      <c r="H17" s="272"/>
      <c r="I17" s="272"/>
      <c r="J17" s="273"/>
      <c r="K17" s="157" t="s">
        <v>1</v>
      </c>
    </row>
    <row r="18" spans="1:11">
      <c r="A18" s="233" t="s">
        <v>76</v>
      </c>
      <c r="B18" s="232" t="s">
        <v>79</v>
      </c>
      <c r="C18" s="272"/>
      <c r="D18" s="272"/>
      <c r="E18" s="272"/>
      <c r="F18" s="272"/>
      <c r="G18" s="272"/>
      <c r="H18" s="272"/>
      <c r="I18" s="272"/>
      <c r="J18" s="273"/>
      <c r="K18" s="157" t="s">
        <v>1</v>
      </c>
    </row>
    <row r="19" spans="1:11">
      <c r="A19" s="233" t="s">
        <v>76</v>
      </c>
      <c r="B19" s="232" t="s">
        <v>80</v>
      </c>
      <c r="C19" s="272"/>
      <c r="D19" s="272"/>
      <c r="E19" s="272"/>
      <c r="F19" s="272"/>
      <c r="G19" s="272"/>
      <c r="H19" s="272"/>
      <c r="I19" s="272"/>
      <c r="J19" s="273"/>
      <c r="K19" s="157" t="s">
        <v>1</v>
      </c>
    </row>
    <row r="20" spans="1:11">
      <c r="A20" s="233" t="s">
        <v>82</v>
      </c>
      <c r="B20" s="232" t="s">
        <v>81</v>
      </c>
      <c r="C20" s="272"/>
      <c r="D20" s="274"/>
      <c r="E20" s="274"/>
      <c r="F20" s="274"/>
      <c r="G20" s="274"/>
      <c r="H20" s="274"/>
      <c r="I20" s="274"/>
      <c r="J20" s="275"/>
      <c r="K20" s="157" t="s">
        <v>1</v>
      </c>
    </row>
    <row r="21" spans="1:11">
      <c r="A21" s="241" t="s">
        <v>83</v>
      </c>
      <c r="B21" s="242"/>
      <c r="C21" s="268"/>
      <c r="D21" s="268"/>
      <c r="E21" s="268"/>
      <c r="F21" s="268"/>
      <c r="G21" s="268"/>
      <c r="H21" s="268"/>
      <c r="I21" s="268"/>
      <c r="J21" s="269"/>
      <c r="K21" s="157" t="s">
        <v>1</v>
      </c>
    </row>
    <row r="22" spans="1:11">
      <c r="A22" s="243" t="s">
        <v>84</v>
      </c>
      <c r="B22" s="244" t="s">
        <v>85</v>
      </c>
      <c r="C22" s="270"/>
      <c r="D22" s="270"/>
      <c r="E22" s="270"/>
      <c r="F22" s="270"/>
      <c r="G22" s="270"/>
      <c r="H22" s="270"/>
      <c r="I22" s="270"/>
      <c r="J22" s="271"/>
      <c r="K22" s="157" t="s">
        <v>1</v>
      </c>
    </row>
    <row r="23" spans="1:11">
      <c r="A23" s="233">
        <v>22</v>
      </c>
      <c r="B23" s="232" t="s">
        <v>86</v>
      </c>
      <c r="C23" s="272"/>
      <c r="D23" s="272"/>
      <c r="E23" s="272"/>
      <c r="F23" s="272"/>
      <c r="G23" s="272"/>
      <c r="H23" s="272"/>
      <c r="I23" s="272"/>
      <c r="J23" s="273"/>
      <c r="K23" s="157" t="s">
        <v>1</v>
      </c>
    </row>
    <row r="24" spans="1:11">
      <c r="A24" s="233" t="s">
        <v>141</v>
      </c>
      <c r="B24" s="232" t="s">
        <v>142</v>
      </c>
      <c r="C24" s="272"/>
      <c r="D24" s="272"/>
      <c r="E24" s="272"/>
      <c r="F24" s="272"/>
      <c r="G24" s="272"/>
      <c r="H24" s="272"/>
      <c r="I24" s="272"/>
      <c r="J24" s="273"/>
      <c r="K24" s="157" t="s">
        <v>1</v>
      </c>
    </row>
    <row r="25" spans="1:11">
      <c r="A25" s="233" t="s">
        <v>87</v>
      </c>
      <c r="B25" s="232" t="s">
        <v>88</v>
      </c>
      <c r="C25" s="272"/>
      <c r="D25" s="272"/>
      <c r="E25" s="272"/>
      <c r="F25" s="272"/>
      <c r="G25" s="272"/>
      <c r="H25" s="272"/>
      <c r="I25" s="272"/>
      <c r="J25" s="273"/>
      <c r="K25" s="157" t="s">
        <v>1</v>
      </c>
    </row>
    <row r="26" spans="1:11">
      <c r="A26" s="233" t="s">
        <v>89</v>
      </c>
      <c r="B26" s="232" t="s">
        <v>90</v>
      </c>
      <c r="C26" s="272"/>
      <c r="D26" s="272"/>
      <c r="E26" s="272"/>
      <c r="F26" s="272"/>
      <c r="G26" s="272"/>
      <c r="H26" s="272"/>
      <c r="I26" s="272"/>
      <c r="J26" s="273"/>
      <c r="K26" s="157" t="s">
        <v>1</v>
      </c>
    </row>
    <row r="27" spans="1:11">
      <c r="A27" s="233" t="s">
        <v>89</v>
      </c>
      <c r="B27" s="232" t="s">
        <v>91</v>
      </c>
      <c r="C27" s="272"/>
      <c r="D27" s="272"/>
      <c r="E27" s="272"/>
      <c r="F27" s="272"/>
      <c r="G27" s="272"/>
      <c r="H27" s="272"/>
      <c r="I27" s="272"/>
      <c r="J27" s="273"/>
      <c r="K27" s="157" t="s">
        <v>1</v>
      </c>
    </row>
    <row r="28" spans="1:11">
      <c r="A28" s="233" t="s">
        <v>89</v>
      </c>
      <c r="B28" s="232" t="s">
        <v>92</v>
      </c>
      <c r="C28" s="272"/>
      <c r="D28" s="272"/>
      <c r="E28" s="272"/>
      <c r="F28" s="272"/>
      <c r="G28" s="272"/>
      <c r="H28" s="272"/>
      <c r="I28" s="272"/>
      <c r="J28" s="273"/>
      <c r="K28" s="157" t="s">
        <v>1</v>
      </c>
    </row>
    <row r="29" spans="1:11">
      <c r="A29" s="233">
        <v>25.3</v>
      </c>
      <c r="B29" s="232" t="s">
        <v>93</v>
      </c>
      <c r="C29" s="272"/>
      <c r="D29" s="272"/>
      <c r="E29" s="272"/>
      <c r="F29" s="272"/>
      <c r="G29" s="272"/>
      <c r="H29" s="272"/>
      <c r="I29" s="272"/>
      <c r="J29" s="273"/>
      <c r="K29" s="157" t="s">
        <v>1</v>
      </c>
    </row>
    <row r="30" spans="1:11">
      <c r="A30" s="229">
        <v>25.3</v>
      </c>
      <c r="B30" s="230" t="s">
        <v>94</v>
      </c>
      <c r="C30" s="272"/>
      <c r="D30" s="272"/>
      <c r="E30" s="272"/>
      <c r="F30" s="272"/>
      <c r="G30" s="272"/>
      <c r="H30" s="272"/>
      <c r="I30" s="272"/>
      <c r="J30" s="273"/>
      <c r="K30" s="157" t="s">
        <v>1</v>
      </c>
    </row>
    <row r="31" spans="1:11">
      <c r="A31" s="229">
        <v>25.3</v>
      </c>
      <c r="B31" s="230" t="s">
        <v>95</v>
      </c>
      <c r="C31" s="272"/>
      <c r="D31" s="272"/>
      <c r="E31" s="272"/>
      <c r="F31" s="272"/>
      <c r="G31" s="272"/>
      <c r="H31" s="272"/>
      <c r="I31" s="272"/>
      <c r="J31" s="273"/>
      <c r="K31" s="157" t="s">
        <v>1</v>
      </c>
    </row>
    <row r="32" spans="1:11">
      <c r="A32" s="229">
        <v>25.3</v>
      </c>
      <c r="B32" s="230" t="s">
        <v>96</v>
      </c>
      <c r="C32" s="272"/>
      <c r="D32" s="272"/>
      <c r="E32" s="272"/>
      <c r="F32" s="272"/>
      <c r="G32" s="272"/>
      <c r="H32" s="272"/>
      <c r="I32" s="272"/>
      <c r="J32" s="273"/>
      <c r="K32" s="157" t="s">
        <v>1</v>
      </c>
    </row>
    <row r="33" spans="1:11">
      <c r="A33" s="229">
        <v>25.3</v>
      </c>
      <c r="B33" s="230" t="s">
        <v>97</v>
      </c>
      <c r="C33" s="272"/>
      <c r="D33" s="272"/>
      <c r="E33" s="272"/>
      <c r="F33" s="272"/>
      <c r="G33" s="272"/>
      <c r="H33" s="272"/>
      <c r="I33" s="272"/>
      <c r="J33" s="273"/>
      <c r="K33" s="157" t="s">
        <v>1</v>
      </c>
    </row>
    <row r="34" spans="1:11">
      <c r="A34" s="233">
        <v>25.2</v>
      </c>
      <c r="B34" s="232" t="s">
        <v>155</v>
      </c>
      <c r="C34" s="272"/>
      <c r="D34" s="272"/>
      <c r="E34" s="272"/>
      <c r="F34" s="272"/>
      <c r="G34" s="272"/>
      <c r="H34" s="272"/>
      <c r="I34" s="272"/>
      <c r="J34" s="273"/>
      <c r="K34" s="157" t="s">
        <v>1</v>
      </c>
    </row>
    <row r="35" spans="1:11">
      <c r="A35" s="233">
        <v>25.6</v>
      </c>
      <c r="B35" s="232" t="s">
        <v>99</v>
      </c>
      <c r="C35" s="272"/>
      <c r="D35" s="272"/>
      <c r="E35" s="272"/>
      <c r="F35" s="272"/>
      <c r="G35" s="272"/>
      <c r="H35" s="272"/>
      <c r="I35" s="272"/>
      <c r="J35" s="273"/>
      <c r="K35" s="157" t="s">
        <v>1</v>
      </c>
    </row>
    <row r="36" spans="1:11">
      <c r="A36" s="233">
        <v>25.6</v>
      </c>
      <c r="B36" s="232" t="s">
        <v>100</v>
      </c>
      <c r="C36" s="272"/>
      <c r="D36" s="272"/>
      <c r="E36" s="272"/>
      <c r="F36" s="272"/>
      <c r="G36" s="272"/>
      <c r="H36" s="272"/>
      <c r="I36" s="272"/>
      <c r="J36" s="273"/>
      <c r="K36" s="157" t="s">
        <v>1</v>
      </c>
    </row>
    <row r="37" spans="1:11">
      <c r="A37" s="233">
        <v>25.2</v>
      </c>
      <c r="B37" s="232" t="s">
        <v>101</v>
      </c>
      <c r="C37" s="272"/>
      <c r="D37" s="272"/>
      <c r="E37" s="272"/>
      <c r="F37" s="272"/>
      <c r="G37" s="272"/>
      <c r="H37" s="272"/>
      <c r="I37" s="272"/>
      <c r="J37" s="273"/>
      <c r="K37" s="157" t="s">
        <v>1</v>
      </c>
    </row>
    <row r="38" spans="1:11">
      <c r="A38" s="233">
        <v>25.2</v>
      </c>
      <c r="B38" s="232" t="s">
        <v>103</v>
      </c>
      <c r="C38" s="272"/>
      <c r="D38" s="272"/>
      <c r="E38" s="272"/>
      <c r="F38" s="272"/>
      <c r="G38" s="272"/>
      <c r="H38" s="272"/>
      <c r="I38" s="272"/>
      <c r="J38" s="273"/>
      <c r="K38" s="157" t="s">
        <v>1</v>
      </c>
    </row>
    <row r="39" spans="1:11">
      <c r="A39" s="233" t="s">
        <v>98</v>
      </c>
      <c r="B39" s="232" t="s">
        <v>156</v>
      </c>
      <c r="C39" s="272"/>
      <c r="D39" s="272"/>
      <c r="E39" s="272"/>
      <c r="F39" s="272"/>
      <c r="G39" s="272"/>
      <c r="H39" s="272"/>
      <c r="I39" s="272"/>
      <c r="J39" s="273"/>
      <c r="K39" s="157" t="s">
        <v>1</v>
      </c>
    </row>
    <row r="40" spans="1:11">
      <c r="A40" s="233" t="s">
        <v>105</v>
      </c>
      <c r="B40" s="232" t="s">
        <v>106</v>
      </c>
      <c r="C40" s="272"/>
      <c r="D40" s="272"/>
      <c r="E40" s="272"/>
      <c r="F40" s="272"/>
      <c r="G40" s="272"/>
      <c r="H40" s="272"/>
      <c r="I40" s="272"/>
      <c r="J40" s="273"/>
      <c r="K40" s="157" t="s">
        <v>1</v>
      </c>
    </row>
    <row r="41" spans="1:11">
      <c r="A41" s="233" t="s">
        <v>105</v>
      </c>
      <c r="B41" s="232" t="s">
        <v>107</v>
      </c>
      <c r="C41" s="272"/>
      <c r="D41" s="272"/>
      <c r="E41" s="272"/>
      <c r="F41" s="272"/>
      <c r="G41" s="272"/>
      <c r="H41" s="272"/>
      <c r="I41" s="272"/>
      <c r="J41" s="273"/>
      <c r="K41" s="157" t="s">
        <v>1</v>
      </c>
    </row>
    <row r="42" spans="1:11">
      <c r="A42" s="233" t="s">
        <v>105</v>
      </c>
      <c r="B42" s="232" t="s">
        <v>108</v>
      </c>
      <c r="C42" s="272"/>
      <c r="D42" s="272"/>
      <c r="E42" s="272"/>
      <c r="F42" s="272"/>
      <c r="G42" s="272"/>
      <c r="H42" s="272"/>
      <c r="I42" s="272"/>
      <c r="J42" s="273"/>
      <c r="K42" s="157" t="s">
        <v>1</v>
      </c>
    </row>
    <row r="43" spans="1:11">
      <c r="A43" s="233" t="s">
        <v>105</v>
      </c>
      <c r="B43" s="232" t="s">
        <v>109</v>
      </c>
      <c r="C43" s="272"/>
      <c r="D43" s="272"/>
      <c r="E43" s="272"/>
      <c r="F43" s="272"/>
      <c r="G43" s="272"/>
      <c r="H43" s="272"/>
      <c r="I43" s="272"/>
      <c r="J43" s="273"/>
      <c r="K43" s="157" t="s">
        <v>1</v>
      </c>
    </row>
    <row r="44" spans="1:11">
      <c r="A44" s="239" t="s">
        <v>105</v>
      </c>
      <c r="B44" s="240" t="s">
        <v>110</v>
      </c>
      <c r="C44" s="276"/>
      <c r="D44" s="276"/>
      <c r="E44" s="276"/>
      <c r="F44" s="276"/>
      <c r="G44" s="276"/>
      <c r="H44" s="276"/>
      <c r="I44" s="276"/>
      <c r="J44" s="277"/>
      <c r="K44" s="157" t="s">
        <v>1</v>
      </c>
    </row>
    <row r="45" spans="1:11">
      <c r="A45" s="241" t="s">
        <v>111</v>
      </c>
      <c r="B45" s="242"/>
      <c r="C45" s="268"/>
      <c r="D45" s="268"/>
      <c r="E45" s="268"/>
      <c r="F45" s="268"/>
      <c r="G45" s="268"/>
      <c r="H45" s="268"/>
      <c r="I45" s="268"/>
      <c r="J45" s="269"/>
      <c r="K45" s="157" t="s">
        <v>1</v>
      </c>
    </row>
    <row r="46" spans="1:11">
      <c r="A46" s="233" t="s">
        <v>112</v>
      </c>
      <c r="B46" s="244" t="s">
        <v>150</v>
      </c>
      <c r="C46" s="270"/>
      <c r="D46" s="270"/>
      <c r="E46" s="270"/>
      <c r="F46" s="270"/>
      <c r="G46" s="270"/>
      <c r="H46" s="270"/>
      <c r="I46" s="270"/>
      <c r="J46" s="271"/>
      <c r="K46" s="157" t="s">
        <v>1</v>
      </c>
    </row>
    <row r="47" spans="1:11">
      <c r="A47" s="233" t="s">
        <v>112</v>
      </c>
      <c r="B47" s="232" t="s">
        <v>113</v>
      </c>
      <c r="C47" s="278"/>
      <c r="D47" s="278"/>
      <c r="E47" s="278"/>
      <c r="F47" s="278"/>
      <c r="G47" s="278"/>
      <c r="H47" s="278"/>
      <c r="I47" s="278"/>
      <c r="J47" s="279"/>
      <c r="K47" s="157" t="s">
        <v>1</v>
      </c>
    </row>
    <row r="48" spans="1:11">
      <c r="A48" s="229" t="s">
        <v>112</v>
      </c>
      <c r="B48" s="230" t="s">
        <v>114</v>
      </c>
      <c r="C48" s="258"/>
      <c r="D48" s="258"/>
      <c r="E48" s="258"/>
      <c r="F48" s="258"/>
      <c r="G48" s="258"/>
      <c r="H48" s="258"/>
      <c r="I48" s="258"/>
      <c r="J48" s="259"/>
      <c r="K48" s="157" t="s">
        <v>1</v>
      </c>
    </row>
    <row r="49" spans="1:11">
      <c r="A49" s="229" t="s">
        <v>112</v>
      </c>
      <c r="B49" s="230" t="s">
        <v>115</v>
      </c>
      <c r="C49" s="258"/>
      <c r="D49" s="258"/>
      <c r="E49" s="258"/>
      <c r="F49" s="258"/>
      <c r="G49" s="258"/>
      <c r="H49" s="258"/>
      <c r="I49" s="258"/>
      <c r="J49" s="259"/>
      <c r="K49" s="157" t="s">
        <v>1</v>
      </c>
    </row>
    <row r="50" spans="1:11">
      <c r="A50" s="233">
        <v>25.2</v>
      </c>
      <c r="B50" s="232" t="s">
        <v>116</v>
      </c>
      <c r="C50" s="278"/>
      <c r="D50" s="278"/>
      <c r="E50" s="278"/>
      <c r="F50" s="278"/>
      <c r="G50" s="278"/>
      <c r="H50" s="278"/>
      <c r="I50" s="278"/>
      <c r="J50" s="279"/>
      <c r="K50" s="157" t="s">
        <v>1</v>
      </c>
    </row>
    <row r="51" spans="1:11">
      <c r="A51" s="233" t="s">
        <v>112</v>
      </c>
      <c r="B51" s="232" t="s">
        <v>117</v>
      </c>
      <c r="C51" s="272"/>
      <c r="D51" s="272"/>
      <c r="E51" s="272"/>
      <c r="F51" s="272"/>
      <c r="G51" s="272"/>
      <c r="H51" s="272"/>
      <c r="I51" s="272"/>
      <c r="J51" s="273"/>
      <c r="K51" s="157" t="s">
        <v>1</v>
      </c>
    </row>
    <row r="52" spans="1:11">
      <c r="A52" s="233" t="s">
        <v>112</v>
      </c>
      <c r="B52" s="232" t="s">
        <v>118</v>
      </c>
      <c r="C52" s="272"/>
      <c r="D52" s="272"/>
      <c r="E52" s="272"/>
      <c r="F52" s="272"/>
      <c r="G52" s="272"/>
      <c r="H52" s="272"/>
      <c r="I52" s="272"/>
      <c r="J52" s="273"/>
      <c r="K52" s="157" t="s">
        <v>1</v>
      </c>
    </row>
    <row r="53" spans="1:11">
      <c r="A53" s="233" t="s">
        <v>112</v>
      </c>
      <c r="B53" s="232" t="s">
        <v>119</v>
      </c>
      <c r="C53" s="272"/>
      <c r="D53" s="272"/>
      <c r="E53" s="272"/>
      <c r="F53" s="272"/>
      <c r="G53" s="272"/>
      <c r="H53" s="272"/>
      <c r="I53" s="272"/>
      <c r="J53" s="273"/>
      <c r="K53" s="157" t="s">
        <v>1</v>
      </c>
    </row>
    <row r="54" spans="1:11">
      <c r="A54" s="233" t="s">
        <v>112</v>
      </c>
      <c r="B54" s="232" t="s">
        <v>120</v>
      </c>
      <c r="C54" s="272"/>
      <c r="D54" s="272"/>
      <c r="E54" s="272"/>
      <c r="F54" s="272"/>
      <c r="G54" s="272"/>
      <c r="H54" s="272"/>
      <c r="I54" s="272"/>
      <c r="J54" s="273"/>
      <c r="K54" s="157" t="s">
        <v>1</v>
      </c>
    </row>
    <row r="55" spans="1:11">
      <c r="A55" s="233" t="s">
        <v>112</v>
      </c>
      <c r="B55" s="232" t="s">
        <v>121</v>
      </c>
      <c r="C55" s="272"/>
      <c r="D55" s="272"/>
      <c r="E55" s="272"/>
      <c r="F55" s="272"/>
      <c r="G55" s="272"/>
      <c r="H55" s="272"/>
      <c r="I55" s="272"/>
      <c r="J55" s="273"/>
      <c r="K55" s="157" t="s">
        <v>1</v>
      </c>
    </row>
    <row r="56" spans="1:11">
      <c r="A56" s="233" t="s">
        <v>112</v>
      </c>
      <c r="B56" s="232" t="s">
        <v>122</v>
      </c>
      <c r="C56" s="272"/>
      <c r="D56" s="272"/>
      <c r="E56" s="272"/>
      <c r="F56" s="272"/>
      <c r="G56" s="272"/>
      <c r="H56" s="272"/>
      <c r="I56" s="272"/>
      <c r="J56" s="273"/>
      <c r="K56" s="157" t="s">
        <v>1</v>
      </c>
    </row>
    <row r="57" spans="1:11">
      <c r="A57" s="233" t="s">
        <v>112</v>
      </c>
      <c r="B57" s="232" t="s">
        <v>123</v>
      </c>
      <c r="C57" s="272"/>
      <c r="D57" s="272"/>
      <c r="E57" s="272"/>
      <c r="F57" s="272"/>
      <c r="G57" s="272"/>
      <c r="H57" s="272"/>
      <c r="I57" s="272"/>
      <c r="J57" s="273"/>
      <c r="K57" s="157" t="s">
        <v>1</v>
      </c>
    </row>
    <row r="58" spans="1:11">
      <c r="A58" s="233" t="s">
        <v>112</v>
      </c>
      <c r="B58" s="232" t="s">
        <v>157</v>
      </c>
      <c r="C58" s="272"/>
      <c r="D58" s="272"/>
      <c r="E58" s="272"/>
      <c r="F58" s="272"/>
      <c r="G58" s="272"/>
      <c r="H58" s="272"/>
      <c r="I58" s="272"/>
      <c r="J58" s="273"/>
      <c r="K58" s="157" t="s">
        <v>1</v>
      </c>
    </row>
    <row r="59" spans="1:11">
      <c r="A59" s="245" t="s">
        <v>152</v>
      </c>
      <c r="B59" s="246" t="s">
        <v>153</v>
      </c>
      <c r="C59" s="274"/>
      <c r="D59" s="274"/>
      <c r="E59" s="274"/>
      <c r="F59" s="274"/>
      <c r="G59" s="274"/>
      <c r="H59" s="274"/>
      <c r="I59" s="274"/>
      <c r="J59" s="275"/>
      <c r="K59" s="157" t="s">
        <v>1</v>
      </c>
    </row>
    <row r="60" spans="1:11">
      <c r="A60" s="241" t="s">
        <v>124</v>
      </c>
      <c r="B60" s="247"/>
      <c r="C60" s="280"/>
      <c r="D60" s="280"/>
      <c r="E60" s="280"/>
      <c r="F60" s="280"/>
      <c r="G60" s="280"/>
      <c r="H60" s="280"/>
      <c r="I60" s="280"/>
      <c r="J60" s="281"/>
      <c r="K60" s="157" t="s">
        <v>1</v>
      </c>
    </row>
    <row r="61" spans="1:11">
      <c r="A61" s="248" t="s">
        <v>125</v>
      </c>
      <c r="B61" s="249" t="s">
        <v>158</v>
      </c>
      <c r="C61" s="278"/>
      <c r="D61" s="278"/>
      <c r="E61" s="278"/>
      <c r="F61" s="278"/>
      <c r="G61" s="278"/>
      <c r="H61" s="278"/>
      <c r="I61" s="278"/>
      <c r="J61" s="279"/>
      <c r="K61" s="157" t="s">
        <v>1</v>
      </c>
    </row>
    <row r="62" spans="1:11">
      <c r="A62" s="248" t="s">
        <v>125</v>
      </c>
      <c r="B62" s="249" t="s">
        <v>126</v>
      </c>
      <c r="C62" s="278"/>
      <c r="D62" s="278"/>
      <c r="E62" s="278"/>
      <c r="F62" s="278"/>
      <c r="G62" s="278"/>
      <c r="H62" s="278"/>
      <c r="I62" s="278"/>
      <c r="J62" s="279"/>
      <c r="K62" s="157" t="s">
        <v>1</v>
      </c>
    </row>
    <row r="63" spans="1:11">
      <c r="A63" s="248" t="s">
        <v>125</v>
      </c>
      <c r="B63" s="246" t="s">
        <v>127</v>
      </c>
      <c r="C63" s="278"/>
      <c r="D63" s="278"/>
      <c r="E63" s="278"/>
      <c r="F63" s="278"/>
      <c r="G63" s="278"/>
      <c r="H63" s="278"/>
      <c r="I63" s="278"/>
      <c r="J63" s="279"/>
      <c r="K63" s="157" t="s">
        <v>1</v>
      </c>
    </row>
    <row r="64" spans="1:11">
      <c r="A64" s="248" t="s">
        <v>125</v>
      </c>
      <c r="B64" s="232" t="s">
        <v>128</v>
      </c>
      <c r="C64" s="272"/>
      <c r="D64" s="272"/>
      <c r="E64" s="272"/>
      <c r="F64" s="272"/>
      <c r="G64" s="272"/>
      <c r="H64" s="272"/>
      <c r="I64" s="272"/>
      <c r="J64" s="273"/>
      <c r="K64" s="157" t="s">
        <v>1</v>
      </c>
    </row>
    <row r="65" spans="1:18">
      <c r="A65" s="248" t="s">
        <v>125</v>
      </c>
      <c r="B65" s="232" t="s">
        <v>129</v>
      </c>
      <c r="C65" s="272"/>
      <c r="D65" s="272"/>
      <c r="E65" s="272"/>
      <c r="F65" s="272"/>
      <c r="G65" s="272"/>
      <c r="H65" s="272"/>
      <c r="I65" s="272"/>
      <c r="J65" s="273"/>
      <c r="K65" s="157" t="s">
        <v>1</v>
      </c>
    </row>
    <row r="66" spans="1:18">
      <c r="A66" s="250" t="s">
        <v>125</v>
      </c>
      <c r="B66" s="246" t="s">
        <v>130</v>
      </c>
      <c r="C66" s="274"/>
      <c r="D66" s="274"/>
      <c r="E66" s="274"/>
      <c r="F66" s="274"/>
      <c r="G66" s="274"/>
      <c r="H66" s="274"/>
      <c r="I66" s="274"/>
      <c r="J66" s="275"/>
      <c r="K66" s="157" t="s">
        <v>1</v>
      </c>
    </row>
    <row r="67" spans="1:18">
      <c r="A67" s="239" t="s">
        <v>125</v>
      </c>
      <c r="B67" s="240" t="s">
        <v>131</v>
      </c>
      <c r="C67" s="276"/>
      <c r="D67" s="276"/>
      <c r="E67" s="276"/>
      <c r="F67" s="276"/>
      <c r="G67" s="276"/>
      <c r="H67" s="276"/>
      <c r="I67" s="276"/>
      <c r="J67" s="277"/>
      <c r="K67" s="157" t="s">
        <v>1</v>
      </c>
    </row>
    <row r="68" spans="1:18">
      <c r="A68" s="241"/>
      <c r="B68" s="251" t="s">
        <v>132</v>
      </c>
      <c r="C68" s="280"/>
      <c r="D68" s="280"/>
      <c r="E68" s="280"/>
      <c r="F68" s="280"/>
      <c r="G68" s="280"/>
      <c r="H68" s="280"/>
      <c r="I68" s="280"/>
      <c r="J68" s="281"/>
      <c r="K68" s="161" t="s">
        <v>15</v>
      </c>
    </row>
    <row r="69" spans="1:18">
      <c r="A69" s="224"/>
      <c r="B69" s="224"/>
      <c r="C69" s="267"/>
      <c r="D69" s="267"/>
      <c r="E69" s="267"/>
      <c r="F69" s="267"/>
      <c r="G69" s="267"/>
      <c r="H69" s="267"/>
      <c r="I69" s="267"/>
      <c r="J69" s="267"/>
    </row>
    <row r="70" spans="1:18">
      <c r="B70" s="167"/>
      <c r="C70" s="175"/>
      <c r="D70" s="175"/>
      <c r="E70" s="175"/>
      <c r="F70" s="175"/>
      <c r="G70" s="175"/>
      <c r="H70" s="175"/>
      <c r="I70" s="175"/>
      <c r="J70" s="175"/>
      <c r="K70" s="167"/>
      <c r="L70" s="167"/>
      <c r="M70" s="167"/>
      <c r="N70" s="167"/>
      <c r="O70" s="167"/>
      <c r="P70" s="167"/>
      <c r="Q70" s="167"/>
      <c r="R70" s="167"/>
    </row>
    <row r="71" spans="1:18" ht="15.75">
      <c r="A71" s="683" t="s">
        <v>198</v>
      </c>
      <c r="B71" s="556"/>
      <c r="C71" s="556"/>
      <c r="D71" s="556"/>
      <c r="E71" s="556"/>
      <c r="F71" s="556"/>
      <c r="G71" s="556"/>
      <c r="H71" s="556"/>
      <c r="I71" s="556"/>
      <c r="J71" s="556"/>
      <c r="K71" s="162"/>
      <c r="L71" s="162"/>
      <c r="M71" s="162"/>
      <c r="N71" s="162"/>
      <c r="O71" s="162"/>
      <c r="P71" s="162"/>
      <c r="Q71" s="162"/>
      <c r="R71" s="162"/>
    </row>
    <row r="72" spans="1:18" ht="16.5" customHeight="1">
      <c r="A72" s="684" t="s">
        <v>133</v>
      </c>
      <c r="B72" s="659"/>
      <c r="C72" s="659"/>
      <c r="D72" s="659"/>
      <c r="E72" s="659"/>
      <c r="F72" s="659"/>
      <c r="G72" s="659"/>
      <c r="H72" s="659"/>
      <c r="I72" s="659"/>
      <c r="J72" s="659"/>
      <c r="K72" s="176"/>
      <c r="L72" s="176"/>
      <c r="M72" s="176"/>
      <c r="N72" s="176"/>
      <c r="O72" s="176"/>
      <c r="P72" s="176"/>
      <c r="Q72" s="176"/>
      <c r="R72" s="176"/>
    </row>
    <row r="73" spans="1:18" ht="13.5">
      <c r="A73" s="163"/>
      <c r="B73" s="162"/>
      <c r="C73" s="162"/>
      <c r="D73" s="162"/>
      <c r="E73" s="162"/>
      <c r="F73" s="162"/>
      <c r="G73" s="162"/>
      <c r="H73" s="162"/>
      <c r="I73" s="162"/>
      <c r="J73" s="162"/>
      <c r="K73" s="162"/>
      <c r="L73" s="162"/>
      <c r="M73" s="162"/>
      <c r="N73" s="162"/>
      <c r="O73" s="162"/>
      <c r="P73" s="162"/>
      <c r="Q73" s="162"/>
      <c r="R73" s="162"/>
    </row>
    <row r="74" spans="1:18" ht="18.75" customHeight="1">
      <c r="A74" s="685" t="s">
        <v>134</v>
      </c>
      <c r="B74" s="659"/>
      <c r="C74" s="659"/>
      <c r="D74" s="659"/>
      <c r="E74" s="659"/>
      <c r="F74" s="659"/>
      <c r="G74" s="659"/>
      <c r="H74" s="659"/>
      <c r="I74" s="659"/>
      <c r="J74" s="659"/>
      <c r="K74" s="176"/>
      <c r="L74" s="176"/>
      <c r="M74" s="176"/>
      <c r="N74" s="176"/>
      <c r="O74" s="176"/>
      <c r="P74" s="176"/>
      <c r="Q74" s="176"/>
      <c r="R74" s="176"/>
    </row>
    <row r="75" spans="1:18">
      <c r="A75" s="165"/>
      <c r="B75" s="166"/>
      <c r="C75" s="166"/>
      <c r="D75" s="166"/>
      <c r="E75" s="166"/>
      <c r="F75" s="166"/>
      <c r="G75" s="166"/>
      <c r="H75" s="166"/>
      <c r="I75" s="166"/>
      <c r="J75" s="166"/>
      <c r="K75" s="166"/>
      <c r="L75" s="166"/>
      <c r="M75" s="166"/>
      <c r="N75" s="166"/>
      <c r="O75" s="166"/>
      <c r="P75" s="166"/>
      <c r="Q75" s="166"/>
      <c r="R75" s="166"/>
    </row>
    <row r="76" spans="1:18" ht="15">
      <c r="A76" s="677" t="s">
        <v>135</v>
      </c>
      <c r="B76" s="678"/>
      <c r="C76" s="678"/>
      <c r="D76" s="678"/>
      <c r="E76" s="678"/>
      <c r="F76" s="678"/>
      <c r="G76" s="678"/>
      <c r="H76" s="678"/>
      <c r="I76" s="678"/>
      <c r="J76" s="678"/>
      <c r="K76" s="164"/>
      <c r="L76" s="164"/>
      <c r="M76" s="164"/>
      <c r="N76" s="164"/>
      <c r="O76" s="164"/>
      <c r="P76" s="164"/>
      <c r="Q76" s="164"/>
      <c r="R76" s="164"/>
    </row>
    <row r="77" spans="1:18">
      <c r="A77" s="177"/>
      <c r="B77" s="178"/>
      <c r="C77" s="178"/>
      <c r="D77" s="178"/>
      <c r="E77" s="178"/>
      <c r="F77" s="178"/>
      <c r="G77" s="178"/>
      <c r="H77" s="178"/>
      <c r="I77" s="178"/>
      <c r="J77" s="178"/>
      <c r="K77" s="178"/>
      <c r="L77" s="178"/>
      <c r="M77" s="178"/>
      <c r="N77" s="178"/>
      <c r="O77" s="178"/>
      <c r="P77" s="178"/>
      <c r="Q77" s="178"/>
      <c r="R77" s="178"/>
    </row>
    <row r="78" spans="1:18">
      <c r="A78" s="167"/>
      <c r="B78" s="167"/>
      <c r="C78" s="175"/>
      <c r="D78" s="175"/>
      <c r="E78" s="175"/>
      <c r="F78" s="175"/>
      <c r="G78" s="175"/>
      <c r="H78" s="175"/>
      <c r="I78" s="175"/>
      <c r="J78" s="175"/>
    </row>
    <row r="80" spans="1:18">
      <c r="C80" s="179"/>
      <c r="D80" s="179"/>
    </row>
  </sheetData>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36"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A. Organization Chart</vt:lpstr>
      <vt:lpstr>B. Summary of Requirements </vt:lpstr>
      <vt:lpstr>C. Increases Offsets</vt:lpstr>
      <vt:lpstr>D. Strategic Goals &amp; Objectives</vt:lpstr>
      <vt:lpstr>F. 2010 Crosswalk</vt:lpstr>
      <vt:lpstr>(G) 2011 Crosswalk</vt:lpstr>
      <vt:lpstr>H. Reimbursable Resources</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'F. 2010 Crosswalk'!Print_Area</vt:lpstr>
      <vt:lpstr>'H. Reimbursable Resources'!Print_Area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Page1</cp:lastModifiedBy>
  <cp:lastPrinted>2011-02-09T18:33:15Z</cp:lastPrinted>
  <dcterms:created xsi:type="dcterms:W3CDTF">2003-08-28T20:51:00Z</dcterms:created>
  <dcterms:modified xsi:type="dcterms:W3CDTF">2011-02-09T18:38:41Z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