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5820" windowWidth="25260" windowHeight="5880" tabRatio="889"/>
  </bookViews>
  <sheets>
    <sheet name="B. Summary of Requirements " sheetId="45" r:id="rId1"/>
    <sheet name="C. Increases Offsets" sheetId="21" r:id="rId2"/>
    <sheet name="D. Strategic Goals &amp; Objectives" sheetId="57" r:id="rId3"/>
    <sheet name="E. ATB Justification" sheetId="29" r:id="rId4"/>
    <sheet name="F. 2010 Crosswalk" sheetId="2" r:id="rId5"/>
    <sheet name="(G) 2011 Crosswalk" sheetId="56" r:id="rId6"/>
    <sheet name="I. Permanent Positions" sheetId="10" r:id="rId7"/>
    <sheet name="J. Financial Analysis" sheetId="36" r:id="rId8"/>
    <sheet name="K. Summary by Grade" sheetId="6" r:id="rId9"/>
    <sheet name="L. Summary by Object Class" sheetId="14" r:id="rId10"/>
    <sheet name="(N-2) Domestic Agent" sheetId="50" state="hidden" r:id="rId11"/>
    <sheet name="(N-3) Domestic Attorney" sheetId="49" state="hidden" r:id="rId12"/>
    <sheet name="(N-4) Domestic Prof Sup" sheetId="51" state="hidden" r:id="rId13"/>
    <sheet name="(N-5) Domestic Clerical" sheetId="52" state="hidden" r:id="rId14"/>
    <sheet name="(P) IT" sheetId="55" state="hidden" r:id="rId15"/>
  </sheets>
  <externalReferences>
    <externalReference r:id="rId16"/>
    <externalReference r:id="rId17"/>
  </externalReferences>
  <definedNames>
    <definedName name="_10POS_BY_CAT" localSheetId="7">'[1]Summ Atty Agt'!#REF!</definedName>
    <definedName name="_11POS_BY_CAT">#REF!</definedName>
    <definedName name="_1ATTORNEY_SUPP" localSheetId="0">#REF!</definedName>
    <definedName name="_2ATTORNEY_SUPP">#REF!</definedName>
    <definedName name="_3GA_ROLLUP" localSheetId="0">'B. Summary of Requirements '!#REF!</definedName>
    <definedName name="_4GA_ROLLUP" localSheetId="2">#REF!</definedName>
    <definedName name="_6GA_ROLLUP" localSheetId="7">'[1]Sum of Req'!#REF!</definedName>
    <definedName name="_7GA_ROLLUP">#REF!</definedName>
    <definedName name="_8POS_BY_CAT" localSheetId="0">#REF!</definedName>
    <definedName name="_9POS_BY_CAT" localSheetId="2">#REF!</definedName>
    <definedName name="_xlnm._FilterDatabase" localSheetId="14" hidden="1">'(P) IT'!$F$14:$G$14</definedName>
    <definedName name="DL" localSheetId="0">'B. Summary of Requirements '!$A$3:$X$54</definedName>
    <definedName name="DL">#REF!</definedName>
    <definedName name="EXECSUPP" localSheetId="0">'B. Summary of Requirements '!#REF!</definedName>
    <definedName name="EXECSUPP" localSheetId="2">#REF!</definedName>
    <definedName name="EXECSUPP" localSheetId="7">'[1]Sum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3">'E. ATB Justification'!#REF!</definedName>
    <definedName name="INTEL" localSheetId="0">'B. Summary of Requirements '!#REF!</definedName>
    <definedName name="INTEL" localSheetId="2">#REF!</definedName>
    <definedName name="INTEL" localSheetId="7">'[1]Sum of Req'!#REF!</definedName>
    <definedName name="INTEL">#REF!</definedName>
    <definedName name="JMD" localSheetId="0">'B. Summary of Requirements '!#REF!</definedName>
    <definedName name="JMD" localSheetId="2">#REF!</definedName>
    <definedName name="JMD" localSheetId="7">'[1]Sum of Req'!#REF!</definedName>
    <definedName name="JMD">#REF!</definedName>
    <definedName name="OLE_LINK7" localSheetId="3">'E. ATB Justification'!#REF!</definedName>
    <definedName name="PART">#REF!</definedName>
    <definedName name="_xlnm.Print_Area" localSheetId="5">'(G) 2011 Crosswalk'!$A$1:$R$25</definedName>
    <definedName name="_xlnm.Print_Area" localSheetId="10">'(N-2) Domestic Agent'!$A$1:$J$69</definedName>
    <definedName name="_xlnm.Print_Area" localSheetId="11">'(N-3) Domestic Attorney'!$A$1:$H$53</definedName>
    <definedName name="_xlnm.Print_Area" localSheetId="12">'(N-4) Domestic Prof Sup'!$A$1:$J$53</definedName>
    <definedName name="_xlnm.Print_Area" localSheetId="13">'(N-5) Domestic Clerical'!$A$1:$H$52</definedName>
    <definedName name="_xlnm.Print_Area" localSheetId="14">'(P) IT'!$A$1:$H$32</definedName>
    <definedName name="_xlnm.Print_Area" localSheetId="0">'B. Summary of Requirements '!$A$1:$X$67</definedName>
    <definedName name="_xlnm.Print_Area" localSheetId="1">'C. Increases Offsets'!$A$1:$S$18</definedName>
    <definedName name="_xlnm.Print_Area" localSheetId="2">'D. Strategic Goals &amp; Objectives'!$A$1:$P$41</definedName>
    <definedName name="_xlnm.Print_Area" localSheetId="3">'E. ATB Justification'!$A$1:$I$23</definedName>
    <definedName name="_xlnm.Print_Area" localSheetId="4">'F. 2010 Crosswalk'!$A$1:$R$27</definedName>
    <definedName name="_xlnm.Print_Area" localSheetId="6">'I. Permanent Positions'!$A$1:$K$23</definedName>
    <definedName name="_xlnm.Print_Area" localSheetId="7">'J. Financial Analysis'!$A$1:$E$47</definedName>
    <definedName name="_xlnm.Print_Area" localSheetId="8">'K. Summary by Grade'!$A$1:$I$28</definedName>
    <definedName name="_xlnm.Print_Area" localSheetId="9">'L. Summary by Object Class'!$A$1:$K$43</definedName>
    <definedName name="_xlnm.Print_Area">#REF!</definedName>
    <definedName name="_xlnm.Print_Titles" localSheetId="10">'(N-2) Domestic Agent'!$1:$13</definedName>
    <definedName name="_xlnm.Print_Titles" localSheetId="11">'(N-3) Domestic Attorney'!$1:$13</definedName>
    <definedName name="_xlnm.Print_Titles" localSheetId="12">'(N-4) Domestic Prof Sup'!$1:$13</definedName>
    <definedName name="_xlnm.Print_Titles" localSheetId="13">'(N-5) Domestic Clerical'!$1:$13</definedName>
    <definedName name="REIMPRO">#REF!</definedName>
    <definedName name="REIMSOR">#REF!</definedName>
  </definedNames>
  <calcPr calcId="125725"/>
</workbook>
</file>

<file path=xl/calcChain.xml><?xml version="1.0" encoding="utf-8"?>
<calcChain xmlns="http://schemas.openxmlformats.org/spreadsheetml/2006/main">
  <c r="D11" i="36"/>
  <c r="E11"/>
  <c r="D12"/>
  <c r="E12"/>
  <c r="D13"/>
  <c r="E13"/>
  <c r="D14"/>
  <c r="E14"/>
  <c r="D15"/>
  <c r="E15"/>
  <c r="D16"/>
  <c r="D17"/>
  <c r="E17"/>
  <c r="D18"/>
  <c r="D19"/>
  <c r="E19"/>
  <c r="D20"/>
  <c r="D21"/>
  <c r="E21"/>
  <c r="D22"/>
  <c r="E22"/>
  <c r="D23"/>
  <c r="E23"/>
  <c r="D24"/>
  <c r="E24"/>
  <c r="D25"/>
  <c r="E25"/>
  <c r="D26"/>
  <c r="E26"/>
  <c r="B27"/>
  <c r="C27"/>
  <c r="E27" s="1"/>
  <c r="D27"/>
  <c r="B28"/>
  <c r="B32" s="1"/>
  <c r="D32" s="1"/>
  <c r="D28"/>
  <c r="D29"/>
  <c r="E29"/>
  <c r="D30"/>
  <c r="E30"/>
  <c r="D31"/>
  <c r="E31"/>
  <c r="D33"/>
  <c r="E33"/>
  <c r="D34"/>
  <c r="E34"/>
  <c r="D35"/>
  <c r="E35"/>
  <c r="D36"/>
  <c r="E36"/>
  <c r="D37"/>
  <c r="E37"/>
  <c r="D38"/>
  <c r="E38"/>
  <c r="D39"/>
  <c r="E39"/>
  <c r="D40"/>
  <c r="E40"/>
  <c r="D41"/>
  <c r="D42"/>
  <c r="E42"/>
  <c r="D43"/>
  <c r="E43"/>
  <c r="D44"/>
  <c r="D45"/>
  <c r="E45"/>
  <c r="D46"/>
  <c r="E46"/>
  <c r="C28" l="1"/>
  <c r="E28" s="1"/>
  <c r="B47"/>
  <c r="D47" s="1"/>
  <c r="I23" i="29"/>
  <c r="I21"/>
  <c r="C32" i="36" l="1"/>
  <c r="C47" s="1"/>
  <c r="E47" s="1"/>
  <c r="D12" i="21"/>
  <c r="E12"/>
  <c r="F12"/>
  <c r="C12"/>
  <c r="G11"/>
  <c r="G12" s="1"/>
  <c r="V29" i="45"/>
  <c r="W29"/>
  <c r="X29"/>
  <c r="X30" s="1"/>
  <c r="E32" i="36" l="1"/>
  <c r="G11" i="14"/>
  <c r="G16" s="1"/>
  <c r="G28"/>
  <c r="G29"/>
  <c r="G35"/>
  <c r="G36"/>
  <c r="G37"/>
  <c r="F16"/>
  <c r="F34" s="1"/>
  <c r="F38" s="1"/>
  <c r="G34" l="1"/>
  <c r="E34" l="1"/>
  <c r="E16"/>
  <c r="D16"/>
  <c r="L33"/>
  <c r="I33"/>
  <c r="L32"/>
  <c r="I32"/>
  <c r="L31"/>
  <c r="I31"/>
  <c r="L30"/>
  <c r="I30"/>
  <c r="L29"/>
  <c r="I29"/>
  <c r="L28"/>
  <c r="I28"/>
  <c r="L27"/>
  <c r="I27"/>
  <c r="L26"/>
  <c r="I26"/>
  <c r="L25"/>
  <c r="I25"/>
  <c r="L24"/>
  <c r="I24"/>
  <c r="L23"/>
  <c r="I23"/>
  <c r="L22"/>
  <c r="I22"/>
  <c r="L21"/>
  <c r="J21"/>
  <c r="I21"/>
  <c r="L20"/>
  <c r="I20"/>
  <c r="L19"/>
  <c r="I19"/>
  <c r="L18"/>
  <c r="K18"/>
  <c r="I18"/>
  <c r="K16"/>
  <c r="J16"/>
  <c r="B16"/>
  <c r="I15"/>
  <c r="H15"/>
  <c r="I14"/>
  <c r="H14"/>
  <c r="I13"/>
  <c r="H13"/>
  <c r="I12"/>
  <c r="C16"/>
  <c r="I11"/>
  <c r="H11"/>
  <c r="H10"/>
  <c r="I10"/>
  <c r="A5"/>
  <c r="A4"/>
  <c r="S12" i="2"/>
  <c r="P21" i="57"/>
  <c r="O21"/>
  <c r="G17" i="21"/>
  <c r="G16"/>
  <c r="V30" i="45"/>
  <c r="J34" i="14" l="1"/>
  <c r="K34"/>
  <c r="C34"/>
  <c r="C38" s="1"/>
  <c r="E38"/>
  <c r="G38"/>
  <c r="I16"/>
  <c r="I34" s="1"/>
  <c r="H12"/>
  <c r="H16" s="1"/>
  <c r="L16"/>
  <c r="W30" i="45"/>
  <c r="H17" i="6"/>
  <c r="H13"/>
  <c r="H14"/>
  <c r="H15"/>
  <c r="H16"/>
  <c r="H18"/>
  <c r="H19"/>
  <c r="H20"/>
  <c r="H21"/>
  <c r="H22"/>
  <c r="H12"/>
  <c r="Q18" i="56"/>
  <c r="Q17"/>
  <c r="Q14"/>
  <c r="R12"/>
  <c r="Q12"/>
  <c r="Q13" s="1"/>
  <c r="P12"/>
  <c r="O13"/>
  <c r="N13"/>
  <c r="Q18" i="2"/>
  <c r="Q17"/>
  <c r="Q14"/>
  <c r="O13"/>
  <c r="A43" i="45"/>
  <c r="L34" i="14" l="1"/>
  <c r="H23" i="6"/>
  <c r="M13" i="56"/>
  <c r="L13"/>
  <c r="L15" s="1"/>
  <c r="L19" s="1"/>
  <c r="K13"/>
  <c r="J13"/>
  <c r="I13"/>
  <c r="I15" s="1"/>
  <c r="I19" s="1"/>
  <c r="H13"/>
  <c r="G13"/>
  <c r="F13"/>
  <c r="F15" s="1"/>
  <c r="F19" s="1"/>
  <c r="E13"/>
  <c r="D13"/>
  <c r="C13"/>
  <c r="C15" s="1"/>
  <c r="C19" s="1"/>
  <c r="B13"/>
  <c r="R13"/>
  <c r="A5"/>
  <c r="A4"/>
  <c r="W65" i="45"/>
  <c r="W64"/>
  <c r="W60"/>
  <c r="X54"/>
  <c r="W54"/>
  <c r="V54"/>
  <c r="X55"/>
  <c r="X56"/>
  <c r="X57"/>
  <c r="W56"/>
  <c r="V55"/>
  <c r="V56"/>
  <c r="V57"/>
  <c r="W55"/>
  <c r="W57"/>
  <c r="E24" i="6"/>
  <c r="G24" s="1"/>
  <c r="A4" i="57"/>
  <c r="N39"/>
  <c r="M39"/>
  <c r="L39"/>
  <c r="K39"/>
  <c r="J39"/>
  <c r="I39"/>
  <c r="G39"/>
  <c r="F39"/>
  <c r="D39"/>
  <c r="C39"/>
  <c r="P38"/>
  <c r="O38"/>
  <c r="P37"/>
  <c r="O37"/>
  <c r="P36"/>
  <c r="O36"/>
  <c r="P35"/>
  <c r="O35"/>
  <c r="P34"/>
  <c r="O34"/>
  <c r="P33"/>
  <c r="O33"/>
  <c r="P32"/>
  <c r="O32"/>
  <c r="O39" s="1"/>
  <c r="N29"/>
  <c r="M29"/>
  <c r="L29"/>
  <c r="K29"/>
  <c r="J29"/>
  <c r="I29"/>
  <c r="G29"/>
  <c r="F29"/>
  <c r="D29"/>
  <c r="C29"/>
  <c r="P28"/>
  <c r="O28"/>
  <c r="P27"/>
  <c r="O27"/>
  <c r="P26"/>
  <c r="O26"/>
  <c r="P25"/>
  <c r="O25"/>
  <c r="P24"/>
  <c r="O24"/>
  <c r="P23"/>
  <c r="O23"/>
  <c r="P22"/>
  <c r="O22"/>
  <c r="O29" s="1"/>
  <c r="N18"/>
  <c r="N41" s="1"/>
  <c r="M18"/>
  <c r="M41" s="1"/>
  <c r="L18"/>
  <c r="K18"/>
  <c r="J18"/>
  <c r="I18"/>
  <c r="I41" s="1"/>
  <c r="G18"/>
  <c r="F18"/>
  <c r="D18"/>
  <c r="D41" s="1"/>
  <c r="C18"/>
  <c r="P17"/>
  <c r="O17"/>
  <c r="P16"/>
  <c r="O16"/>
  <c r="P15"/>
  <c r="O15"/>
  <c r="P14"/>
  <c r="P18" s="1"/>
  <c r="O14"/>
  <c r="V16" i="45"/>
  <c r="W16"/>
  <c r="X16"/>
  <c r="V19"/>
  <c r="V22" s="1"/>
  <c r="W19"/>
  <c r="W22" s="1"/>
  <c r="X19"/>
  <c r="X22" s="1"/>
  <c r="D58"/>
  <c r="E58"/>
  <c r="E61" s="1"/>
  <c r="E66" s="1"/>
  <c r="F58"/>
  <c r="G58"/>
  <c r="H58"/>
  <c r="I58"/>
  <c r="J58"/>
  <c r="K58"/>
  <c r="K61" s="1"/>
  <c r="K66" s="1"/>
  <c r="L58"/>
  <c r="P58"/>
  <c r="Q58"/>
  <c r="Q61" s="1"/>
  <c r="Q66" s="1"/>
  <c r="R58"/>
  <c r="S58"/>
  <c r="T58"/>
  <c r="T61" s="1"/>
  <c r="T66" s="1"/>
  <c r="U58"/>
  <c r="E25" i="6"/>
  <c r="G25" s="1"/>
  <c r="H21" i="29"/>
  <c r="G21"/>
  <c r="H23" i="10"/>
  <c r="F23" i="6"/>
  <c r="I22" i="10"/>
  <c r="J22" s="1"/>
  <c r="J23" s="1"/>
  <c r="G23"/>
  <c r="K23"/>
  <c r="D13" i="2"/>
  <c r="I13"/>
  <c r="I15" s="1"/>
  <c r="I19" s="1"/>
  <c r="F18" i="21"/>
  <c r="B23" i="6"/>
  <c r="B23" i="10"/>
  <c r="B19"/>
  <c r="I19"/>
  <c r="E19"/>
  <c r="E18" i="21"/>
  <c r="G18"/>
  <c r="C18"/>
  <c r="D23" i="10"/>
  <c r="D18" i="21"/>
  <c r="D23" i="6"/>
  <c r="K19" i="10"/>
  <c r="J19"/>
  <c r="F19"/>
  <c r="D19"/>
  <c r="C19"/>
  <c r="A6" i="6"/>
  <c r="A5"/>
  <c r="A5" i="36"/>
  <c r="A4"/>
  <c r="A6" i="10"/>
  <c r="A5"/>
  <c r="A4" i="29"/>
  <c r="A5" i="2"/>
  <c r="A4"/>
  <c r="A5" i="21"/>
  <c r="C23" i="10"/>
  <c r="E23"/>
  <c r="F23"/>
  <c r="B13" i="2"/>
  <c r="C13"/>
  <c r="C15" s="1"/>
  <c r="C19" s="1"/>
  <c r="E13"/>
  <c r="F13"/>
  <c r="F15" s="1"/>
  <c r="F19" s="1"/>
  <c r="G13"/>
  <c r="H13"/>
  <c r="J13"/>
  <c r="K13"/>
  <c r="L13"/>
  <c r="L15" s="1"/>
  <c r="L19" s="1"/>
  <c r="M13"/>
  <c r="N13"/>
  <c r="Q13"/>
  <c r="Q15" s="1"/>
  <c r="P29" i="57" l="1"/>
  <c r="P39"/>
  <c r="P41" s="1"/>
  <c r="F41"/>
  <c r="O18"/>
  <c r="H61" i="45"/>
  <c r="H66" s="1"/>
  <c r="N58"/>
  <c r="N61" s="1"/>
  <c r="N66" s="1"/>
  <c r="O58"/>
  <c r="M58"/>
  <c r="C41" i="57"/>
  <c r="K41"/>
  <c r="J41"/>
  <c r="I23" i="10"/>
  <c r="O41" i="57"/>
  <c r="G41"/>
  <c r="L41"/>
  <c r="W58" i="45"/>
  <c r="W61" s="1"/>
  <c r="W66" s="1"/>
  <c r="X31"/>
  <c r="X32" s="1"/>
  <c r="V58"/>
  <c r="X58"/>
  <c r="P13" i="56"/>
  <c r="Q15"/>
  <c r="Q19" s="1"/>
  <c r="Q19" i="2"/>
  <c r="R13"/>
  <c r="P13"/>
  <c r="W31" i="45"/>
  <c r="V31"/>
  <c r="W32" l="1"/>
  <c r="V32"/>
</calcChain>
</file>

<file path=xl/comments1.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2.xml><?xml version="1.0" encoding="utf-8"?>
<comments xmlns="http://schemas.openxmlformats.org/spreadsheetml/2006/main">
  <authors>
    <author>Nicholas D. Sterganos</author>
  </authors>
  <commentList>
    <comment ref="C12" authorId="0">
      <text>
        <r>
          <rPr>
            <sz val="8"/>
            <color indexed="81"/>
            <rFont val="Tahoma"/>
            <family val="2"/>
          </rPr>
          <t xml:space="preserve">Average 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Journeyman grade</t>
        </r>
      </text>
    </comment>
  </commentList>
</comments>
</file>

<file path=xl/comments3.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4.xml><?xml version="1.0" encoding="utf-8"?>
<comments xmlns="http://schemas.openxmlformats.org/spreadsheetml/2006/main">
  <authors>
    <author>Nicholas D. Sterganos</author>
  </authors>
  <commentList>
    <comment ref="C12" authorId="0">
      <text>
        <r>
          <rPr>
            <sz val="8"/>
            <color indexed="81"/>
            <rFont val="Tahoma"/>
            <family val="2"/>
          </rPr>
          <t xml:space="preserve">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t>
        </r>
      </text>
    </comment>
  </commentList>
</comments>
</file>

<file path=xl/sharedStrings.xml><?xml version="1.0" encoding="utf-8"?>
<sst xmlns="http://schemas.openxmlformats.org/spreadsheetml/2006/main" count="1280" uniqueCount="356">
  <si>
    <t>25.3 Purchases of goods &amp; services from Government accounts (Antennas, DHS Sec. Etc..)</t>
  </si>
  <si>
    <t>end of line</t>
  </si>
  <si>
    <t xml:space="preserve">          Total DIRECT requirements</t>
  </si>
  <si>
    <t>23.1  GSA rent (Reimbursable)</t>
  </si>
  <si>
    <t>25.3 DHS Security (Reimbursable)</t>
  </si>
  <si>
    <t>Financial Analysis of Program Changes</t>
  </si>
  <si>
    <t>Inc. 1</t>
  </si>
  <si>
    <t>Total positions &amp; annual amount</t>
  </si>
  <si>
    <t xml:space="preserve">      Lapse (-)</t>
  </si>
  <si>
    <t xml:space="preserve">     Other personnel compensation</t>
  </si>
  <si>
    <t>Total FTE &amp; personnel compensation</t>
  </si>
  <si>
    <t>Agt./Atty.</t>
  </si>
  <si>
    <t>Program Offsets</t>
  </si>
  <si>
    <t>Adjustments to Base</t>
  </si>
  <si>
    <t>ATBs</t>
  </si>
  <si>
    <t>11.1  Direct FTE &amp; personnel compensation</t>
  </si>
  <si>
    <t xml:space="preserve">       Total </t>
  </si>
  <si>
    <t>Average SES Salary</t>
  </si>
  <si>
    <t>2010 Appropriation Enacted w/Rescissions and Supplementals</t>
  </si>
  <si>
    <t>FY 2010 Enacted Without Rescissions</t>
  </si>
  <si>
    <t>2010 Enacted w/Rescissions and Supplementals</t>
  </si>
  <si>
    <t>Perm. Pos.</t>
  </si>
  <si>
    <t>Location of Description by Decision Unit</t>
  </si>
  <si>
    <t>Reprogrammings / Transfers</t>
  </si>
  <si>
    <t>end of sheet</t>
  </si>
  <si>
    <t>Program Decreases</t>
  </si>
  <si>
    <t>Total Pr. Changes</t>
  </si>
  <si>
    <t>Total Authorized</t>
  </si>
  <si>
    <t>Total Reimbursable</t>
  </si>
  <si>
    <t>Intelligence Series (132)</t>
  </si>
  <si>
    <t>2010 Availability</t>
  </si>
  <si>
    <t>23.2 Moving/Lease Expirations/Contract Parking</t>
  </si>
  <si>
    <t>Offset 1</t>
  </si>
  <si>
    <t>Offset 2</t>
  </si>
  <si>
    <t xml:space="preserve">Total Adjustments to Base </t>
  </si>
  <si>
    <t>FY 2012 Request</t>
  </si>
  <si>
    <t>2011 Supplementals</t>
  </si>
  <si>
    <t>2012 Request</t>
  </si>
  <si>
    <t xml:space="preserve">2010 Enacted w/Rescissions and Supplementals </t>
  </si>
  <si>
    <t>Increase/Decrease</t>
  </si>
  <si>
    <t>Decision Unit</t>
  </si>
  <si>
    <t xml:space="preserve">     Total</t>
  </si>
  <si>
    <t>atb</t>
  </si>
  <si>
    <t>enhance</t>
  </si>
  <si>
    <t>FTE</t>
  </si>
  <si>
    <t>Total</t>
  </si>
  <si>
    <t>Detail of Permanent Positions by Category</t>
  </si>
  <si>
    <t>Category</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</si>
  <si>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</si>
  <si>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</si>
  <si>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</si>
  <si>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</si>
  <si>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</si>
  <si>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</si>
  <si>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</si>
  <si>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</si>
  <si>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</si>
  <si>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</si>
  <si>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</si>
  <si>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</si>
  <si>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</si>
  <si>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</si>
  <si>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</si>
  <si>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</si>
  <si>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</si>
  <si>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</si>
  <si>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</si>
  <si>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</si>
  <si>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</si>
  <si>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</si>
  <si>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</si>
  <si>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</si>
  <si>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</si>
  <si>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</si>
  <si>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</si>
  <si>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</si>
  <si>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</si>
  <si>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</si>
  <si>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</si>
  <si>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</si>
  <si>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</si>
  <si>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</si>
  <si>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</si>
  <si>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</si>
  <si>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</si>
  <si>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</si>
  <si>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</si>
  <si>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</si>
  <si>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</si>
  <si>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</si>
  <si>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</si>
  <si>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</si>
  <si>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</si>
  <si>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</si>
  <si>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</si>
  <si>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</si>
  <si>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</si>
  <si>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</si>
  <si>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Decision Unit 1</t>
  </si>
  <si>
    <t>Decision Unit 2</t>
  </si>
  <si>
    <t>Decision Unit 3</t>
  </si>
  <si>
    <t>Decision Unit 4</t>
  </si>
  <si>
    <t>Summary of Requirements by Object Class</t>
  </si>
  <si>
    <t>Overtime</t>
  </si>
  <si>
    <t>Program Changes</t>
  </si>
  <si>
    <t>Total Program Changes</t>
  </si>
  <si>
    <t>Subtotal Increases</t>
  </si>
  <si>
    <t>Attorneys (905)</t>
  </si>
  <si>
    <t>Information &amp; Arts (1000-1099)</t>
  </si>
  <si>
    <t>2010 Enacted (with Rescissions, direct only)</t>
  </si>
  <si>
    <t>Total 2010 Enacted (with Rescissions and Supplementals)</t>
  </si>
  <si>
    <t>N: Modular Costs for New Positions</t>
  </si>
  <si>
    <t xml:space="preserve">Component: </t>
  </si>
  <si>
    <t>Type:</t>
  </si>
  <si>
    <t>Position:</t>
  </si>
  <si>
    <t>Special Agent</t>
  </si>
  <si>
    <t>Object Class</t>
  </si>
  <si>
    <t>Annualization</t>
  </si>
  <si>
    <t>Non-Recurring</t>
  </si>
  <si>
    <t>Personnel Compensation and Benefits</t>
  </si>
  <si>
    <t>11.1</t>
  </si>
  <si>
    <t>Full-Time Permanent</t>
  </si>
  <si>
    <t>11.5</t>
  </si>
  <si>
    <t xml:space="preserve">LEAP </t>
  </si>
  <si>
    <t>AUO</t>
  </si>
  <si>
    <t>Awards</t>
  </si>
  <si>
    <t xml:space="preserve">Overtime </t>
  </si>
  <si>
    <t xml:space="preserve">Personnel Benefits </t>
  </si>
  <si>
    <t>12.1</t>
  </si>
  <si>
    <t>Contractual Services and Supplies</t>
  </si>
  <si>
    <t>21.0</t>
  </si>
  <si>
    <t xml:space="preserve">Operational Travel </t>
  </si>
  <si>
    <t xml:space="preserve">Transportation of Things </t>
  </si>
  <si>
    <t>23.2</t>
  </si>
  <si>
    <t xml:space="preserve">Rental Payments to Others </t>
  </si>
  <si>
    <t>23.3</t>
  </si>
  <si>
    <t>Comm. Utilities etc. Postage</t>
  </si>
  <si>
    <t>Comm. Utilities etc. Telephones</t>
  </si>
  <si>
    <t>Comm. Utilities etc. Utilities</t>
  </si>
  <si>
    <t xml:space="preserve">Payroll Services </t>
  </si>
  <si>
    <t>Recruitment-- Non OPM Costs</t>
  </si>
  <si>
    <t>Recruitment-- OPM Costs</t>
  </si>
  <si>
    <t xml:space="preserve">Drug Test </t>
  </si>
  <si>
    <t>Security (Background) Investigations</t>
  </si>
  <si>
    <t>25.6</t>
  </si>
  <si>
    <t xml:space="preserve">Physical Exams </t>
  </si>
  <si>
    <t>Psychological Exam</t>
  </si>
  <si>
    <t>Written Exam</t>
  </si>
  <si>
    <t>25.2</t>
  </si>
  <si>
    <t>Guard Services</t>
  </si>
  <si>
    <t xml:space="preserve">Medical Care </t>
  </si>
  <si>
    <t>26.0</t>
  </si>
  <si>
    <t xml:space="preserve">Office Supplies </t>
  </si>
  <si>
    <t xml:space="preserve">Fuel </t>
  </si>
  <si>
    <t>Ammunition</t>
  </si>
  <si>
    <t xml:space="preserve">Safety/Protective Equiment </t>
  </si>
  <si>
    <t xml:space="preserve">Uniforms and Clothing </t>
  </si>
  <si>
    <t>Acquisition of Assets</t>
  </si>
  <si>
    <t>31.0</t>
  </si>
  <si>
    <t xml:space="preserve">Vehicles </t>
  </si>
  <si>
    <t xml:space="preserve">Radios-Mobile </t>
  </si>
  <si>
    <t xml:space="preserve">Radios-Portable </t>
  </si>
  <si>
    <t xml:space="preserve">Radio Installation </t>
  </si>
  <si>
    <t>Computer Workstation-- Desktop</t>
  </si>
  <si>
    <t>Computer Workstation-- Installation of Desktop</t>
  </si>
  <si>
    <t>Computer Workstation-- Software</t>
  </si>
  <si>
    <t>Computer Workstation-- Accessories</t>
  </si>
  <si>
    <t>Computer Workstation-- Networking Costs</t>
  </si>
  <si>
    <t>Laptop Computer</t>
  </si>
  <si>
    <t xml:space="preserve">Tech/Invest Equipment </t>
  </si>
  <si>
    <t>Items that may have Multiple Object Classes</t>
  </si>
  <si>
    <t>Multiple</t>
  </si>
  <si>
    <t xml:space="preserve">Advanced Training </t>
  </si>
  <si>
    <t xml:space="preserve">Other Training </t>
  </si>
  <si>
    <t>Operational Expenses Linguist Costs</t>
  </si>
  <si>
    <t>Operational Expenses PE/PI/Misc</t>
  </si>
  <si>
    <t xml:space="preserve">PCS </t>
  </si>
  <si>
    <t>Computer Workstation-- Enterprise Costs</t>
  </si>
  <si>
    <t>Total:</t>
  </si>
  <si>
    <t>Object class entries should match the entries in the revised New Position Cost Module Standards.  For most agencies, the display will differ slightly from the display shown here.</t>
  </si>
  <si>
    <t xml:space="preserve">Provide modules for new positions being requested.  The position cost module identifies the ordinary costs associated with filling a position and is one of the most basic elements used in construction of a budget.  </t>
  </si>
  <si>
    <t>Some Components provide JMD with three year modular cost estimates in addition to this exhibit.  Please follow past procedure, and submit all of the modular cost data required by your JMD Budget Analyst.</t>
  </si>
  <si>
    <t>Domestic</t>
  </si>
  <si>
    <t>Attorney</t>
  </si>
  <si>
    <t xml:space="preserve">Awards </t>
  </si>
  <si>
    <t xml:space="preserve">Transit Subsidy </t>
  </si>
  <si>
    <t>22.0</t>
  </si>
  <si>
    <t>23.1</t>
  </si>
  <si>
    <t xml:space="preserve">GSA Rent </t>
  </si>
  <si>
    <t>Rental Payments to Others</t>
  </si>
  <si>
    <t>Portable Comm. Devices etc. Cellular Phones</t>
  </si>
  <si>
    <t>Portable Comm. Devices etc. Wireless Handheld Devices</t>
  </si>
  <si>
    <t>24.0</t>
  </si>
  <si>
    <t xml:space="preserve">Printing and Reproduction </t>
  </si>
  <si>
    <t xml:space="preserve">Litigation Support </t>
  </si>
  <si>
    <t>Financial Operations Information (FMIS)</t>
  </si>
  <si>
    <t xml:space="preserve">Furniture </t>
  </si>
  <si>
    <t xml:space="preserve">Laptop Computer </t>
  </si>
  <si>
    <t>32.0</t>
  </si>
  <si>
    <t xml:space="preserve">Buildout </t>
  </si>
  <si>
    <t xml:space="preserve">Training </t>
  </si>
  <si>
    <t>Polygraph Examination</t>
  </si>
  <si>
    <t>Medical Care</t>
  </si>
  <si>
    <t xml:space="preserve">Firearms </t>
  </si>
  <si>
    <t xml:space="preserve">Basic Training </t>
  </si>
  <si>
    <t>Professional Support</t>
  </si>
  <si>
    <t>Training</t>
  </si>
  <si>
    <t>Clerical</t>
  </si>
  <si>
    <t>Computer Workstation-- Server Hardware</t>
  </si>
  <si>
    <t>Modular Costs for New 2012 Positions</t>
  </si>
  <si>
    <t>GS-4, $30,456 - 39,590</t>
  </si>
  <si>
    <t>GS-3, $27,130 - 35,269</t>
  </si>
  <si>
    <t>GS-7, $42,209 - 54,875</t>
  </si>
  <si>
    <t>GS-8, $46,745 - 60,765</t>
  </si>
  <si>
    <t>GS-9, $51,630 - 67,114</t>
  </si>
  <si>
    <t>GS-11, $62,467 - 81,204</t>
  </si>
  <si>
    <t>GS-12, $74,872 - 97,333</t>
  </si>
  <si>
    <t>GS-13, $89,033 - 115,742</t>
  </si>
  <si>
    <t>GS-14, $105,211 - 136,771</t>
  </si>
  <si>
    <t>GS-15, $123,758 - 155,500</t>
  </si>
  <si>
    <t>SES, $119,554 - 179,700</t>
  </si>
  <si>
    <t>Crosswalk of 2010 Availability</t>
  </si>
  <si>
    <t>2012 template</t>
  </si>
  <si>
    <t>Information Technology Mgmt  (2210)</t>
  </si>
  <si>
    <t>23.1  GSA rent</t>
  </si>
  <si>
    <t>25.4  Operation and maintenance of facilities</t>
  </si>
  <si>
    <t>Program Increases</t>
  </si>
  <si>
    <t>FY 2012 Program Increases/Offsets By Decision Unit</t>
  </si>
  <si>
    <t>25.5 Research and development contracts</t>
  </si>
  <si>
    <t>25.7 Operation and maintenance of equipment</t>
  </si>
  <si>
    <t>2010 Supplementals</t>
  </si>
  <si>
    <t>Justification for Base Adjustments</t>
  </si>
  <si>
    <t>2012 Current Services</t>
  </si>
  <si>
    <t>2012 Total Request</t>
  </si>
  <si>
    <t>2012 Adjustments to Base and Technical Adjustments</t>
  </si>
  <si>
    <t>2012 Increases</t>
  </si>
  <si>
    <t>2012 Offsets</t>
  </si>
  <si>
    <t>P.  IT Investment Questionnaire</t>
  </si>
  <si>
    <t xml:space="preserve"> A response should be provided only in the highlighted cells.  </t>
  </si>
  <si>
    <t>Total Increase:</t>
  </si>
  <si>
    <t>Total ATB:</t>
  </si>
  <si>
    <t xml:space="preserve">Amount  </t>
  </si>
  <si>
    <t>Grades:</t>
  </si>
  <si>
    <t>(Dollars in Thousands)</t>
  </si>
  <si>
    <t>Salaries and Expenses</t>
  </si>
  <si>
    <t>Total Offsets</t>
  </si>
  <si>
    <t>Other FTE:</t>
  </si>
  <si>
    <t>Total Comp. FTE</t>
  </si>
  <si>
    <t>Total FTE</t>
  </si>
  <si>
    <t>Reimbursable FTE</t>
  </si>
  <si>
    <t>Other FTE</t>
  </si>
  <si>
    <t>Total Compensable FTE</t>
  </si>
  <si>
    <t>Headquarters (Washington, D.C.)</t>
  </si>
  <si>
    <t>Summary of Requirements</t>
  </si>
  <si>
    <t>Reimbursable FTE:</t>
  </si>
  <si>
    <t>Rescissions</t>
  </si>
  <si>
    <t>Supplementals</t>
  </si>
  <si>
    <t xml:space="preserve">  Total, 2012 program changes requested</t>
  </si>
  <si>
    <t>Instructions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</si>
  <si>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</si>
  <si>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</si>
  <si>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</si>
  <si>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</si>
  <si>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</si>
  <si>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</si>
  <si>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</si>
  <si>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</si>
  <si>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</si>
  <si>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</si>
  <si>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</si>
  <si>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</si>
  <si>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</si>
  <si>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</si>
  <si>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</si>
  <si>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</si>
  <si>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</si>
  <si>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Goal 1: Prevent Terrorism and Promote the Nation's Security</t>
  </si>
  <si>
    <r>
      <t xml:space="preserve">   1.1 Prevent, disrupt, and defeat terrorist operations before they occur</t>
    </r>
    <r>
      <rPr>
        <b/>
        <sz val="10"/>
        <rFont val="Times New Roman"/>
        <family val="1"/>
      </rPr>
      <t xml:space="preserve"> </t>
    </r>
  </si>
  <si>
    <t xml:space="preserve">   1.2  Strengthen partnerships to prevent, deter, and respond to terrorist incidents </t>
  </si>
  <si>
    <t xml:space="preserve">   1.3  Prosecute those who have committed, or intend to commit, terrorist acts in                                                                                                                                                                                                                                                                                                                             the United States  </t>
  </si>
  <si>
    <t xml:space="preserve">    1.4  Combat espionage against the United States </t>
  </si>
  <si>
    <t>Subtotal, Goal 1</t>
  </si>
  <si>
    <t>Goal 2: Prevent Crime, Enforce Federal Laws and Represent the 
              Rights and Interests of the American People</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</si>
  <si>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</si>
  <si>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</si>
  <si>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</si>
  <si>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</si>
  <si>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</si>
  <si>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</si>
  <si>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</si>
  <si>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</si>
  <si>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Subtotal, Goal 2</t>
  </si>
  <si>
    <t xml:space="preserve">Goal 3: Ensure the Fair and Efficient Administration of Justice
           </t>
  </si>
  <si>
    <t xml:space="preserve">   3.1 Protect judges, witnesses, and other participants in federal proceedings, and ensure the appearance of criminal defendants for judicial proceedings or confinement </t>
  </si>
  <si>
    <r>
      <t xml:space="preserve">   3.2 Ensure the apprehension of fugitives from justice</t>
    </r>
    <r>
      <rPr>
        <b/>
        <sz val="10"/>
        <rFont val="Times New Roman"/>
        <family val="1"/>
      </rPr>
      <t xml:space="preserve"> </t>
    </r>
  </si>
  <si>
    <t xml:space="preserve">   3.3  Provide for the safe, secure, and humane confinement of detained persons awaiting trial and/or sentencing, and those in the custody of the Federal Prison System </t>
  </si>
  <si>
    <t xml:space="preserve">   3.4  Provide services and programs to facilitate inmates’ successful reintegration into society, consistent with community expectations and standards </t>
  </si>
  <si>
    <t xml:space="preserve">   3.5  Adjudicate all immigration cases promptly and impartially in accordance with due process </t>
  </si>
  <si>
    <t xml:space="preserve">   3.6  Promote and strengthen innovative strategies in the administration of State and local justice systems </t>
  </si>
  <si>
    <t xml:space="preserve">   3.7  Uphold the rights and improve services to America’s crime victims </t>
  </si>
  <si>
    <t>Subtotal, Goal 3</t>
  </si>
  <si>
    <t>GRAND TOTAL</t>
  </si>
  <si>
    <t>2010 Appropriation Enacted w/ Rescissions and Supplementals</t>
  </si>
  <si>
    <t>(Not required for OMB Submission)</t>
  </si>
  <si>
    <t>1st Year
Lapsed 50%</t>
  </si>
  <si>
    <t>Subtotal
Adjust to Base</t>
  </si>
  <si>
    <t>2013 Cost
GS-11/1</t>
  </si>
  <si>
    <t>Full Year
GS-9/1</t>
  </si>
  <si>
    <t>2014 Cost
GS-12/5</t>
  </si>
  <si>
    <t>Full Year
GS - 14/5</t>
  </si>
  <si>
    <t>2013 Cost
GS-15/5</t>
  </si>
  <si>
    <t>Full Year
GS - 7/1</t>
  </si>
  <si>
    <t>2013 Cost
GS-8/5</t>
  </si>
  <si>
    <t>Crosswalk of 2011 Availability</t>
  </si>
  <si>
    <t>2011 Availability</t>
  </si>
  <si>
    <t>2011 Continuing Resolution (with Rescissions, direct only)</t>
  </si>
  <si>
    <t>Total 2011 CR (with Rescissions and Supplementals)</t>
  </si>
  <si>
    <t xml:space="preserve">2011 CR </t>
  </si>
  <si>
    <t>Carryover</t>
  </si>
  <si>
    <t>Recoveries</t>
  </si>
  <si>
    <t>2011 CR</t>
  </si>
  <si>
    <t>FY 2011 CR Without Rescissions</t>
  </si>
  <si>
    <t>2010 - 2012 Total Change</t>
  </si>
  <si>
    <t xml:space="preserve">Offsets </t>
  </si>
  <si>
    <t>Administrative Efficiencies</t>
  </si>
  <si>
    <t>Technology Refresh</t>
  </si>
  <si>
    <t>Subtotal Decreases</t>
  </si>
  <si>
    <t xml:space="preserve">Increases </t>
  </si>
  <si>
    <t>Community Oriented Policing</t>
  </si>
  <si>
    <t>COPS Salaries and Expenses</t>
  </si>
  <si>
    <t>L: Summary of Requirements by Object Class - SALARIES AND EXPENSES</t>
  </si>
  <si>
    <t>25.6 Medical Care</t>
  </si>
  <si>
    <t>Office of Community Oriented Policing Services</t>
  </si>
  <si>
    <t>GS-4</t>
  </si>
  <si>
    <t>GS-3</t>
  </si>
  <si>
    <t xml:space="preserve">GS-2 </t>
  </si>
  <si>
    <t xml:space="preserve">GS-1 </t>
  </si>
  <si>
    <t>C: Program Increases/Offsets By Decision Unit- SALARIES AND EXPENSES</t>
  </si>
  <si>
    <t>D: Resources by DOJ Strategic Goal and Strategic Objective- SALARIES AND EXPENSES</t>
  </si>
  <si>
    <t>E.  Justification for Base Adjustments- SALARIES AND EXPENSES</t>
  </si>
  <si>
    <r>
      <t>Annualization of 2010 pay raise</t>
    </r>
    <r>
      <rPr>
        <sz val="12"/>
        <rFont val="Times New Roman"/>
        <family val="1"/>
      </rPr>
      <t>.  This pay annualization represents the first quarter amounts (October through December) of the 2010 pay increase of 2.0 percent included in the 2010 President's Budget.  The amount requested $28,000, represents the pay amounts for 1/4 of the fiscal year plus appropriate benefits ($21,000 for pay and $7,000 for benefits).</t>
    </r>
  </si>
  <si>
    <r>
      <t>Retirement</t>
    </r>
    <r>
      <rPr>
        <sz val="12"/>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$16,000 is necessary to meet our increased retirement obligations as a result of this conversion.</t>
    </r>
  </si>
  <si>
    <r>
      <t>Employees Compensation Fund:</t>
    </r>
    <r>
      <rPr>
        <sz val="12"/>
        <rFont val="Times New Roman"/>
        <family val="1"/>
      </rPr>
      <t xml:space="preserve">  The $4,000 increase reflects payments to the Department of Labor for injury benefits paid in the past year under the Federal Employee Compensation Act.  This estimate is based on the first quarter of prior year billing and current year estimates.</t>
    </r>
  </si>
  <si>
    <r>
      <t>Health Insurance</t>
    </r>
    <r>
      <rPr>
        <sz val="12"/>
        <rFont val="Times New Roman"/>
        <family val="1"/>
      </rPr>
      <t>:  Effective January 2012, this component's contribution to Federal employees' health insurance premiums increased by 9.2 percent.  Applied against the 2011 estimate of $750,000, the additional amount required is $69,000.</t>
    </r>
  </si>
  <si>
    <r>
      <t>DHS Security Charges</t>
    </r>
    <r>
      <rPr>
        <sz val="12"/>
        <color indexed="8"/>
        <rFont val="Times New Roman"/>
        <family val="1"/>
      </rPr>
      <t>.  The Department of Homeland Security (DHS) will continue to charge Basic Security and Building Specific Security.  The requested increase of $3,000 is required to meet our commitment to DHS, and cost estimates were developed by DHS.</t>
    </r>
  </si>
  <si>
    <t>F: Crosswalk of 2010 Availability- SALARIES AND EXPENSES</t>
  </si>
  <si>
    <t>G: Crosswalk of 2011 Availability- SALARIES AND EXPENSES</t>
  </si>
  <si>
    <t>I: Detail of Permanent Positions by Category- SALARIES AND EXPENSES</t>
  </si>
  <si>
    <t xml:space="preserve">   J: Financial Analysis of Program Changes- SALARIES AND EXPENSES</t>
  </si>
  <si>
    <t>K: Summary of Requirements by Grade- SALARIES AND EXPENSES</t>
  </si>
  <si>
    <t>Increase 1</t>
  </si>
  <si>
    <t>Management and Administration</t>
  </si>
  <si>
    <t>Total Increases</t>
  </si>
  <si>
    <t>2010 Actuals</t>
  </si>
  <si>
    <r>
      <t>Changes in Compensable Days.</t>
    </r>
    <r>
      <rPr>
        <sz val="12"/>
        <rFont val="Times New Roman"/>
        <family val="1"/>
      </rPr>
      <t xml:space="preserve">   The decreased cost for one compensable day in FY 2012 compared to FY 2011 is calculated by dividing the FY 2011 estimated personnel compensation $14,002,000 and applicable benefits $2,728,000 by 261 compensable days.</t>
    </r>
  </si>
  <si>
    <t>B: Summary of Requirements- SALARIES AND EXPENSES</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</si>
</sst>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_);_(* \(#,##0\);_(* &quot;-&quot;??_);_(@_)"/>
    <numFmt numFmtId="168" formatCode="_(&quot;$&quot;* #,##0_);_(&quot;$&quot;* \(#,##0\);_(&quot;$&quot;* &quot;-&quot;??_);_(@_)"/>
    <numFmt numFmtId="169" formatCode="_(&quot;$&quot;* #,##0.0_);_(&quot;$&quot;* \(#,##0.0\);_(&quot;$&quot;* &quot;-&quot;??_);_(@_)"/>
    <numFmt numFmtId="170" formatCode="0_);\(0\)"/>
  </numFmts>
  <fonts count="78">
    <font>
      <sz val="12"/>
      <name val="Arial"/>
    </font>
    <font>
      <sz val="12"/>
      <name val="TimesNewRomanPS"/>
    </font>
    <font>
      <sz val="12"/>
      <name val="Times New Roman"/>
      <family val="1"/>
    </font>
    <font>
      <sz val="12"/>
      <name val="Times New Roman"/>
      <family val="1"/>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i/>
      <sz val="12"/>
      <name val="Arial"/>
      <family val="2"/>
    </font>
    <font>
      <b/>
      <i/>
      <sz val="10"/>
      <name val="Arial"/>
      <family val="2"/>
    </font>
    <font>
      <i/>
      <sz val="10"/>
      <name val="Arial"/>
      <family val="2"/>
    </font>
    <font>
      <b/>
      <u/>
      <sz val="14"/>
      <name val="Arial"/>
      <family val="2"/>
    </font>
    <font>
      <sz val="14"/>
      <name val="Arial"/>
      <family val="2"/>
    </font>
    <font>
      <b/>
      <u/>
      <sz val="20"/>
      <name val="Arial"/>
      <family val="2"/>
    </font>
    <font>
      <sz val="20"/>
      <name val="Arial"/>
      <family val="2"/>
    </font>
    <font>
      <b/>
      <sz val="20"/>
      <name val="Arial"/>
      <family val="2"/>
    </font>
    <font>
      <sz val="8"/>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9"/>
      <name val="Times New Roman"/>
      <family val="1"/>
    </font>
    <font>
      <sz val="8"/>
      <name val="Times New Roman"/>
      <family val="1"/>
    </font>
    <font>
      <sz val="12"/>
      <name val="Arial"/>
      <family val="2"/>
    </font>
    <font>
      <sz val="18"/>
      <name val="Arial"/>
      <family val="2"/>
    </font>
    <font>
      <sz val="16"/>
      <name val="Arial"/>
      <family val="2"/>
    </font>
    <font>
      <b/>
      <sz val="12"/>
      <color indexed="8"/>
      <name val="Arial"/>
      <family val="2"/>
    </font>
    <font>
      <sz val="6"/>
      <color indexed="9"/>
      <name val="Arial"/>
      <family val="2"/>
    </font>
    <font>
      <b/>
      <i/>
      <u/>
      <sz val="10"/>
      <name val="Times New Roman"/>
      <family val="1"/>
    </font>
    <font>
      <sz val="8"/>
      <color indexed="81"/>
      <name val="Tahoma"/>
      <family val="2"/>
    </font>
    <font>
      <sz val="6"/>
      <color indexed="9"/>
      <name val="Arial"/>
      <family val="2"/>
    </font>
    <font>
      <i/>
      <sz val="12"/>
      <name val="Times New Roman"/>
      <family val="1"/>
    </font>
    <font>
      <u/>
      <sz val="12"/>
      <name val="Times New Roman"/>
      <family val="1"/>
    </font>
    <font>
      <b/>
      <sz val="9"/>
      <name val="Times New Roman"/>
      <family val="1"/>
    </font>
    <font>
      <b/>
      <sz val="9.75"/>
      <color indexed="8"/>
      <name val="Times New Roman"/>
      <family val="1"/>
    </font>
    <font>
      <b/>
      <sz val="9"/>
      <color indexed="8"/>
      <name val="Times New Roman"/>
      <family val="1"/>
    </font>
    <font>
      <b/>
      <sz val="7"/>
      <name val="Times New Roman"/>
      <family val="1"/>
    </font>
    <font>
      <b/>
      <sz val="6.75"/>
      <color indexed="8"/>
      <name val="Times New Roman"/>
      <family val="1"/>
    </font>
    <font>
      <b/>
      <sz val="7"/>
      <color indexed="8"/>
      <name val="Times New Roman"/>
      <family val="1"/>
    </font>
    <font>
      <sz val="7"/>
      <name val="Times New Roman"/>
      <family val="1"/>
    </font>
    <font>
      <sz val="16"/>
      <name val="Times New Roman"/>
      <family val="1"/>
    </font>
    <font>
      <u/>
      <sz val="10"/>
      <name val="Times New Roman"/>
      <family val="1"/>
    </font>
    <font>
      <b/>
      <sz val="10"/>
      <name val="Arial"/>
      <family val="2"/>
    </font>
    <font>
      <i/>
      <sz val="10"/>
      <name val="Times New Roman"/>
      <family val="1"/>
    </font>
    <font>
      <sz val="10"/>
      <name val="Arial"/>
      <family val="2"/>
    </font>
    <font>
      <sz val="20"/>
      <color indexed="9"/>
      <name val="Arial"/>
      <family val="2"/>
    </font>
    <font>
      <sz val="12"/>
      <color theme="0"/>
      <name val="Arial"/>
      <family val="2"/>
    </font>
    <font>
      <u/>
      <sz val="12"/>
      <color indexed="8"/>
      <name val="Times New Roman"/>
      <family val="1"/>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13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8"/>
      </left>
      <right/>
      <top style="thin">
        <color indexed="64"/>
      </top>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64"/>
      </left>
      <right/>
      <top style="thin">
        <color indexed="23"/>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thin">
        <color indexed="64"/>
      </bottom>
      <diagonal/>
    </border>
  </borders>
  <cellStyleXfs count="12">
    <xf numFmtId="0" fontId="0" fillId="0" borderId="0"/>
    <xf numFmtId="43" fontId="16" fillId="0" borderId="0" applyFont="0" applyFill="0" applyBorder="0" applyAlignment="0" applyProtection="0"/>
    <xf numFmtId="43" fontId="13" fillId="0" borderId="0" applyFont="0" applyFill="0" applyBorder="0" applyAlignment="0" applyProtection="0"/>
    <xf numFmtId="44" fontId="16" fillId="0" borderId="0" applyFont="0" applyFill="0" applyBorder="0" applyAlignment="0" applyProtection="0"/>
    <xf numFmtId="44" fontId="13" fillId="0" borderId="0" applyFont="0" applyFill="0" applyBorder="0" applyAlignment="0" applyProtection="0"/>
    <xf numFmtId="0" fontId="12" fillId="0" borderId="0"/>
    <xf numFmtId="0" fontId="74"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cellStyleXfs>
  <cellXfs count="877">
    <xf numFmtId="0" fontId="0" fillId="0" borderId="0" xfId="0"/>
    <xf numFmtId="165" fontId="1" fillId="0" borderId="0" xfId="0" applyNumberFormat="1" applyFont="1" applyAlignment="1"/>
    <xf numFmtId="165" fontId="1" fillId="0" borderId="0" xfId="0" applyNumberFormat="1" applyFont="1" applyBorder="1" applyAlignment="1"/>
    <xf numFmtId="3" fontId="4" fillId="0" borderId="0" xfId="0" applyNumberFormat="1" applyFont="1" applyAlignment="1"/>
    <xf numFmtId="3" fontId="4" fillId="0" borderId="0" xfId="0" applyNumberFormat="1" applyFont="1" applyAlignment="1">
      <alignment horizontal="fill"/>
    </xf>
    <xf numFmtId="165" fontId="7" fillId="0" borderId="0" xfId="0" applyNumberFormat="1" applyFont="1" applyAlignment="1"/>
    <xf numFmtId="165" fontId="4" fillId="0" borderId="0" xfId="0" applyNumberFormat="1" applyFont="1" applyAlignment="1"/>
    <xf numFmtId="165" fontId="3" fillId="0" borderId="0" xfId="0" applyNumberFormat="1" applyFont="1" applyAlignment="1"/>
    <xf numFmtId="165" fontId="3" fillId="0" borderId="0" xfId="0" applyNumberFormat="1" applyFont="1" applyBorder="1" applyAlignment="1"/>
    <xf numFmtId="165" fontId="0" fillId="0" borderId="0" xfId="0" applyNumberFormat="1"/>
    <xf numFmtId="165" fontId="0" fillId="0" borderId="0" xfId="0" applyNumberFormat="1" applyBorder="1"/>
    <xf numFmtId="165" fontId="5" fillId="2" borderId="0" xfId="0" applyNumberFormat="1" applyFont="1" applyFill="1" applyAlignment="1"/>
    <xf numFmtId="165" fontId="5" fillId="2" borderId="0" xfId="0" applyNumberFormat="1" applyFont="1" applyFill="1" applyBorder="1" applyAlignment="1"/>
    <xf numFmtId="165" fontId="6" fillId="2" borderId="0" xfId="0" applyNumberFormat="1" applyFont="1" applyFill="1" applyBorder="1" applyAlignment="1"/>
    <xf numFmtId="165" fontId="10" fillId="2" borderId="0" xfId="0" applyNumberFormat="1" applyFont="1" applyFill="1" applyAlignment="1"/>
    <xf numFmtId="0" fontId="0" fillId="0" borderId="0" xfId="0" applyBorder="1"/>
    <xf numFmtId="165" fontId="2" fillId="0" borderId="0" xfId="0" applyNumberFormat="1" applyFont="1" applyAlignment="1"/>
    <xf numFmtId="0" fontId="16" fillId="0" borderId="0" xfId="9"/>
    <xf numFmtId="0" fontId="0" fillId="0" borderId="0" xfId="0" applyBorder="1" applyAlignment="1">
      <alignment vertical="top" wrapText="1"/>
    </xf>
    <xf numFmtId="0" fontId="16" fillId="3" borderId="0" xfId="9" applyFill="1"/>
    <xf numFmtId="0" fontId="26" fillId="3" borderId="0" xfId="9" applyFont="1" applyFill="1"/>
    <xf numFmtId="165" fontId="13" fillId="3" borderId="0" xfId="0" applyNumberFormat="1" applyFont="1" applyFill="1" applyBorder="1"/>
    <xf numFmtId="0" fontId="27" fillId="0" borderId="0" xfId="0" applyFont="1"/>
    <xf numFmtId="165" fontId="1" fillId="0" borderId="0" xfId="0" applyNumberFormat="1" applyFont="1" applyFill="1" applyAlignment="1"/>
    <xf numFmtId="3" fontId="4" fillId="0" borderId="11" xfId="0" applyNumberFormat="1" applyFont="1" applyBorder="1" applyAlignment="1"/>
    <xf numFmtId="0" fontId="16" fillId="0" borderId="0" xfId="9" applyBorder="1"/>
    <xf numFmtId="165" fontId="26" fillId="0" borderId="0" xfId="0" applyNumberFormat="1" applyFont="1" applyFill="1" applyBorder="1"/>
    <xf numFmtId="165" fontId="0" fillId="0" borderId="0" xfId="0" applyNumberFormat="1" applyFill="1" applyBorder="1"/>
    <xf numFmtId="165" fontId="4" fillId="0" borderId="0" xfId="0" applyNumberFormat="1" applyFont="1" applyFill="1" applyAlignment="1"/>
    <xf numFmtId="165" fontId="5" fillId="4" borderId="0" xfId="0" applyNumberFormat="1" applyFont="1" applyFill="1" applyAlignment="1">
      <alignment horizontal="right"/>
    </xf>
    <xf numFmtId="165" fontId="5" fillId="4" borderId="0" xfId="0" applyNumberFormat="1" applyFont="1" applyFill="1" applyAlignment="1"/>
    <xf numFmtId="5" fontId="23" fillId="2" borderId="12" xfId="0" applyNumberFormat="1" applyFont="1" applyFill="1" applyBorder="1" applyAlignment="1"/>
    <xf numFmtId="0" fontId="16" fillId="0" borderId="0" xfId="9" applyFont="1" applyBorder="1"/>
    <xf numFmtId="0" fontId="13" fillId="5" borderId="0" xfId="9" applyFont="1" applyFill="1"/>
    <xf numFmtId="164" fontId="13" fillId="5" borderId="0" xfId="9" applyNumberFormat="1" applyFont="1" applyFill="1"/>
    <xf numFmtId="0" fontId="0" fillId="0" borderId="0" xfId="0" applyBorder="1" applyAlignment="1">
      <alignment horizontal="center"/>
    </xf>
    <xf numFmtId="0" fontId="27" fillId="0" borderId="0" xfId="0" applyFont="1" applyBorder="1" applyAlignment="1">
      <alignment horizontal="center"/>
    </xf>
    <xf numFmtId="0" fontId="0" fillId="0" borderId="0" xfId="0" applyAlignment="1">
      <alignment horizontal="center"/>
    </xf>
    <xf numFmtId="1" fontId="13" fillId="5" borderId="0" xfId="9" applyNumberFormat="1" applyFont="1" applyFill="1"/>
    <xf numFmtId="164" fontId="16" fillId="3" borderId="0" xfId="9" applyNumberFormat="1" applyFill="1"/>
    <xf numFmtId="3" fontId="14" fillId="0" borderId="0" xfId="0" applyNumberFormat="1" applyFont="1" applyAlignment="1">
      <alignment horizontal="centerContinuous"/>
    </xf>
    <xf numFmtId="165" fontId="14" fillId="0" borderId="0" xfId="0" applyNumberFormat="1" applyFont="1" applyAlignment="1">
      <alignment horizontal="centerContinuous"/>
    </xf>
    <xf numFmtId="165" fontId="12" fillId="4" borderId="0" xfId="0" applyNumberFormat="1" applyFont="1" applyFill="1"/>
    <xf numFmtId="165" fontId="12" fillId="4" borderId="0" xfId="0" applyNumberFormat="1" applyFont="1" applyFill="1" applyAlignment="1">
      <alignment horizontal="centerContinuous"/>
    </xf>
    <xf numFmtId="165" fontId="5" fillId="0" borderId="0" xfId="0" applyNumberFormat="1" applyFont="1" applyFill="1" applyBorder="1" applyAlignment="1"/>
    <xf numFmtId="0" fontId="33" fillId="0" borderId="0" xfId="0" applyFont="1" applyFill="1" applyBorder="1" applyAlignment="1">
      <alignment vertical="top" wrapText="1"/>
    </xf>
    <xf numFmtId="165" fontId="12" fillId="4" borderId="0" xfId="0" applyNumberFormat="1" applyFont="1" applyFill="1" applyAlignment="1"/>
    <xf numFmtId="0" fontId="12" fillId="4" borderId="0" xfId="0" applyFont="1" applyFill="1"/>
    <xf numFmtId="0" fontId="12" fillId="4" borderId="0" xfId="0" applyFont="1" applyFill="1" applyAlignment="1">
      <alignment wrapText="1"/>
    </xf>
    <xf numFmtId="0" fontId="17" fillId="4" borderId="0" xfId="9" applyFont="1" applyFill="1" applyAlignment="1">
      <alignment horizontal="centerContinuous"/>
    </xf>
    <xf numFmtId="0" fontId="12" fillId="4" borderId="0" xfId="9" applyFont="1" applyFill="1" applyAlignment="1">
      <alignment horizontal="centerContinuous"/>
    </xf>
    <xf numFmtId="0" fontId="13" fillId="4" borderId="0" xfId="9" applyFont="1" applyFill="1"/>
    <xf numFmtId="0" fontId="12" fillId="0" borderId="0" xfId="0" applyFont="1" applyFill="1" applyBorder="1" applyAlignment="1">
      <alignment vertical="top" wrapText="1"/>
    </xf>
    <xf numFmtId="0" fontId="12" fillId="0" borderId="0" xfId="0" applyFont="1" applyFill="1" applyBorder="1" applyAlignment="1"/>
    <xf numFmtId="165" fontId="17" fillId="4" borderId="0" xfId="0" applyNumberFormat="1" applyFont="1" applyFill="1" applyAlignment="1">
      <alignment horizontal="centerContinuous"/>
    </xf>
    <xf numFmtId="165" fontId="17" fillId="4" borderId="0" xfId="0" applyNumberFormat="1" applyFont="1" applyFill="1" applyBorder="1" applyAlignment="1">
      <alignment horizontal="centerContinuous"/>
    </xf>
    <xf numFmtId="165" fontId="12" fillId="4" borderId="0" xfId="0" applyNumberFormat="1" applyFont="1" applyFill="1" applyBorder="1" applyAlignment="1">
      <alignment horizontal="centerContinuous"/>
    </xf>
    <xf numFmtId="165" fontId="12" fillId="0" borderId="0" xfId="0" applyNumberFormat="1" applyFont="1" applyFill="1" applyAlignment="1">
      <alignment horizontal="centerContinuous"/>
    </xf>
    <xf numFmtId="0" fontId="39" fillId="0" borderId="0" xfId="0" applyFont="1" applyFill="1" applyBorder="1" applyAlignment="1">
      <alignment vertical="top" wrapText="1"/>
    </xf>
    <xf numFmtId="0" fontId="13" fillId="0" borderId="0" xfId="9" applyFont="1" applyFill="1"/>
    <xf numFmtId="0" fontId="12" fillId="0" borderId="0" xfId="9" applyFont="1" applyFill="1" applyAlignment="1">
      <alignment horizontal="left"/>
    </xf>
    <xf numFmtId="0" fontId="35" fillId="0" borderId="0" xfId="9" applyFont="1" applyFill="1" applyAlignment="1"/>
    <xf numFmtId="0" fontId="34" fillId="0" borderId="0" xfId="9" applyFont="1" applyFill="1" applyAlignment="1"/>
    <xf numFmtId="0" fontId="22" fillId="4" borderId="0" xfId="0" applyFont="1" applyFill="1" applyBorder="1" applyAlignment="1">
      <alignment vertical="top" wrapText="1"/>
    </xf>
    <xf numFmtId="164" fontId="21" fillId="2" borderId="11" xfId="0" applyNumberFormat="1" applyFont="1" applyFill="1" applyBorder="1" applyAlignment="1"/>
    <xf numFmtId="165" fontId="42" fillId="0" borderId="0" xfId="0" applyNumberFormat="1" applyFont="1"/>
    <xf numFmtId="165" fontId="43" fillId="0" borderId="0" xfId="0" applyNumberFormat="1" applyFont="1" applyAlignment="1"/>
    <xf numFmtId="165" fontId="44" fillId="2" borderId="0" xfId="0" applyNumberFormat="1" applyFont="1" applyFill="1" applyAlignment="1"/>
    <xf numFmtId="0" fontId="45" fillId="0" borderId="0" xfId="9" applyFont="1"/>
    <xf numFmtId="170" fontId="23" fillId="2" borderId="15" xfId="0" applyNumberFormat="1" applyFont="1" applyFill="1" applyBorder="1" applyAlignment="1"/>
    <xf numFmtId="0" fontId="48" fillId="0" borderId="0" xfId="0" applyFont="1"/>
    <xf numFmtId="165" fontId="47" fillId="0" borderId="0" xfId="0" applyNumberFormat="1" applyFont="1"/>
    <xf numFmtId="165" fontId="26" fillId="0" borderId="0" xfId="0" applyNumberFormat="1" applyFont="1"/>
    <xf numFmtId="165" fontId="26" fillId="0" borderId="0" xfId="0" applyNumberFormat="1" applyFont="1" applyAlignment="1"/>
    <xf numFmtId="165" fontId="48" fillId="0" borderId="0" xfId="0" applyNumberFormat="1" applyFont="1"/>
    <xf numFmtId="165" fontId="48" fillId="0" borderId="0" xfId="0" applyNumberFormat="1" applyFont="1" applyBorder="1"/>
    <xf numFmtId="165" fontId="51" fillId="0" borderId="0" xfId="0" applyNumberFormat="1" applyFont="1" applyAlignment="1"/>
    <xf numFmtId="165" fontId="52" fillId="0" borderId="0" xfId="0" applyNumberFormat="1" applyFont="1" applyAlignment="1"/>
    <xf numFmtId="3" fontId="50" fillId="0" borderId="0" xfId="0" applyNumberFormat="1" applyFont="1" applyAlignment="1"/>
    <xf numFmtId="3" fontId="49" fillId="0" borderId="0" xfId="0" applyNumberFormat="1" applyFont="1" applyAlignment="1"/>
    <xf numFmtId="0" fontId="48" fillId="0" borderId="0" xfId="9" applyFont="1"/>
    <xf numFmtId="0" fontId="41" fillId="0" borderId="0" xfId="9" applyFont="1"/>
    <xf numFmtId="37" fontId="4" fillId="0" borderId="9" xfId="0" applyNumberFormat="1" applyFont="1" applyBorder="1" applyAlignment="1"/>
    <xf numFmtId="37" fontId="4" fillId="0" borderId="12" xfId="0" applyNumberFormat="1" applyFont="1" applyBorder="1" applyAlignment="1"/>
    <xf numFmtId="37" fontId="4" fillId="0" borderId="16" xfId="0" applyNumberFormat="1" applyFont="1" applyBorder="1" applyAlignment="1"/>
    <xf numFmtId="37" fontId="4" fillId="0" borderId="17" xfId="0" applyNumberFormat="1" applyFont="1" applyBorder="1" applyAlignment="1"/>
    <xf numFmtId="37" fontId="14" fillId="0" borderId="18" xfId="0" applyNumberFormat="1" applyFont="1" applyBorder="1" applyAlignment="1"/>
    <xf numFmtId="37" fontId="4" fillId="0" borderId="5" xfId="0" applyNumberFormat="1" applyFont="1" applyBorder="1" applyAlignment="1"/>
    <xf numFmtId="37" fontId="4" fillId="0" borderId="10" xfId="0" applyNumberFormat="1" applyFont="1" applyBorder="1" applyAlignment="1"/>
    <xf numFmtId="37" fontId="14" fillId="0" borderId="5" xfId="0" applyNumberFormat="1" applyFont="1" applyBorder="1" applyAlignment="1"/>
    <xf numFmtId="37" fontId="16" fillId="3" borderId="0" xfId="9" applyNumberFormat="1" applyFill="1"/>
    <xf numFmtId="37" fontId="13" fillId="5" borderId="0" xfId="9" applyNumberFormat="1" applyFont="1" applyFill="1"/>
    <xf numFmtId="37" fontId="5" fillId="2" borderId="1" xfId="0" applyNumberFormat="1" applyFont="1" applyFill="1" applyBorder="1" applyAlignment="1"/>
    <xf numFmtId="37" fontId="5" fillId="2" borderId="19" xfId="0" applyNumberFormat="1" applyFont="1" applyFill="1" applyBorder="1" applyAlignment="1"/>
    <xf numFmtId="37" fontId="5" fillId="2" borderId="12" xfId="0" applyNumberFormat="1" applyFont="1" applyFill="1" applyBorder="1" applyAlignment="1"/>
    <xf numFmtId="37" fontId="25" fillId="0" borderId="20" xfId="0" applyNumberFormat="1" applyFont="1" applyBorder="1"/>
    <xf numFmtId="37" fontId="0" fillId="3" borderId="0" xfId="0" applyNumberFormat="1" applyFill="1" applyBorder="1"/>
    <xf numFmtId="37" fontId="20" fillId="2" borderId="15" xfId="0" applyNumberFormat="1" applyFont="1" applyFill="1" applyBorder="1" applyAlignment="1"/>
    <xf numFmtId="37" fontId="20" fillId="2" borderId="11" xfId="0" applyNumberFormat="1" applyFont="1" applyFill="1" applyBorder="1" applyAlignment="1"/>
    <xf numFmtId="37" fontId="21" fillId="2" borderId="24" xfId="0" applyNumberFormat="1" applyFont="1" applyFill="1" applyBorder="1" applyAlignment="1"/>
    <xf numFmtId="4" fontId="20" fillId="2" borderId="15" xfId="0" applyNumberFormat="1" applyFont="1" applyFill="1" applyBorder="1" applyAlignment="1"/>
    <xf numFmtId="4" fontId="20" fillId="2" borderId="15" xfId="0" applyNumberFormat="1" applyFont="1" applyFill="1" applyBorder="1" applyAlignment="1">
      <alignment horizontal="right"/>
    </xf>
    <xf numFmtId="4" fontId="20" fillId="2" borderId="25" xfId="0" applyNumberFormat="1" applyFont="1" applyFill="1" applyBorder="1" applyAlignment="1">
      <alignment horizontal="right"/>
    </xf>
    <xf numFmtId="4" fontId="20" fillId="2" borderId="25" xfId="0" applyNumberFormat="1" applyFont="1" applyFill="1" applyBorder="1" applyAlignment="1"/>
    <xf numFmtId="37" fontId="5" fillId="2" borderId="15" xfId="0" applyNumberFormat="1" applyFont="1" applyFill="1" applyBorder="1" applyAlignment="1"/>
    <xf numFmtId="37" fontId="5" fillId="2" borderId="11" xfId="0" applyNumberFormat="1" applyFont="1" applyFill="1" applyBorder="1" applyAlignment="1"/>
    <xf numFmtId="37" fontId="5" fillId="2" borderId="15" xfId="0" applyNumberFormat="1" applyFont="1" applyFill="1" applyBorder="1" applyAlignment="1">
      <alignment horizontal="right"/>
    </xf>
    <xf numFmtId="37" fontId="5" fillId="0" borderId="15" xfId="0" applyNumberFormat="1" applyFont="1" applyFill="1" applyBorder="1" applyAlignment="1"/>
    <xf numFmtId="37" fontId="5" fillId="0" borderId="11" xfId="0" applyNumberFormat="1" applyFont="1" applyFill="1" applyBorder="1" applyAlignment="1"/>
    <xf numFmtId="37" fontId="5" fillId="0" borderId="12" xfId="0" applyNumberFormat="1" applyFont="1" applyFill="1" applyBorder="1" applyAlignment="1"/>
    <xf numFmtId="37" fontId="6" fillId="2" borderId="15" xfId="0" applyNumberFormat="1" applyFont="1" applyFill="1" applyBorder="1" applyAlignment="1"/>
    <xf numFmtId="37" fontId="6" fillId="2" borderId="11" xfId="0" applyNumberFormat="1" applyFont="1" applyFill="1" applyBorder="1" applyAlignment="1"/>
    <xf numFmtId="37" fontId="6" fillId="2" borderId="12" xfId="0" applyNumberFormat="1" applyFont="1" applyFill="1" applyBorder="1" applyAlignment="1"/>
    <xf numFmtId="37" fontId="5" fillId="2" borderId="8" xfId="0" applyNumberFormat="1" applyFont="1" applyFill="1" applyBorder="1" applyAlignment="1"/>
    <xf numFmtId="37" fontId="5" fillId="2" borderId="0" xfId="0" applyNumberFormat="1" applyFont="1" applyFill="1" applyBorder="1" applyAlignment="1"/>
    <xf numFmtId="37" fontId="5" fillId="2" borderId="26" xfId="0" applyNumberFormat="1" applyFont="1" applyFill="1" applyBorder="1" applyAlignment="1"/>
    <xf numFmtId="37" fontId="5" fillId="2" borderId="24" xfId="0" applyNumberFormat="1" applyFont="1" applyFill="1" applyBorder="1" applyAlignment="1"/>
    <xf numFmtId="0" fontId="0" fillId="0" borderId="0" xfId="0" applyAlignment="1">
      <alignment vertical="top"/>
    </xf>
    <xf numFmtId="0" fontId="27" fillId="0" borderId="0" xfId="0" applyFont="1" applyAlignment="1">
      <alignment vertical="top"/>
    </xf>
    <xf numFmtId="0" fontId="50" fillId="0" borderId="0" xfId="0" applyFont="1" applyAlignment="1">
      <alignment vertical="top"/>
    </xf>
    <xf numFmtId="37" fontId="5" fillId="2" borderId="29" xfId="0" applyNumberFormat="1" applyFont="1" applyFill="1" applyBorder="1" applyAlignment="1"/>
    <xf numFmtId="37" fontId="5" fillId="0" borderId="29" xfId="0" applyNumberFormat="1" applyFont="1" applyFill="1" applyBorder="1" applyAlignment="1"/>
    <xf numFmtId="37" fontId="14" fillId="0" borderId="14" xfId="0" applyNumberFormat="1" applyFont="1" applyBorder="1" applyAlignment="1">
      <alignment horizontal="right"/>
    </xf>
    <xf numFmtId="37" fontId="21" fillId="2" borderId="27" xfId="0" applyNumberFormat="1" applyFont="1" applyFill="1" applyBorder="1" applyAlignment="1"/>
    <xf numFmtId="165" fontId="37" fillId="0" borderId="0" xfId="0" applyNumberFormat="1" applyFont="1" applyAlignment="1"/>
    <xf numFmtId="164" fontId="14" fillId="0" borderId="32" xfId="0" applyNumberFormat="1" applyFont="1" applyBorder="1" applyAlignment="1"/>
    <xf numFmtId="37" fontId="24" fillId="2" borderId="34" xfId="0" applyNumberFormat="1" applyFont="1" applyFill="1" applyBorder="1" applyAlignment="1"/>
    <xf numFmtId="165" fontId="12" fillId="3" borderId="0" xfId="0" applyNumberFormat="1" applyFont="1" applyFill="1" applyBorder="1"/>
    <xf numFmtId="1" fontId="14" fillId="0" borderId="17" xfId="0" applyNumberFormat="1" applyFont="1" applyBorder="1" applyAlignment="1">
      <alignment horizontal="right"/>
    </xf>
    <xf numFmtId="37" fontId="4" fillId="0" borderId="9" xfId="0" applyNumberFormat="1" applyFont="1" applyBorder="1" applyAlignment="1">
      <alignment horizontal="right"/>
    </xf>
    <xf numFmtId="37" fontId="4" fillId="0" borderId="16" xfId="0" applyNumberFormat="1" applyFont="1" applyBorder="1" applyAlignment="1">
      <alignment horizontal="right"/>
    </xf>
    <xf numFmtId="37" fontId="4" fillId="0" borderId="17" xfId="0" applyNumberFormat="1" applyFont="1" applyBorder="1" applyAlignment="1">
      <alignment horizontal="right"/>
    </xf>
    <xf numFmtId="37" fontId="14" fillId="0" borderId="18" xfId="0" applyNumberFormat="1" applyFont="1" applyBorder="1" applyAlignment="1">
      <alignment horizontal="right"/>
    </xf>
    <xf numFmtId="37" fontId="24" fillId="2" borderId="35" xfId="0" applyNumberFormat="1" applyFont="1" applyFill="1" applyBorder="1" applyAlignment="1"/>
    <xf numFmtId="37" fontId="4" fillId="0" borderId="15" xfId="0" applyNumberFormat="1" applyFont="1" applyBorder="1" applyAlignment="1">
      <alignment horizontal="center"/>
    </xf>
    <xf numFmtId="37" fontId="4" fillId="0" borderId="11" xfId="0" applyNumberFormat="1" applyFont="1" applyBorder="1" applyAlignment="1">
      <alignment horizontal="center"/>
    </xf>
    <xf numFmtId="37" fontId="4" fillId="0" borderId="11" xfId="0" applyNumberFormat="1" applyFont="1" applyBorder="1" applyAlignment="1"/>
    <xf numFmtId="3" fontId="4" fillId="0" borderId="12" xfId="0" applyNumberFormat="1" applyFont="1" applyBorder="1" applyAlignment="1"/>
    <xf numFmtId="164" fontId="4" fillId="0" borderId="11" xfId="0" applyNumberFormat="1" applyFont="1" applyBorder="1" applyAlignment="1"/>
    <xf numFmtId="164" fontId="14" fillId="0" borderId="3" xfId="0" applyNumberFormat="1" applyFont="1" applyBorder="1" applyAlignment="1"/>
    <xf numFmtId="164" fontId="14" fillId="0" borderId="4" xfId="0" applyNumberFormat="1" applyFont="1" applyBorder="1" applyAlignment="1"/>
    <xf numFmtId="3" fontId="4" fillId="0" borderId="3" xfId="0" applyNumberFormat="1" applyFont="1" applyBorder="1" applyAlignment="1"/>
    <xf numFmtId="0" fontId="5" fillId="2" borderId="37" xfId="0" applyNumberFormat="1" applyFont="1" applyFill="1" applyBorder="1" applyAlignment="1"/>
    <xf numFmtId="0" fontId="5" fillId="2" borderId="38" xfId="0" applyNumberFormat="1" applyFont="1" applyFill="1" applyBorder="1" applyAlignment="1">
      <alignment horizontal="left"/>
    </xf>
    <xf numFmtId="0" fontId="24" fillId="2" borderId="25" xfId="0" applyNumberFormat="1" applyFont="1" applyFill="1" applyBorder="1" applyAlignment="1">
      <alignment horizontal="left" indent="5"/>
    </xf>
    <xf numFmtId="0" fontId="20" fillId="0" borderId="15" xfId="0" applyNumberFormat="1" applyFont="1" applyFill="1" applyBorder="1" applyAlignment="1">
      <alignment horizontal="left"/>
    </xf>
    <xf numFmtId="0" fontId="20" fillId="2" borderId="15" xfId="0" applyNumberFormat="1" applyFont="1" applyFill="1" applyBorder="1" applyAlignment="1">
      <alignment horizontal="left"/>
    </xf>
    <xf numFmtId="0" fontId="21" fillId="2" borderId="24" xfId="0" applyNumberFormat="1" applyFont="1" applyFill="1" applyBorder="1" applyAlignment="1">
      <alignment horizontal="left"/>
    </xf>
    <xf numFmtId="0" fontId="21" fillId="2" borderId="15" xfId="0" applyNumberFormat="1" applyFont="1" applyFill="1" applyBorder="1" applyAlignment="1">
      <alignment horizontal="left"/>
    </xf>
    <xf numFmtId="0" fontId="21" fillId="2" borderId="25" xfId="0" applyNumberFormat="1" applyFont="1" applyFill="1" applyBorder="1" applyAlignment="1">
      <alignment horizontal="left"/>
    </xf>
    <xf numFmtId="0" fontId="21" fillId="2" borderId="40" xfId="0" applyNumberFormat="1" applyFont="1" applyFill="1" applyBorder="1" applyAlignment="1">
      <alignment horizontal="right"/>
    </xf>
    <xf numFmtId="0" fontId="21" fillId="2" borderId="41" xfId="0" applyNumberFormat="1" applyFont="1" applyFill="1" applyBorder="1" applyAlignment="1">
      <alignment horizontal="right"/>
    </xf>
    <xf numFmtId="0" fontId="5" fillId="2" borderId="43" xfId="0" applyNumberFormat="1" applyFont="1" applyFill="1" applyBorder="1" applyAlignment="1">
      <alignment horizontal="left" indent="1"/>
    </xf>
    <xf numFmtId="0" fontId="5" fillId="2" borderId="13" xfId="0" applyNumberFormat="1" applyFont="1" applyFill="1" applyBorder="1" applyAlignment="1">
      <alignment horizontal="left" indent="1"/>
    </xf>
    <xf numFmtId="0" fontId="6" fillId="2" borderId="13" xfId="0" applyNumberFormat="1" applyFont="1" applyFill="1" applyBorder="1" applyAlignment="1">
      <alignment horizontal="left" indent="2"/>
    </xf>
    <xf numFmtId="0" fontId="5" fillId="2" borderId="29" xfId="0" applyNumberFormat="1" applyFont="1" applyFill="1" applyBorder="1" applyAlignment="1">
      <alignment horizontal="left" indent="1"/>
    </xf>
    <xf numFmtId="0" fontId="5" fillId="2" borderId="44" xfId="0" applyNumberFormat="1" applyFont="1" applyFill="1" applyBorder="1" applyAlignment="1">
      <alignment horizontal="left" indent="2"/>
    </xf>
    <xf numFmtId="0" fontId="5" fillId="2" borderId="13" xfId="0" applyNumberFormat="1" applyFont="1" applyFill="1" applyBorder="1" applyAlignment="1">
      <alignment horizontal="left" indent="2"/>
    </xf>
    <xf numFmtId="0" fontId="23" fillId="2" borderId="13" xfId="0" applyNumberFormat="1" applyFont="1" applyFill="1" applyBorder="1" applyAlignment="1">
      <alignment horizontal="left" indent="3"/>
    </xf>
    <xf numFmtId="0" fontId="5" fillId="0" borderId="13" xfId="0" applyNumberFormat="1" applyFont="1" applyFill="1" applyBorder="1" applyAlignment="1">
      <alignment horizontal="left" indent="2"/>
    </xf>
    <xf numFmtId="0" fontId="23" fillId="2" borderId="40" xfId="0" applyNumberFormat="1" applyFont="1" applyFill="1" applyBorder="1" applyAlignment="1">
      <alignment horizontal="right"/>
    </xf>
    <xf numFmtId="0" fontId="23" fillId="2" borderId="41" xfId="0" applyNumberFormat="1" applyFont="1" applyFill="1" applyBorder="1" applyAlignment="1">
      <alignment horizontal="right"/>
    </xf>
    <xf numFmtId="0" fontId="23" fillId="2" borderId="42" xfId="0" applyNumberFormat="1" applyFont="1" applyFill="1" applyBorder="1" applyAlignment="1">
      <alignment horizontal="right"/>
    </xf>
    <xf numFmtId="37" fontId="20" fillId="2" borderId="13" xfId="0" applyNumberFormat="1" applyFont="1" applyFill="1" applyBorder="1" applyAlignment="1"/>
    <xf numFmtId="0" fontId="4" fillId="0" borderId="15" xfId="0" applyNumberFormat="1" applyFont="1" applyBorder="1" applyAlignment="1"/>
    <xf numFmtId="0" fontId="4" fillId="0" borderId="11" xfId="0" applyNumberFormat="1" applyFont="1" applyBorder="1" applyAlignment="1"/>
    <xf numFmtId="0" fontId="4" fillId="0" borderId="7" xfId="0" applyNumberFormat="1" applyFont="1" applyBorder="1" applyAlignment="1"/>
    <xf numFmtId="0" fontId="14" fillId="0" borderId="3" xfId="0" applyNumberFormat="1" applyFont="1" applyBorder="1" applyAlignment="1"/>
    <xf numFmtId="0" fontId="4" fillId="0" borderId="45" xfId="0" applyNumberFormat="1" applyFont="1" applyBorder="1" applyAlignment="1"/>
    <xf numFmtId="0" fontId="4" fillId="0" borderId="46" xfId="0" applyNumberFormat="1" applyFont="1" applyBorder="1" applyAlignment="1"/>
    <xf numFmtId="0" fontId="4" fillId="0" borderId="11" xfId="0" applyNumberFormat="1" applyFont="1" applyBorder="1" applyAlignment="1">
      <alignment horizontal="fill"/>
    </xf>
    <xf numFmtId="0" fontId="4" fillId="0" borderId="3" xfId="0" applyNumberFormat="1" applyFont="1" applyBorder="1" applyAlignment="1">
      <alignment horizontal="fill"/>
    </xf>
    <xf numFmtId="0" fontId="4" fillId="0" borderId="3" xfId="0" applyNumberFormat="1" applyFont="1" applyBorder="1" applyAlignment="1"/>
    <xf numFmtId="0" fontId="4" fillId="0" borderId="40" xfId="0" applyNumberFormat="1" applyFont="1" applyBorder="1" applyAlignment="1">
      <alignment horizontal="right"/>
    </xf>
    <xf numFmtId="0" fontId="4" fillId="0" borderId="41" xfId="0" applyNumberFormat="1" applyFont="1" applyBorder="1" applyAlignment="1">
      <alignment horizontal="center"/>
    </xf>
    <xf numFmtId="0" fontId="4" fillId="0" borderId="41" xfId="0" applyNumberFormat="1" applyFont="1" applyBorder="1" applyAlignment="1">
      <alignment horizontal="right"/>
    </xf>
    <xf numFmtId="0" fontId="4" fillId="0" borderId="40" xfId="0" applyNumberFormat="1" applyFont="1" applyBorder="1" applyAlignment="1">
      <alignment horizontal="center"/>
    </xf>
    <xf numFmtId="0" fontId="4" fillId="0" borderId="42" xfId="0" applyNumberFormat="1" applyFont="1" applyBorder="1" applyAlignment="1">
      <alignment horizontal="right"/>
    </xf>
    <xf numFmtId="37" fontId="14" fillId="0" borderId="29" xfId="0" applyNumberFormat="1" applyFont="1" applyBorder="1" applyAlignment="1">
      <alignment horizontal="center"/>
    </xf>
    <xf numFmtId="37" fontId="14" fillId="0" borderId="3" xfId="0" applyNumberFormat="1" applyFont="1" applyBorder="1" applyAlignment="1">
      <alignment horizontal="center"/>
    </xf>
    <xf numFmtId="37" fontId="4" fillId="0" borderId="8" xfId="0" applyNumberFormat="1" applyFont="1" applyBorder="1" applyAlignment="1">
      <alignment horizontal="center"/>
    </xf>
    <xf numFmtId="37" fontId="4" fillId="0" borderId="0" xfId="0" applyNumberFormat="1" applyFont="1" applyAlignment="1">
      <alignment horizontal="center"/>
    </xf>
    <xf numFmtId="37" fontId="4" fillId="0" borderId="7" xfId="0" applyNumberFormat="1" applyFont="1" applyBorder="1" applyAlignment="1">
      <alignment horizontal="center"/>
    </xf>
    <xf numFmtId="37" fontId="4" fillId="0" borderId="3" xfId="0" applyNumberFormat="1" applyFont="1" applyBorder="1" applyAlignment="1">
      <alignment horizontal="center"/>
    </xf>
    <xf numFmtId="37" fontId="4" fillId="0" borderId="8" xfId="0" applyNumberFormat="1" applyFont="1" applyBorder="1" applyAlignment="1"/>
    <xf numFmtId="37" fontId="4" fillId="0" borderId="0" xfId="0" applyNumberFormat="1" applyFont="1" applyAlignment="1"/>
    <xf numFmtId="37" fontId="4" fillId="0" borderId="7" xfId="0" applyNumberFormat="1" applyFont="1" applyBorder="1" applyAlignment="1"/>
    <xf numFmtId="37" fontId="4" fillId="0" borderId="3" xfId="0" applyNumberFormat="1" applyFont="1" applyBorder="1" applyAlignment="1"/>
    <xf numFmtId="37" fontId="4" fillId="0" borderId="15" xfId="0" applyNumberFormat="1" applyFont="1" applyBorder="1" applyAlignment="1"/>
    <xf numFmtId="37" fontId="4" fillId="0" borderId="47" xfId="0" applyNumberFormat="1" applyFont="1" applyBorder="1" applyAlignment="1">
      <alignment horizontal="center"/>
    </xf>
    <xf numFmtId="37" fontId="4" fillId="0" borderId="0" xfId="0" applyNumberFormat="1" applyFont="1" applyBorder="1" applyAlignment="1"/>
    <xf numFmtId="167" fontId="56" fillId="0" borderId="0" xfId="1" applyNumberFormat="1" applyFont="1" applyAlignment="1">
      <alignment horizontal="center" vertical="center"/>
    </xf>
    <xf numFmtId="0" fontId="57" fillId="0" borderId="0" xfId="8" applyNumberFormat="1" applyFont="1" applyFill="1" applyBorder="1" applyAlignment="1" applyProtection="1"/>
    <xf numFmtId="0" fontId="16" fillId="0" borderId="0" xfId="8" applyNumberFormat="1" applyFill="1" applyBorder="1" applyAlignment="1" applyProtection="1"/>
    <xf numFmtId="167" fontId="56" fillId="0" borderId="0" xfId="1" applyNumberFormat="1" applyFont="1" applyAlignment="1">
      <alignment horizontal="centerContinuous" vertical="center"/>
    </xf>
    <xf numFmtId="167" fontId="16" fillId="0" borderId="0" xfId="1" applyNumberFormat="1" applyFill="1" applyBorder="1" applyAlignment="1" applyProtection="1"/>
    <xf numFmtId="0" fontId="57" fillId="0" borderId="0" xfId="8" applyNumberFormat="1" applyFont="1" applyFill="1" applyBorder="1" applyAlignment="1" applyProtection="1">
      <alignment horizontal="left"/>
    </xf>
    <xf numFmtId="165" fontId="7" fillId="4" borderId="0" xfId="0" applyNumberFormat="1" applyFont="1" applyFill="1" applyAlignment="1">
      <alignment horizontal="centerContinuous"/>
    </xf>
    <xf numFmtId="166" fontId="58" fillId="4" borderId="0" xfId="0" applyNumberFormat="1" applyFont="1" applyFill="1" applyAlignment="1">
      <alignment horizontal="centerContinuous"/>
    </xf>
    <xf numFmtId="0" fontId="16" fillId="4" borderId="0" xfId="0" applyFont="1" applyFill="1" applyBorder="1" applyAlignment="1">
      <alignment vertical="top" wrapText="1"/>
    </xf>
    <xf numFmtId="166" fontId="7" fillId="4" borderId="0" xfId="0" applyNumberFormat="1" applyFont="1" applyFill="1" applyBorder="1"/>
    <xf numFmtId="165" fontId="7" fillId="4" borderId="0" xfId="0" applyNumberFormat="1" applyFont="1" applyFill="1" applyBorder="1"/>
    <xf numFmtId="0" fontId="16" fillId="0" borderId="0" xfId="8" applyNumberFormat="1" applyFont="1" applyFill="1" applyBorder="1" applyAlignment="1" applyProtection="1"/>
    <xf numFmtId="0" fontId="0" fillId="0" borderId="0" xfId="0" applyBorder="1" applyAlignment="1">
      <alignment wrapText="1"/>
    </xf>
    <xf numFmtId="166" fontId="58" fillId="4" borderId="0" xfId="0" applyNumberFormat="1" applyFont="1" applyFill="1" applyAlignment="1">
      <alignment horizontal="centerContinuous" wrapText="1"/>
    </xf>
    <xf numFmtId="165" fontId="7" fillId="4" borderId="0" xfId="0" applyNumberFormat="1" applyFont="1" applyFill="1" applyAlignment="1">
      <alignment horizontal="centerContinuous" wrapText="1"/>
    </xf>
    <xf numFmtId="166" fontId="7" fillId="4" borderId="0" xfId="0" applyNumberFormat="1" applyFont="1" applyFill="1" applyBorder="1" applyAlignment="1">
      <alignment wrapText="1"/>
    </xf>
    <xf numFmtId="165" fontId="7" fillId="4" borderId="0" xfId="0" applyNumberFormat="1" applyFont="1" applyFill="1" applyBorder="1" applyAlignment="1">
      <alignment wrapText="1"/>
    </xf>
    <xf numFmtId="0" fontId="0" fillId="0" borderId="0" xfId="0" applyAlignment="1">
      <alignment wrapText="1"/>
    </xf>
    <xf numFmtId="0" fontId="53" fillId="0" borderId="0" xfId="8" applyNumberFormat="1" applyFont="1" applyFill="1" applyBorder="1" applyAlignment="1" applyProtection="1"/>
    <xf numFmtId="167" fontId="16" fillId="0" borderId="0" xfId="1" applyNumberFormat="1" applyFont="1" applyFill="1" applyBorder="1" applyAlignment="1" applyProtection="1"/>
    <xf numFmtId="0" fontId="16" fillId="0" borderId="0" xfId="0" applyFont="1" applyBorder="1" applyAlignment="1"/>
    <xf numFmtId="166" fontId="7" fillId="0" borderId="0" xfId="0" applyNumberFormat="1" applyFont="1" applyBorder="1"/>
    <xf numFmtId="165" fontId="7" fillId="0" borderId="0" xfId="0" applyNumberFormat="1" applyFont="1" applyBorder="1"/>
    <xf numFmtId="9" fontId="16" fillId="0" borderId="0" xfId="11" applyFill="1" applyBorder="1" applyAlignment="1" applyProtection="1"/>
    <xf numFmtId="0" fontId="16" fillId="0" borderId="0" xfId="8"/>
    <xf numFmtId="165" fontId="19" fillId="4" borderId="0" xfId="0" applyNumberFormat="1" applyFont="1" applyFill="1" applyAlignment="1">
      <alignment horizontal="centerContinuous"/>
    </xf>
    <xf numFmtId="165" fontId="4" fillId="4" borderId="0" xfId="0" applyNumberFormat="1" applyFont="1" applyFill="1" applyBorder="1"/>
    <xf numFmtId="167" fontId="60" fillId="0" borderId="0" xfId="1" applyNumberFormat="1" applyFont="1" applyAlignment="1">
      <alignment horizontal="left" vertical="center"/>
    </xf>
    <xf numFmtId="0" fontId="4" fillId="0" borderId="0" xfId="7" applyFont="1" applyAlignment="1">
      <alignment vertical="top" wrapText="1"/>
    </xf>
    <xf numFmtId="0" fontId="4" fillId="0" borderId="0" xfId="7" applyFont="1" applyAlignment="1">
      <alignment vertical="top"/>
    </xf>
    <xf numFmtId="0" fontId="43" fillId="0" borderId="0" xfId="7" applyFont="1" applyAlignment="1">
      <alignment vertical="top"/>
    </xf>
    <xf numFmtId="0" fontId="4" fillId="0" borderId="0" xfId="7" applyFont="1" applyFill="1" applyBorder="1" applyAlignment="1">
      <alignment vertical="top" wrapText="1"/>
    </xf>
    <xf numFmtId="169" fontId="4" fillId="0" borderId="0" xfId="3" applyNumberFormat="1" applyFont="1" applyFill="1" applyBorder="1" applyAlignment="1">
      <alignment vertical="top"/>
    </xf>
    <xf numFmtId="0" fontId="4" fillId="0" borderId="0" xfId="7" applyFont="1" applyFill="1" applyBorder="1" applyAlignment="1">
      <alignment vertical="top"/>
    </xf>
    <xf numFmtId="0" fontId="14" fillId="0" borderId="0" xfId="7" applyFont="1" applyFill="1" applyBorder="1" applyAlignment="1">
      <alignment vertical="top"/>
    </xf>
    <xf numFmtId="0" fontId="61" fillId="0" borderId="0" xfId="7" applyFont="1" applyAlignment="1">
      <alignment horizontal="left" vertical="top" wrapText="1"/>
    </xf>
    <xf numFmtId="0" fontId="4" fillId="0" borderId="0" xfId="7" applyFont="1" applyFill="1" applyAlignment="1">
      <alignment vertical="top"/>
    </xf>
    <xf numFmtId="0" fontId="62" fillId="0" borderId="0" xfId="7" applyFont="1" applyAlignment="1">
      <alignment vertical="top" wrapText="1"/>
    </xf>
    <xf numFmtId="0" fontId="4" fillId="4" borderId="0" xfId="7" applyFont="1" applyFill="1" applyAlignment="1">
      <alignment vertical="top" wrapText="1"/>
    </xf>
    <xf numFmtId="0" fontId="0" fillId="4" borderId="0" xfId="0" applyFill="1" applyBorder="1" applyAlignment="1"/>
    <xf numFmtId="166" fontId="58" fillId="0" borderId="0" xfId="0" applyNumberFormat="1" applyFont="1" applyFill="1" applyAlignment="1">
      <alignment horizontal="centerContinuous"/>
    </xf>
    <xf numFmtId="165" fontId="7" fillId="0" borderId="0" xfId="0" applyNumberFormat="1" applyFont="1" applyFill="1" applyAlignment="1">
      <alignment horizontal="centerContinuous"/>
    </xf>
    <xf numFmtId="166" fontId="7" fillId="0" borderId="0" xfId="0" applyNumberFormat="1" applyFont="1" applyFill="1" applyBorder="1"/>
    <xf numFmtId="165" fontId="7" fillId="0" borderId="0" xfId="0" applyNumberFormat="1" applyFont="1" applyFill="1" applyBorder="1"/>
    <xf numFmtId="0" fontId="4" fillId="0" borderId="0" xfId="7" applyFont="1" applyFill="1" applyAlignment="1">
      <alignment vertical="top" wrapText="1"/>
    </xf>
    <xf numFmtId="37" fontId="7" fillId="0" borderId="48" xfId="0" applyNumberFormat="1" applyFont="1" applyBorder="1"/>
    <xf numFmtId="37" fontId="7" fillId="0" borderId="49" xfId="0" applyNumberFormat="1" applyFont="1" applyBorder="1"/>
    <xf numFmtId="37" fontId="7" fillId="0" borderId="50" xfId="0" applyNumberFormat="1" applyFont="1" applyBorder="1"/>
    <xf numFmtId="37" fontId="7" fillId="0" borderId="51" xfId="0" applyNumberFormat="1" applyFont="1" applyBorder="1"/>
    <xf numFmtId="37" fontId="25" fillId="0" borderId="52" xfId="0" applyNumberFormat="1" applyFont="1" applyBorder="1"/>
    <xf numFmtId="37" fontId="5" fillId="2" borderId="48" xfId="0" applyNumberFormat="1" applyFont="1" applyFill="1" applyBorder="1" applyAlignment="1"/>
    <xf numFmtId="37" fontId="5" fillId="2" borderId="49" xfId="0" applyNumberFormat="1" applyFont="1" applyFill="1" applyBorder="1" applyAlignment="1"/>
    <xf numFmtId="37" fontId="25" fillId="0" borderId="53" xfId="0" applyNumberFormat="1" applyFont="1" applyBorder="1"/>
    <xf numFmtId="0" fontId="5" fillId="2" borderId="54" xfId="0" applyNumberFormat="1" applyFont="1" applyFill="1" applyBorder="1" applyAlignment="1">
      <alignment horizontal="left"/>
    </xf>
    <xf numFmtId="0" fontId="24" fillId="2" borderId="55" xfId="0" applyNumberFormat="1" applyFont="1" applyFill="1" applyBorder="1" applyAlignment="1">
      <alignment horizontal="left" indent="5"/>
    </xf>
    <xf numFmtId="165" fontId="1" fillId="0" borderId="0" xfId="0" applyNumberFormat="1" applyFont="1" applyBorder="1"/>
    <xf numFmtId="0" fontId="0" fillId="4" borderId="0" xfId="0" applyFill="1" applyBorder="1" applyAlignment="1">
      <alignment horizontal="center" vertical="top"/>
    </xf>
    <xf numFmtId="0" fontId="48" fillId="0" borderId="0" xfId="0" applyFont="1" applyAlignment="1"/>
    <xf numFmtId="0" fontId="27" fillId="4" borderId="0" xfId="0" applyFont="1" applyFill="1" applyBorder="1" applyAlignment="1">
      <alignment horizontal="center" vertical="top"/>
    </xf>
    <xf numFmtId="0" fontId="4" fillId="0" borderId="24" xfId="0" applyNumberFormat="1" applyFont="1" applyBorder="1" applyAlignment="1"/>
    <xf numFmtId="0" fontId="14" fillId="0" borderId="40" xfId="0" applyNumberFormat="1" applyFont="1" applyBorder="1" applyAlignment="1">
      <alignment horizontal="right"/>
    </xf>
    <xf numFmtId="0" fontId="14" fillId="0" borderId="41" xfId="0" applyNumberFormat="1" applyFont="1" applyBorder="1" applyAlignment="1">
      <alignment horizontal="right"/>
    </xf>
    <xf numFmtId="0" fontId="14" fillId="0" borderId="42" xfId="0" applyNumberFormat="1" applyFont="1" applyBorder="1" applyAlignment="1">
      <alignment horizontal="right"/>
    </xf>
    <xf numFmtId="0" fontId="14" fillId="0" borderId="24" xfId="0" applyNumberFormat="1" applyFont="1" applyBorder="1" applyAlignment="1">
      <alignment horizontal="left" indent="3"/>
    </xf>
    <xf numFmtId="37" fontId="14" fillId="0" borderId="7" xfId="0" applyNumberFormat="1" applyFont="1" applyBorder="1" applyAlignment="1"/>
    <xf numFmtId="37" fontId="14" fillId="0" borderId="3" xfId="0" applyNumberFormat="1" applyFont="1" applyBorder="1" applyAlignment="1"/>
    <xf numFmtId="5" fontId="14" fillId="0" borderId="3" xfId="0" applyNumberFormat="1" applyFont="1" applyBorder="1" applyAlignment="1"/>
    <xf numFmtId="5" fontId="14" fillId="0" borderId="27" xfId="0" applyNumberFormat="1" applyFont="1" applyBorder="1" applyAlignment="1"/>
    <xf numFmtId="5" fontId="14" fillId="0" borderId="4" xfId="0" applyNumberFormat="1" applyFont="1" applyBorder="1" applyAlignment="1"/>
    <xf numFmtId="37" fontId="4" fillId="0" borderId="4" xfId="0" applyNumberFormat="1" applyFont="1" applyBorder="1" applyAlignment="1"/>
    <xf numFmtId="37" fontId="4" fillId="0" borderId="24" xfId="0" applyNumberFormat="1" applyFont="1" applyBorder="1" applyAlignment="1"/>
    <xf numFmtId="37" fontId="4" fillId="0" borderId="27" xfId="0" applyNumberFormat="1" applyFont="1" applyBorder="1" applyAlignment="1"/>
    <xf numFmtId="37" fontId="4" fillId="0" borderId="20" xfId="0" applyNumberFormat="1" applyFont="1" applyBorder="1" applyAlignment="1"/>
    <xf numFmtId="0" fontId="4" fillId="0" borderId="44" xfId="0" applyNumberFormat="1" applyFont="1" applyBorder="1" applyAlignment="1"/>
    <xf numFmtId="0" fontId="4" fillId="0" borderId="13" xfId="0" applyNumberFormat="1" applyFont="1" applyBorder="1" applyAlignment="1">
      <alignment horizontal="left" indent="3"/>
    </xf>
    <xf numFmtId="0" fontId="4" fillId="0" borderId="29" xfId="0" applyNumberFormat="1" applyFont="1" applyBorder="1" applyAlignment="1">
      <alignment horizontal="left" indent="3"/>
    </xf>
    <xf numFmtId="5" fontId="4" fillId="0" borderId="3" xfId="0" applyNumberFormat="1" applyFont="1" applyBorder="1" applyAlignment="1"/>
    <xf numFmtId="5" fontId="4" fillId="0" borderId="4" xfId="0" applyNumberFormat="1" applyFont="1" applyBorder="1" applyAlignment="1"/>
    <xf numFmtId="3" fontId="5" fillId="2" borderId="0" xfId="0" applyNumberFormat="1" applyFont="1" applyFill="1" applyAlignment="1"/>
    <xf numFmtId="165" fontId="50" fillId="0" borderId="0" xfId="0" applyNumberFormat="1" applyFont="1" applyAlignment="1"/>
    <xf numFmtId="165" fontId="49" fillId="0" borderId="0" xfId="0" applyNumberFormat="1" applyFont="1" applyAlignment="1"/>
    <xf numFmtId="0" fontId="7" fillId="0" borderId="0" xfId="8" applyNumberFormat="1" applyFont="1" applyFill="1" applyBorder="1" applyAlignment="1" applyProtection="1"/>
    <xf numFmtId="0" fontId="65" fillId="0" borderId="0" xfId="8" applyFont="1" applyBorder="1" applyAlignment="1">
      <alignment vertical="center"/>
    </xf>
    <xf numFmtId="0" fontId="65" fillId="0" borderId="0" xfId="8" applyFont="1" applyAlignment="1">
      <alignment vertical="center"/>
    </xf>
    <xf numFmtId="0" fontId="67" fillId="0" borderId="27" xfId="8" applyFont="1" applyFill="1" applyBorder="1" applyAlignment="1">
      <alignment horizontal="left" vertical="center"/>
    </xf>
    <xf numFmtId="0" fontId="67" fillId="0" borderId="56" xfId="8" applyFont="1" applyFill="1" applyBorder="1" applyAlignment="1">
      <alignment horizontal="left" vertical="center"/>
    </xf>
    <xf numFmtId="0" fontId="67" fillId="0" borderId="13" xfId="8" applyFont="1" applyFill="1" applyBorder="1" applyAlignment="1">
      <alignment horizontal="left" vertical="center"/>
    </xf>
    <xf numFmtId="0" fontId="67" fillId="0" borderId="57" xfId="8" applyFont="1" applyFill="1" applyBorder="1" applyAlignment="1">
      <alignment horizontal="left" vertical="center"/>
    </xf>
    <xf numFmtId="166" fontId="67" fillId="0" borderId="13" xfId="8" applyNumberFormat="1" applyFont="1" applyFill="1" applyBorder="1" applyAlignment="1">
      <alignment horizontal="left" vertical="center"/>
    </xf>
    <xf numFmtId="0" fontId="68" fillId="0" borderId="57" xfId="8" applyFont="1" applyFill="1" applyBorder="1" applyAlignment="1">
      <alignment horizontal="left" vertical="center"/>
    </xf>
    <xf numFmtId="166" fontId="68" fillId="0" borderId="13" xfId="8" applyNumberFormat="1" applyFont="1" applyFill="1" applyBorder="1" applyAlignment="1">
      <alignment horizontal="left" vertical="center"/>
    </xf>
    <xf numFmtId="0" fontId="67" fillId="0" borderId="58" xfId="8" applyFont="1" applyFill="1" applyBorder="1" applyAlignment="1">
      <alignment horizontal="left" vertical="center"/>
    </xf>
    <xf numFmtId="0" fontId="67" fillId="0" borderId="24" xfId="8" applyFont="1" applyFill="1" applyBorder="1" applyAlignment="1">
      <alignment vertical="center"/>
    </xf>
    <xf numFmtId="0" fontId="67" fillId="0" borderId="44" xfId="8" applyFont="1" applyFill="1" applyBorder="1" applyAlignment="1">
      <alignment vertical="center"/>
    </xf>
    <xf numFmtId="0" fontId="67" fillId="0" borderId="13" xfId="8" applyFont="1" applyFill="1" applyBorder="1" applyAlignment="1">
      <alignment vertical="center"/>
    </xf>
    <xf numFmtId="0" fontId="67" fillId="0" borderId="46" xfId="8" applyFont="1" applyFill="1" applyBorder="1" applyAlignment="1">
      <alignment vertical="center"/>
    </xf>
    <xf numFmtId="166" fontId="68" fillId="0" borderId="29" xfId="8" applyNumberFormat="1" applyFont="1" applyFill="1" applyBorder="1" applyAlignment="1">
      <alignment horizontal="left" vertical="center"/>
    </xf>
    <xf numFmtId="0" fontId="68" fillId="0" borderId="59" xfId="8" applyFont="1" applyFill="1" applyBorder="1" applyAlignment="1">
      <alignment horizontal="left" vertical="center"/>
    </xf>
    <xf numFmtId="0" fontId="68" fillId="0" borderId="24" xfId="8" applyFont="1" applyFill="1" applyBorder="1" applyAlignment="1">
      <alignment vertical="center"/>
    </xf>
    <xf numFmtId="0" fontId="69" fillId="0" borderId="27" xfId="8" applyNumberFormat="1" applyFont="1" applyFill="1" applyBorder="1" applyAlignment="1" applyProtection="1"/>
    <xf numFmtId="166" fontId="68" fillId="0" borderId="44" xfId="8" applyNumberFormat="1" applyFont="1" applyFill="1" applyBorder="1" applyAlignment="1">
      <alignment horizontal="left" vertical="center"/>
    </xf>
    <xf numFmtId="0" fontId="68" fillId="0" borderId="56" xfId="8" applyFont="1" applyFill="1" applyBorder="1" applyAlignment="1">
      <alignment horizontal="left" vertical="center"/>
    </xf>
    <xf numFmtId="166" fontId="68" fillId="0" borderId="46" xfId="8" applyNumberFormat="1" applyFont="1" applyFill="1" applyBorder="1" applyAlignment="1">
      <alignment horizontal="left" vertical="center"/>
    </xf>
    <xf numFmtId="0" fontId="68" fillId="0" borderId="58" xfId="8" applyFont="1" applyFill="1" applyBorder="1" applyAlignment="1">
      <alignment horizontal="left" vertical="center"/>
    </xf>
    <xf numFmtId="0" fontId="68" fillId="0" borderId="27" xfId="8" applyFont="1" applyFill="1" applyBorder="1" applyAlignment="1">
      <alignment horizontal="right" vertical="center"/>
    </xf>
    <xf numFmtId="0" fontId="68" fillId="0" borderId="15" xfId="8" applyFont="1" applyFill="1" applyBorder="1" applyAlignment="1">
      <alignment vertical="center"/>
    </xf>
    <xf numFmtId="0" fontId="68" fillId="0" borderId="48" xfId="8" applyFont="1" applyFill="1" applyBorder="1" applyAlignment="1">
      <alignment horizontal="left" vertical="center"/>
    </xf>
    <xf numFmtId="0" fontId="68" fillId="0" borderId="46" xfId="8" applyFont="1" applyFill="1" applyBorder="1" applyAlignment="1">
      <alignment vertical="center"/>
    </xf>
    <xf numFmtId="0" fontId="68" fillId="0" borderId="27" xfId="8" applyFont="1" applyFill="1" applyBorder="1" applyAlignment="1">
      <alignment horizontal="left" vertical="center"/>
    </xf>
    <xf numFmtId="0" fontId="67" fillId="0" borderId="7" xfId="8" applyFont="1" applyFill="1" applyBorder="1" applyAlignment="1">
      <alignment vertical="center"/>
    </xf>
    <xf numFmtId="0" fontId="67" fillId="0" borderId="3" xfId="8" applyFont="1" applyFill="1" applyBorder="1" applyAlignment="1">
      <alignment horizontal="left" vertical="center"/>
    </xf>
    <xf numFmtId="37" fontId="67" fillId="0" borderId="27" xfId="1" applyNumberFormat="1" applyFont="1" applyFill="1" applyBorder="1" applyAlignment="1">
      <alignment horizontal="right" vertical="center"/>
    </xf>
    <xf numFmtId="37" fontId="67" fillId="0" borderId="20" xfId="1" applyNumberFormat="1" applyFont="1" applyFill="1" applyBorder="1" applyAlignment="1">
      <alignment horizontal="right" vertical="center"/>
    </xf>
    <xf numFmtId="37" fontId="67" fillId="0" borderId="60" xfId="1" applyNumberFormat="1" applyFont="1" applyFill="1" applyBorder="1" applyAlignment="1">
      <alignment horizontal="right" vertical="center"/>
    </xf>
    <xf numFmtId="37" fontId="67" fillId="0" borderId="61" xfId="1" applyNumberFormat="1" applyFont="1" applyFill="1" applyBorder="1" applyAlignment="1">
      <alignment horizontal="right" vertical="center"/>
    </xf>
    <xf numFmtId="37" fontId="67" fillId="0" borderId="62" xfId="1" applyNumberFormat="1" applyFont="1" applyFill="1" applyBorder="1" applyAlignment="1">
      <alignment horizontal="right" vertical="center"/>
    </xf>
    <xf numFmtId="37" fontId="67" fillId="0" borderId="63" xfId="1" applyNumberFormat="1" applyFont="1" applyFill="1" applyBorder="1" applyAlignment="1">
      <alignment horizontal="right" vertical="center"/>
    </xf>
    <xf numFmtId="37" fontId="67" fillId="0" borderId="64" xfId="1" applyNumberFormat="1" applyFont="1" applyFill="1" applyBorder="1" applyAlignment="1">
      <alignment horizontal="right" vertical="center"/>
    </xf>
    <xf numFmtId="37" fontId="67" fillId="0" borderId="57" xfId="1" applyNumberFormat="1" applyFont="1" applyFill="1" applyBorder="1" applyAlignment="1">
      <alignment horizontal="right" vertical="center"/>
    </xf>
    <xf numFmtId="37" fontId="67" fillId="0" borderId="65" xfId="1" applyNumberFormat="1" applyFont="1" applyFill="1" applyBorder="1" applyAlignment="1">
      <alignment horizontal="right" vertical="center"/>
    </xf>
    <xf numFmtId="37" fontId="67" fillId="0" borderId="66" xfId="1" applyNumberFormat="1" applyFont="1" applyFill="1" applyBorder="1" applyAlignment="1">
      <alignment horizontal="right" vertical="center"/>
    </xf>
    <xf numFmtId="37" fontId="67" fillId="0" borderId="67" xfId="1" applyNumberFormat="1" applyFont="1" applyFill="1" applyBorder="1" applyAlignment="1">
      <alignment horizontal="right" vertical="center"/>
    </xf>
    <xf numFmtId="37" fontId="67" fillId="0" borderId="3" xfId="1" applyNumberFormat="1" applyFont="1" applyFill="1" applyBorder="1" applyAlignment="1">
      <alignment horizontal="right" vertical="center"/>
    </xf>
    <xf numFmtId="37" fontId="67" fillId="0" borderId="4" xfId="1" applyNumberFormat="1" applyFont="1" applyFill="1" applyBorder="1" applyAlignment="1">
      <alignment horizontal="right" vertical="center"/>
    </xf>
    <xf numFmtId="37" fontId="7" fillId="0" borderId="0" xfId="1" applyNumberFormat="1" applyFont="1" applyFill="1" applyBorder="1" applyAlignment="1" applyProtection="1"/>
    <xf numFmtId="37" fontId="69" fillId="0" borderId="27" xfId="1" applyNumberFormat="1" applyFont="1" applyFill="1" applyBorder="1" applyAlignment="1" applyProtection="1"/>
    <xf numFmtId="37" fontId="69" fillId="0" borderId="20" xfId="1" applyNumberFormat="1" applyFont="1" applyFill="1" applyBorder="1" applyAlignment="1" applyProtection="1"/>
    <xf numFmtId="37" fontId="68" fillId="0" borderId="60" xfId="1" applyNumberFormat="1" applyFont="1" applyFill="1" applyBorder="1" applyAlignment="1">
      <alignment horizontal="right" vertical="center"/>
    </xf>
    <xf numFmtId="37" fontId="68" fillId="0" borderId="61" xfId="1" applyNumberFormat="1" applyFont="1" applyFill="1" applyBorder="1" applyAlignment="1">
      <alignment horizontal="right" vertical="center"/>
    </xf>
    <xf numFmtId="37" fontId="68" fillId="0" borderId="62" xfId="1" applyNumberFormat="1" applyFont="1" applyFill="1" applyBorder="1" applyAlignment="1">
      <alignment horizontal="right" vertical="center"/>
    </xf>
    <xf numFmtId="37" fontId="68" fillId="0" borderId="63" xfId="1" applyNumberFormat="1" applyFont="1" applyFill="1" applyBorder="1" applyAlignment="1">
      <alignment horizontal="right" vertical="center"/>
    </xf>
    <xf numFmtId="37" fontId="68" fillId="0" borderId="64" xfId="1" applyNumberFormat="1" applyFont="1" applyFill="1" applyBorder="1" applyAlignment="1">
      <alignment horizontal="right" vertical="center"/>
    </xf>
    <xf numFmtId="37" fontId="68" fillId="0" borderId="65" xfId="1" applyNumberFormat="1" applyFont="1" applyFill="1" applyBorder="1" applyAlignment="1">
      <alignment horizontal="right" vertical="center"/>
    </xf>
    <xf numFmtId="37" fontId="68" fillId="0" borderId="66" xfId="1" applyNumberFormat="1" applyFont="1" applyFill="1" applyBorder="1" applyAlignment="1">
      <alignment horizontal="right" vertical="center"/>
    </xf>
    <xf numFmtId="37" fontId="68" fillId="0" borderId="67" xfId="1" applyNumberFormat="1" applyFont="1" applyFill="1" applyBorder="1" applyAlignment="1">
      <alignment horizontal="right" vertical="center"/>
    </xf>
    <xf numFmtId="37" fontId="68" fillId="0" borderId="50" xfId="1" applyNumberFormat="1" applyFont="1" applyFill="1" applyBorder="1" applyAlignment="1">
      <alignment horizontal="right" vertical="center"/>
    </xf>
    <xf numFmtId="37" fontId="68" fillId="0" borderId="68" xfId="1" applyNumberFormat="1" applyFont="1" applyFill="1" applyBorder="1" applyAlignment="1">
      <alignment horizontal="right" vertical="center"/>
    </xf>
    <xf numFmtId="37" fontId="68" fillId="0" borderId="27" xfId="1" applyNumberFormat="1" applyFont="1" applyFill="1" applyBorder="1" applyAlignment="1">
      <alignment horizontal="right" vertical="center"/>
    </xf>
    <xf numFmtId="37" fontId="68" fillId="0" borderId="20" xfId="1" applyNumberFormat="1" applyFont="1" applyFill="1" applyBorder="1" applyAlignment="1">
      <alignment horizontal="right" vertical="center"/>
    </xf>
    <xf numFmtId="37" fontId="4" fillId="0" borderId="26" xfId="0" applyNumberFormat="1" applyFont="1" applyBorder="1" applyAlignment="1"/>
    <xf numFmtId="0" fontId="45" fillId="0" borderId="0" xfId="10" applyFont="1"/>
    <xf numFmtId="0" fontId="0" fillId="0" borderId="0" xfId="0" applyAlignment="1"/>
    <xf numFmtId="0" fontId="16" fillId="0" borderId="0" xfId="10"/>
    <xf numFmtId="0" fontId="14" fillId="0" borderId="0" xfId="10" applyFont="1"/>
    <xf numFmtId="0" fontId="18" fillId="0" borderId="0" xfId="10" applyFont="1"/>
    <xf numFmtId="0" fontId="7" fillId="0" borderId="0" xfId="10" applyFont="1"/>
    <xf numFmtId="0" fontId="7" fillId="0" borderId="0" xfId="10" applyFont="1" applyFill="1" applyAlignment="1">
      <alignment vertical="center"/>
    </xf>
    <xf numFmtId="0" fontId="18" fillId="0" borderId="0" xfId="10" applyFont="1" applyFill="1" applyBorder="1" applyAlignment="1">
      <alignment horizontal="centerContinuous"/>
    </xf>
    <xf numFmtId="0" fontId="7" fillId="0" borderId="8" xfId="10" applyFont="1" applyFill="1" applyBorder="1" applyAlignment="1">
      <alignment horizontal="center"/>
    </xf>
    <xf numFmtId="0" fontId="7" fillId="0" borderId="26" xfId="10" applyFont="1" applyFill="1" applyBorder="1" applyAlignment="1">
      <alignment horizontal="center"/>
    </xf>
    <xf numFmtId="0" fontId="7" fillId="0" borderId="0" xfId="10" applyFont="1" applyFill="1"/>
    <xf numFmtId="0" fontId="7" fillId="0" borderId="0" xfId="10" applyFont="1" applyFill="1" applyBorder="1" applyAlignment="1">
      <alignment horizontal="center"/>
    </xf>
    <xf numFmtId="0" fontId="7" fillId="0" borderId="7" xfId="10" applyFont="1" applyFill="1" applyBorder="1" applyAlignment="1">
      <alignment horizontal="center" wrapText="1"/>
    </xf>
    <xf numFmtId="0" fontId="7" fillId="0" borderId="4" xfId="10" applyFont="1" applyFill="1" applyBorder="1" applyAlignment="1">
      <alignment horizontal="center" wrapText="1"/>
    </xf>
    <xf numFmtId="0" fontId="71" fillId="0" borderId="0" xfId="10" applyFont="1" applyFill="1" applyBorder="1" applyAlignment="1">
      <alignment horizontal="center"/>
    </xf>
    <xf numFmtId="0" fontId="7" fillId="0" borderId="2" xfId="10" applyFont="1" applyBorder="1"/>
    <xf numFmtId="37" fontId="7" fillId="0" borderId="8" xfId="10" applyNumberFormat="1" applyFont="1" applyBorder="1"/>
    <xf numFmtId="37" fontId="7" fillId="0" borderId="26" xfId="10" applyNumberFormat="1" applyFont="1" applyBorder="1"/>
    <xf numFmtId="3" fontId="7" fillId="0" borderId="0" xfId="10" applyNumberFormat="1" applyFont="1"/>
    <xf numFmtId="37" fontId="7" fillId="0" borderId="0" xfId="10" applyNumberFormat="1" applyFont="1" applyBorder="1"/>
    <xf numFmtId="37" fontId="7" fillId="0" borderId="45" xfId="10" applyNumberFormat="1" applyFont="1" applyBorder="1"/>
    <xf numFmtId="0" fontId="7" fillId="0" borderId="0" xfId="10" applyFont="1" applyBorder="1"/>
    <xf numFmtId="0" fontId="18" fillId="0" borderId="6" xfId="10" applyFont="1" applyBorder="1"/>
    <xf numFmtId="37" fontId="7" fillId="0" borderId="26" xfId="3" applyNumberFormat="1" applyFont="1" applyBorder="1"/>
    <xf numFmtId="168" fontId="18" fillId="0" borderId="0" xfId="3" applyNumberFormat="1" applyFont="1" applyBorder="1"/>
    <xf numFmtId="0" fontId="7" fillId="0" borderId="6" xfId="0" applyFont="1" applyBorder="1"/>
    <xf numFmtId="0" fontId="7" fillId="0" borderId="6" xfId="0" applyFont="1" applyBorder="1" applyAlignment="1">
      <alignment wrapText="1"/>
    </xf>
    <xf numFmtId="0" fontId="7" fillId="0" borderId="6" xfId="10" applyFont="1" applyBorder="1"/>
    <xf numFmtId="37" fontId="7" fillId="0" borderId="7" xfId="1" applyNumberFormat="1" applyFont="1" applyBorder="1"/>
    <xf numFmtId="37" fontId="7" fillId="0" borderId="4" xfId="1" applyNumberFormat="1" applyFont="1" applyBorder="1"/>
    <xf numFmtId="3" fontId="7" fillId="0" borderId="8" xfId="1" applyNumberFormat="1" applyFont="1" applyBorder="1"/>
    <xf numFmtId="3" fontId="7" fillId="0" borderId="6" xfId="1" applyNumberFormat="1" applyFont="1" applyBorder="1"/>
    <xf numFmtId="37" fontId="7" fillId="0" borderId="3" xfId="1" applyNumberFormat="1" applyFont="1" applyBorder="1"/>
    <xf numFmtId="167" fontId="7" fillId="0" borderId="0" xfId="1" applyNumberFormat="1" applyFont="1" applyBorder="1"/>
    <xf numFmtId="0" fontId="18" fillId="0" borderId="5" xfId="10" applyFont="1" applyBorder="1"/>
    <xf numFmtId="37" fontId="18" fillId="0" borderId="7" xfId="1" applyNumberFormat="1" applyFont="1" applyBorder="1"/>
    <xf numFmtId="37" fontId="18" fillId="0" borderId="4" xfId="1" applyNumberFormat="1" applyFont="1" applyBorder="1"/>
    <xf numFmtId="3" fontId="18" fillId="0" borderId="8" xfId="1" applyNumberFormat="1" applyFont="1" applyBorder="1"/>
    <xf numFmtId="3" fontId="18" fillId="0" borderId="6" xfId="1" applyNumberFormat="1" applyFont="1" applyBorder="1"/>
    <xf numFmtId="167" fontId="18" fillId="0" borderId="0" xfId="1" applyNumberFormat="1" applyFont="1" applyBorder="1"/>
    <xf numFmtId="0" fontId="72" fillId="0" borderId="0" xfId="10" applyFont="1"/>
    <xf numFmtId="170" fontId="7" fillId="0" borderId="0" xfId="10" applyNumberFormat="1" applyFont="1"/>
    <xf numFmtId="0" fontId="18" fillId="0" borderId="6" xfId="10" applyFont="1" applyBorder="1" applyAlignment="1">
      <alignment wrapText="1"/>
    </xf>
    <xf numFmtId="37" fontId="7" fillId="0" borderId="0" xfId="10" applyNumberFormat="1" applyFont="1"/>
    <xf numFmtId="37" fontId="7" fillId="0" borderId="8" xfId="10" applyNumberFormat="1" applyFont="1" applyBorder="1" applyAlignment="1"/>
    <xf numFmtId="37" fontId="7" fillId="0" borderId="26" xfId="10" applyNumberFormat="1" applyFont="1" applyBorder="1" applyAlignment="1"/>
    <xf numFmtId="37" fontId="7" fillId="0" borderId="8" xfId="1" applyNumberFormat="1" applyFont="1" applyBorder="1"/>
    <xf numFmtId="37" fontId="7" fillId="0" borderId="6" xfId="1" applyNumberFormat="1" applyFont="1" applyBorder="1"/>
    <xf numFmtId="37" fontId="7" fillId="0" borderId="4" xfId="10" applyNumberFormat="1" applyFont="1" applyBorder="1"/>
    <xf numFmtId="37" fontId="18" fillId="0" borderId="8" xfId="1" applyNumberFormat="1" applyFont="1" applyBorder="1"/>
    <xf numFmtId="37" fontId="18" fillId="0" borderId="6" xfId="1" applyNumberFormat="1" applyFont="1" applyBorder="1"/>
    <xf numFmtId="37" fontId="18" fillId="0" borderId="24" xfId="1" applyNumberFormat="1" applyFont="1" applyBorder="1"/>
    <xf numFmtId="37" fontId="18" fillId="0" borderId="3" xfId="1" applyNumberFormat="1" applyFont="1" applyBorder="1"/>
    <xf numFmtId="0" fontId="7" fillId="0" borderId="0" xfId="10" applyNumberFormat="1" applyFont="1"/>
    <xf numFmtId="37" fontId="7" fillId="0" borderId="69" xfId="10" applyNumberFormat="1" applyFont="1" applyBorder="1"/>
    <xf numFmtId="0" fontId="18" fillId="0" borderId="70" xfId="10" applyFont="1" applyBorder="1" applyAlignment="1">
      <alignment horizontal="left"/>
    </xf>
    <xf numFmtId="0" fontId="18" fillId="0" borderId="71" xfId="10" applyFont="1" applyBorder="1" applyAlignment="1">
      <alignment horizontal="left"/>
    </xf>
    <xf numFmtId="37" fontId="18" fillId="0" borderId="72" xfId="10" applyNumberFormat="1" applyFont="1" applyBorder="1" applyAlignment="1">
      <alignment horizontal="left"/>
    </xf>
    <xf numFmtId="5" fontId="18" fillId="0" borderId="73" xfId="3" applyNumberFormat="1" applyFont="1" applyBorder="1" applyAlignment="1">
      <alignment horizontal="left"/>
    </xf>
    <xf numFmtId="167" fontId="18" fillId="0" borderId="0" xfId="10" applyNumberFormat="1" applyFont="1" applyBorder="1" applyAlignment="1">
      <alignment horizontal="left"/>
    </xf>
    <xf numFmtId="168" fontId="18" fillId="0" borderId="0" xfId="3" applyNumberFormat="1" applyFont="1" applyBorder="1" applyAlignment="1">
      <alignment horizontal="left"/>
    </xf>
    <xf numFmtId="0" fontId="72" fillId="0" borderId="0" xfId="10" applyFont="1" applyAlignment="1">
      <alignment horizontal="left"/>
    </xf>
    <xf numFmtId="0" fontId="72" fillId="0" borderId="0" xfId="10" applyFont="1" applyBorder="1" applyAlignment="1">
      <alignment horizontal="left"/>
    </xf>
    <xf numFmtId="0" fontId="18" fillId="0" borderId="0" xfId="10" applyFont="1" applyBorder="1" applyAlignment="1">
      <alignment horizontal="left"/>
    </xf>
    <xf numFmtId="0" fontId="7" fillId="3" borderId="0" xfId="10" applyFont="1" applyFill="1" applyBorder="1" applyAlignment="1">
      <alignment horizontal="center"/>
    </xf>
    <xf numFmtId="0" fontId="18" fillId="3" borderId="0" xfId="10" applyFont="1" applyFill="1" applyBorder="1" applyAlignment="1">
      <alignment horizontal="left"/>
    </xf>
    <xf numFmtId="37" fontId="18" fillId="3" borderId="0" xfId="10" applyNumberFormat="1" applyFont="1" applyFill="1" applyBorder="1" applyAlignment="1">
      <alignment horizontal="left"/>
    </xf>
    <xf numFmtId="5" fontId="18" fillId="3" borderId="0" xfId="3" applyNumberFormat="1" applyFont="1" applyFill="1" applyBorder="1" applyAlignment="1">
      <alignment horizontal="left"/>
    </xf>
    <xf numFmtId="5" fontId="18" fillId="3" borderId="0" xfId="10" applyNumberFormat="1" applyFont="1" applyFill="1" applyBorder="1" applyAlignment="1">
      <alignment horizontal="left"/>
    </xf>
    <xf numFmtId="167" fontId="18" fillId="3" borderId="0" xfId="10" applyNumberFormat="1" applyFont="1" applyFill="1" applyBorder="1" applyAlignment="1">
      <alignment horizontal="left"/>
    </xf>
    <xf numFmtId="168" fontId="18" fillId="3" borderId="0" xfId="3" applyNumberFormat="1" applyFont="1" applyFill="1" applyBorder="1" applyAlignment="1">
      <alignment horizontal="left"/>
    </xf>
    <xf numFmtId="167" fontId="12" fillId="0" borderId="0" xfId="10" applyNumberFormat="1" applyFont="1" applyFill="1" applyAlignment="1">
      <alignment horizontal="centerContinuous"/>
    </xf>
    <xf numFmtId="167" fontId="13" fillId="0" borderId="0" xfId="10" applyNumberFormat="1" applyFont="1" applyFill="1"/>
    <xf numFmtId="0" fontId="13" fillId="0" borderId="0" xfId="10" applyFont="1" applyFill="1"/>
    <xf numFmtId="0" fontId="12" fillId="0" borderId="0" xfId="0" applyFont="1" applyFill="1" applyBorder="1" applyAlignment="1">
      <alignment wrapText="1"/>
    </xf>
    <xf numFmtId="0" fontId="17" fillId="7" borderId="0" xfId="10" applyFont="1" applyFill="1" applyAlignment="1">
      <alignment horizontal="centerContinuous"/>
    </xf>
    <xf numFmtId="0" fontId="12" fillId="7" borderId="0" xfId="10" applyFont="1" applyFill="1" applyAlignment="1">
      <alignment horizontal="centerContinuous"/>
    </xf>
    <xf numFmtId="167" fontId="12" fillId="7" borderId="0" xfId="10" applyNumberFormat="1" applyFont="1" applyFill="1" applyAlignment="1">
      <alignment horizontal="centerContinuous"/>
    </xf>
    <xf numFmtId="0" fontId="12" fillId="7" borderId="0" xfId="0" applyFont="1" applyFill="1" applyBorder="1" applyAlignment="1">
      <alignment vertical="top" wrapText="1"/>
    </xf>
    <xf numFmtId="0" fontId="12" fillId="7" borderId="0" xfId="0" applyFont="1" applyFill="1" applyBorder="1" applyAlignment="1"/>
    <xf numFmtId="0" fontId="13" fillId="7" borderId="0" xfId="10" applyFont="1" applyFill="1"/>
    <xf numFmtId="5" fontId="4" fillId="0" borderId="0" xfId="3" applyNumberFormat="1" applyFont="1" applyFill="1" applyBorder="1" applyAlignment="1">
      <alignment vertical="top"/>
    </xf>
    <xf numFmtId="0" fontId="4" fillId="0" borderId="0" xfId="7" applyFont="1" applyFill="1" applyBorder="1" applyAlignment="1">
      <alignment horizontal="center" vertical="top" wrapText="1"/>
    </xf>
    <xf numFmtId="7" fontId="4" fillId="0" borderId="0" xfId="3" applyNumberFormat="1" applyFont="1" applyFill="1" applyBorder="1" applyAlignment="1">
      <alignment vertical="top"/>
    </xf>
    <xf numFmtId="0" fontId="76" fillId="0" borderId="0" xfId="0" applyFont="1"/>
    <xf numFmtId="0" fontId="67" fillId="0" borderId="59" xfId="8" applyFont="1" applyFill="1" applyBorder="1" applyAlignment="1">
      <alignment horizontal="left" vertical="center"/>
    </xf>
    <xf numFmtId="0" fontId="67" fillId="0" borderId="29" xfId="8" applyFont="1" applyFill="1" applyBorder="1" applyAlignment="1">
      <alignment vertical="center"/>
    </xf>
    <xf numFmtId="37" fontId="4" fillId="0" borderId="14" xfId="0" applyNumberFormat="1" applyFont="1" applyBorder="1" applyAlignment="1"/>
    <xf numFmtId="1" fontId="4" fillId="0" borderId="17" xfId="0" applyNumberFormat="1" applyFont="1" applyBorder="1" applyAlignment="1">
      <alignment horizontal="right"/>
    </xf>
    <xf numFmtId="3" fontId="4" fillId="0" borderId="32" xfId="0" applyNumberFormat="1" applyFont="1" applyBorder="1" applyAlignment="1"/>
    <xf numFmtId="37" fontId="5" fillId="2" borderId="20" xfId="0" applyNumberFormat="1" applyFont="1" applyFill="1" applyBorder="1" applyAlignment="1"/>
    <xf numFmtId="0" fontId="17" fillId="4" borderId="0" xfId="0" applyFont="1" applyFill="1" applyBorder="1" applyAlignment="1">
      <alignment horizontal="center" vertical="top"/>
    </xf>
    <xf numFmtId="3" fontId="12" fillId="0" borderId="0" xfId="0" applyNumberFormat="1" applyFont="1" applyAlignment="1"/>
    <xf numFmtId="165" fontId="12" fillId="0" borderId="0" xfId="0" applyNumberFormat="1" applyFont="1" applyAlignment="1"/>
    <xf numFmtId="3" fontId="26" fillId="0" borderId="0" xfId="0" applyNumberFormat="1" applyFont="1" applyAlignment="1"/>
    <xf numFmtId="3" fontId="12" fillId="6" borderId="0" xfId="0" applyNumberFormat="1" applyFont="1" applyFill="1" applyAlignment="1"/>
    <xf numFmtId="37" fontId="12" fillId="6" borderId="0" xfId="0" applyNumberFormat="1" applyFont="1" applyFill="1" applyAlignment="1"/>
    <xf numFmtId="3" fontId="12" fillId="4" borderId="0" xfId="0" applyNumberFormat="1" applyFont="1" applyFill="1" applyAlignment="1"/>
    <xf numFmtId="165" fontId="12" fillId="0" borderId="0" xfId="0" applyNumberFormat="1" applyFont="1" applyFill="1" applyAlignment="1"/>
    <xf numFmtId="165" fontId="17" fillId="4" borderId="0" xfId="0" applyNumberFormat="1" applyFont="1" applyFill="1" applyAlignment="1">
      <alignment horizontal="center" wrapText="1"/>
    </xf>
    <xf numFmtId="0" fontId="12" fillId="4" borderId="0" xfId="0" applyFont="1" applyFill="1" applyBorder="1" applyAlignment="1">
      <alignment wrapText="1"/>
    </xf>
    <xf numFmtId="0" fontId="12" fillId="4" borderId="0" xfId="0" applyFont="1" applyFill="1" applyBorder="1" applyAlignment="1"/>
    <xf numFmtId="165" fontId="42" fillId="0" borderId="0" xfId="0" applyNumberFormat="1" applyFont="1" applyAlignment="1"/>
    <xf numFmtId="3" fontId="39" fillId="0" borderId="0" xfId="0" applyNumberFormat="1" applyFont="1" applyAlignment="1"/>
    <xf numFmtId="165" fontId="39" fillId="0" borderId="0" xfId="0" applyNumberFormat="1" applyFont="1" applyAlignment="1"/>
    <xf numFmtId="165" fontId="39" fillId="0" borderId="0" xfId="0" applyNumberFormat="1" applyFont="1" applyFill="1" applyAlignment="1"/>
    <xf numFmtId="165" fontId="75" fillId="0" borderId="0" xfId="0" applyNumberFormat="1" applyFont="1" applyFill="1" applyAlignment="1"/>
    <xf numFmtId="165" fontId="12" fillId="0" borderId="0" xfId="0" applyNumberFormat="1" applyFont="1"/>
    <xf numFmtId="0" fontId="0" fillId="0" borderId="0" xfId="0" applyBorder="1" applyAlignment="1">
      <alignment vertical="top" wrapText="1"/>
    </xf>
    <xf numFmtId="0" fontId="12" fillId="4" borderId="0" xfId="0" applyFont="1" applyFill="1" applyBorder="1" applyAlignment="1">
      <alignment wrapText="1"/>
    </xf>
    <xf numFmtId="5" fontId="14" fillId="0" borderId="5" xfId="0" applyNumberFormat="1" applyFont="1" applyBorder="1" applyAlignment="1"/>
    <xf numFmtId="37" fontId="4" fillId="0" borderId="28" xfId="0" applyNumberFormat="1" applyFont="1" applyBorder="1" applyAlignment="1"/>
    <xf numFmtId="5" fontId="4" fillId="0" borderId="5" xfId="0" applyNumberFormat="1" applyFont="1" applyBorder="1" applyAlignment="1"/>
    <xf numFmtId="0" fontId="14" fillId="0" borderId="80" xfId="0" applyNumberFormat="1" applyFont="1" applyBorder="1" applyAlignment="1">
      <alignment horizontal="center"/>
    </xf>
    <xf numFmtId="0" fontId="14" fillId="0" borderId="41" xfId="0" applyNumberFormat="1" applyFont="1" applyBorder="1" applyAlignment="1">
      <alignment horizontal="center"/>
    </xf>
    <xf numFmtId="37" fontId="14" fillId="0" borderId="24" xfId="0" applyNumberFormat="1" applyFont="1" applyBorder="1" applyAlignment="1"/>
    <xf numFmtId="37" fontId="14" fillId="0" borderId="27" xfId="0" applyNumberFormat="1" applyFont="1" applyBorder="1" applyAlignment="1"/>
    <xf numFmtId="0" fontId="0" fillId="4" borderId="0" xfId="0" applyFill="1" applyBorder="1" applyAlignment="1">
      <alignment vertical="top" wrapText="1"/>
    </xf>
    <xf numFmtId="0" fontId="12" fillId="4" borderId="0" xfId="0" applyFont="1" applyFill="1" applyBorder="1" applyAlignment="1">
      <alignment vertical="top" wrapText="1"/>
    </xf>
    <xf numFmtId="0" fontId="0" fillId="0" borderId="0" xfId="0"/>
    <xf numFmtId="0" fontId="0" fillId="0" borderId="0" xfId="0" applyFill="1" applyBorder="1" applyAlignment="1">
      <alignment vertical="top" wrapText="1"/>
    </xf>
    <xf numFmtId="0" fontId="22" fillId="4" borderId="0" xfId="0" applyFont="1" applyFill="1" applyBorder="1" applyAlignment="1">
      <alignment vertical="top" wrapText="1"/>
    </xf>
    <xf numFmtId="0" fontId="12" fillId="0" borderId="0" xfId="0" applyFont="1" applyBorder="1" applyAlignment="1">
      <alignment vertical="top" wrapText="1"/>
    </xf>
    <xf numFmtId="37" fontId="2" fillId="0" borderId="12" xfId="0" applyNumberFormat="1" applyFont="1" applyBorder="1" applyAlignment="1"/>
    <xf numFmtId="0" fontId="2" fillId="0" borderId="43" xfId="0" applyNumberFormat="1" applyFont="1" applyBorder="1" applyAlignment="1">
      <alignment horizontal="left"/>
    </xf>
    <xf numFmtId="37" fontId="2" fillId="0" borderId="15" xfId="0" applyNumberFormat="1" applyFont="1" applyBorder="1" applyAlignment="1"/>
    <xf numFmtId="37" fontId="2" fillId="0" borderId="11" xfId="0" applyNumberFormat="1" applyFont="1" applyBorder="1" applyAlignment="1"/>
    <xf numFmtId="43" fontId="21" fillId="2" borderId="33" xfId="2" applyFont="1" applyFill="1" applyBorder="1" applyAlignment="1"/>
    <xf numFmtId="165" fontId="2" fillId="0" borderId="0" xfId="0" applyNumberFormat="1" applyFont="1"/>
    <xf numFmtId="5" fontId="5" fillId="0" borderId="11" xfId="0" applyNumberFormat="1" applyFont="1" applyFill="1" applyBorder="1" applyAlignment="1"/>
    <xf numFmtId="5" fontId="5" fillId="0" borderId="12" xfId="0" applyNumberFormat="1" applyFont="1" applyFill="1" applyBorder="1" applyAlignment="1"/>
    <xf numFmtId="165" fontId="2" fillId="0" borderId="0" xfId="0" applyNumberFormat="1" applyFont="1" applyAlignment="1">
      <alignment horizontal="right"/>
    </xf>
    <xf numFmtId="37" fontId="6" fillId="0" borderId="11" xfId="0" applyNumberFormat="1" applyFont="1" applyFill="1" applyBorder="1" applyAlignment="1"/>
    <xf numFmtId="37" fontId="5" fillId="0" borderId="0" xfId="0" applyNumberFormat="1" applyFont="1" applyFill="1" applyBorder="1" applyAlignment="1"/>
    <xf numFmtId="37" fontId="5" fillId="0" borderId="27" xfId="0" applyNumberFormat="1" applyFont="1" applyFill="1" applyBorder="1" applyAlignment="1"/>
    <xf numFmtId="165" fontId="2" fillId="0" borderId="0" xfId="0" applyNumberFormat="1" applyFont="1" applyBorder="1"/>
    <xf numFmtId="5" fontId="23" fillId="0" borderId="11" xfId="0" applyNumberFormat="1" applyFont="1" applyFill="1" applyBorder="1" applyAlignment="1"/>
    <xf numFmtId="0" fontId="23" fillId="0" borderId="13" xfId="0" applyNumberFormat="1" applyFont="1" applyFill="1" applyBorder="1" applyAlignment="1">
      <alignment horizontal="left" indent="2"/>
    </xf>
    <xf numFmtId="37" fontId="23" fillId="0" borderId="25" xfId="0" applyNumberFormat="1" applyFont="1" applyFill="1" applyBorder="1" applyAlignment="1"/>
    <xf numFmtId="37" fontId="23" fillId="0" borderId="33" xfId="0" applyNumberFormat="1" applyFont="1" applyFill="1" applyBorder="1" applyAlignment="1"/>
    <xf numFmtId="37" fontId="23" fillId="0" borderId="106" xfId="0" applyNumberFormat="1" applyFont="1" applyFill="1" applyBorder="1" applyAlignment="1"/>
    <xf numFmtId="37" fontId="5" fillId="2" borderId="30" xfId="0" applyNumberFormat="1" applyFont="1" applyFill="1" applyBorder="1" applyAlignment="1"/>
    <xf numFmtId="37" fontId="5" fillId="2" borderId="31" xfId="0" applyNumberFormat="1" applyFont="1" applyFill="1" applyBorder="1" applyAlignment="1"/>
    <xf numFmtId="165" fontId="2" fillId="0" borderId="0" xfId="0" applyNumberFormat="1" applyFont="1" applyBorder="1" applyAlignment="1"/>
    <xf numFmtId="165" fontId="2" fillId="0" borderId="0" xfId="0" applyNumberFormat="1" applyFont="1" applyFill="1"/>
    <xf numFmtId="165" fontId="22" fillId="4" borderId="0" xfId="0" applyNumberFormat="1" applyFont="1" applyFill="1" applyBorder="1" applyAlignment="1">
      <alignment vertical="top" wrapText="1"/>
    </xf>
    <xf numFmtId="165" fontId="2" fillId="4" borderId="0" xfId="0" applyNumberFormat="1" applyFont="1" applyFill="1"/>
    <xf numFmtId="39" fontId="6" fillId="2" borderId="15" xfId="0" applyNumberFormat="1" applyFont="1" applyFill="1" applyBorder="1" applyAlignment="1"/>
    <xf numFmtId="0" fontId="14" fillId="0" borderId="3" xfId="9" applyFont="1" applyBorder="1" applyAlignment="1">
      <alignment horizontal="center"/>
    </xf>
    <xf numFmtId="0" fontId="14" fillId="0" borderId="4" xfId="9" applyFont="1" applyBorder="1" applyAlignment="1">
      <alignment horizontal="center"/>
    </xf>
    <xf numFmtId="0" fontId="2" fillId="0" borderId="13" xfId="9" applyFont="1" applyBorder="1"/>
    <xf numFmtId="37" fontId="2" fillId="0" borderId="11" xfId="0" applyNumberFormat="1" applyFont="1" applyBorder="1"/>
    <xf numFmtId="37" fontId="2" fillId="0" borderId="12" xfId="0" applyNumberFormat="1" applyFont="1" applyBorder="1"/>
    <xf numFmtId="37" fontId="2" fillId="0" borderId="13" xfId="0" applyNumberFormat="1" applyFont="1" applyBorder="1"/>
    <xf numFmtId="0" fontId="2" fillId="0" borderId="14" xfId="9" applyFont="1" applyBorder="1"/>
    <xf numFmtId="0" fontId="14" fillId="0" borderId="28" xfId="9" applyFont="1" applyBorder="1"/>
    <xf numFmtId="0" fontId="12" fillId="0" borderId="27" xfId="9" applyFont="1" applyBorder="1"/>
    <xf numFmtId="37" fontId="14" fillId="0" borderId="24" xfId="9" applyNumberFormat="1" applyFont="1" applyBorder="1"/>
    <xf numFmtId="37" fontId="14" fillId="0" borderId="27" xfId="9" applyNumberFormat="1" applyFont="1" applyBorder="1"/>
    <xf numFmtId="5" fontId="14" fillId="0" borderId="27" xfId="9" applyNumberFormat="1" applyFont="1" applyBorder="1"/>
    <xf numFmtId="5" fontId="14" fillId="0" borderId="28" xfId="9" applyNumberFormat="1" applyFont="1" applyBorder="1"/>
    <xf numFmtId="0" fontId="48" fillId="0" borderId="0" xfId="9" applyFont="1" applyBorder="1"/>
    <xf numFmtId="0" fontId="2" fillId="0" borderId="0" xfId="0" applyFont="1" applyBorder="1" applyAlignment="1">
      <alignment horizontal="center" vertical="top"/>
    </xf>
    <xf numFmtId="0" fontId="2" fillId="0" borderId="0" xfId="0" applyFont="1" applyBorder="1" applyAlignment="1">
      <alignment vertical="top" wrapText="1"/>
    </xf>
    <xf numFmtId="1" fontId="2" fillId="0" borderId="0" xfId="0" applyNumberFormat="1" applyFont="1" applyBorder="1" applyAlignment="1">
      <alignment vertical="top" wrapText="1"/>
    </xf>
    <xf numFmtId="0" fontId="62" fillId="0" borderId="0" xfId="0" applyFont="1" applyBorder="1" applyAlignment="1">
      <alignment horizontal="center" vertical="top" wrapText="1"/>
    </xf>
    <xf numFmtId="0" fontId="62" fillId="0" borderId="0" xfId="0" applyFont="1" applyBorder="1" applyAlignment="1">
      <alignment vertical="top" wrapText="1"/>
    </xf>
    <xf numFmtId="0" fontId="14" fillId="0" borderId="0" xfId="0" applyFont="1" applyBorder="1" applyAlignment="1">
      <alignment vertical="top" wrapText="1"/>
    </xf>
    <xf numFmtId="0" fontId="2" fillId="0" borderId="0" xfId="0" applyFont="1" applyBorder="1" applyAlignment="1">
      <alignment horizontal="right" vertical="top" wrapText="1"/>
    </xf>
    <xf numFmtId="164" fontId="2" fillId="0" borderId="0" xfId="0" applyNumberFormat="1" applyFont="1" applyBorder="1" applyAlignment="1">
      <alignment horizontal="right" vertical="top" wrapText="1"/>
    </xf>
    <xf numFmtId="164" fontId="2" fillId="0" borderId="0" xfId="0" applyNumberFormat="1" applyFont="1" applyBorder="1" applyAlignment="1">
      <alignment vertical="top" wrapText="1"/>
    </xf>
    <xf numFmtId="0" fontId="12" fillId="0" borderId="0" xfId="0" applyFont="1" applyAlignment="1">
      <alignment vertical="top"/>
    </xf>
    <xf numFmtId="0" fontId="13" fillId="0" borderId="0" xfId="9" applyFont="1" applyAlignment="1">
      <alignment horizontal="center"/>
    </xf>
    <xf numFmtId="0" fontId="30" fillId="2" borderId="112" xfId="0" applyNumberFormat="1" applyFont="1" applyFill="1" applyBorder="1" applyAlignment="1">
      <alignment horizontal="center"/>
    </xf>
    <xf numFmtId="0" fontId="30" fillId="2" borderId="116" xfId="0" applyNumberFormat="1" applyFont="1" applyFill="1" applyBorder="1" applyAlignment="1">
      <alignment horizontal="right"/>
    </xf>
    <xf numFmtId="0" fontId="30" fillId="2" borderId="111" xfId="0" applyNumberFormat="1" applyFont="1" applyFill="1" applyBorder="1" applyAlignment="1">
      <alignment horizontal="right"/>
    </xf>
    <xf numFmtId="0" fontId="21" fillId="2" borderId="119" xfId="0" applyNumberFormat="1" applyFont="1" applyFill="1" applyBorder="1" applyAlignment="1">
      <alignment horizontal="right"/>
    </xf>
    <xf numFmtId="5" fontId="20" fillId="2" borderId="120" xfId="0" applyNumberFormat="1" applyFont="1" applyFill="1" applyBorder="1" applyAlignment="1"/>
    <xf numFmtId="5" fontId="20" fillId="2" borderId="121" xfId="0" applyNumberFormat="1" applyFont="1" applyFill="1" applyBorder="1" applyAlignment="1"/>
    <xf numFmtId="5" fontId="21" fillId="2" borderId="122" xfId="0" applyNumberFormat="1" applyFont="1" applyFill="1" applyBorder="1" applyAlignment="1"/>
    <xf numFmtId="5" fontId="20" fillId="2" borderId="124" xfId="0" applyNumberFormat="1" applyFont="1" applyFill="1" applyBorder="1" applyAlignment="1"/>
    <xf numFmtId="0" fontId="14" fillId="0" borderId="2" xfId="9" applyFont="1" applyBorder="1"/>
    <xf numFmtId="0" fontId="12" fillId="0" borderId="87" xfId="9" applyFont="1" applyBorder="1"/>
    <xf numFmtId="0" fontId="0" fillId="0" borderId="0" xfId="0" applyAlignment="1">
      <alignment vertical="top" wrapText="1"/>
    </xf>
    <xf numFmtId="4" fontId="20" fillId="0" borderId="15" xfId="0" applyNumberFormat="1" applyFont="1" applyFill="1" applyBorder="1" applyAlignment="1"/>
    <xf numFmtId="164" fontId="21" fillId="0" borderId="11" xfId="0" applyNumberFormat="1" applyFont="1" applyFill="1" applyBorder="1" applyAlignment="1"/>
    <xf numFmtId="4" fontId="4" fillId="0" borderId="15" xfId="0" applyNumberFormat="1" applyFont="1" applyFill="1" applyBorder="1" applyAlignment="1"/>
    <xf numFmtId="5" fontId="20" fillId="0" borderId="123" xfId="0" applyNumberFormat="1" applyFont="1" applyFill="1" applyBorder="1" applyAlignment="1"/>
    <xf numFmtId="5" fontId="20" fillId="0" borderId="121" xfId="0" applyNumberFormat="1" applyFont="1" applyFill="1" applyBorder="1" applyAlignment="1"/>
    <xf numFmtId="37" fontId="5" fillId="0" borderId="24" xfId="0" applyNumberFormat="1" applyFont="1" applyFill="1" applyBorder="1" applyAlignment="1"/>
    <xf numFmtId="0" fontId="15" fillId="0" borderId="0" xfId="0" applyNumberFormat="1" applyFont="1" applyAlignment="1"/>
    <xf numFmtId="0" fontId="17" fillId="0" borderId="0" xfId="0" applyFont="1" applyFill="1" applyBorder="1" applyAlignment="1">
      <alignment horizontal="center"/>
    </xf>
    <xf numFmtId="3" fontId="46" fillId="2" borderId="87" xfId="0" applyNumberFormat="1" applyFont="1" applyFill="1" applyBorder="1" applyAlignment="1"/>
    <xf numFmtId="3" fontId="46" fillId="2" borderId="0" xfId="0" applyNumberFormat="1" applyFont="1" applyFill="1" applyBorder="1" applyAlignment="1"/>
    <xf numFmtId="0" fontId="20" fillId="2" borderId="5" xfId="0" applyNumberFormat="1" applyFont="1" applyFill="1" applyBorder="1" applyAlignment="1">
      <alignment horizontal="left"/>
    </xf>
    <xf numFmtId="37" fontId="20" fillId="2" borderId="5" xfId="0" applyNumberFormat="1" applyFont="1" applyFill="1" applyBorder="1" applyAlignment="1"/>
    <xf numFmtId="37" fontId="20" fillId="2" borderId="5" xfId="0" applyNumberFormat="1" applyFont="1" applyFill="1" applyBorder="1" applyAlignment="1">
      <alignment horizontal="center"/>
    </xf>
    <xf numFmtId="0" fontId="20" fillId="2" borderId="28" xfId="0" applyNumberFormat="1" applyFont="1" applyFill="1" applyBorder="1" applyAlignment="1">
      <alignment horizontal="left"/>
    </xf>
    <xf numFmtId="37" fontId="20" fillId="2" borderId="28" xfId="0" applyNumberFormat="1" applyFont="1" applyFill="1" applyBorder="1" applyAlignment="1"/>
    <xf numFmtId="37" fontId="20" fillId="2" borderId="28" xfId="0" applyNumberFormat="1" applyFont="1" applyFill="1" applyBorder="1" applyAlignment="1">
      <alignment horizontal="center"/>
    </xf>
    <xf numFmtId="0" fontId="2" fillId="0" borderId="28" xfId="0" applyNumberFormat="1" applyFont="1" applyBorder="1"/>
    <xf numFmtId="0" fontId="21" fillId="2" borderId="28" xfId="0" applyNumberFormat="1" applyFont="1" applyFill="1" applyBorder="1" applyAlignment="1">
      <alignment horizontal="left"/>
    </xf>
    <xf numFmtId="170" fontId="21" fillId="2" borderId="28" xfId="0" applyNumberFormat="1" applyFont="1" applyFill="1" applyBorder="1" applyAlignment="1"/>
    <xf numFmtId="5" fontId="21" fillId="2" borderId="28" xfId="0" applyNumberFormat="1" applyFont="1" applyFill="1" applyBorder="1" applyAlignment="1">
      <alignment horizontal="center"/>
    </xf>
    <xf numFmtId="0" fontId="17" fillId="0" borderId="0" xfId="0" applyFont="1" applyFill="1" applyBorder="1" applyAlignment="1"/>
    <xf numFmtId="37" fontId="14" fillId="0" borderId="30" xfId="0" applyNumberFormat="1" applyFont="1" applyBorder="1" applyAlignment="1">
      <alignment horizontal="center"/>
    </xf>
    <xf numFmtId="37" fontId="14" fillId="0" borderId="28" xfId="9" applyNumberFormat="1" applyFont="1" applyBorder="1"/>
    <xf numFmtId="0" fontId="14" fillId="0" borderId="7" xfId="0" applyNumberFormat="1" applyFont="1" applyBorder="1" applyAlignment="1">
      <alignment horizontal="left" indent="3"/>
    </xf>
    <xf numFmtId="0" fontId="2" fillId="0" borderId="90" xfId="0" applyNumberFormat="1" applyFont="1" applyBorder="1" applyAlignment="1">
      <alignment horizontal="left"/>
    </xf>
    <xf numFmtId="37" fontId="4" fillId="0" borderId="90" xfId="0" applyNumberFormat="1" applyFont="1" applyBorder="1" applyAlignment="1"/>
    <xf numFmtId="37" fontId="4" fillId="0" borderId="91" xfId="0" applyNumberFormat="1" applyFont="1" applyBorder="1" applyAlignment="1"/>
    <xf numFmtId="37" fontId="4" fillId="0" borderId="125" xfId="0" applyNumberFormat="1" applyFont="1" applyBorder="1" applyAlignment="1"/>
    <xf numFmtId="37" fontId="4" fillId="0" borderId="92" xfId="0" applyNumberFormat="1" applyFont="1" applyBorder="1" applyAlignment="1"/>
    <xf numFmtId="37" fontId="24" fillId="2" borderId="127" xfId="0" applyNumberFormat="1" applyFont="1" applyFill="1" applyBorder="1" applyAlignment="1"/>
    <xf numFmtId="37" fontId="24" fillId="2" borderId="126" xfId="0" applyNumberFormat="1" applyFont="1" applyFill="1" applyBorder="1" applyAlignment="1"/>
    <xf numFmtId="0" fontId="5" fillId="2" borderId="128" xfId="0" applyNumberFormat="1" applyFont="1" applyFill="1" applyBorder="1" applyAlignment="1">
      <alignment horizontal="left"/>
    </xf>
    <xf numFmtId="0" fontId="5" fillId="2" borderId="129" xfId="0" applyNumberFormat="1" applyFont="1" applyFill="1" applyBorder="1" applyAlignment="1">
      <alignment horizontal="left"/>
    </xf>
    <xf numFmtId="0" fontId="15" fillId="0" borderId="0" xfId="0" applyNumberFormat="1" applyFont="1" applyAlignment="1"/>
    <xf numFmtId="0" fontId="55" fillId="0" borderId="0" xfId="0" applyNumberFormat="1" applyFont="1" applyAlignment="1"/>
    <xf numFmtId="0" fontId="14" fillId="0" borderId="78" xfId="0" applyNumberFormat="1" applyFont="1" applyBorder="1" applyAlignment="1"/>
    <xf numFmtId="0" fontId="0" fillId="0" borderId="79" xfId="0" applyNumberFormat="1" applyBorder="1" applyAlignment="1"/>
    <xf numFmtId="3" fontId="4" fillId="0" borderId="0" xfId="0" applyNumberFormat="1" applyFont="1" applyAlignment="1">
      <alignment horizontal="center"/>
    </xf>
    <xf numFmtId="3" fontId="7" fillId="0" borderId="0" xfId="0" applyNumberFormat="1" applyFont="1" applyAlignment="1">
      <alignment horizontal="center"/>
    </xf>
    <xf numFmtId="3" fontId="29" fillId="0" borderId="0" xfId="0" applyNumberFormat="1" applyFont="1" applyAlignment="1">
      <alignment horizontal="center"/>
    </xf>
    <xf numFmtId="165" fontId="14" fillId="0" borderId="2" xfId="0" applyNumberFormat="1" applyFont="1" applyBorder="1" applyAlignment="1">
      <alignment horizontal="right"/>
    </xf>
    <xf numFmtId="0" fontId="0" fillId="0" borderId="80" xfId="0" applyBorder="1" applyAlignment="1"/>
    <xf numFmtId="165" fontId="14" fillId="0" borderId="2" xfId="0" applyNumberFormat="1" applyFont="1" applyBorder="1" applyAlignment="1">
      <alignment horizontal="center"/>
    </xf>
    <xf numFmtId="0" fontId="28" fillId="0" borderId="0" xfId="0" applyNumberFormat="1" applyFont="1" applyAlignment="1">
      <alignment horizontal="center"/>
    </xf>
    <xf numFmtId="0" fontId="0" fillId="0" borderId="0" xfId="0" applyNumberFormat="1" applyAlignment="1">
      <alignment horizontal="center"/>
    </xf>
    <xf numFmtId="0" fontId="29" fillId="0" borderId="0" xfId="0" applyNumberFormat="1" applyFont="1" applyAlignment="1">
      <alignment horizontal="center"/>
    </xf>
    <xf numFmtId="0" fontId="0" fillId="0" borderId="0" xfId="0" applyNumberFormat="1" applyBorder="1" applyAlignment="1">
      <alignment horizontal="center"/>
    </xf>
    <xf numFmtId="165" fontId="14" fillId="0" borderId="24" xfId="0" applyNumberFormat="1" applyFont="1" applyBorder="1" applyAlignment="1">
      <alignment horizontal="center"/>
    </xf>
    <xf numFmtId="165" fontId="14" fillId="0" borderId="27" xfId="0" applyNumberFormat="1" applyFont="1" applyBorder="1" applyAlignment="1">
      <alignment horizontal="center"/>
    </xf>
    <xf numFmtId="165" fontId="14" fillId="0" borderId="20" xfId="0" applyNumberFormat="1" applyFont="1" applyBorder="1" applyAlignment="1">
      <alignment horizontal="center"/>
    </xf>
    <xf numFmtId="0" fontId="4" fillId="0" borderId="39" xfId="0" applyNumberFormat="1" applyFont="1" applyBorder="1" applyAlignment="1"/>
    <xf numFmtId="0" fontId="0" fillId="0" borderId="83" xfId="0" applyNumberFormat="1" applyBorder="1" applyAlignment="1"/>
    <xf numFmtId="3" fontId="7" fillId="0" borderId="26" xfId="0" applyNumberFormat="1" applyFont="1" applyBorder="1" applyAlignment="1">
      <alignment horizontal="center"/>
    </xf>
    <xf numFmtId="3" fontId="7" fillId="0" borderId="41" xfId="0" applyNumberFormat="1" applyFont="1" applyBorder="1" applyAlignment="1">
      <alignment horizontal="center"/>
    </xf>
    <xf numFmtId="3" fontId="7" fillId="0" borderId="42" xfId="0" applyNumberFormat="1" applyFont="1" applyBorder="1" applyAlignment="1">
      <alignment horizontal="center"/>
    </xf>
    <xf numFmtId="0" fontId="4" fillId="0" borderId="38" xfId="0" applyNumberFormat="1" applyFont="1" applyBorder="1" applyAlignment="1"/>
    <xf numFmtId="0" fontId="0" fillId="0" borderId="84" xfId="0" applyNumberFormat="1" applyBorder="1" applyAlignment="1"/>
    <xf numFmtId="165" fontId="14" fillId="0" borderId="2" xfId="0" applyNumberFormat="1" applyFont="1" applyBorder="1" applyAlignment="1">
      <alignment horizontal="center" wrapText="1"/>
    </xf>
    <xf numFmtId="0" fontId="0" fillId="0" borderId="80" xfId="0" applyBorder="1" applyAlignment="1">
      <alignment horizontal="center" wrapText="1"/>
    </xf>
    <xf numFmtId="0" fontId="14" fillId="0" borderId="81" xfId="0" applyNumberFormat="1" applyFont="1" applyBorder="1" applyAlignment="1">
      <alignment horizontal="left" indent="2"/>
    </xf>
    <xf numFmtId="0" fontId="0" fillId="0" borderId="82" xfId="0" applyNumberFormat="1" applyBorder="1" applyAlignment="1">
      <alignment horizontal="left" indent="2"/>
    </xf>
    <xf numFmtId="0" fontId="14" fillId="0" borderId="85" xfId="0" applyNumberFormat="1" applyFont="1" applyBorder="1" applyAlignment="1">
      <alignment horizontal="left" indent="2"/>
    </xf>
    <xf numFmtId="0" fontId="0" fillId="0" borderId="86" xfId="0" applyNumberFormat="1" applyBorder="1" applyAlignment="1">
      <alignment horizontal="left" indent="2"/>
    </xf>
    <xf numFmtId="0" fontId="39" fillId="4" borderId="0" xfId="0" applyFont="1" applyFill="1" applyBorder="1" applyAlignment="1">
      <alignment vertical="top" wrapText="1"/>
    </xf>
    <xf numFmtId="0" fontId="4" fillId="0" borderId="11" xfId="0" applyNumberFormat="1" applyFont="1" applyBorder="1" applyAlignment="1"/>
    <xf numFmtId="0" fontId="4" fillId="0" borderId="47" xfId="0" applyNumberFormat="1" applyFont="1" applyBorder="1" applyAlignment="1"/>
    <xf numFmtId="3" fontId="39" fillId="4" borderId="0" xfId="0" applyNumberFormat="1" applyFont="1" applyFill="1" applyAlignment="1">
      <alignment vertical="top" wrapText="1"/>
    </xf>
    <xf numFmtId="0" fontId="12" fillId="4" borderId="0" xfId="0" applyFont="1" applyFill="1" applyAlignment="1">
      <alignment vertical="top" wrapText="1"/>
    </xf>
    <xf numFmtId="3" fontId="38" fillId="4" borderId="0" xfId="0" applyNumberFormat="1" applyFont="1" applyFill="1" applyAlignment="1">
      <alignment horizontal="center"/>
    </xf>
    <xf numFmtId="0" fontId="4" fillId="0" borderId="87" xfId="0" applyNumberFormat="1" applyFont="1" applyBorder="1" applyAlignment="1">
      <alignment horizontal="center"/>
    </xf>
    <xf numFmtId="0" fontId="4" fillId="0" borderId="77" xfId="0" applyNumberFormat="1" applyFont="1" applyBorder="1" applyAlignment="1">
      <alignment horizontal="center"/>
    </xf>
    <xf numFmtId="0" fontId="4" fillId="0" borderId="3" xfId="0" applyNumberFormat="1" applyFont="1" applyBorder="1" applyAlignment="1">
      <alignment horizontal="left"/>
    </xf>
    <xf numFmtId="0" fontId="4" fillId="0" borderId="4" xfId="0" applyNumberFormat="1" applyFont="1" applyBorder="1" applyAlignment="1">
      <alignment horizontal="left"/>
    </xf>
    <xf numFmtId="0" fontId="4" fillId="0" borderId="74" xfId="0" applyNumberFormat="1" applyFont="1" applyBorder="1" applyAlignment="1">
      <alignment horizontal="center"/>
    </xf>
    <xf numFmtId="0" fontId="4" fillId="0" borderId="75" xfId="0" applyNumberFormat="1" applyFont="1" applyBorder="1" applyAlignment="1">
      <alignment horizontal="center"/>
    </xf>
    <xf numFmtId="0" fontId="14" fillId="0" borderId="45" xfId="0" applyNumberFormat="1" applyFont="1" applyBorder="1" applyAlignment="1"/>
    <xf numFmtId="0" fontId="53" fillId="0" borderId="87" xfId="0" applyNumberFormat="1" applyFont="1" applyBorder="1" applyAlignment="1"/>
    <xf numFmtId="0" fontId="53" fillId="0" borderId="8" xfId="0" applyNumberFormat="1" applyFont="1" applyBorder="1" applyAlignment="1"/>
    <xf numFmtId="0" fontId="53" fillId="0" borderId="0" xfId="0" applyNumberFormat="1" applyFont="1" applyBorder="1" applyAlignment="1"/>
    <xf numFmtId="0" fontId="53" fillId="0" borderId="40" xfId="0" applyNumberFormat="1" applyFont="1" applyBorder="1" applyAlignment="1"/>
    <xf numFmtId="0" fontId="53" fillId="0" borderId="41" xfId="0" applyNumberFormat="1" applyFont="1" applyBorder="1" applyAlignment="1"/>
    <xf numFmtId="0" fontId="2" fillId="0" borderId="24" xfId="0" applyNumberFormat="1" applyFont="1" applyBorder="1" applyAlignment="1"/>
    <xf numFmtId="0" fontId="0" fillId="0" borderId="27" xfId="0" applyNumberFormat="1" applyBorder="1" applyAlignment="1"/>
    <xf numFmtId="0" fontId="2" fillId="0" borderId="13" xfId="0" applyNumberFormat="1" applyFont="1" applyBorder="1" applyAlignment="1">
      <alignment horizontal="left" indent="4"/>
    </xf>
    <xf numFmtId="0" fontId="0" fillId="0" borderId="47" xfId="0" applyNumberFormat="1" applyBorder="1" applyAlignment="1">
      <alignment horizontal="left" indent="4"/>
    </xf>
    <xf numFmtId="0" fontId="0" fillId="0" borderId="0" xfId="0"/>
    <xf numFmtId="0" fontId="4" fillId="0" borderId="13" xfId="0" applyNumberFormat="1" applyFont="1" applyBorder="1" applyAlignment="1"/>
    <xf numFmtId="0" fontId="0" fillId="0" borderId="47" xfId="0" applyNumberFormat="1" applyBorder="1" applyAlignment="1"/>
    <xf numFmtId="0" fontId="2" fillId="0" borderId="13" xfId="0" applyNumberFormat="1" applyFont="1" applyBorder="1" applyAlignment="1">
      <alignment horizontal="left" indent="2"/>
    </xf>
    <xf numFmtId="0" fontId="4" fillId="0" borderId="47" xfId="0" applyNumberFormat="1" applyFont="1" applyBorder="1" applyAlignment="1">
      <alignment horizontal="left" indent="2"/>
    </xf>
    <xf numFmtId="0" fontId="4" fillId="0" borderId="76" xfId="0" applyNumberFormat="1" applyFont="1" applyBorder="1" applyAlignment="1">
      <alignment horizontal="left" indent="2"/>
    </xf>
    <xf numFmtId="0" fontId="4" fillId="0" borderId="13" xfId="0" applyNumberFormat="1" applyFont="1" applyBorder="1" applyAlignment="1">
      <alignment horizontal="left" indent="2"/>
    </xf>
    <xf numFmtId="0" fontId="0" fillId="0" borderId="47" xfId="0" applyNumberFormat="1" applyBorder="1" applyAlignment="1">
      <alignment horizontal="left" indent="2"/>
    </xf>
    <xf numFmtId="0" fontId="12" fillId="4" borderId="0" xfId="0" applyFont="1" applyFill="1" applyBorder="1" applyAlignment="1">
      <alignment vertical="top" wrapText="1"/>
    </xf>
    <xf numFmtId="0" fontId="4"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27" xfId="0" applyNumberFormat="1" applyFont="1" applyBorder="1" applyAlignment="1">
      <alignment horizontal="left"/>
    </xf>
    <xf numFmtId="0" fontId="4" fillId="0" borderId="20" xfId="0" applyNumberFormat="1" applyFont="1" applyBorder="1" applyAlignment="1">
      <alignment horizontal="left"/>
    </xf>
    <xf numFmtId="3" fontId="40" fillId="4" borderId="0" xfId="0" applyNumberFormat="1" applyFont="1" applyFill="1" applyAlignment="1">
      <alignment vertical="top" wrapText="1"/>
    </xf>
    <xf numFmtId="0" fontId="11" fillId="4" borderId="0" xfId="0" applyFont="1" applyFill="1" applyAlignment="1">
      <alignment vertical="top" wrapText="1"/>
    </xf>
    <xf numFmtId="0" fontId="2" fillId="0" borderId="11" xfId="0" applyNumberFormat="1" applyFont="1" applyBorder="1" applyAlignment="1"/>
    <xf numFmtId="0" fontId="4" fillId="0" borderId="13" xfId="0" applyNumberFormat="1" applyFont="1" applyBorder="1" applyAlignment="1">
      <alignment horizontal="left" indent="4"/>
    </xf>
    <xf numFmtId="0" fontId="4" fillId="0" borderId="47" xfId="0" applyNumberFormat="1" applyFont="1" applyBorder="1" applyAlignment="1">
      <alignment horizontal="left" indent="4"/>
    </xf>
    <xf numFmtId="0" fontId="4" fillId="0" borderId="76" xfId="0" applyNumberFormat="1" applyFont="1" applyBorder="1" applyAlignment="1">
      <alignment horizontal="left" indent="4"/>
    </xf>
    <xf numFmtId="0" fontId="14" fillId="0" borderId="13" xfId="0" applyNumberFormat="1" applyFont="1" applyBorder="1" applyAlignment="1">
      <alignment horizontal="left"/>
    </xf>
    <xf numFmtId="0" fontId="14" fillId="0" borderId="47" xfId="0" applyNumberFormat="1" applyFont="1" applyBorder="1" applyAlignment="1">
      <alignment horizontal="left"/>
    </xf>
    <xf numFmtId="0" fontId="14" fillId="0" borderId="76" xfId="0" applyNumberFormat="1" applyFont="1" applyBorder="1" applyAlignment="1">
      <alignment horizontal="left"/>
    </xf>
    <xf numFmtId="0" fontId="4" fillId="0" borderId="45" xfId="0" applyNumberFormat="1" applyFont="1" applyBorder="1" applyAlignment="1">
      <alignment horizontal="center" vertical="center" wrapText="1"/>
    </xf>
    <xf numFmtId="0" fontId="53" fillId="0" borderId="87" xfId="0" applyNumberFormat="1" applyFont="1" applyBorder="1" applyAlignment="1">
      <alignment horizontal="center" vertical="center" wrapText="1"/>
    </xf>
    <xf numFmtId="0" fontId="53" fillId="0" borderId="77" xfId="0" applyNumberFormat="1" applyFont="1" applyBorder="1" applyAlignment="1">
      <alignment horizontal="center" vertical="center" wrapText="1"/>
    </xf>
    <xf numFmtId="0" fontId="53" fillId="0" borderId="7" xfId="0" applyNumberFormat="1" applyFont="1" applyBorder="1" applyAlignment="1">
      <alignment horizontal="center" vertical="center" wrapText="1"/>
    </xf>
    <xf numFmtId="0" fontId="53" fillId="0" borderId="3" xfId="0" applyNumberFormat="1" applyFont="1" applyBorder="1" applyAlignment="1">
      <alignment horizontal="center" vertical="center" wrapText="1"/>
    </xf>
    <xf numFmtId="0" fontId="53" fillId="0" borderId="4" xfId="0" applyNumberFormat="1" applyFont="1" applyBorder="1" applyAlignment="1">
      <alignment horizontal="center" vertical="center" wrapText="1"/>
    </xf>
    <xf numFmtId="0" fontId="14" fillId="0" borderId="24" xfId="0" applyNumberFormat="1" applyFont="1" applyBorder="1" applyAlignment="1"/>
    <xf numFmtId="0" fontId="2" fillId="0" borderId="47" xfId="0" applyNumberFormat="1" applyFont="1" applyBorder="1" applyAlignment="1">
      <alignment horizontal="left" indent="4"/>
    </xf>
    <xf numFmtId="0" fontId="2" fillId="0" borderId="76" xfId="0" applyNumberFormat="1" applyFont="1" applyBorder="1" applyAlignment="1">
      <alignment horizontal="left" indent="4"/>
    </xf>
    <xf numFmtId="0" fontId="2" fillId="0" borderId="45" xfId="0" applyNumberFormat="1" applyFont="1" applyBorder="1" applyAlignment="1">
      <alignment horizontal="center" vertical="center"/>
    </xf>
    <xf numFmtId="0" fontId="53" fillId="0" borderId="87" xfId="0" applyNumberFormat="1" applyFont="1" applyBorder="1" applyAlignment="1">
      <alignment vertical="center"/>
    </xf>
    <xf numFmtId="0" fontId="53" fillId="0" borderId="77" xfId="0" applyNumberFormat="1" applyFont="1" applyBorder="1" applyAlignment="1">
      <alignment vertical="center"/>
    </xf>
    <xf numFmtId="0" fontId="53" fillId="0" borderId="7" xfId="0" applyNumberFormat="1" applyFont="1" applyBorder="1" applyAlignment="1">
      <alignment vertical="center"/>
    </xf>
    <xf numFmtId="0" fontId="53" fillId="0" borderId="3" xfId="0" applyNumberFormat="1" applyFont="1" applyBorder="1" applyAlignment="1">
      <alignment vertical="center"/>
    </xf>
    <xf numFmtId="0" fontId="53" fillId="0" borderId="4" xfId="0" applyNumberFormat="1" applyFont="1" applyBorder="1" applyAlignment="1">
      <alignment vertical="center"/>
    </xf>
    <xf numFmtId="0" fontId="53" fillId="0" borderId="87" xfId="0" applyNumberFormat="1" applyFont="1" applyBorder="1" applyAlignment="1">
      <alignment vertical="center" wrapText="1"/>
    </xf>
    <xf numFmtId="0" fontId="53" fillId="0" borderId="7" xfId="0" applyNumberFormat="1" applyFont="1" applyBorder="1" applyAlignment="1">
      <alignment vertical="center" wrapText="1"/>
    </xf>
    <xf numFmtId="0" fontId="53" fillId="0" borderId="3" xfId="0" applyNumberFormat="1" applyFont="1" applyBorder="1" applyAlignment="1">
      <alignment vertical="center" wrapText="1"/>
    </xf>
    <xf numFmtId="0" fontId="13" fillId="0" borderId="0" xfId="9" applyFont="1" applyAlignment="1">
      <alignment horizontal="center"/>
    </xf>
    <xf numFmtId="0" fontId="14" fillId="0" borderId="2" xfId="9" applyFont="1" applyBorder="1" applyAlignment="1">
      <alignment horizontal="center" wrapText="1"/>
    </xf>
    <xf numFmtId="0" fontId="12" fillId="0" borderId="5" xfId="0" applyFont="1" applyBorder="1" applyAlignment="1">
      <alignment horizontal="center" wrapText="1"/>
    </xf>
    <xf numFmtId="3" fontId="15" fillId="0" borderId="0" xfId="0" applyNumberFormat="1" applyFont="1" applyAlignment="1"/>
    <xf numFmtId="0" fontId="55" fillId="0" borderId="0" xfId="0" applyFont="1" applyAlignment="1"/>
    <xf numFmtId="0" fontId="28" fillId="0" borderId="0" xfId="9" applyFont="1" applyAlignment="1">
      <alignment horizontal="center"/>
    </xf>
    <xf numFmtId="0" fontId="54" fillId="0" borderId="0" xfId="0" applyFont="1" applyAlignment="1">
      <alignment horizontal="center"/>
    </xf>
    <xf numFmtId="3" fontId="29" fillId="0" borderId="0" xfId="9" applyNumberFormat="1" applyFont="1" applyAlignment="1">
      <alignment horizontal="center"/>
    </xf>
    <xf numFmtId="0" fontId="54" fillId="0" borderId="0" xfId="0" applyFont="1" applyBorder="1" applyAlignment="1">
      <alignment horizontal="center"/>
    </xf>
    <xf numFmtId="0" fontId="29" fillId="0" borderId="0" xfId="9" applyFont="1" applyAlignment="1">
      <alignment horizontal="center"/>
    </xf>
    <xf numFmtId="3" fontId="15" fillId="0" borderId="0" xfId="0" applyNumberFormat="1" applyFont="1" applyAlignment="1">
      <alignment horizontal="center"/>
    </xf>
    <xf numFmtId="0" fontId="16" fillId="0" borderId="0" xfId="9" applyAlignment="1">
      <alignment horizontal="center"/>
    </xf>
    <xf numFmtId="0" fontId="14" fillId="0" borderId="2" xfId="9" applyFont="1" applyBorder="1" applyAlignment="1"/>
    <xf numFmtId="0" fontId="12" fillId="0" borderId="5" xfId="0" applyFont="1" applyBorder="1" applyAlignment="1"/>
    <xf numFmtId="0" fontId="14" fillId="0" borderId="24" xfId="9" applyFont="1" applyBorder="1" applyAlignment="1">
      <alignment horizontal="center"/>
    </xf>
    <xf numFmtId="0" fontId="12" fillId="0" borderId="27" xfId="0" applyFont="1" applyBorder="1" applyAlignment="1">
      <alignment horizontal="center"/>
    </xf>
    <xf numFmtId="0" fontId="12" fillId="0" borderId="20" xfId="0" applyFont="1" applyBorder="1" applyAlignment="1">
      <alignment horizontal="center"/>
    </xf>
    <xf numFmtId="0" fontId="12" fillId="4" borderId="0" xfId="9" applyFont="1" applyFill="1" applyAlignment="1">
      <alignment horizontal="left" wrapText="1"/>
    </xf>
    <xf numFmtId="0" fontId="12" fillId="4" borderId="0" xfId="9" applyFont="1" applyFill="1" applyAlignment="1">
      <alignment horizontal="left"/>
    </xf>
    <xf numFmtId="0" fontId="44" fillId="0" borderId="7" xfId="9" applyFont="1" applyBorder="1" applyAlignment="1">
      <alignment horizontal="center"/>
    </xf>
    <xf numFmtId="0" fontId="44" fillId="0" borderId="3" xfId="9" applyFont="1" applyBorder="1" applyAlignment="1">
      <alignment horizontal="center"/>
    </xf>
    <xf numFmtId="0" fontId="44" fillId="0" borderId="4" xfId="9" applyFont="1" applyBorder="1" applyAlignment="1">
      <alignment horizontal="center"/>
    </xf>
    <xf numFmtId="0" fontId="7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18" fillId="0" borderId="24" xfId="10" applyFont="1" applyFill="1" applyBorder="1" applyAlignment="1">
      <alignment horizontal="center"/>
    </xf>
    <xf numFmtId="0" fontId="0" fillId="0" borderId="20" xfId="0" applyBorder="1" applyAlignment="1">
      <alignment horizontal="center"/>
    </xf>
    <xf numFmtId="0" fontId="18" fillId="0" borderId="87" xfId="10" applyFont="1" applyFill="1" applyBorder="1" applyAlignment="1"/>
    <xf numFmtId="0" fontId="7" fillId="0" borderId="3" xfId="10" applyFont="1" applyFill="1" applyBorder="1" applyAlignment="1"/>
    <xf numFmtId="0" fontId="63" fillId="0" borderId="88" xfId="10" applyFont="1" applyFill="1" applyBorder="1" applyAlignment="1">
      <alignment horizontal="center" vertical="center" wrapText="1"/>
    </xf>
    <xf numFmtId="0" fontId="0" fillId="0" borderId="89"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18" fillId="0" borderId="88" xfId="10" applyNumberFormat="1" applyFont="1" applyFill="1" applyBorder="1" applyAlignment="1">
      <alignment horizontal="center" vertical="center" wrapText="1"/>
    </xf>
    <xf numFmtId="1" fontId="18" fillId="0" borderId="90" xfId="10" applyNumberFormat="1" applyFont="1" applyFill="1"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18" fillId="0" borderId="7" xfId="10" applyFont="1" applyFill="1" applyBorder="1" applyAlignment="1">
      <alignment horizontal="center"/>
    </xf>
    <xf numFmtId="0" fontId="18" fillId="0" borderId="4" xfId="10" applyFont="1" applyFill="1" applyBorder="1" applyAlignment="1">
      <alignment horizontal="center"/>
    </xf>
    <xf numFmtId="0" fontId="17" fillId="7" borderId="0" xfId="10" applyFont="1" applyFill="1" applyAlignment="1">
      <alignment horizontal="center"/>
    </xf>
    <xf numFmtId="0" fontId="13" fillId="7" borderId="0" xfId="0" applyFont="1" applyFill="1" applyBorder="1" applyAlignment="1"/>
    <xf numFmtId="0" fontId="0" fillId="7" borderId="0" xfId="0" applyFill="1" applyBorder="1" applyAlignment="1"/>
    <xf numFmtId="0" fontId="13" fillId="7" borderId="0" xfId="0" applyFont="1" applyFill="1" applyBorder="1" applyAlignment="1">
      <alignment vertical="top" wrapText="1"/>
    </xf>
    <xf numFmtId="0" fontId="0" fillId="7" borderId="0" xfId="0" applyFill="1" applyBorder="1" applyAlignment="1">
      <alignment vertical="top" wrapText="1"/>
    </xf>
    <xf numFmtId="0" fontId="13" fillId="7" borderId="0" xfId="10" applyFont="1" applyFill="1" applyAlignment="1">
      <alignment vertical="top" wrapText="1"/>
    </xf>
    <xf numFmtId="0" fontId="0" fillId="7" borderId="0" xfId="0" applyFill="1" applyAlignment="1">
      <alignment vertical="top" wrapText="1"/>
    </xf>
    <xf numFmtId="0" fontId="15" fillId="0" borderId="0" xfId="10" applyFont="1" applyAlignment="1"/>
    <xf numFmtId="0" fontId="70" fillId="0" borderId="0" xfId="0" applyFont="1" applyBorder="1" applyAlignment="1"/>
    <xf numFmtId="0" fontId="14" fillId="0" borderId="0" xfId="10" applyFont="1" applyAlignment="1">
      <alignment horizontal="center"/>
    </xf>
    <xf numFmtId="0" fontId="0" fillId="0" borderId="0" xfId="0" applyBorder="1" applyAlignment="1">
      <alignment horizontal="center"/>
    </xf>
    <xf numFmtId="3" fontId="14" fillId="0" borderId="0" xfId="10" applyNumberFormat="1" applyFont="1" applyAlignment="1">
      <alignment horizontal="center"/>
    </xf>
    <xf numFmtId="0" fontId="11" fillId="0" borderId="0" xfId="0" applyFont="1" applyBorder="1" applyAlignment="1">
      <alignment horizontal="center"/>
    </xf>
    <xf numFmtId="0" fontId="7" fillId="0" borderId="0" xfId="10"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62" fillId="0" borderId="0" xfId="0" applyFont="1" applyBorder="1" applyAlignment="1">
      <alignment horizontal="center" vertical="top"/>
    </xf>
    <xf numFmtId="0" fontId="12" fillId="0" borderId="0" xfId="0" applyFont="1" applyBorder="1" applyAlignment="1">
      <alignment horizontal="center" vertical="top"/>
    </xf>
    <xf numFmtId="0" fontId="15" fillId="0" borderId="0" xfId="10" applyFont="1" applyAlignment="1">
      <alignment horizontal="left"/>
    </xf>
    <xf numFmtId="0" fontId="0" fillId="0" borderId="0" xfId="0" applyBorder="1" applyAlignment="1">
      <alignment horizontal="left"/>
    </xf>
    <xf numFmtId="0" fontId="8" fillId="0" borderId="0" xfId="10" applyFont="1" applyAlignment="1">
      <alignment horizontal="center"/>
    </xf>
    <xf numFmtId="0" fontId="22" fillId="0" borderId="0" xfId="0" applyFont="1" applyBorder="1" applyAlignment="1">
      <alignment horizontal="center"/>
    </xf>
    <xf numFmtId="3" fontId="19" fillId="0" borderId="0" xfId="10" applyNumberFormat="1" applyFont="1" applyAlignment="1">
      <alignment horizontal="center"/>
    </xf>
    <xf numFmtId="0" fontId="4" fillId="0" borderId="0" xfId="10" applyFont="1" applyAlignment="1">
      <alignment horizontal="center"/>
    </xf>
    <xf numFmtId="0" fontId="4" fillId="0" borderId="0" xfId="10" applyFont="1" applyBorder="1" applyAlignment="1">
      <alignment horizontal="center"/>
    </xf>
    <xf numFmtId="0" fontId="27" fillId="0" borderId="0" xfId="10" applyFont="1" applyBorder="1" applyAlignment="1">
      <alignment horizontal="center"/>
    </xf>
    <xf numFmtId="0" fontId="2" fillId="0" borderId="0" xfId="10" applyFont="1" applyBorder="1" applyAlignment="1">
      <alignment horizontal="center"/>
    </xf>
    <xf numFmtId="0" fontId="12" fillId="0" borderId="0" xfId="0" applyFont="1" applyAlignment="1">
      <alignment horizontal="left" wrapText="1"/>
    </xf>
    <xf numFmtId="0" fontId="62" fillId="0" borderId="0" xfId="0" applyFont="1" applyBorder="1" applyAlignment="1">
      <alignment vertical="top" wrapText="1"/>
    </xf>
    <xf numFmtId="0" fontId="12" fillId="0" borderId="0" xfId="0" applyFont="1" applyBorder="1" applyAlignment="1">
      <alignment vertical="top" wrapText="1"/>
    </xf>
    <xf numFmtId="0" fontId="77" fillId="0" borderId="0" xfId="0" applyFont="1" applyBorder="1" applyAlignment="1">
      <alignment vertical="top" wrapText="1"/>
    </xf>
    <xf numFmtId="0" fontId="62" fillId="0" borderId="0" xfId="0" applyNumberFormat="1" applyFont="1" applyBorder="1" applyAlignment="1">
      <alignment vertical="top" wrapText="1"/>
    </xf>
    <xf numFmtId="0" fontId="0" fillId="0" borderId="0" xfId="0" applyAlignment="1">
      <alignment vertical="top" wrapText="1"/>
    </xf>
    <xf numFmtId="165" fontId="4" fillId="0" borderId="0" xfId="0" applyNumberFormat="1" applyFont="1" applyAlignment="1">
      <alignment horizontal="center"/>
    </xf>
    <xf numFmtId="165" fontId="4" fillId="0" borderId="3" xfId="0" applyNumberFormat="1" applyFont="1" applyBorder="1" applyAlignment="1">
      <alignment horizontal="center"/>
    </xf>
    <xf numFmtId="165" fontId="7" fillId="0" borderId="0" xfId="0" applyNumberFormat="1" applyFont="1" applyAlignment="1">
      <alignment horizontal="center"/>
    </xf>
    <xf numFmtId="0" fontId="4" fillId="0" borderId="0" xfId="0" applyFont="1" applyBorder="1" applyAlignment="1">
      <alignment horizontal="center"/>
    </xf>
    <xf numFmtId="165" fontId="8" fillId="0" borderId="0" xfId="0" applyNumberFormat="1" applyFont="1" applyAlignment="1">
      <alignment horizontal="center"/>
    </xf>
    <xf numFmtId="0" fontId="4" fillId="0" borderId="0" xfId="0" applyFont="1" applyAlignment="1">
      <alignment horizontal="center"/>
    </xf>
    <xf numFmtId="165" fontId="9" fillId="0" borderId="0" xfId="0" applyNumberFormat="1" applyFont="1" applyAlignment="1">
      <alignment horizontal="center"/>
    </xf>
    <xf numFmtId="165" fontId="11" fillId="0" borderId="0" xfId="0" applyNumberFormat="1" applyFont="1" applyAlignment="1">
      <alignment wrapText="1"/>
    </xf>
    <xf numFmtId="0" fontId="12" fillId="0" borderId="0" xfId="0" applyFont="1" applyAlignment="1">
      <alignment wrapText="1"/>
    </xf>
    <xf numFmtId="0" fontId="14" fillId="0" borderId="45" xfId="0" applyNumberFormat="1" applyFont="1" applyBorder="1" applyAlignment="1">
      <alignment horizontal="center" vertical="center" wrapText="1"/>
    </xf>
    <xf numFmtId="0" fontId="4" fillId="0" borderId="87" xfId="0" applyNumberFormat="1" applyFont="1" applyBorder="1" applyAlignment="1">
      <alignment horizontal="center" vertical="center" wrapText="1"/>
    </xf>
    <xf numFmtId="0" fontId="4" fillId="0" borderId="77"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12" fillId="4" borderId="0" xfId="0" applyFont="1" applyFill="1" applyBorder="1" applyAlignment="1">
      <alignment wrapText="1"/>
    </xf>
    <xf numFmtId="0" fontId="12" fillId="0" borderId="0" xfId="0" applyFont="1" applyBorder="1" applyAlignment="1">
      <alignment wrapText="1"/>
    </xf>
    <xf numFmtId="165" fontId="17" fillId="4" borderId="0" xfId="0" applyNumberFormat="1" applyFont="1" applyFill="1" applyAlignment="1">
      <alignment horizontal="center" wrapText="1"/>
    </xf>
    <xf numFmtId="165" fontId="12" fillId="4" borderId="0" xfId="0" applyNumberFormat="1" applyFont="1" applyFill="1" applyAlignment="1">
      <alignment wrapText="1"/>
    </xf>
    <xf numFmtId="0" fontId="14" fillId="0" borderId="2"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5" xfId="0" applyNumberFormat="1" applyFont="1" applyBorder="1" applyAlignment="1">
      <alignment horizontal="center" vertical="center"/>
    </xf>
    <xf numFmtId="0" fontId="4" fillId="0" borderId="87" xfId="0" applyNumberFormat="1" applyFont="1" applyBorder="1" applyAlignment="1">
      <alignment horizontal="center" vertical="center"/>
    </xf>
    <xf numFmtId="0" fontId="4" fillId="0" borderId="7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14" fillId="0" borderId="45" xfId="0" applyNumberFormat="1" applyFont="1" applyBorder="1" applyAlignment="1">
      <alignment horizontal="center"/>
    </xf>
    <xf numFmtId="0" fontId="14" fillId="0" borderId="8" xfId="0" applyNumberFormat="1" applyFont="1" applyBorder="1" applyAlignment="1">
      <alignment horizontal="center"/>
    </xf>
    <xf numFmtId="0" fontId="14" fillId="0" borderId="40" xfId="0" applyNumberFormat="1" applyFont="1" applyBorder="1" applyAlignment="1">
      <alignment horizontal="center"/>
    </xf>
    <xf numFmtId="0" fontId="14" fillId="0" borderId="77" xfId="0" applyNumberFormat="1" applyFont="1" applyBorder="1" applyAlignment="1">
      <alignment horizontal="center" vertical="center" wrapText="1"/>
    </xf>
    <xf numFmtId="0" fontId="14" fillId="0" borderId="26" xfId="0" applyNumberFormat="1" applyFont="1" applyBorder="1" applyAlignment="1">
      <alignment horizontal="center" vertical="center" wrapText="1"/>
    </xf>
    <xf numFmtId="0" fontId="23" fillId="2" borderId="93" xfId="0" applyNumberFormat="1" applyFont="1" applyFill="1" applyBorder="1" applyAlignment="1">
      <alignment horizontal="center" wrapText="1"/>
    </xf>
    <xf numFmtId="0" fontId="4" fillId="0" borderId="16" xfId="0" applyNumberFormat="1" applyFont="1" applyBorder="1" applyAlignment="1">
      <alignment horizontal="center" wrapText="1"/>
    </xf>
    <xf numFmtId="165" fontId="4" fillId="0" borderId="0" xfId="0" applyNumberFormat="1" applyFont="1" applyBorder="1" applyAlignment="1">
      <alignment horizontal="center"/>
    </xf>
    <xf numFmtId="165" fontId="5" fillId="2" borderId="82" xfId="0" applyNumberFormat="1" applyFont="1" applyFill="1" applyBorder="1" applyAlignment="1">
      <alignment horizontal="center"/>
    </xf>
    <xf numFmtId="0" fontId="23" fillId="2" borderId="36" xfId="0" applyNumberFormat="1" applyFont="1" applyFill="1" applyBorder="1" applyAlignment="1">
      <alignment horizontal="center" wrapText="1"/>
    </xf>
    <xf numFmtId="0" fontId="4" fillId="0" borderId="21" xfId="0" applyNumberFormat="1" applyFont="1" applyBorder="1" applyAlignment="1">
      <alignment horizontal="center" wrapText="1"/>
    </xf>
    <xf numFmtId="0" fontId="23" fillId="2" borderId="23" xfId="0" applyNumberFormat="1" applyFont="1" applyFill="1" applyBorder="1" applyAlignment="1">
      <alignment horizontal="center" wrapText="1"/>
    </xf>
    <xf numFmtId="0" fontId="4" fillId="0" borderId="22" xfId="0" applyNumberFormat="1" applyFont="1" applyBorder="1" applyAlignment="1">
      <alignment horizontal="center" wrapText="1"/>
    </xf>
    <xf numFmtId="0" fontId="23" fillId="2" borderId="94" xfId="0" applyNumberFormat="1" applyFont="1" applyFill="1" applyBorder="1" applyAlignment="1">
      <alignment horizontal="center" wrapText="1"/>
    </xf>
    <xf numFmtId="0" fontId="23" fillId="2" borderId="95" xfId="0" applyNumberFormat="1" applyFont="1" applyFill="1" applyBorder="1" applyAlignment="1">
      <alignment horizontal="center" wrapText="1"/>
    </xf>
    <xf numFmtId="0" fontId="23" fillId="2" borderId="96" xfId="0" applyNumberFormat="1" applyFont="1" applyFill="1" applyBorder="1" applyAlignment="1">
      <alignment horizontal="center" vertical="center"/>
    </xf>
    <xf numFmtId="0" fontId="23" fillId="2" borderId="97" xfId="0" applyNumberFormat="1" applyFont="1" applyFill="1" applyBorder="1" applyAlignment="1">
      <alignment horizontal="center" vertical="center"/>
    </xf>
    <xf numFmtId="0" fontId="23" fillId="2" borderId="98" xfId="0" applyNumberFormat="1" applyFont="1" applyFill="1" applyBorder="1" applyAlignment="1">
      <alignment horizontal="center" vertical="center"/>
    </xf>
    <xf numFmtId="0" fontId="23" fillId="2" borderId="99" xfId="0" applyNumberFormat="1" applyFont="1" applyFill="1" applyBorder="1" applyAlignment="1">
      <alignment horizontal="center" vertical="center" wrapText="1"/>
    </xf>
    <xf numFmtId="0" fontId="4" fillId="0" borderId="100" xfId="0" applyNumberFormat="1" applyFont="1" applyBorder="1" applyAlignment="1">
      <alignment horizontal="center" vertical="center" wrapText="1"/>
    </xf>
    <xf numFmtId="0" fontId="4" fillId="0" borderId="101" xfId="0" applyNumberFormat="1" applyFont="1" applyBorder="1" applyAlignment="1">
      <alignment horizontal="center" wrapText="1"/>
    </xf>
    <xf numFmtId="0" fontId="23" fillId="2" borderId="102" xfId="0" applyNumberFormat="1" applyFont="1" applyFill="1" applyBorder="1" applyAlignment="1">
      <alignment horizontal="center" wrapText="1"/>
    </xf>
    <xf numFmtId="0" fontId="4" fillId="0" borderId="103" xfId="0" applyNumberFormat="1" applyFont="1" applyBorder="1" applyAlignment="1">
      <alignment horizontal="center" wrapText="1"/>
    </xf>
    <xf numFmtId="0" fontId="23" fillId="2" borderId="104" xfId="0" applyNumberFormat="1" applyFont="1" applyFill="1" applyBorder="1" applyAlignment="1">
      <alignment horizontal="center" wrapText="1"/>
    </xf>
    <xf numFmtId="0" fontId="4" fillId="0" borderId="8" xfId="0" applyNumberFormat="1" applyFont="1" applyBorder="1" applyAlignment="1">
      <alignment wrapText="1"/>
    </xf>
    <xf numFmtId="0" fontId="4" fillId="0" borderId="81" xfId="0" applyNumberFormat="1" applyFont="1" applyBorder="1" applyAlignment="1">
      <alignment wrapText="1"/>
    </xf>
    <xf numFmtId="0" fontId="4" fillId="0" borderId="0" xfId="0" applyNumberFormat="1" applyFont="1" applyBorder="1" applyAlignment="1"/>
    <xf numFmtId="0" fontId="8" fillId="0" borderId="0" xfId="0" applyNumberFormat="1" applyFont="1" applyAlignment="1">
      <alignment horizontal="center"/>
    </xf>
    <xf numFmtId="0" fontId="4" fillId="0" borderId="0" xfId="0" applyNumberFormat="1" applyFont="1" applyBorder="1" applyAlignment="1">
      <alignment horizontal="center"/>
    </xf>
    <xf numFmtId="0" fontId="9" fillId="0" borderId="0" xfId="0" applyNumberFormat="1" applyFont="1" applyAlignment="1">
      <alignment horizontal="center"/>
    </xf>
    <xf numFmtId="0" fontId="9" fillId="0" borderId="0" xfId="0" applyNumberFormat="1" applyFont="1" applyBorder="1" applyAlignment="1">
      <alignment horizontal="center"/>
    </xf>
    <xf numFmtId="3" fontId="15" fillId="0" borderId="0" xfId="0" applyNumberFormat="1" applyFont="1" applyBorder="1" applyAlignment="1">
      <alignment horizontal="center"/>
    </xf>
    <xf numFmtId="165" fontId="42" fillId="0" borderId="87" xfId="0" applyNumberFormat="1" applyFont="1" applyBorder="1" applyAlignment="1">
      <alignment horizontal="center"/>
    </xf>
    <xf numFmtId="3" fontId="5" fillId="2" borderId="0" xfId="0" applyNumberFormat="1" applyFont="1" applyFill="1" applyBorder="1" applyAlignment="1">
      <alignment horizontal="center"/>
    </xf>
    <xf numFmtId="3" fontId="5" fillId="2" borderId="0" xfId="0" applyNumberFormat="1" applyFont="1" applyFill="1" applyAlignment="1">
      <alignment horizontal="left"/>
    </xf>
    <xf numFmtId="0" fontId="19" fillId="0" borderId="0" xfId="0" applyNumberFormat="1" applyFont="1" applyAlignment="1">
      <alignment horizontal="center"/>
    </xf>
    <xf numFmtId="0" fontId="30" fillId="2" borderId="113" xfId="0" applyNumberFormat="1" applyFont="1" applyFill="1" applyBorder="1" applyAlignment="1">
      <alignment wrapText="1"/>
    </xf>
    <xf numFmtId="0" fontId="19" fillId="0" borderId="114" xfId="0" applyNumberFormat="1" applyFont="1" applyBorder="1" applyAlignment="1">
      <alignment wrapText="1"/>
    </xf>
    <xf numFmtId="0" fontId="19" fillId="0" borderId="115" xfId="0" applyNumberFormat="1" applyFont="1" applyBorder="1" applyAlignment="1">
      <alignment wrapText="1"/>
    </xf>
    <xf numFmtId="0" fontId="30" fillId="2" borderId="109" xfId="0" applyNumberFormat="1" applyFont="1" applyFill="1" applyBorder="1" applyAlignment="1">
      <alignment horizontal="center" wrapText="1"/>
    </xf>
    <xf numFmtId="0" fontId="19" fillId="0" borderId="110" xfId="0" applyNumberFormat="1" applyFont="1" applyBorder="1" applyAlignment="1">
      <alignment horizontal="center" wrapText="1"/>
    </xf>
    <xf numFmtId="0" fontId="30" fillId="2" borderId="92" xfId="0" applyNumberFormat="1" applyFont="1" applyFill="1" applyBorder="1" applyAlignment="1">
      <alignment horizontal="center" wrapText="1"/>
    </xf>
    <xf numFmtId="0" fontId="30" fillId="2" borderId="108" xfId="0" applyNumberFormat="1" applyFont="1" applyFill="1" applyBorder="1" applyAlignment="1">
      <alignment horizontal="center" wrapText="1"/>
    </xf>
    <xf numFmtId="0" fontId="30" fillId="2" borderId="20" xfId="0" applyNumberFormat="1" applyFont="1" applyFill="1" applyBorder="1" applyAlignment="1">
      <alignment horizontal="center" wrapText="1"/>
    </xf>
    <xf numFmtId="0" fontId="30" fillId="2" borderId="110" xfId="0" applyNumberFormat="1" applyFont="1" applyFill="1" applyBorder="1" applyAlignment="1">
      <alignment horizontal="center" wrapText="1"/>
    </xf>
    <xf numFmtId="0" fontId="30" fillId="2" borderId="107" xfId="0" applyNumberFormat="1" applyFont="1" applyFill="1" applyBorder="1" applyAlignment="1">
      <alignment wrapText="1"/>
    </xf>
    <xf numFmtId="0" fontId="22" fillId="0" borderId="108" xfId="0" applyFont="1" applyBorder="1" applyAlignment="1">
      <alignment wrapText="1"/>
    </xf>
    <xf numFmtId="165" fontId="5" fillId="2" borderId="41" xfId="0" applyNumberFormat="1" applyFont="1" applyFill="1" applyBorder="1" applyAlignment="1">
      <alignment horizontal="center"/>
    </xf>
    <xf numFmtId="165" fontId="5" fillId="2" borderId="0" xfId="0" applyNumberFormat="1" applyFont="1" applyFill="1" applyBorder="1" applyAlignment="1">
      <alignment horizontal="center"/>
    </xf>
    <xf numFmtId="0" fontId="32" fillId="2" borderId="0" xfId="0" applyNumberFormat="1" applyFont="1" applyFill="1" applyAlignment="1">
      <alignment horizontal="center"/>
    </xf>
    <xf numFmtId="0" fontId="4" fillId="0" borderId="0" xfId="0" applyNumberFormat="1" applyFont="1" applyAlignment="1">
      <alignment horizontal="center"/>
    </xf>
    <xf numFmtId="0" fontId="31" fillId="2" borderId="0" xfId="0" applyNumberFormat="1" applyFont="1" applyFill="1" applyAlignment="1">
      <alignment horizontal="center"/>
    </xf>
    <xf numFmtId="165" fontId="22" fillId="4" borderId="0" xfId="0" applyNumberFormat="1" applyFont="1" applyFill="1" applyAlignment="1">
      <alignment vertical="top" wrapText="1"/>
    </xf>
    <xf numFmtId="165" fontId="37" fillId="4" borderId="0" xfId="0" applyNumberFormat="1" applyFont="1" applyFill="1" applyAlignment="1">
      <alignment vertical="top" wrapText="1"/>
    </xf>
    <xf numFmtId="165" fontId="37" fillId="4" borderId="0" xfId="0" applyNumberFormat="1" applyFont="1" applyFill="1" applyBorder="1" applyAlignment="1">
      <alignment vertical="top" wrapText="1"/>
    </xf>
    <xf numFmtId="0" fontId="31" fillId="2" borderId="0" xfId="0" applyNumberFormat="1" applyFont="1" applyFill="1" applyAlignment="1"/>
    <xf numFmtId="0" fontId="4" fillId="0" borderId="0" xfId="0" applyNumberFormat="1" applyFont="1" applyAlignment="1"/>
    <xf numFmtId="165" fontId="30" fillId="2" borderId="0" xfId="0" applyNumberFormat="1" applyFont="1" applyFill="1" applyAlignment="1">
      <alignment horizontal="center"/>
    </xf>
    <xf numFmtId="165" fontId="5" fillId="2" borderId="0" xfId="0" applyNumberFormat="1" applyFont="1" applyFill="1" applyAlignment="1">
      <alignment horizontal="center"/>
    </xf>
    <xf numFmtId="0" fontId="21" fillId="2" borderId="88" xfId="0" applyNumberFormat="1" applyFont="1" applyFill="1" applyBorder="1" applyAlignment="1">
      <alignment horizontal="center" wrapText="1"/>
    </xf>
    <xf numFmtId="0" fontId="4" fillId="0" borderId="89" xfId="0" applyNumberFormat="1" applyFont="1" applyBorder="1" applyAlignment="1">
      <alignment horizontal="center" wrapText="1"/>
    </xf>
    <xf numFmtId="0" fontId="4" fillId="0" borderId="7" xfId="0" applyNumberFormat="1" applyFont="1" applyBorder="1" applyAlignment="1">
      <alignment horizontal="center" wrapText="1"/>
    </xf>
    <xf numFmtId="0" fontId="4" fillId="0" borderId="4" xfId="0" applyNumberFormat="1" applyFont="1" applyBorder="1" applyAlignment="1">
      <alignment horizontal="center" wrapText="1"/>
    </xf>
    <xf numFmtId="0" fontId="21" fillId="2" borderId="88" xfId="0" applyNumberFormat="1" applyFont="1" applyFill="1" applyBorder="1" applyAlignment="1">
      <alignment horizontal="center" vertical="center" wrapText="1"/>
    </xf>
    <xf numFmtId="0" fontId="4" fillId="0" borderId="89"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117" xfId="0" applyNumberFormat="1" applyFont="1" applyBorder="1" applyAlignment="1">
      <alignment horizontal="center" vertical="center" wrapText="1"/>
    </xf>
    <xf numFmtId="0" fontId="4" fillId="0" borderId="118" xfId="0" applyNumberFormat="1" applyFont="1" applyBorder="1" applyAlignment="1">
      <alignment horizontal="center" vertical="center" wrapText="1"/>
    </xf>
    <xf numFmtId="0" fontId="21" fillId="2" borderId="105" xfId="0" applyNumberFormat="1" applyFont="1" applyFill="1" applyBorder="1" applyAlignment="1">
      <alignment wrapText="1"/>
    </xf>
    <xf numFmtId="0" fontId="4" fillId="0" borderId="6" xfId="0" applyNumberFormat="1" applyFont="1" applyBorder="1" applyAlignment="1">
      <alignment wrapText="1"/>
    </xf>
    <xf numFmtId="0" fontId="4" fillId="0" borderId="80" xfId="0" applyNumberFormat="1" applyFont="1" applyBorder="1" applyAlignment="1">
      <alignment wrapText="1"/>
    </xf>
    <xf numFmtId="165" fontId="44" fillId="2" borderId="0" xfId="0" applyNumberFormat="1" applyFont="1" applyFill="1" applyAlignment="1">
      <alignment horizontal="center"/>
    </xf>
    <xf numFmtId="0" fontId="43" fillId="0" borderId="0" xfId="0" applyFont="1" applyBorder="1" applyAlignment="1">
      <alignment horizontal="center"/>
    </xf>
    <xf numFmtId="165" fontId="36" fillId="4" borderId="0" xfId="0" applyNumberFormat="1" applyFont="1" applyFill="1" applyBorder="1" applyAlignment="1">
      <alignment horizontal="center"/>
    </xf>
    <xf numFmtId="0" fontId="23" fillId="2" borderId="24" xfId="0" applyNumberFormat="1" applyFont="1" applyFill="1" applyBorder="1" applyAlignment="1">
      <alignment horizontal="center" vertical="center" wrapText="1"/>
    </xf>
    <xf numFmtId="0" fontId="0" fillId="0" borderId="27" xfId="0" applyNumberFormat="1" applyBorder="1" applyAlignment="1">
      <alignment horizontal="center" vertical="center" wrapText="1"/>
    </xf>
    <xf numFmtId="165" fontId="43" fillId="0" borderId="0" xfId="0" applyNumberFormat="1" applyFont="1" applyBorder="1" applyAlignment="1">
      <alignment horizontal="center"/>
    </xf>
    <xf numFmtId="0" fontId="42" fillId="0" borderId="0" xfId="0" applyFont="1" applyBorder="1" applyAlignment="1">
      <alignment horizontal="center"/>
    </xf>
    <xf numFmtId="0" fontId="23" fillId="2" borderId="24"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3" fillId="2" borderId="20" xfId="0" applyNumberFormat="1" applyFont="1" applyFill="1" applyBorder="1" applyAlignment="1">
      <alignment horizontal="center" vertical="center"/>
    </xf>
    <xf numFmtId="0" fontId="18" fillId="0" borderId="24"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165" fontId="2" fillId="0" borderId="3" xfId="0" applyNumberFormat="1" applyFont="1" applyBorder="1" applyAlignment="1">
      <alignment horizontal="center"/>
    </xf>
    <xf numFmtId="0" fontId="0" fillId="0" borderId="0" xfId="0" applyNumberFormat="1" applyBorder="1" applyAlignment="1"/>
    <xf numFmtId="0" fontId="5" fillId="2" borderId="45" xfId="0" applyNumberFormat="1" applyFont="1" applyFill="1" applyBorder="1" applyAlignment="1"/>
    <xf numFmtId="0" fontId="0" fillId="0" borderId="40" xfId="0" applyNumberFormat="1" applyBorder="1" applyAlignment="1"/>
    <xf numFmtId="0" fontId="7" fillId="0" borderId="0" xfId="0" applyNumberFormat="1" applyFont="1" applyBorder="1" applyAlignment="1">
      <alignment horizontal="center"/>
    </xf>
    <xf numFmtId="3" fontId="15" fillId="0" borderId="0" xfId="0" applyNumberFormat="1" applyFont="1" applyBorder="1" applyAlignment="1"/>
    <xf numFmtId="0" fontId="0" fillId="0" borderId="0" xfId="0" applyBorder="1" applyAlignment="1"/>
    <xf numFmtId="0" fontId="8" fillId="0" borderId="0" xfId="0" applyNumberFormat="1" applyFont="1" applyBorder="1" applyAlignment="1">
      <alignment horizontal="center"/>
    </xf>
    <xf numFmtId="0" fontId="0" fillId="4" borderId="0" xfId="0" applyFill="1" applyBorder="1" applyAlignment="1">
      <alignment vertical="top" wrapText="1"/>
    </xf>
    <xf numFmtId="0" fontId="36" fillId="4" borderId="0" xfId="0" applyFont="1" applyFill="1" applyBorder="1" applyAlignment="1">
      <alignment vertical="top" wrapText="1"/>
    </xf>
    <xf numFmtId="0" fontId="17" fillId="0" borderId="0" xfId="0" applyFont="1" applyBorder="1" applyAlignment="1">
      <alignment vertical="top" wrapText="1"/>
    </xf>
    <xf numFmtId="0" fontId="22" fillId="4" borderId="0" xfId="0" applyFont="1" applyFill="1" applyBorder="1" applyAlignment="1">
      <alignment vertical="top" wrapText="1"/>
    </xf>
    <xf numFmtId="0" fontId="22" fillId="4" borderId="0" xfId="0" applyNumberFormat="1" applyFont="1" applyFill="1" applyBorder="1" applyAlignment="1">
      <alignment vertical="top" wrapText="1"/>
    </xf>
    <xf numFmtId="0" fontId="22" fillId="0" borderId="0" xfId="0" applyFont="1" applyBorder="1" applyAlignment="1">
      <alignment vertical="top" wrapText="1"/>
    </xf>
    <xf numFmtId="165" fontId="22" fillId="4" borderId="0" xfId="0" applyNumberFormat="1" applyFont="1" applyFill="1" applyBorder="1" applyAlignment="1">
      <alignment vertical="top" wrapText="1"/>
    </xf>
    <xf numFmtId="0" fontId="22" fillId="0" borderId="0" xfId="0" applyNumberFormat="1" applyFont="1" applyBorder="1" applyAlignment="1">
      <alignment vertical="top" wrapText="1"/>
    </xf>
    <xf numFmtId="166" fontId="7" fillId="4" borderId="0" xfId="0" applyNumberFormat="1" applyFont="1" applyFill="1" applyBorder="1" applyAlignment="1">
      <alignment vertical="top" wrapText="1"/>
    </xf>
    <xf numFmtId="0" fontId="66" fillId="0" borderId="45" xfId="8" applyNumberFormat="1" applyFont="1" applyFill="1" applyBorder="1" applyAlignment="1" applyProtection="1"/>
    <xf numFmtId="0" fontId="66" fillId="0" borderId="87" xfId="8" applyNumberFormat="1" applyFont="1" applyFill="1" applyBorder="1" applyAlignment="1" applyProtection="1"/>
    <xf numFmtId="0" fontId="66" fillId="0" borderId="7" xfId="8" applyNumberFormat="1" applyFont="1" applyFill="1" applyBorder="1" applyAlignment="1" applyProtection="1"/>
    <xf numFmtId="0" fontId="66" fillId="0" borderId="3" xfId="8" applyNumberFormat="1" applyFont="1" applyFill="1" applyBorder="1" applyAlignment="1" applyProtection="1"/>
    <xf numFmtId="166" fontId="58" fillId="4" borderId="0" xfId="0" applyNumberFormat="1" applyFont="1" applyFill="1" applyBorder="1" applyAlignment="1">
      <alignment horizontal="center"/>
    </xf>
    <xf numFmtId="166" fontId="7" fillId="4" borderId="0" xfId="0" applyNumberFormat="1" applyFont="1" applyFill="1" applyBorder="1" applyAlignment="1">
      <alignment horizontal="left" wrapText="1"/>
    </xf>
    <xf numFmtId="0" fontId="7" fillId="4" borderId="0" xfId="0" applyFont="1" applyFill="1" applyBorder="1" applyAlignment="1">
      <alignment vertical="top" wrapText="1"/>
    </xf>
    <xf numFmtId="167" fontId="66" fillId="0" borderId="77" xfId="1" applyNumberFormat="1" applyFont="1" applyFill="1" applyBorder="1" applyAlignment="1">
      <alignment horizontal="center" vertical="top" wrapText="1"/>
    </xf>
    <xf numFmtId="167" fontId="66" fillId="0" borderId="4" xfId="1" applyNumberFormat="1" applyFont="1" applyFill="1" applyBorder="1" applyAlignment="1">
      <alignment horizontal="center" vertical="top" wrapText="1"/>
    </xf>
    <xf numFmtId="167" fontId="66" fillId="0" borderId="87" xfId="1" applyNumberFormat="1" applyFont="1" applyFill="1" applyBorder="1" applyAlignment="1">
      <alignment horizontal="center" vertical="top" wrapText="1"/>
    </xf>
    <xf numFmtId="167" fontId="66" fillId="0" borderId="3" xfId="1" applyNumberFormat="1" applyFont="1" applyFill="1" applyBorder="1" applyAlignment="1">
      <alignment horizontal="center" vertical="top" wrapText="1"/>
    </xf>
    <xf numFmtId="167" fontId="66" fillId="0" borderId="45" xfId="1" applyNumberFormat="1" applyFont="1" applyFill="1" applyBorder="1" applyAlignment="1">
      <alignment horizontal="center" vertical="top" wrapText="1"/>
    </xf>
    <xf numFmtId="167" fontId="66" fillId="0" borderId="7" xfId="1" applyNumberFormat="1" applyFont="1" applyFill="1" applyBorder="1" applyAlignment="1">
      <alignment horizontal="center" vertical="top" wrapText="1"/>
    </xf>
    <xf numFmtId="167" fontId="64" fillId="0" borderId="0" xfId="1" applyNumberFormat="1" applyFont="1" applyAlignment="1">
      <alignment horizontal="center" vertical="center"/>
    </xf>
    <xf numFmtId="0" fontId="7" fillId="0" borderId="3" xfId="8" applyNumberFormat="1" applyFont="1" applyFill="1" applyBorder="1" applyAlignment="1" applyProtection="1">
      <alignment horizontal="center"/>
    </xf>
    <xf numFmtId="167" fontId="7" fillId="0" borderId="0" xfId="1" applyNumberFormat="1" applyFont="1" applyFill="1" applyBorder="1" applyAlignment="1" applyProtection="1">
      <alignment horizontal="center"/>
    </xf>
    <xf numFmtId="166" fontId="4" fillId="0" borderId="0" xfId="8" applyNumberFormat="1" applyFont="1" applyAlignment="1">
      <alignment horizontal="center"/>
    </xf>
    <xf numFmtId="3" fontId="14" fillId="0" borderId="0" xfId="8" applyNumberFormat="1" applyFont="1" applyAlignment="1">
      <alignment horizontal="left"/>
    </xf>
    <xf numFmtId="166" fontId="14" fillId="0" borderId="0" xfId="8" applyNumberFormat="1" applyFont="1" applyAlignment="1">
      <alignment horizontal="center"/>
    </xf>
    <xf numFmtId="167" fontId="21" fillId="0" borderId="0" xfId="1" applyNumberFormat="1" applyFont="1" applyAlignment="1">
      <alignment horizontal="center" vertical="center"/>
    </xf>
    <xf numFmtId="0" fontId="65" fillId="0" borderId="3" xfId="8" applyFont="1" applyBorder="1" applyAlignment="1">
      <alignment horizontal="center" vertical="center"/>
    </xf>
    <xf numFmtId="0" fontId="0" fillId="0" borderId="0" xfId="0" applyBorder="1" applyAlignment="1">
      <alignment wrapText="1"/>
    </xf>
    <xf numFmtId="0" fontId="67" fillId="0" borderId="24" xfId="8" applyFont="1" applyFill="1" applyBorder="1" applyAlignment="1">
      <alignment horizontal="left" vertical="center"/>
    </xf>
    <xf numFmtId="0" fontId="67" fillId="0" borderId="27" xfId="8" applyFont="1" applyFill="1" applyBorder="1" applyAlignment="1">
      <alignment horizontal="left" vertical="center"/>
    </xf>
    <xf numFmtId="0" fontId="16" fillId="0" borderId="0" xfId="0" applyFont="1" applyBorder="1" applyAlignment="1">
      <alignment vertical="top" wrapText="1"/>
    </xf>
    <xf numFmtId="0" fontId="16" fillId="0" borderId="0" xfId="0" applyFont="1" applyBorder="1" applyAlignment="1">
      <alignment horizontal="center"/>
    </xf>
    <xf numFmtId="0" fontId="16" fillId="0" borderId="0" xfId="0" applyFont="1" applyBorder="1" applyAlignment="1">
      <alignment wrapText="1"/>
    </xf>
    <xf numFmtId="0" fontId="0" fillId="0" borderId="0" xfId="0" applyBorder="1" applyAlignment="1">
      <alignment vertical="top" wrapText="1"/>
    </xf>
    <xf numFmtId="0" fontId="0" fillId="0" borderId="0" xfId="0" applyBorder="1"/>
    <xf numFmtId="0" fontId="14" fillId="0" borderId="0" xfId="0" applyFont="1" applyBorder="1" applyAlignment="1">
      <alignment horizontal="left"/>
    </xf>
    <xf numFmtId="3" fontId="4" fillId="0" borderId="0" xfId="0" applyNumberFormat="1" applyFont="1" applyBorder="1" applyAlignment="1">
      <alignment horizontal="center"/>
    </xf>
    <xf numFmtId="0" fontId="14" fillId="0" borderId="0" xfId="0" applyFont="1" applyBorder="1" applyAlignment="1">
      <alignment horizontal="center"/>
    </xf>
    <xf numFmtId="0" fontId="7" fillId="0" borderId="0" xfId="0" applyFont="1" applyFill="1" applyBorder="1" applyAlignment="1">
      <alignment vertical="top" wrapText="1"/>
    </xf>
    <xf numFmtId="0" fontId="0" fillId="0" borderId="0" xfId="0" applyFill="1" applyBorder="1"/>
    <xf numFmtId="166" fontId="7" fillId="0" borderId="0" xfId="0" applyNumberFormat="1" applyFont="1" applyFill="1" applyBorder="1" applyAlignment="1">
      <alignment vertical="top" wrapText="1"/>
    </xf>
    <xf numFmtId="0" fontId="4" fillId="0" borderId="0" xfId="7" applyFont="1" applyAlignment="1">
      <alignment horizontal="center" vertical="top"/>
    </xf>
    <xf numFmtId="0" fontId="4" fillId="0" borderId="0" xfId="0" applyFont="1" applyBorder="1" applyAlignment="1">
      <alignment horizontal="left"/>
    </xf>
  </cellXfs>
  <cellStyles count="12">
    <cellStyle name="Comma" xfId="1" builtinId="3"/>
    <cellStyle name="Comma 2" xfId="2"/>
    <cellStyle name="Currency" xfId="3" builtinId="4"/>
    <cellStyle name="Currency 2" xfId="4"/>
    <cellStyle name="Normal" xfId="0" builtinId="0"/>
    <cellStyle name="Normal 2" xfId="5"/>
    <cellStyle name="Normal 3" xfId="6"/>
    <cellStyle name="Normal_FY 2011 Qs for IT Requests 04-16-09" xfId="7"/>
    <cellStyle name="Normal_FY2009 Cost Mod Prototype - Update 03-05-07" xfId="8"/>
    <cellStyle name="Normal_Improve by DU" xfId="9"/>
    <cellStyle name="Normal_Rsrcs_X_ DOJ Goal  Obj" xfId="10"/>
    <cellStyle name="Percent" xfId="1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PS%20Budget\BUDGET%20SUBMISSIONS\FY%202012\OMB%20Budget%202012\FY%202012%20OMB%20Budget%20FINAL%20to%20JMD%209-17-10%20with%20JMD%20edits\COPS%20SandE%20FY12%20OMB%20Exhibits%20to%20JMD%209-17-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 Summary of Requirements "/>
      <sheetName val="C. Increases Offsets"/>
      <sheetName val="D. Strategic Goals &amp; Objectives"/>
      <sheetName val="E. ATB Justification"/>
      <sheetName val="F. 2010 Crosswalk"/>
      <sheetName val="I. Permanent Positions"/>
      <sheetName val="K. Summary by Grade"/>
      <sheetName val="L. Summary by Object Class"/>
      <sheetName val="Sheet1"/>
    </sheetNames>
    <sheetDataSet>
      <sheetData sheetId="0">
        <row r="5">
          <cell r="A5" t="str">
            <v>Office of Community Oriented Policing Services</v>
          </cell>
        </row>
        <row r="6">
          <cell r="A6" t="str">
            <v>Salaries and Expenses</v>
          </cell>
        </row>
      </sheetData>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4">
    <pageSetUpPr fitToPage="1"/>
  </sheetPr>
  <dimension ref="A1:Y82"/>
  <sheetViews>
    <sheetView showGridLines="0" tabSelected="1" showOutlineSymbols="0" view="pageBreakPreview" zoomScale="75" zoomScaleNormal="75" zoomScaleSheetLayoutView="75" workbookViewId="0">
      <selection sqref="A1:X1"/>
    </sheetView>
  </sheetViews>
  <sheetFormatPr defaultColWidth="9.6640625" defaultRowHeight="15.75"/>
  <cols>
    <col min="1" max="2" width="2.5546875" style="3" customWidth="1"/>
    <col min="3" max="3" width="25" style="3" customWidth="1"/>
    <col min="4" max="4" width="6.88671875" style="6" customWidth="1"/>
    <col min="5" max="5" width="6.21875" style="6" customWidth="1"/>
    <col min="6" max="6" width="10.21875" style="6" customWidth="1"/>
    <col min="7" max="7" width="8.44140625" style="6" bestFit="1" customWidth="1"/>
    <col min="8" max="8" width="6.21875" style="6" customWidth="1"/>
    <col min="9" max="9" width="9.77734375" style="6" customWidth="1"/>
    <col min="10" max="10" width="6.21875" style="6" bestFit="1" customWidth="1"/>
    <col min="11" max="11" width="5.6640625" style="6" customWidth="1"/>
    <col min="12" max="12" width="9.33203125" style="6" bestFit="1" customWidth="1"/>
    <col min="13" max="13" width="7" style="6" bestFit="1" customWidth="1"/>
    <col min="14" max="14" width="6.109375" style="6" customWidth="1"/>
    <col min="15" max="15" width="9.77734375" style="6" customWidth="1"/>
    <col min="16" max="17" width="5.6640625" style="6" customWidth="1"/>
    <col min="18" max="18" width="8.5546875" style="6" customWidth="1"/>
    <col min="19" max="19" width="6.109375" style="6" customWidth="1"/>
    <col min="20" max="20" width="5.6640625" style="6" customWidth="1"/>
    <col min="21" max="21" width="7" style="6" customWidth="1"/>
    <col min="22" max="22" width="9.5546875" style="6" customWidth="1"/>
    <col min="23" max="23" width="9.77734375" style="6" bestFit="1" customWidth="1"/>
    <col min="24" max="24" width="13.21875" style="6" bestFit="1" customWidth="1"/>
    <col min="25" max="25" width="6.5546875" style="79" customWidth="1"/>
    <col min="26" max="26" width="6.5546875" style="3" customWidth="1"/>
    <col min="27" max="27" width="7.6640625" style="3" customWidth="1"/>
    <col min="28" max="16384" width="9.6640625" style="3"/>
  </cols>
  <sheetData>
    <row r="1" spans="1:25" ht="20.25">
      <c r="A1" s="548" t="s">
        <v>355</v>
      </c>
      <c r="B1" s="549"/>
      <c r="C1" s="549"/>
      <c r="D1" s="549"/>
      <c r="E1" s="549"/>
      <c r="F1" s="549"/>
      <c r="G1" s="549"/>
      <c r="H1" s="549"/>
      <c r="I1" s="549"/>
      <c r="J1" s="549"/>
      <c r="K1" s="549"/>
      <c r="L1" s="549"/>
      <c r="M1" s="549"/>
      <c r="N1" s="549"/>
      <c r="O1" s="549"/>
      <c r="P1" s="549"/>
      <c r="Q1" s="549"/>
      <c r="R1" s="549"/>
      <c r="S1" s="549"/>
      <c r="T1" s="549"/>
      <c r="U1" s="549"/>
      <c r="V1" s="549"/>
      <c r="W1" s="549"/>
      <c r="X1" s="549"/>
      <c r="Y1" s="78" t="s">
        <v>1</v>
      </c>
    </row>
    <row r="2" spans="1:25">
      <c r="A2" s="552"/>
      <c r="B2" s="552"/>
      <c r="C2" s="552"/>
      <c r="D2" s="552"/>
      <c r="E2" s="552"/>
      <c r="F2" s="552"/>
      <c r="G2" s="552"/>
      <c r="H2" s="552"/>
      <c r="I2" s="552"/>
      <c r="J2" s="552"/>
      <c r="K2" s="552"/>
      <c r="L2" s="552"/>
      <c r="M2" s="552"/>
      <c r="N2" s="552"/>
      <c r="O2" s="552"/>
      <c r="P2" s="552"/>
      <c r="Q2" s="552"/>
      <c r="R2" s="552"/>
      <c r="S2" s="552"/>
      <c r="T2" s="552"/>
      <c r="U2" s="552"/>
      <c r="V2" s="552"/>
      <c r="W2" s="552"/>
      <c r="X2" s="552"/>
      <c r="Y2" s="78" t="s">
        <v>1</v>
      </c>
    </row>
    <row r="3" spans="1:25">
      <c r="A3" s="553"/>
      <c r="B3" s="553"/>
      <c r="C3" s="553"/>
      <c r="D3" s="553"/>
      <c r="E3" s="553"/>
      <c r="F3" s="553"/>
      <c r="G3" s="553"/>
      <c r="H3" s="553"/>
      <c r="I3" s="553"/>
      <c r="J3" s="553"/>
      <c r="K3" s="553"/>
      <c r="L3" s="553"/>
      <c r="M3" s="553"/>
      <c r="N3" s="553"/>
      <c r="O3" s="553"/>
      <c r="P3" s="553"/>
      <c r="Q3" s="553"/>
      <c r="R3" s="553"/>
      <c r="S3" s="553"/>
      <c r="T3" s="553"/>
      <c r="U3" s="553"/>
      <c r="V3" s="553"/>
      <c r="W3" s="553"/>
      <c r="X3" s="553"/>
      <c r="Y3" s="78" t="s">
        <v>1</v>
      </c>
    </row>
    <row r="4" spans="1:25" ht="22.5">
      <c r="A4" s="558" t="s">
        <v>253</v>
      </c>
      <c r="B4" s="559"/>
      <c r="C4" s="559"/>
      <c r="D4" s="559"/>
      <c r="E4" s="559"/>
      <c r="F4" s="559"/>
      <c r="G4" s="559"/>
      <c r="H4" s="559"/>
      <c r="I4" s="559"/>
      <c r="J4" s="559"/>
      <c r="K4" s="559"/>
      <c r="L4" s="559"/>
      <c r="M4" s="559"/>
      <c r="N4" s="559"/>
      <c r="O4" s="559"/>
      <c r="P4" s="559"/>
      <c r="Q4" s="559"/>
      <c r="R4" s="559"/>
      <c r="S4" s="559"/>
      <c r="T4" s="559"/>
      <c r="U4" s="559"/>
      <c r="V4" s="559"/>
      <c r="W4" s="559"/>
      <c r="X4" s="559"/>
      <c r="Y4" s="78" t="s">
        <v>1</v>
      </c>
    </row>
    <row r="5" spans="1:25" ht="23.25">
      <c r="A5" s="560" t="s">
        <v>332</v>
      </c>
      <c r="B5" s="561"/>
      <c r="C5" s="561"/>
      <c r="D5" s="561"/>
      <c r="E5" s="561"/>
      <c r="F5" s="561"/>
      <c r="G5" s="561"/>
      <c r="H5" s="561"/>
      <c r="I5" s="561"/>
      <c r="J5" s="561"/>
      <c r="K5" s="561"/>
      <c r="L5" s="561"/>
      <c r="M5" s="561"/>
      <c r="N5" s="561"/>
      <c r="O5" s="561"/>
      <c r="P5" s="561"/>
      <c r="Q5" s="561"/>
      <c r="R5" s="561"/>
      <c r="S5" s="561"/>
      <c r="T5" s="561"/>
      <c r="U5" s="561"/>
      <c r="V5" s="561"/>
      <c r="W5" s="561"/>
      <c r="X5" s="561"/>
      <c r="Y5" s="78" t="s">
        <v>1</v>
      </c>
    </row>
    <row r="6" spans="1:25" ht="23.25">
      <c r="A6" s="560" t="s">
        <v>244</v>
      </c>
      <c r="B6" s="559"/>
      <c r="C6" s="559"/>
      <c r="D6" s="559"/>
      <c r="E6" s="559"/>
      <c r="F6" s="559"/>
      <c r="G6" s="559"/>
      <c r="H6" s="559"/>
      <c r="I6" s="559"/>
      <c r="J6" s="559"/>
      <c r="K6" s="559"/>
      <c r="L6" s="559"/>
      <c r="M6" s="559"/>
      <c r="N6" s="559"/>
      <c r="O6" s="559"/>
      <c r="P6" s="559"/>
      <c r="Q6" s="559"/>
      <c r="R6" s="559"/>
      <c r="S6" s="559"/>
      <c r="T6" s="559"/>
      <c r="U6" s="559"/>
      <c r="V6" s="559"/>
      <c r="W6" s="559"/>
      <c r="X6" s="559"/>
      <c r="Y6" s="78" t="s">
        <v>1</v>
      </c>
    </row>
    <row r="7" spans="1:25" ht="23.25">
      <c r="A7" s="560" t="s">
        <v>243</v>
      </c>
      <c r="B7" s="561"/>
      <c r="C7" s="561"/>
      <c r="D7" s="561"/>
      <c r="E7" s="561"/>
      <c r="F7" s="561"/>
      <c r="G7" s="561"/>
      <c r="H7" s="561"/>
      <c r="I7" s="561"/>
      <c r="J7" s="561"/>
      <c r="K7" s="561"/>
      <c r="L7" s="561"/>
      <c r="M7" s="561"/>
      <c r="N7" s="561"/>
      <c r="O7" s="561"/>
      <c r="P7" s="561"/>
      <c r="Q7" s="561"/>
      <c r="R7" s="561"/>
      <c r="S7" s="561"/>
      <c r="T7" s="561"/>
      <c r="U7" s="561"/>
      <c r="V7" s="561"/>
      <c r="W7" s="561"/>
      <c r="X7" s="561"/>
      <c r="Y7" s="78" t="s">
        <v>1</v>
      </c>
    </row>
    <row r="8" spans="1:25" ht="23.25">
      <c r="A8" s="554"/>
      <c r="B8" s="554"/>
      <c r="C8" s="554"/>
      <c r="D8" s="554"/>
      <c r="E8" s="554"/>
      <c r="F8" s="554"/>
      <c r="G8" s="554"/>
      <c r="H8" s="554"/>
      <c r="I8" s="554"/>
      <c r="J8" s="554"/>
      <c r="K8" s="554"/>
      <c r="L8" s="554"/>
      <c r="M8" s="554"/>
      <c r="N8" s="554"/>
      <c r="O8" s="554"/>
      <c r="P8" s="554"/>
      <c r="Q8" s="554"/>
      <c r="R8" s="554"/>
      <c r="S8" s="554"/>
      <c r="T8" s="554"/>
      <c r="U8" s="554"/>
      <c r="V8" s="554"/>
      <c r="W8" s="554"/>
      <c r="X8" s="554"/>
      <c r="Y8" s="78" t="s">
        <v>1</v>
      </c>
    </row>
    <row r="9" spans="1:25" ht="23.25">
      <c r="A9" s="554"/>
      <c r="B9" s="554"/>
      <c r="C9" s="554"/>
      <c r="D9" s="554"/>
      <c r="E9" s="554"/>
      <c r="F9" s="554"/>
      <c r="G9" s="554"/>
      <c r="H9" s="554"/>
      <c r="I9" s="554"/>
      <c r="J9" s="554"/>
      <c r="K9" s="554"/>
      <c r="L9" s="554"/>
      <c r="M9" s="554"/>
      <c r="N9" s="554"/>
      <c r="O9" s="554"/>
      <c r="P9" s="554"/>
      <c r="Q9" s="554"/>
      <c r="R9" s="554"/>
      <c r="S9" s="554"/>
      <c r="T9" s="554"/>
      <c r="U9" s="554"/>
      <c r="V9" s="554"/>
      <c r="W9" s="554"/>
      <c r="X9" s="554"/>
      <c r="Y9" s="78" t="s">
        <v>1</v>
      </c>
    </row>
    <row r="10" spans="1:25" ht="23.25">
      <c r="A10" s="554"/>
      <c r="B10" s="554"/>
      <c r="C10" s="554"/>
      <c r="D10" s="554"/>
      <c r="E10" s="554"/>
      <c r="F10" s="554"/>
      <c r="G10" s="554"/>
      <c r="H10" s="554"/>
      <c r="I10" s="554"/>
      <c r="J10" s="554"/>
      <c r="K10" s="554"/>
      <c r="L10" s="554"/>
      <c r="M10" s="554"/>
      <c r="N10" s="554"/>
      <c r="O10" s="554"/>
      <c r="P10" s="554"/>
      <c r="Q10" s="554"/>
      <c r="R10" s="554"/>
      <c r="S10" s="554"/>
      <c r="T10" s="554"/>
      <c r="U10" s="554"/>
      <c r="V10" s="554"/>
      <c r="W10" s="554"/>
      <c r="X10" s="554"/>
      <c r="Y10" s="78" t="s">
        <v>1</v>
      </c>
    </row>
    <row r="11" spans="1:25">
      <c r="A11" s="553"/>
      <c r="B11" s="553"/>
      <c r="C11" s="553"/>
      <c r="D11" s="553"/>
      <c r="E11" s="553"/>
      <c r="F11" s="553"/>
      <c r="G11" s="553"/>
      <c r="H11" s="553"/>
      <c r="I11" s="553"/>
      <c r="J11" s="553"/>
      <c r="K11" s="553"/>
      <c r="L11" s="553"/>
      <c r="M11" s="553"/>
      <c r="N11" s="553"/>
      <c r="O11" s="553"/>
      <c r="P11" s="553"/>
      <c r="Q11" s="553"/>
      <c r="R11" s="553"/>
      <c r="S11" s="553"/>
      <c r="T11" s="553"/>
      <c r="U11" s="567"/>
      <c r="V11" s="562" t="s">
        <v>35</v>
      </c>
      <c r="W11" s="563"/>
      <c r="X11" s="564"/>
      <c r="Y11" s="78" t="s">
        <v>1</v>
      </c>
    </row>
    <row r="12" spans="1:25">
      <c r="A12" s="553"/>
      <c r="B12" s="553"/>
      <c r="C12" s="553"/>
      <c r="D12" s="553"/>
      <c r="E12" s="553"/>
      <c r="F12" s="553"/>
      <c r="G12" s="553"/>
      <c r="H12" s="553"/>
      <c r="I12" s="553"/>
      <c r="J12" s="553"/>
      <c r="K12" s="553"/>
      <c r="L12" s="553"/>
      <c r="M12" s="553"/>
      <c r="N12" s="553"/>
      <c r="O12" s="553"/>
      <c r="P12" s="553"/>
      <c r="Q12" s="553"/>
      <c r="R12" s="553"/>
      <c r="S12" s="553"/>
      <c r="T12" s="553"/>
      <c r="U12" s="567"/>
      <c r="V12" s="572" t="s">
        <v>21</v>
      </c>
      <c r="W12" s="557" t="s">
        <v>44</v>
      </c>
      <c r="X12" s="555" t="s">
        <v>262</v>
      </c>
      <c r="Y12" s="78" t="s">
        <v>1</v>
      </c>
    </row>
    <row r="13" spans="1:25" ht="16.5" thickBot="1">
      <c r="A13" s="568"/>
      <c r="B13" s="568"/>
      <c r="C13" s="568"/>
      <c r="D13" s="568"/>
      <c r="E13" s="568"/>
      <c r="F13" s="568"/>
      <c r="G13" s="568"/>
      <c r="H13" s="568"/>
      <c r="I13" s="568"/>
      <c r="J13" s="568"/>
      <c r="K13" s="568"/>
      <c r="L13" s="568"/>
      <c r="M13" s="568"/>
      <c r="N13" s="568"/>
      <c r="O13" s="568"/>
      <c r="P13" s="568"/>
      <c r="Q13" s="568"/>
      <c r="R13" s="568"/>
      <c r="S13" s="568"/>
      <c r="T13" s="568"/>
      <c r="U13" s="569"/>
      <c r="V13" s="573"/>
      <c r="W13" s="556"/>
      <c r="X13" s="556"/>
      <c r="Y13" s="78" t="s">
        <v>1</v>
      </c>
    </row>
    <row r="14" spans="1:25">
      <c r="A14" s="550" t="s">
        <v>109</v>
      </c>
      <c r="B14" s="551"/>
      <c r="C14" s="551"/>
      <c r="D14" s="551"/>
      <c r="E14" s="551"/>
      <c r="F14" s="551"/>
      <c r="G14" s="551"/>
      <c r="H14" s="551"/>
      <c r="I14" s="551"/>
      <c r="J14" s="551"/>
      <c r="K14" s="551"/>
      <c r="L14" s="551"/>
      <c r="M14" s="551"/>
      <c r="N14" s="551"/>
      <c r="O14" s="551"/>
      <c r="P14" s="551"/>
      <c r="Q14" s="551"/>
      <c r="R14" s="551"/>
      <c r="S14" s="551"/>
      <c r="T14" s="551"/>
      <c r="U14" s="551"/>
      <c r="V14" s="128">
        <v>188</v>
      </c>
      <c r="W14" s="128">
        <v>164</v>
      </c>
      <c r="X14" s="125">
        <v>37462</v>
      </c>
      <c r="Y14" s="78" t="s">
        <v>1</v>
      </c>
    </row>
    <row r="15" spans="1:25" ht="20.25" customHeight="1">
      <c r="A15" s="565" t="s">
        <v>230</v>
      </c>
      <c r="B15" s="566"/>
      <c r="C15" s="566"/>
      <c r="D15" s="566"/>
      <c r="E15" s="566"/>
      <c r="F15" s="566"/>
      <c r="G15" s="566"/>
      <c r="H15" s="566"/>
      <c r="I15" s="566"/>
      <c r="J15" s="566"/>
      <c r="K15" s="566"/>
      <c r="L15" s="566"/>
      <c r="M15" s="566"/>
      <c r="N15" s="566"/>
      <c r="O15" s="566"/>
      <c r="P15" s="566"/>
      <c r="Q15" s="566"/>
      <c r="R15" s="566"/>
      <c r="S15" s="566"/>
      <c r="T15" s="566"/>
      <c r="U15" s="566"/>
      <c r="V15" s="129">
        <v>0</v>
      </c>
      <c r="W15" s="129">
        <v>0</v>
      </c>
      <c r="X15" s="83">
        <v>0</v>
      </c>
      <c r="Y15" s="78" t="s">
        <v>1</v>
      </c>
    </row>
    <row r="16" spans="1:25">
      <c r="A16" s="574" t="s">
        <v>110</v>
      </c>
      <c r="B16" s="575"/>
      <c r="C16" s="575"/>
      <c r="D16" s="575"/>
      <c r="E16" s="575"/>
      <c r="F16" s="575"/>
      <c r="G16" s="575"/>
      <c r="H16" s="575"/>
      <c r="I16" s="575"/>
      <c r="J16" s="575"/>
      <c r="K16" s="575"/>
      <c r="L16" s="575"/>
      <c r="M16" s="575"/>
      <c r="N16" s="575"/>
      <c r="O16" s="575"/>
      <c r="P16" s="575"/>
      <c r="Q16" s="575"/>
      <c r="R16" s="575"/>
      <c r="S16" s="575"/>
      <c r="T16" s="575"/>
      <c r="U16" s="575"/>
      <c r="V16" s="130">
        <f>+V15+V14</f>
        <v>188</v>
      </c>
      <c r="W16" s="130">
        <f>+W15+W14</f>
        <v>164</v>
      </c>
      <c r="X16" s="84">
        <f>+X15+X14</f>
        <v>37462</v>
      </c>
      <c r="Y16" s="78" t="s">
        <v>1</v>
      </c>
    </row>
    <row r="17" spans="1:25">
      <c r="A17" s="550" t="s">
        <v>315</v>
      </c>
      <c r="B17" s="551"/>
      <c r="C17" s="551"/>
      <c r="D17" s="551"/>
      <c r="E17" s="551"/>
      <c r="F17" s="551"/>
      <c r="G17" s="551"/>
      <c r="H17" s="551"/>
      <c r="I17" s="551"/>
      <c r="J17" s="551"/>
      <c r="K17" s="551"/>
      <c r="L17" s="551"/>
      <c r="M17" s="551"/>
      <c r="N17" s="551"/>
      <c r="O17" s="551"/>
      <c r="P17" s="551"/>
      <c r="Q17" s="551"/>
      <c r="R17" s="551"/>
      <c r="S17" s="551"/>
      <c r="T17" s="551"/>
      <c r="U17" s="551"/>
      <c r="V17" s="131">
        <v>188</v>
      </c>
      <c r="W17" s="131">
        <v>164</v>
      </c>
      <c r="X17" s="85">
        <v>37462</v>
      </c>
      <c r="Y17" s="78" t="s">
        <v>1</v>
      </c>
    </row>
    <row r="18" spans="1:25" ht="18.75" customHeight="1">
      <c r="A18" s="570" t="s">
        <v>36</v>
      </c>
      <c r="B18" s="571"/>
      <c r="C18" s="571"/>
      <c r="D18" s="571"/>
      <c r="E18" s="571"/>
      <c r="F18" s="571"/>
      <c r="G18" s="571"/>
      <c r="H18" s="571"/>
      <c r="I18" s="571"/>
      <c r="J18" s="571"/>
      <c r="K18" s="571"/>
      <c r="L18" s="571"/>
      <c r="M18" s="571"/>
      <c r="N18" s="571"/>
      <c r="O18" s="571"/>
      <c r="P18" s="571"/>
      <c r="Q18" s="571"/>
      <c r="R18" s="571"/>
      <c r="S18" s="571"/>
      <c r="T18" s="571"/>
      <c r="U18" s="571"/>
      <c r="V18" s="419">
        <v>0</v>
      </c>
      <c r="W18" s="419">
        <v>0</v>
      </c>
      <c r="X18" s="420">
        <v>0</v>
      </c>
      <c r="Y18" s="78" t="s">
        <v>1</v>
      </c>
    </row>
    <row r="19" spans="1:25">
      <c r="A19" s="576" t="s">
        <v>316</v>
      </c>
      <c r="B19" s="577"/>
      <c r="C19" s="577"/>
      <c r="D19" s="577"/>
      <c r="E19" s="577"/>
      <c r="F19" s="577"/>
      <c r="G19" s="577"/>
      <c r="H19" s="577"/>
      <c r="I19" s="577"/>
      <c r="J19" s="577"/>
      <c r="K19" s="577"/>
      <c r="L19" s="577"/>
      <c r="M19" s="577"/>
      <c r="N19" s="577"/>
      <c r="O19" s="577"/>
      <c r="P19" s="577"/>
      <c r="Q19" s="577"/>
      <c r="R19" s="577"/>
      <c r="S19" s="577"/>
      <c r="T19" s="577"/>
      <c r="U19" s="577"/>
      <c r="V19" s="132">
        <f>+V18+V17</f>
        <v>188</v>
      </c>
      <c r="W19" s="132">
        <f>+W18+W17</f>
        <v>164</v>
      </c>
      <c r="X19" s="86">
        <f>+X18+X17</f>
        <v>37462</v>
      </c>
      <c r="Y19" s="78" t="s">
        <v>1</v>
      </c>
    </row>
    <row r="20" spans="1:25">
      <c r="A20" s="601" t="s">
        <v>13</v>
      </c>
      <c r="B20" s="602"/>
      <c r="C20" s="602"/>
      <c r="D20" s="602"/>
      <c r="E20" s="602"/>
      <c r="F20" s="602"/>
      <c r="G20" s="602"/>
      <c r="H20" s="602"/>
      <c r="I20" s="602"/>
      <c r="J20" s="602"/>
      <c r="K20" s="602"/>
      <c r="L20" s="602"/>
      <c r="M20" s="602"/>
      <c r="N20" s="602"/>
      <c r="O20" s="602"/>
      <c r="P20" s="602"/>
      <c r="Q20" s="602"/>
      <c r="R20" s="602"/>
      <c r="S20" s="602"/>
      <c r="T20" s="602"/>
      <c r="U20" s="602"/>
      <c r="V20" s="82"/>
      <c r="W20" s="82"/>
      <c r="X20" s="83"/>
      <c r="Y20" s="78" t="s">
        <v>1</v>
      </c>
    </row>
    <row r="21" spans="1:25">
      <c r="A21" s="606" t="s">
        <v>34</v>
      </c>
      <c r="B21" s="607"/>
      <c r="C21" s="607"/>
      <c r="D21" s="607"/>
      <c r="E21" s="607"/>
      <c r="F21" s="607"/>
      <c r="G21" s="607"/>
      <c r="H21" s="607"/>
      <c r="I21" s="607"/>
      <c r="J21" s="607"/>
      <c r="K21" s="607"/>
      <c r="L21" s="607"/>
      <c r="M21" s="607"/>
      <c r="N21" s="607"/>
      <c r="O21" s="607"/>
      <c r="P21" s="607"/>
      <c r="Q21" s="607"/>
      <c r="R21" s="607"/>
      <c r="S21" s="607"/>
      <c r="T21" s="607"/>
      <c r="U21" s="607"/>
      <c r="V21" s="82">
        <v>0</v>
      </c>
      <c r="W21" s="82">
        <v>0</v>
      </c>
      <c r="X21" s="82">
        <v>56</v>
      </c>
      <c r="Y21" s="78" t="s">
        <v>1</v>
      </c>
    </row>
    <row r="22" spans="1:25">
      <c r="A22" s="619" t="s">
        <v>232</v>
      </c>
      <c r="B22" s="620"/>
      <c r="C22" s="620"/>
      <c r="D22" s="620"/>
      <c r="E22" s="620"/>
      <c r="F22" s="620"/>
      <c r="G22" s="620"/>
      <c r="H22" s="620"/>
      <c r="I22" s="620"/>
      <c r="J22" s="620"/>
      <c r="K22" s="620"/>
      <c r="L22" s="620"/>
      <c r="M22" s="620"/>
      <c r="N22" s="620"/>
      <c r="O22" s="620"/>
      <c r="P22" s="620"/>
      <c r="Q22" s="620"/>
      <c r="R22" s="620"/>
      <c r="S22" s="620"/>
      <c r="T22" s="620"/>
      <c r="U22" s="621"/>
      <c r="V22" s="122">
        <f>+V19</f>
        <v>188</v>
      </c>
      <c r="W22" s="122">
        <f>+W19</f>
        <v>164</v>
      </c>
      <c r="X22" s="122">
        <f>+X21+X19</f>
        <v>37518</v>
      </c>
      <c r="Y22" s="78" t="s">
        <v>1</v>
      </c>
    </row>
    <row r="23" spans="1:25">
      <c r="A23" s="601" t="s">
        <v>104</v>
      </c>
      <c r="B23" s="602"/>
      <c r="C23" s="602"/>
      <c r="D23" s="602"/>
      <c r="E23" s="602"/>
      <c r="F23" s="602"/>
      <c r="G23" s="602"/>
      <c r="H23" s="602"/>
      <c r="I23" s="602"/>
      <c r="J23" s="602"/>
      <c r="K23" s="602"/>
      <c r="L23" s="602"/>
      <c r="M23" s="602"/>
      <c r="N23" s="602"/>
      <c r="O23" s="602"/>
      <c r="P23" s="602"/>
      <c r="Q23" s="602"/>
      <c r="R23" s="602"/>
      <c r="S23" s="602"/>
      <c r="T23" s="602"/>
      <c r="U23" s="602"/>
      <c r="V23" s="82"/>
      <c r="W23" s="82"/>
      <c r="X23" s="83"/>
      <c r="Y23" s="78" t="s">
        <v>1</v>
      </c>
    </row>
    <row r="24" spans="1:25">
      <c r="A24" s="603" t="s">
        <v>327</v>
      </c>
      <c r="B24" s="604"/>
      <c r="C24" s="604"/>
      <c r="D24" s="604"/>
      <c r="E24" s="604"/>
      <c r="F24" s="604"/>
      <c r="G24" s="604"/>
      <c r="H24" s="604"/>
      <c r="I24" s="604"/>
      <c r="J24" s="604"/>
      <c r="K24" s="604"/>
      <c r="L24" s="604"/>
      <c r="M24" s="604"/>
      <c r="N24" s="604"/>
      <c r="O24" s="604"/>
      <c r="P24" s="604"/>
      <c r="Q24" s="604"/>
      <c r="R24" s="604"/>
      <c r="S24" s="604"/>
      <c r="T24" s="604"/>
      <c r="U24" s="605"/>
      <c r="V24" s="82" t="s">
        <v>261</v>
      </c>
      <c r="W24" s="82"/>
      <c r="X24" s="83"/>
      <c r="Y24" s="78" t="s">
        <v>1</v>
      </c>
    </row>
    <row r="25" spans="1:25">
      <c r="A25" s="616" t="s">
        <v>106</v>
      </c>
      <c r="B25" s="617"/>
      <c r="C25" s="617"/>
      <c r="D25" s="617"/>
      <c r="E25" s="617"/>
      <c r="F25" s="617"/>
      <c r="G25" s="617"/>
      <c r="H25" s="617"/>
      <c r="I25" s="617"/>
      <c r="J25" s="617"/>
      <c r="K25" s="617"/>
      <c r="L25" s="617"/>
      <c r="M25" s="617"/>
      <c r="N25" s="617"/>
      <c r="O25" s="617"/>
      <c r="P25" s="617"/>
      <c r="Q25" s="617"/>
      <c r="R25" s="617"/>
      <c r="S25" s="617"/>
      <c r="T25" s="617"/>
      <c r="U25" s="618"/>
      <c r="V25" s="418">
        <v>22</v>
      </c>
      <c r="W25" s="418">
        <v>11</v>
      </c>
      <c r="X25" s="418">
        <v>2850</v>
      </c>
      <c r="Y25" s="78" t="s">
        <v>1</v>
      </c>
    </row>
    <row r="26" spans="1:25">
      <c r="A26" s="603" t="s">
        <v>323</v>
      </c>
      <c r="B26" s="607"/>
      <c r="C26" s="607"/>
      <c r="D26" s="607"/>
      <c r="E26" s="607"/>
      <c r="F26" s="607"/>
      <c r="G26" s="607"/>
      <c r="H26" s="607"/>
      <c r="I26" s="607"/>
      <c r="J26" s="607"/>
      <c r="K26" s="607"/>
      <c r="L26" s="607"/>
      <c r="M26" s="607"/>
      <c r="N26" s="607"/>
      <c r="O26" s="607"/>
      <c r="P26" s="607"/>
      <c r="Q26" s="607"/>
      <c r="R26" s="607"/>
      <c r="S26" s="607"/>
      <c r="T26" s="607"/>
      <c r="U26" s="607"/>
      <c r="V26" s="82">
        <v>0</v>
      </c>
      <c r="W26" s="82">
        <v>0</v>
      </c>
      <c r="X26" s="83">
        <v>0</v>
      </c>
      <c r="Y26" s="78" t="s">
        <v>1</v>
      </c>
    </row>
    <row r="27" spans="1:25">
      <c r="A27" s="598" t="s">
        <v>324</v>
      </c>
      <c r="B27" s="599"/>
      <c r="C27" s="599"/>
      <c r="D27" s="599"/>
      <c r="E27" s="599"/>
      <c r="F27" s="599"/>
      <c r="G27" s="599"/>
      <c r="H27" s="599"/>
      <c r="I27" s="599"/>
      <c r="J27" s="599"/>
      <c r="K27" s="599"/>
      <c r="L27" s="599"/>
      <c r="M27" s="599"/>
      <c r="N27" s="599"/>
      <c r="O27" s="599"/>
      <c r="P27" s="599"/>
      <c r="Q27" s="599"/>
      <c r="R27" s="599"/>
      <c r="S27" s="599"/>
      <c r="T27" s="599"/>
      <c r="U27" s="599"/>
      <c r="V27" s="82">
        <v>0</v>
      </c>
      <c r="W27" s="82">
        <v>0</v>
      </c>
      <c r="X27" s="83">
        <v>-30</v>
      </c>
      <c r="Y27" s="78" t="s">
        <v>1</v>
      </c>
    </row>
    <row r="28" spans="1:25">
      <c r="A28" s="598" t="s">
        <v>325</v>
      </c>
      <c r="B28" s="599"/>
      <c r="C28" s="599"/>
      <c r="D28" s="599"/>
      <c r="E28" s="599"/>
      <c r="F28" s="599"/>
      <c r="G28" s="599"/>
      <c r="H28" s="599"/>
      <c r="I28" s="599"/>
      <c r="J28" s="599"/>
      <c r="K28" s="599"/>
      <c r="L28" s="599"/>
      <c r="M28" s="599"/>
      <c r="N28" s="599"/>
      <c r="O28" s="599"/>
      <c r="P28" s="599"/>
      <c r="Q28" s="599"/>
      <c r="R28" s="599"/>
      <c r="S28" s="599"/>
      <c r="T28" s="599"/>
      <c r="U28" s="599"/>
      <c r="V28" s="82">
        <v>0</v>
      </c>
      <c r="W28" s="82">
        <v>0</v>
      </c>
      <c r="X28" s="82">
        <v>-8</v>
      </c>
      <c r="Y28" s="78" t="s">
        <v>1</v>
      </c>
    </row>
    <row r="29" spans="1:25">
      <c r="A29" s="598" t="s">
        <v>326</v>
      </c>
      <c r="B29" s="629"/>
      <c r="C29" s="629"/>
      <c r="D29" s="629"/>
      <c r="E29" s="629"/>
      <c r="F29" s="629"/>
      <c r="G29" s="629"/>
      <c r="H29" s="629"/>
      <c r="I29" s="629"/>
      <c r="J29" s="629"/>
      <c r="K29" s="629"/>
      <c r="L29" s="629"/>
      <c r="M29" s="629"/>
      <c r="N29" s="629"/>
      <c r="O29" s="629"/>
      <c r="P29" s="629"/>
      <c r="Q29" s="629"/>
      <c r="R29" s="629"/>
      <c r="S29" s="629"/>
      <c r="T29" s="629"/>
      <c r="U29" s="630"/>
      <c r="V29" s="418">
        <f>SUM(V27:V28)</f>
        <v>0</v>
      </c>
      <c r="W29" s="83">
        <f>SUM(W27:W28)</f>
        <v>0</v>
      </c>
      <c r="X29" s="83">
        <f>SUM(X27:X28)</f>
        <v>-38</v>
      </c>
      <c r="Y29" s="78" t="s">
        <v>1</v>
      </c>
    </row>
    <row r="30" spans="1:25" ht="18" customHeight="1">
      <c r="A30" s="606" t="s">
        <v>105</v>
      </c>
      <c r="B30" s="607"/>
      <c r="C30" s="607"/>
      <c r="D30" s="607"/>
      <c r="E30" s="607"/>
      <c r="F30" s="607"/>
      <c r="G30" s="607"/>
      <c r="H30" s="607"/>
      <c r="I30" s="607"/>
      <c r="J30" s="607"/>
      <c r="K30" s="607"/>
      <c r="L30" s="607"/>
      <c r="M30" s="607"/>
      <c r="N30" s="607"/>
      <c r="O30" s="607"/>
      <c r="P30" s="607"/>
      <c r="Q30" s="607"/>
      <c r="R30" s="607"/>
      <c r="S30" s="607"/>
      <c r="T30" s="607"/>
      <c r="U30" s="607"/>
      <c r="V30" s="88">
        <f>SUM(V25+V29)</f>
        <v>22</v>
      </c>
      <c r="W30" s="88">
        <f>SUM(W25+W29)</f>
        <v>11</v>
      </c>
      <c r="X30" s="88">
        <f>SUM(X25+X29)</f>
        <v>2812</v>
      </c>
      <c r="Y30" s="78" t="s">
        <v>1</v>
      </c>
    </row>
    <row r="31" spans="1:25" ht="18" customHeight="1">
      <c r="A31" s="628" t="s">
        <v>233</v>
      </c>
      <c r="B31" s="597"/>
      <c r="C31" s="597"/>
      <c r="D31" s="597"/>
      <c r="E31" s="597"/>
      <c r="F31" s="597"/>
      <c r="G31" s="597"/>
      <c r="H31" s="597"/>
      <c r="I31" s="597"/>
      <c r="J31" s="597"/>
      <c r="K31" s="597"/>
      <c r="L31" s="597"/>
      <c r="M31" s="597"/>
      <c r="N31" s="597"/>
      <c r="O31" s="597"/>
      <c r="P31" s="597"/>
      <c r="Q31" s="597"/>
      <c r="R31" s="597"/>
      <c r="S31" s="597"/>
      <c r="T31" s="597"/>
      <c r="U31" s="597"/>
      <c r="V31" s="89">
        <f>V22+V30</f>
        <v>210</v>
      </c>
      <c r="W31" s="89">
        <f>W22+W30</f>
        <v>175</v>
      </c>
      <c r="X31" s="89">
        <f>X22+X30</f>
        <v>40330</v>
      </c>
      <c r="Y31" s="78" t="s">
        <v>1</v>
      </c>
    </row>
    <row r="32" spans="1:25" ht="18" customHeight="1">
      <c r="A32" s="596" t="s">
        <v>322</v>
      </c>
      <c r="B32" s="597"/>
      <c r="C32" s="597"/>
      <c r="D32" s="597"/>
      <c r="E32" s="597"/>
      <c r="F32" s="597"/>
      <c r="G32" s="597"/>
      <c r="H32" s="597"/>
      <c r="I32" s="597"/>
      <c r="J32" s="597"/>
      <c r="K32" s="597"/>
      <c r="L32" s="597"/>
      <c r="M32" s="597"/>
      <c r="N32" s="597"/>
      <c r="O32" s="597"/>
      <c r="P32" s="597"/>
      <c r="Q32" s="597"/>
      <c r="R32" s="597"/>
      <c r="S32" s="597"/>
      <c r="T32" s="597"/>
      <c r="U32" s="597"/>
      <c r="V32" s="87">
        <f>+V31-V16</f>
        <v>22</v>
      </c>
      <c r="W32" s="87">
        <f>+W31-W16</f>
        <v>11</v>
      </c>
      <c r="X32" s="87">
        <f>+X31-X16</f>
        <v>2868</v>
      </c>
      <c r="Y32" s="78" t="s">
        <v>1</v>
      </c>
    </row>
    <row r="33" spans="1:25">
      <c r="Y33" s="78" t="s">
        <v>1</v>
      </c>
    </row>
    <row r="34" spans="1:25" ht="18" customHeight="1">
      <c r="Y34" s="78" t="s">
        <v>1</v>
      </c>
    </row>
    <row r="35" spans="1:25" ht="18" customHeight="1">
      <c r="Y35" s="78" t="s">
        <v>1</v>
      </c>
    </row>
    <row r="36" spans="1:25" ht="18" customHeight="1">
      <c r="Y36" s="78" t="s">
        <v>1</v>
      </c>
    </row>
    <row r="37" spans="1:25" ht="18" customHeight="1">
      <c r="Y37" s="78" t="s">
        <v>1</v>
      </c>
    </row>
    <row r="38" spans="1:25" ht="18" customHeight="1">
      <c r="Y38" s="78" t="s">
        <v>1</v>
      </c>
    </row>
    <row r="39" spans="1:25" ht="18" customHeight="1">
      <c r="Y39" s="78" t="s">
        <v>1</v>
      </c>
    </row>
    <row r="40" spans="1:25" ht="18" customHeight="1">
      <c r="Y40" s="78" t="s">
        <v>1</v>
      </c>
    </row>
    <row r="41" spans="1:25" ht="18" customHeight="1">
      <c r="Y41" s="78" t="s">
        <v>1</v>
      </c>
    </row>
    <row r="42" spans="1:25" ht="22.5">
      <c r="A42" s="558" t="s">
        <v>253</v>
      </c>
      <c r="B42" s="559"/>
      <c r="C42" s="559"/>
      <c r="D42" s="559"/>
      <c r="E42" s="559"/>
      <c r="F42" s="559"/>
      <c r="G42" s="559"/>
      <c r="H42" s="559"/>
      <c r="I42" s="559"/>
      <c r="J42" s="559"/>
      <c r="K42" s="559"/>
      <c r="L42" s="559"/>
      <c r="M42" s="559"/>
      <c r="N42" s="559"/>
      <c r="O42" s="559"/>
      <c r="P42" s="559"/>
      <c r="Q42" s="559"/>
      <c r="R42" s="559"/>
      <c r="S42" s="559"/>
      <c r="T42" s="559"/>
      <c r="U42" s="559"/>
      <c r="V42" s="559"/>
      <c r="W42" s="559"/>
      <c r="X42" s="559"/>
      <c r="Y42" s="78" t="s">
        <v>1</v>
      </c>
    </row>
    <row r="43" spans="1:25" ht="23.25">
      <c r="A43" s="560" t="str">
        <f>A5</f>
        <v>Office of Community Oriented Policing Services</v>
      </c>
      <c r="B43" s="600"/>
      <c r="C43" s="600"/>
      <c r="D43" s="600"/>
      <c r="E43" s="600"/>
      <c r="F43" s="600"/>
      <c r="G43" s="600"/>
      <c r="H43" s="600"/>
      <c r="I43" s="600"/>
      <c r="J43" s="600"/>
      <c r="K43" s="600"/>
      <c r="L43" s="600"/>
      <c r="M43" s="600"/>
      <c r="N43" s="600"/>
      <c r="O43" s="600"/>
      <c r="P43" s="600"/>
      <c r="Q43" s="600"/>
      <c r="R43" s="600"/>
      <c r="S43" s="600"/>
      <c r="T43" s="600"/>
      <c r="U43" s="600"/>
      <c r="V43" s="600"/>
      <c r="W43" s="600"/>
      <c r="X43" s="600"/>
      <c r="Y43" s="78" t="s">
        <v>1</v>
      </c>
    </row>
    <row r="44" spans="1:25" ht="23.25">
      <c r="A44" s="560" t="s">
        <v>244</v>
      </c>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78" t="s">
        <v>1</v>
      </c>
    </row>
    <row r="45" spans="1:25" ht="23.25">
      <c r="A45" s="560" t="s">
        <v>243</v>
      </c>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78" t="s">
        <v>1</v>
      </c>
    </row>
    <row r="46" spans="1:25" ht="18" customHeight="1">
      <c r="Y46" s="78" t="s">
        <v>1</v>
      </c>
    </row>
    <row r="47" spans="1:25" ht="18" customHeight="1">
      <c r="Y47" s="78" t="s">
        <v>1</v>
      </c>
    </row>
    <row r="48" spans="1:25" ht="18" customHeight="1">
      <c r="Y48" s="78" t="s">
        <v>1</v>
      </c>
    </row>
    <row r="49" spans="1:25" ht="18" customHeight="1">
      <c r="Y49" s="78" t="s">
        <v>1</v>
      </c>
    </row>
    <row r="50" spans="1:25" ht="18" customHeight="1">
      <c r="A50" s="40"/>
      <c r="B50" s="40"/>
      <c r="C50" s="40"/>
      <c r="D50" s="41"/>
      <c r="E50" s="41"/>
      <c r="F50" s="41"/>
      <c r="G50" s="41"/>
      <c r="H50" s="41"/>
      <c r="I50" s="41"/>
      <c r="J50" s="41"/>
      <c r="K50" s="41"/>
      <c r="L50" s="41"/>
      <c r="M50" s="41"/>
      <c r="N50" s="41"/>
      <c r="O50" s="41"/>
      <c r="P50" s="41"/>
      <c r="Q50" s="41"/>
      <c r="R50" s="41"/>
      <c r="S50" s="41"/>
      <c r="T50" s="41"/>
      <c r="U50" s="41"/>
      <c r="V50" s="41"/>
      <c r="W50" s="41"/>
      <c r="X50" s="41"/>
      <c r="Y50" s="78" t="s">
        <v>1</v>
      </c>
    </row>
    <row r="51" spans="1:25" ht="22.5" customHeight="1">
      <c r="A51" s="590" t="s">
        <v>259</v>
      </c>
      <c r="B51" s="591"/>
      <c r="C51" s="591"/>
      <c r="D51" s="622" t="s">
        <v>18</v>
      </c>
      <c r="E51" s="623"/>
      <c r="F51" s="624"/>
      <c r="G51" s="631" t="s">
        <v>317</v>
      </c>
      <c r="H51" s="632"/>
      <c r="I51" s="633"/>
      <c r="J51" s="622" t="s">
        <v>234</v>
      </c>
      <c r="K51" s="623"/>
      <c r="L51" s="624"/>
      <c r="M51" s="622" t="s">
        <v>232</v>
      </c>
      <c r="N51" s="623"/>
      <c r="O51" s="624"/>
      <c r="P51" s="622" t="s">
        <v>235</v>
      </c>
      <c r="Q51" s="637"/>
      <c r="R51" s="637"/>
      <c r="S51" s="622" t="s">
        <v>236</v>
      </c>
      <c r="T51" s="623"/>
      <c r="U51" s="623"/>
      <c r="V51" s="622" t="s">
        <v>37</v>
      </c>
      <c r="W51" s="623"/>
      <c r="X51" s="624"/>
      <c r="Y51" s="78" t="s">
        <v>1</v>
      </c>
    </row>
    <row r="52" spans="1:25" ht="27.75" customHeight="1">
      <c r="A52" s="592"/>
      <c r="B52" s="593"/>
      <c r="C52" s="593"/>
      <c r="D52" s="625"/>
      <c r="E52" s="626"/>
      <c r="F52" s="627"/>
      <c r="G52" s="634"/>
      <c r="H52" s="635"/>
      <c r="I52" s="636"/>
      <c r="J52" s="625"/>
      <c r="K52" s="626"/>
      <c r="L52" s="627"/>
      <c r="M52" s="625"/>
      <c r="N52" s="626"/>
      <c r="O52" s="627"/>
      <c r="P52" s="638"/>
      <c r="Q52" s="639"/>
      <c r="R52" s="639"/>
      <c r="S52" s="625"/>
      <c r="T52" s="626"/>
      <c r="U52" s="626"/>
      <c r="V52" s="625"/>
      <c r="W52" s="626"/>
      <c r="X52" s="627"/>
      <c r="Y52" s="78" t="s">
        <v>1</v>
      </c>
    </row>
    <row r="53" spans="1:25" ht="16.5" thickBot="1">
      <c r="A53" s="594"/>
      <c r="B53" s="595"/>
      <c r="C53" s="595"/>
      <c r="D53" s="173" t="s">
        <v>260</v>
      </c>
      <c r="E53" s="174" t="s">
        <v>44</v>
      </c>
      <c r="F53" s="175" t="s">
        <v>262</v>
      </c>
      <c r="G53" s="173" t="s">
        <v>260</v>
      </c>
      <c r="H53" s="174" t="s">
        <v>44</v>
      </c>
      <c r="I53" s="175" t="s">
        <v>262</v>
      </c>
      <c r="J53" s="173" t="s">
        <v>260</v>
      </c>
      <c r="K53" s="174" t="s">
        <v>44</v>
      </c>
      <c r="L53" s="175" t="s">
        <v>262</v>
      </c>
      <c r="M53" s="173" t="s">
        <v>260</v>
      </c>
      <c r="N53" s="174" t="s">
        <v>44</v>
      </c>
      <c r="O53" s="175" t="s">
        <v>262</v>
      </c>
      <c r="P53" s="173" t="s">
        <v>260</v>
      </c>
      <c r="Q53" s="174" t="s">
        <v>44</v>
      </c>
      <c r="R53" s="175" t="s">
        <v>262</v>
      </c>
      <c r="S53" s="173" t="s">
        <v>260</v>
      </c>
      <c r="T53" s="174" t="s">
        <v>44</v>
      </c>
      <c r="U53" s="175" t="s">
        <v>262</v>
      </c>
      <c r="V53" s="176" t="s">
        <v>260</v>
      </c>
      <c r="W53" s="174" t="s">
        <v>44</v>
      </c>
      <c r="X53" s="177" t="s">
        <v>262</v>
      </c>
      <c r="Y53" s="78" t="s">
        <v>1</v>
      </c>
    </row>
    <row r="54" spans="1:25">
      <c r="A54" s="164"/>
      <c r="B54" s="615" t="s">
        <v>328</v>
      </c>
      <c r="C54" s="615"/>
      <c r="D54" s="134">
        <v>188</v>
      </c>
      <c r="E54" s="135">
        <v>164</v>
      </c>
      <c r="F54" s="136">
        <v>37462</v>
      </c>
      <c r="G54" s="134">
        <v>188</v>
      </c>
      <c r="H54" s="135">
        <v>164</v>
      </c>
      <c r="I54" s="136">
        <v>37462</v>
      </c>
      <c r="J54" s="134">
        <v>0</v>
      </c>
      <c r="K54" s="135">
        <v>0</v>
      </c>
      <c r="L54" s="136">
        <v>56</v>
      </c>
      <c r="M54" s="134">
        <v>188</v>
      </c>
      <c r="N54" s="135">
        <v>164</v>
      </c>
      <c r="O54" s="136">
        <v>37518</v>
      </c>
      <c r="P54" s="134">
        <v>22</v>
      </c>
      <c r="Q54" s="135">
        <v>11</v>
      </c>
      <c r="R54" s="136">
        <v>2850</v>
      </c>
      <c r="S54" s="134">
        <v>0</v>
      </c>
      <c r="T54" s="135">
        <v>0</v>
      </c>
      <c r="U54" s="136">
        <v>-38</v>
      </c>
      <c r="V54" s="134">
        <f>P54+M54+S54</f>
        <v>210</v>
      </c>
      <c r="W54" s="135">
        <f>+N54+Q54+T54</f>
        <v>175</v>
      </c>
      <c r="X54" s="137">
        <f>R54+O54+U54</f>
        <v>40330</v>
      </c>
      <c r="Y54" s="78" t="s">
        <v>1</v>
      </c>
    </row>
    <row r="55" spans="1:25">
      <c r="A55" s="164"/>
      <c r="B55" s="579" t="s">
        <v>99</v>
      </c>
      <c r="C55" s="579"/>
      <c r="D55" s="134"/>
      <c r="E55" s="135"/>
      <c r="F55" s="138"/>
      <c r="G55" s="134"/>
      <c r="H55" s="135"/>
      <c r="I55" s="24"/>
      <c r="J55" s="134"/>
      <c r="K55" s="135"/>
      <c r="L55" s="24"/>
      <c r="M55" s="134"/>
      <c r="N55" s="135"/>
      <c r="O55" s="24"/>
      <c r="P55" s="134"/>
      <c r="Q55" s="135"/>
      <c r="R55" s="24"/>
      <c r="S55" s="134"/>
      <c r="T55" s="135"/>
      <c r="U55" s="24"/>
      <c r="V55" s="134">
        <f>P55+M55+S55</f>
        <v>0</v>
      </c>
      <c r="W55" s="135">
        <f>+N55+Q55+T55</f>
        <v>0</v>
      </c>
      <c r="X55" s="137">
        <f>R55+O55+U55</f>
        <v>0</v>
      </c>
      <c r="Y55" s="78" t="s">
        <v>1</v>
      </c>
    </row>
    <row r="56" spans="1:25">
      <c r="A56" s="164"/>
      <c r="B56" s="580" t="s">
        <v>100</v>
      </c>
      <c r="C56" s="580"/>
      <c r="D56" s="134"/>
      <c r="E56" s="135"/>
      <c r="F56" s="24"/>
      <c r="G56" s="134"/>
      <c r="H56" s="135"/>
      <c r="I56" s="24"/>
      <c r="J56" s="134"/>
      <c r="K56" s="135"/>
      <c r="L56" s="24"/>
      <c r="M56" s="134"/>
      <c r="N56" s="135"/>
      <c r="O56" s="24"/>
      <c r="P56" s="134"/>
      <c r="Q56" s="135"/>
      <c r="R56" s="24"/>
      <c r="S56" s="134"/>
      <c r="T56" s="135"/>
      <c r="U56" s="24"/>
      <c r="V56" s="134">
        <f>P56+M56+S56</f>
        <v>0</v>
      </c>
      <c r="W56" s="135">
        <f>+N56+Q56+T56</f>
        <v>0</v>
      </c>
      <c r="X56" s="137">
        <f>R56+O56+U56</f>
        <v>0</v>
      </c>
      <c r="Y56" s="78" t="s">
        <v>1</v>
      </c>
    </row>
    <row r="57" spans="1:25" ht="17.25" customHeight="1">
      <c r="A57" s="164"/>
      <c r="B57" s="580" t="s">
        <v>101</v>
      </c>
      <c r="C57" s="580"/>
      <c r="D57" s="134"/>
      <c r="E57" s="135"/>
      <c r="F57" s="24"/>
      <c r="G57" s="134"/>
      <c r="H57" s="135"/>
      <c r="I57" s="24"/>
      <c r="J57" s="134"/>
      <c r="K57" s="135"/>
      <c r="L57" s="24"/>
      <c r="M57" s="134"/>
      <c r="N57" s="135"/>
      <c r="O57" s="24"/>
      <c r="P57" s="134"/>
      <c r="Q57" s="135"/>
      <c r="R57" s="24"/>
      <c r="S57" s="134"/>
      <c r="T57" s="135"/>
      <c r="U57" s="24"/>
      <c r="V57" s="134">
        <f>P57+M57+S57</f>
        <v>0</v>
      </c>
      <c r="W57" s="135">
        <f>+N57+Q57+T57</f>
        <v>0</v>
      </c>
      <c r="X57" s="137">
        <f>R57+O57+U57</f>
        <v>0</v>
      </c>
      <c r="Y57" s="78" t="s">
        <v>1</v>
      </c>
    </row>
    <row r="58" spans="1:25">
      <c r="A58" s="166"/>
      <c r="B58" s="167"/>
      <c r="C58" s="167" t="s">
        <v>45</v>
      </c>
      <c r="D58" s="178">
        <f>SUM(D54:D57)</f>
        <v>188</v>
      </c>
      <c r="E58" s="179">
        <f>SUM(E54:E57)</f>
        <v>164</v>
      </c>
      <c r="F58" s="139">
        <f>SUM(F54:F57)</f>
        <v>37462</v>
      </c>
      <c r="G58" s="178">
        <f t="shared" ref="G58:V58" si="0">SUM(G54:G57)</f>
        <v>188</v>
      </c>
      <c r="H58" s="179">
        <f t="shared" si="0"/>
        <v>164</v>
      </c>
      <c r="I58" s="139">
        <f t="shared" si="0"/>
        <v>37462</v>
      </c>
      <c r="J58" s="178">
        <f t="shared" si="0"/>
        <v>0</v>
      </c>
      <c r="K58" s="179">
        <f t="shared" si="0"/>
        <v>0</v>
      </c>
      <c r="L58" s="139">
        <f t="shared" si="0"/>
        <v>56</v>
      </c>
      <c r="M58" s="178">
        <f>+G58+J58</f>
        <v>188</v>
      </c>
      <c r="N58" s="536">
        <f>+H58+K58</f>
        <v>164</v>
      </c>
      <c r="O58" s="139">
        <f>+I58+L58</f>
        <v>37518</v>
      </c>
      <c r="P58" s="178">
        <f t="shared" si="0"/>
        <v>22</v>
      </c>
      <c r="Q58" s="179">
        <f t="shared" si="0"/>
        <v>11</v>
      </c>
      <c r="R58" s="139">
        <f t="shared" si="0"/>
        <v>2850</v>
      </c>
      <c r="S58" s="178">
        <f t="shared" si="0"/>
        <v>0</v>
      </c>
      <c r="T58" s="179">
        <f t="shared" si="0"/>
        <v>0</v>
      </c>
      <c r="U58" s="257">
        <f t="shared" si="0"/>
        <v>-38</v>
      </c>
      <c r="V58" s="178">
        <f t="shared" si="0"/>
        <v>210</v>
      </c>
      <c r="W58" s="179">
        <f>SUM(W54:W57)</f>
        <v>175</v>
      </c>
      <c r="X58" s="140">
        <f>SUM(X54:X57)</f>
        <v>40330</v>
      </c>
      <c r="Y58" s="78" t="s">
        <v>1</v>
      </c>
    </row>
    <row r="59" spans="1:25" ht="17.25" customHeight="1">
      <c r="A59" s="168"/>
      <c r="B59" s="584"/>
      <c r="C59" s="585"/>
      <c r="D59" s="180"/>
      <c r="E59" s="181"/>
      <c r="F59" s="3"/>
      <c r="G59" s="184"/>
      <c r="H59" s="185"/>
      <c r="I59" s="185"/>
      <c r="J59" s="184"/>
      <c r="K59" s="185"/>
      <c r="L59" s="185"/>
      <c r="M59" s="184"/>
      <c r="N59" s="185"/>
      <c r="O59" s="185"/>
      <c r="P59" s="184"/>
      <c r="Q59" s="185"/>
      <c r="R59" s="185"/>
      <c r="S59" s="184"/>
      <c r="T59" s="185"/>
      <c r="U59" s="185"/>
      <c r="V59" s="184"/>
      <c r="W59" s="190"/>
      <c r="X59" s="330"/>
      <c r="Y59" s="78" t="s">
        <v>1</v>
      </c>
    </row>
    <row r="60" spans="1:25">
      <c r="A60" s="166"/>
      <c r="B60" s="586" t="s">
        <v>249</v>
      </c>
      <c r="C60" s="587"/>
      <c r="D60" s="182"/>
      <c r="E60" s="183"/>
      <c r="F60" s="141"/>
      <c r="G60" s="186"/>
      <c r="H60" s="187"/>
      <c r="I60" s="187"/>
      <c r="J60" s="186"/>
      <c r="K60" s="187"/>
      <c r="L60" s="187"/>
      <c r="M60" s="186"/>
      <c r="N60" s="187"/>
      <c r="O60" s="187"/>
      <c r="P60" s="186"/>
      <c r="Q60" s="187"/>
      <c r="R60" s="187"/>
      <c r="S60" s="186"/>
      <c r="T60" s="187"/>
      <c r="U60" s="187"/>
      <c r="V60" s="186"/>
      <c r="W60" s="183">
        <f>Q60+N60</f>
        <v>0</v>
      </c>
      <c r="X60" s="260"/>
      <c r="Y60" s="78" t="s">
        <v>1</v>
      </c>
    </row>
    <row r="61" spans="1:25">
      <c r="A61" s="164"/>
      <c r="B61" s="609" t="s">
        <v>248</v>
      </c>
      <c r="C61" s="610"/>
      <c r="D61" s="134"/>
      <c r="E61" s="135">
        <f>+E58+E60</f>
        <v>164</v>
      </c>
      <c r="F61" s="24"/>
      <c r="G61" s="188"/>
      <c r="H61" s="135">
        <f>+H58+H60</f>
        <v>164</v>
      </c>
      <c r="I61" s="136"/>
      <c r="J61" s="188"/>
      <c r="K61" s="135">
        <f>+K58+K60</f>
        <v>0</v>
      </c>
      <c r="L61" s="136"/>
      <c r="M61" s="188"/>
      <c r="N61" s="135">
        <f>+N58+N60</f>
        <v>164</v>
      </c>
      <c r="O61" s="136"/>
      <c r="P61" s="188"/>
      <c r="Q61" s="135">
        <f>+Q58+Q60</f>
        <v>11</v>
      </c>
      <c r="R61" s="136"/>
      <c r="S61" s="188"/>
      <c r="T61" s="135">
        <f>+T58+T60</f>
        <v>0</v>
      </c>
      <c r="U61" s="136"/>
      <c r="V61" s="188"/>
      <c r="W61" s="135">
        <f>+W58+W60</f>
        <v>175</v>
      </c>
      <c r="X61" s="83"/>
      <c r="Y61" s="78" t="s">
        <v>1</v>
      </c>
    </row>
    <row r="62" spans="1:25">
      <c r="A62" s="169"/>
      <c r="B62" s="588"/>
      <c r="C62" s="589"/>
      <c r="D62" s="180"/>
      <c r="E62" s="181"/>
      <c r="F62" s="3"/>
      <c r="G62" s="184"/>
      <c r="H62" s="185"/>
      <c r="I62" s="185"/>
      <c r="J62" s="184"/>
      <c r="K62" s="185"/>
      <c r="L62" s="185"/>
      <c r="M62" s="184"/>
      <c r="N62" s="185"/>
      <c r="O62" s="185"/>
      <c r="P62" s="184"/>
      <c r="Q62" s="185"/>
      <c r="R62" s="185"/>
      <c r="S62" s="184"/>
      <c r="T62" s="185"/>
      <c r="U62" s="185"/>
      <c r="V62" s="184"/>
      <c r="W62" s="190"/>
      <c r="X62" s="330"/>
      <c r="Y62" s="78" t="s">
        <v>1</v>
      </c>
    </row>
    <row r="63" spans="1:25">
      <c r="A63" s="164"/>
      <c r="B63" s="609" t="s">
        <v>246</v>
      </c>
      <c r="C63" s="610"/>
      <c r="D63" s="134"/>
      <c r="E63" s="135"/>
      <c r="F63" s="24"/>
      <c r="G63" s="188"/>
      <c r="H63" s="136"/>
      <c r="I63" s="136"/>
      <c r="J63" s="188"/>
      <c r="K63" s="136"/>
      <c r="L63" s="136"/>
      <c r="M63" s="188"/>
      <c r="N63" s="136"/>
      <c r="O63" s="136"/>
      <c r="P63" s="188"/>
      <c r="Q63" s="136"/>
      <c r="R63" s="136"/>
      <c r="S63" s="188"/>
      <c r="T63" s="136"/>
      <c r="U63" s="136"/>
      <c r="V63" s="188"/>
      <c r="W63" s="136"/>
      <c r="X63" s="83"/>
      <c r="Y63" s="78" t="s">
        <v>1</v>
      </c>
    </row>
    <row r="64" spans="1:25">
      <c r="A64" s="164"/>
      <c r="B64" s="170"/>
      <c r="C64" s="165" t="s">
        <v>49</v>
      </c>
      <c r="D64" s="134"/>
      <c r="E64" s="135"/>
      <c r="F64" s="24"/>
      <c r="G64" s="188"/>
      <c r="H64" s="136"/>
      <c r="I64" s="136"/>
      <c r="J64" s="188"/>
      <c r="K64" s="135"/>
      <c r="L64" s="136"/>
      <c r="M64" s="188"/>
      <c r="N64" s="135"/>
      <c r="O64" s="136"/>
      <c r="P64" s="188"/>
      <c r="Q64" s="135"/>
      <c r="R64" s="136"/>
      <c r="S64" s="188"/>
      <c r="T64" s="135"/>
      <c r="U64" s="136"/>
      <c r="V64" s="188"/>
      <c r="W64" s="189">
        <f>Q64+N64</f>
        <v>0</v>
      </c>
      <c r="X64" s="83"/>
      <c r="Y64" s="78" t="s">
        <v>1</v>
      </c>
    </row>
    <row r="65" spans="1:25">
      <c r="A65" s="166"/>
      <c r="B65" s="171"/>
      <c r="C65" s="172" t="s">
        <v>103</v>
      </c>
      <c r="D65" s="182"/>
      <c r="E65" s="183"/>
      <c r="F65" s="141"/>
      <c r="G65" s="186"/>
      <c r="H65" s="187"/>
      <c r="I65" s="187"/>
      <c r="J65" s="186"/>
      <c r="K65" s="183"/>
      <c r="L65" s="187"/>
      <c r="M65" s="186"/>
      <c r="N65" s="183"/>
      <c r="O65" s="187"/>
      <c r="P65" s="186"/>
      <c r="Q65" s="183"/>
      <c r="R65" s="187"/>
      <c r="S65" s="186"/>
      <c r="T65" s="183"/>
      <c r="U65" s="187"/>
      <c r="V65" s="186"/>
      <c r="W65" s="183">
        <f>Q65+N65</f>
        <v>0</v>
      </c>
      <c r="X65" s="260"/>
      <c r="Y65" s="78" t="s">
        <v>1</v>
      </c>
    </row>
    <row r="66" spans="1:25">
      <c r="A66" s="166"/>
      <c r="B66" s="611" t="s">
        <v>247</v>
      </c>
      <c r="C66" s="612"/>
      <c r="D66" s="182"/>
      <c r="E66" s="183">
        <f>E65+E64+E61</f>
        <v>164</v>
      </c>
      <c r="F66" s="141"/>
      <c r="G66" s="186"/>
      <c r="H66" s="183">
        <f>H65+H64+H61</f>
        <v>164</v>
      </c>
      <c r="I66" s="187"/>
      <c r="J66" s="186"/>
      <c r="K66" s="183">
        <f>K65+K64+K61</f>
        <v>0</v>
      </c>
      <c r="L66" s="187"/>
      <c r="M66" s="186"/>
      <c r="N66" s="183">
        <f>N65+N64+N61</f>
        <v>164</v>
      </c>
      <c r="O66" s="187"/>
      <c r="P66" s="186"/>
      <c r="Q66" s="183">
        <f>Q65+Q64+Q61</f>
        <v>11</v>
      </c>
      <c r="R66" s="187"/>
      <c r="S66" s="186"/>
      <c r="T66" s="183">
        <f>T65+T64+T61</f>
        <v>0</v>
      </c>
      <c r="U66" s="187"/>
      <c r="V66" s="186"/>
      <c r="W66" s="183">
        <f>W65+W64+W61</f>
        <v>175</v>
      </c>
      <c r="X66" s="260"/>
      <c r="Y66" s="78" t="s">
        <v>24</v>
      </c>
    </row>
    <row r="67" spans="1:25">
      <c r="C67" s="4"/>
    </row>
    <row r="68" spans="1:25">
      <c r="C68" s="4"/>
    </row>
    <row r="69" spans="1:25" s="423" customFormat="1" ht="15">
      <c r="D69" s="424"/>
      <c r="E69" s="424"/>
      <c r="F69" s="424"/>
      <c r="G69" s="424"/>
      <c r="H69" s="424"/>
      <c r="I69" s="424"/>
      <c r="J69" s="424"/>
      <c r="K69" s="424"/>
      <c r="L69" s="424"/>
      <c r="M69" s="424"/>
      <c r="N69" s="424"/>
      <c r="O69" s="424"/>
      <c r="P69" s="424"/>
      <c r="Q69" s="424"/>
      <c r="R69" s="424"/>
      <c r="S69" s="424"/>
      <c r="T69" s="424"/>
      <c r="U69" s="424"/>
      <c r="V69" s="424"/>
      <c r="W69" s="424"/>
      <c r="X69" s="424"/>
      <c r="Y69" s="425"/>
    </row>
    <row r="70" spans="1:25" s="423" customFormat="1" ht="15">
      <c r="D70" s="424"/>
      <c r="E70" s="424"/>
      <c r="F70" s="424"/>
      <c r="G70" s="424"/>
      <c r="H70" s="424"/>
      <c r="I70" s="424"/>
      <c r="J70" s="424"/>
      <c r="K70" s="424"/>
      <c r="L70" s="424"/>
      <c r="M70" s="424"/>
      <c r="N70" s="424"/>
      <c r="O70" s="424"/>
      <c r="P70" s="424"/>
      <c r="Q70" s="424"/>
      <c r="R70" s="424"/>
      <c r="S70" s="424"/>
      <c r="T70" s="424"/>
      <c r="U70" s="424"/>
      <c r="V70" s="424"/>
      <c r="W70" s="424"/>
      <c r="X70" s="424"/>
      <c r="Y70" s="425"/>
    </row>
    <row r="71" spans="1:25" s="423" customFormat="1" ht="15">
      <c r="D71" s="424"/>
      <c r="E71" s="424"/>
      <c r="F71" s="424"/>
      <c r="G71" s="424"/>
      <c r="H71" s="424"/>
      <c r="I71" s="424"/>
      <c r="J71" s="424"/>
      <c r="K71" s="424"/>
      <c r="L71" s="424"/>
      <c r="M71" s="424"/>
      <c r="N71" s="424"/>
      <c r="O71" s="424"/>
      <c r="P71" s="424"/>
      <c r="Q71" s="424"/>
      <c r="R71" s="424"/>
      <c r="S71" s="424"/>
      <c r="T71" s="424"/>
      <c r="U71" s="424"/>
      <c r="V71" s="424"/>
      <c r="W71" s="424"/>
      <c r="X71" s="424"/>
      <c r="Y71" s="425"/>
    </row>
    <row r="72" spans="1:25" s="423" customFormat="1" ht="15">
      <c r="A72" s="426"/>
      <c r="B72" s="426"/>
      <c r="C72" s="426"/>
      <c r="D72" s="427"/>
      <c r="E72" s="427"/>
      <c r="F72" s="427"/>
      <c r="G72" s="427"/>
      <c r="H72" s="427"/>
      <c r="I72" s="427"/>
      <c r="J72" s="427"/>
      <c r="K72" s="427"/>
      <c r="L72" s="427"/>
      <c r="M72" s="427"/>
      <c r="N72" s="427"/>
      <c r="O72" s="427"/>
      <c r="P72" s="427"/>
      <c r="Q72" s="427"/>
      <c r="R72" s="427"/>
      <c r="S72" s="427"/>
      <c r="T72" s="427"/>
      <c r="U72" s="427"/>
      <c r="V72" s="427"/>
      <c r="W72" s="427"/>
      <c r="X72" s="427"/>
      <c r="Y72" s="425"/>
    </row>
    <row r="73" spans="1:25" s="423" customFormat="1" ht="15">
      <c r="A73" s="428"/>
      <c r="B73" s="428"/>
      <c r="C73" s="428"/>
      <c r="D73" s="46"/>
      <c r="E73" s="46"/>
      <c r="F73" s="46"/>
      <c r="G73" s="46"/>
      <c r="H73" s="46"/>
      <c r="I73" s="46"/>
      <c r="J73" s="46"/>
      <c r="K73" s="46"/>
      <c r="L73" s="46"/>
      <c r="M73" s="46"/>
      <c r="N73" s="46"/>
      <c r="O73" s="46"/>
      <c r="P73" s="46"/>
      <c r="Q73" s="46"/>
      <c r="R73" s="46"/>
      <c r="S73" s="46"/>
      <c r="T73" s="46"/>
      <c r="U73" s="46"/>
      <c r="V73" s="46"/>
      <c r="W73" s="429"/>
      <c r="X73" s="429"/>
      <c r="Y73" s="425"/>
    </row>
    <row r="74" spans="1:25" s="423" customFormat="1" ht="26.25">
      <c r="A74" s="583"/>
      <c r="B74" s="583"/>
      <c r="C74" s="583"/>
      <c r="D74" s="583"/>
      <c r="E74" s="583"/>
      <c r="F74" s="583"/>
      <c r="G74" s="583"/>
      <c r="H74" s="583"/>
      <c r="I74" s="583"/>
      <c r="J74" s="583"/>
      <c r="K74" s="583"/>
      <c r="L74" s="583"/>
      <c r="M74" s="583"/>
      <c r="N74" s="583"/>
      <c r="O74" s="583"/>
      <c r="P74" s="583"/>
      <c r="Q74" s="583"/>
      <c r="R74" s="583"/>
      <c r="S74" s="583"/>
      <c r="T74" s="583"/>
      <c r="U74" s="583"/>
      <c r="V74" s="583"/>
      <c r="W74" s="57"/>
      <c r="X74" s="57"/>
      <c r="Y74" s="425"/>
    </row>
    <row r="75" spans="1:25" s="423" customFormat="1" ht="25.5">
      <c r="A75" s="581"/>
      <c r="B75" s="582"/>
      <c r="C75" s="582"/>
      <c r="D75" s="582"/>
      <c r="E75" s="582"/>
      <c r="F75" s="582"/>
      <c r="G75" s="582"/>
      <c r="H75" s="582"/>
      <c r="I75" s="582"/>
      <c r="J75" s="582"/>
      <c r="K75" s="582"/>
      <c r="L75" s="582"/>
      <c r="M75" s="582"/>
      <c r="N75" s="582"/>
      <c r="O75" s="582"/>
      <c r="P75" s="582"/>
      <c r="Q75" s="582"/>
      <c r="R75" s="582"/>
      <c r="S75" s="582"/>
      <c r="T75" s="582"/>
      <c r="U75" s="582"/>
      <c r="V75" s="582"/>
      <c r="W75" s="58"/>
      <c r="X75" s="58"/>
      <c r="Y75" s="425"/>
    </row>
    <row r="76" spans="1:25" s="423" customFormat="1" ht="25.5">
      <c r="A76" s="613"/>
      <c r="B76" s="614"/>
      <c r="C76" s="614"/>
      <c r="D76" s="614"/>
      <c r="E76" s="614"/>
      <c r="F76" s="614"/>
      <c r="G76" s="614"/>
      <c r="H76" s="614"/>
      <c r="I76" s="614"/>
      <c r="J76" s="614"/>
      <c r="K76" s="614"/>
      <c r="L76" s="614"/>
      <c r="M76" s="614"/>
      <c r="N76" s="614"/>
      <c r="O76" s="614"/>
      <c r="P76" s="614"/>
      <c r="Q76" s="614"/>
      <c r="R76" s="614"/>
      <c r="S76" s="614"/>
      <c r="T76" s="614"/>
      <c r="U76" s="614"/>
      <c r="V76" s="614"/>
      <c r="W76" s="58"/>
      <c r="X76" s="58"/>
      <c r="Y76" s="425"/>
    </row>
    <row r="77" spans="1:25" s="423" customFormat="1" ht="30" customHeight="1">
      <c r="A77" s="614"/>
      <c r="B77" s="614"/>
      <c r="C77" s="614"/>
      <c r="D77" s="614"/>
      <c r="E77" s="614"/>
      <c r="F77" s="614"/>
      <c r="G77" s="614"/>
      <c r="H77" s="614"/>
      <c r="I77" s="614"/>
      <c r="J77" s="614"/>
      <c r="K77" s="614"/>
      <c r="L77" s="614"/>
      <c r="M77" s="614"/>
      <c r="N77" s="614"/>
      <c r="O77" s="614"/>
      <c r="P77" s="614"/>
      <c r="Q77" s="614"/>
      <c r="R77" s="614"/>
      <c r="S77" s="614"/>
      <c r="T77" s="614"/>
      <c r="U77" s="614"/>
      <c r="V77" s="614"/>
      <c r="W77" s="58"/>
      <c r="X77" s="58"/>
      <c r="Y77" s="425"/>
    </row>
    <row r="78" spans="1:25" s="423" customFormat="1" ht="62.25" customHeight="1">
      <c r="A78" s="578"/>
      <c r="B78" s="578"/>
      <c r="C78" s="578"/>
      <c r="D78" s="578"/>
      <c r="E78" s="578"/>
      <c r="F78" s="578"/>
      <c r="G78" s="578"/>
      <c r="H78" s="578"/>
      <c r="I78" s="578"/>
      <c r="J78" s="578"/>
      <c r="K78" s="578"/>
      <c r="L78" s="578"/>
      <c r="M78" s="578"/>
      <c r="N78" s="578"/>
      <c r="O78" s="578"/>
      <c r="P78" s="578"/>
      <c r="Q78" s="578"/>
      <c r="R78" s="578"/>
      <c r="S78" s="578"/>
      <c r="T78" s="578"/>
      <c r="U78" s="578"/>
      <c r="V78" s="578"/>
      <c r="W78" s="52"/>
      <c r="X78" s="52"/>
      <c r="Y78" s="425"/>
    </row>
    <row r="79" spans="1:25" s="423" customFormat="1" ht="90.75" customHeight="1">
      <c r="A79" s="578"/>
      <c r="B79" s="608"/>
      <c r="C79" s="608"/>
      <c r="D79" s="608"/>
      <c r="E79" s="608"/>
      <c r="F79" s="608"/>
      <c r="G79" s="608"/>
      <c r="H79" s="608"/>
      <c r="I79" s="608"/>
      <c r="J79" s="608"/>
      <c r="K79" s="608"/>
      <c r="L79" s="608"/>
      <c r="M79" s="608"/>
      <c r="N79" s="608"/>
      <c r="O79" s="608"/>
      <c r="P79" s="608"/>
      <c r="Q79" s="608"/>
      <c r="R79" s="608"/>
      <c r="S79" s="608"/>
      <c r="T79" s="608"/>
      <c r="U79" s="608"/>
      <c r="V79" s="608"/>
      <c r="W79" s="52"/>
      <c r="X79" s="52"/>
      <c r="Y79" s="425"/>
    </row>
    <row r="80" spans="1:25" s="434" customFormat="1" ht="25.5">
      <c r="D80" s="435"/>
      <c r="E80" s="435"/>
      <c r="F80" s="435"/>
      <c r="G80" s="435"/>
      <c r="H80" s="435"/>
      <c r="I80" s="435"/>
      <c r="J80" s="435"/>
      <c r="K80" s="435"/>
      <c r="L80" s="435"/>
      <c r="M80" s="435"/>
      <c r="N80" s="435"/>
      <c r="O80" s="435"/>
      <c r="P80" s="435"/>
      <c r="Q80" s="435"/>
      <c r="R80" s="435"/>
      <c r="S80" s="435"/>
      <c r="T80" s="435"/>
      <c r="U80" s="435"/>
      <c r="V80" s="435"/>
      <c r="W80" s="436"/>
      <c r="X80" s="437"/>
    </row>
    <row r="81" spans="11:24">
      <c r="W81" s="28"/>
      <c r="X81" s="28"/>
    </row>
    <row r="82" spans="11:24">
      <c r="K82" s="66"/>
    </row>
  </sheetData>
  <mergeCells count="61">
    <mergeCell ref="A23:U23"/>
    <mergeCell ref="A31:U31"/>
    <mergeCell ref="A30:U30"/>
    <mergeCell ref="A29:U29"/>
    <mergeCell ref="G51:I52"/>
    <mergeCell ref="J51:L52"/>
    <mergeCell ref="M51:O52"/>
    <mergeCell ref="P51:R52"/>
    <mergeCell ref="S51:U52"/>
    <mergeCell ref="A20:U20"/>
    <mergeCell ref="A24:U24"/>
    <mergeCell ref="A21:U21"/>
    <mergeCell ref="A79:V79"/>
    <mergeCell ref="B61:C61"/>
    <mergeCell ref="B63:C63"/>
    <mergeCell ref="B66:C66"/>
    <mergeCell ref="A76:V77"/>
    <mergeCell ref="A45:X45"/>
    <mergeCell ref="B54:C54"/>
    <mergeCell ref="A26:U26"/>
    <mergeCell ref="A25:U25"/>
    <mergeCell ref="A27:U27"/>
    <mergeCell ref="A22:U22"/>
    <mergeCell ref="V51:X52"/>
    <mergeCell ref="D51:F52"/>
    <mergeCell ref="A19:U19"/>
    <mergeCell ref="A78:V78"/>
    <mergeCell ref="B55:C55"/>
    <mergeCell ref="B56:C56"/>
    <mergeCell ref="A75:V75"/>
    <mergeCell ref="A74:V74"/>
    <mergeCell ref="B59:C59"/>
    <mergeCell ref="B60:C60"/>
    <mergeCell ref="B62:C62"/>
    <mergeCell ref="A51:C53"/>
    <mergeCell ref="A32:U32"/>
    <mergeCell ref="A28:U28"/>
    <mergeCell ref="B57:C57"/>
    <mergeCell ref="A42:X42"/>
    <mergeCell ref="A43:X43"/>
    <mergeCell ref="A44:X44"/>
    <mergeCell ref="A15:U15"/>
    <mergeCell ref="A10:X10"/>
    <mergeCell ref="A11:U13"/>
    <mergeCell ref="A18:U18"/>
    <mergeCell ref="V12:V13"/>
    <mergeCell ref="A17:U17"/>
    <mergeCell ref="A16:U16"/>
    <mergeCell ref="A1:X1"/>
    <mergeCell ref="A14:U14"/>
    <mergeCell ref="A2:X2"/>
    <mergeCell ref="A3:X3"/>
    <mergeCell ref="A8:X8"/>
    <mergeCell ref="A9:X9"/>
    <mergeCell ref="X12:X13"/>
    <mergeCell ref="W12:W13"/>
    <mergeCell ref="A4:X4"/>
    <mergeCell ref="A5:X5"/>
    <mergeCell ref="A6:X6"/>
    <mergeCell ref="A7:X7"/>
    <mergeCell ref="V11:X11"/>
  </mergeCells>
  <phoneticPr fontId="0" type="noConversion"/>
  <printOptions horizontalCentered="1"/>
  <pageMargins left="0.5" right="0.4" top="0.5" bottom="0.25" header="0" footer="0"/>
  <pageSetup scale="55" firstPageNumber="8" fitToHeight="0" orientation="landscape" useFirstPageNumber="1" r:id="rId1"/>
  <headerFooter alignWithMargins="0">
    <oddFooter>&amp;C&amp;"Times New Roman,Regular"Exhibit B - Summary of Requirements</oddFooter>
  </headerFooter>
  <rowBreaks count="1" manualBreakCount="1">
    <brk id="32" max="23" man="1"/>
  </rowBreaks>
  <ignoredErrors>
    <ignoredError sqref="W54:W57" formula="1"/>
  </ignoredErrors>
</worksheet>
</file>

<file path=xl/worksheets/sheet10.xml><?xml version="1.0" encoding="utf-8"?>
<worksheet xmlns="http://schemas.openxmlformats.org/spreadsheetml/2006/main" xmlns:r="http://schemas.openxmlformats.org/officeDocument/2006/relationships">
  <sheetPr codeName="Sheet17"/>
  <dimension ref="A1:N201"/>
  <sheetViews>
    <sheetView view="pageBreakPreview" zoomScale="75" zoomScaleNormal="75" zoomScaleSheetLayoutView="50" workbookViewId="0">
      <pane xSplit="1" ySplit="9" topLeftCell="B10" activePane="bottomRight" state="frozen"/>
      <selection activeCell="O11" sqref="O11"/>
      <selection pane="topRight" activeCell="O11" sqref="O11"/>
      <selection pane="bottomLeft" activeCell="O11" sqref="O11"/>
      <selection pane="bottomRight" activeCell="C40" sqref="C40:C42"/>
    </sheetView>
  </sheetViews>
  <sheetFormatPr defaultRowHeight="15.75"/>
  <cols>
    <col min="1" max="1" width="62.6640625" style="459" customWidth="1"/>
    <col min="2" max="2" width="8.88671875" style="459"/>
    <col min="3" max="3" width="10.109375" style="459" customWidth="1"/>
    <col min="4" max="4" width="8.88671875" style="459"/>
    <col min="5" max="5" width="10.6640625" style="459" customWidth="1"/>
    <col min="6" max="6" width="8.88671875" style="459"/>
    <col min="7" max="7" width="10.5546875" style="459" bestFit="1" customWidth="1"/>
    <col min="8" max="8" width="8.88671875" style="459"/>
    <col min="9" max="9" width="10.33203125" style="459" customWidth="1"/>
    <col min="10" max="12" width="0" style="459" hidden="1" customWidth="1"/>
    <col min="13" max="13" width="1" style="72" customWidth="1"/>
    <col min="14" max="14" width="8.88671875" style="450"/>
    <col min="15" max="16384" width="8.88671875" style="459"/>
  </cols>
  <sheetData>
    <row r="1" spans="1:13" ht="19.149999999999999" customHeight="1">
      <c r="A1" s="548" t="s">
        <v>330</v>
      </c>
      <c r="B1" s="824"/>
      <c r="C1" s="824"/>
      <c r="D1" s="824"/>
      <c r="E1" s="824"/>
      <c r="F1" s="824"/>
      <c r="G1" s="824"/>
      <c r="H1" s="824"/>
      <c r="I1" s="824"/>
      <c r="M1" s="71" t="s">
        <v>1</v>
      </c>
    </row>
    <row r="2" spans="1:13" ht="19.149999999999999" customHeight="1">
      <c r="A2" s="828"/>
      <c r="B2" s="829"/>
      <c r="C2" s="829"/>
      <c r="D2" s="829"/>
      <c r="E2" s="829"/>
      <c r="F2" s="829"/>
      <c r="G2" s="829"/>
      <c r="H2" s="829"/>
      <c r="I2" s="829"/>
      <c r="M2" s="71" t="s">
        <v>1</v>
      </c>
    </row>
    <row r="3" spans="1:13" ht="18.75">
      <c r="A3" s="830" t="s">
        <v>102</v>
      </c>
      <c r="B3" s="824"/>
      <c r="C3" s="824"/>
      <c r="D3" s="824"/>
      <c r="E3" s="824"/>
      <c r="F3" s="824"/>
      <c r="G3" s="824"/>
      <c r="H3" s="824"/>
      <c r="I3" s="824"/>
      <c r="M3" s="71" t="s">
        <v>1</v>
      </c>
    </row>
    <row r="4" spans="1:13" ht="16.5">
      <c r="A4" s="769" t="str">
        <f>+'[2]B. Summary of Requirements '!A5</f>
        <v>Office of Community Oriented Policing Services</v>
      </c>
      <c r="B4" s="824"/>
      <c r="C4" s="824"/>
      <c r="D4" s="824"/>
      <c r="E4" s="824"/>
      <c r="F4" s="824"/>
      <c r="G4" s="824"/>
      <c r="H4" s="824"/>
      <c r="I4" s="824"/>
      <c r="M4" s="71" t="s">
        <v>1</v>
      </c>
    </row>
    <row r="5" spans="1:13" ht="16.5">
      <c r="A5" s="769" t="str">
        <f>+'[2]B. Summary of Requirements '!A6</f>
        <v>Salaries and Expenses</v>
      </c>
      <c r="B5" s="824"/>
      <c r="C5" s="824"/>
      <c r="D5" s="824"/>
      <c r="E5" s="824"/>
      <c r="F5" s="824"/>
      <c r="G5" s="824"/>
      <c r="H5" s="824"/>
      <c r="I5" s="824"/>
      <c r="M5" s="71" t="s">
        <v>1</v>
      </c>
    </row>
    <row r="6" spans="1:13">
      <c r="A6" s="827" t="s">
        <v>243</v>
      </c>
      <c r="B6" s="824"/>
      <c r="C6" s="824"/>
      <c r="D6" s="824"/>
      <c r="E6" s="824"/>
      <c r="F6" s="824"/>
      <c r="G6" s="824"/>
      <c r="H6" s="824"/>
      <c r="I6" s="824"/>
      <c r="M6" s="71" t="s">
        <v>1</v>
      </c>
    </row>
    <row r="7" spans="1:13" ht="11.25" customHeight="1">
      <c r="A7" s="823"/>
      <c r="B7" s="823"/>
      <c r="C7" s="823"/>
      <c r="D7" s="823"/>
      <c r="E7" s="823"/>
      <c r="F7" s="823"/>
      <c r="G7" s="823"/>
      <c r="H7" s="823"/>
      <c r="I7" s="823"/>
      <c r="M7" s="71" t="s">
        <v>1</v>
      </c>
    </row>
    <row r="8" spans="1:13" ht="44.25" customHeight="1">
      <c r="A8" s="825" t="s">
        <v>96</v>
      </c>
      <c r="B8" s="814" t="s">
        <v>353</v>
      </c>
      <c r="C8" s="815"/>
      <c r="D8" s="821" t="s">
        <v>314</v>
      </c>
      <c r="E8" s="822"/>
      <c r="F8" s="818" t="s">
        <v>37</v>
      </c>
      <c r="G8" s="820"/>
      <c r="H8" s="818" t="s">
        <v>39</v>
      </c>
      <c r="I8" s="819"/>
      <c r="J8" s="16"/>
      <c r="M8" s="71" t="s">
        <v>1</v>
      </c>
    </row>
    <row r="9" spans="1:13" ht="25.5" customHeight="1" thickBot="1">
      <c r="A9" s="826"/>
      <c r="B9" s="160" t="s">
        <v>44</v>
      </c>
      <c r="C9" s="161" t="s">
        <v>262</v>
      </c>
      <c r="D9" s="160" t="s">
        <v>44</v>
      </c>
      <c r="E9" s="161" t="s">
        <v>262</v>
      </c>
      <c r="F9" s="160" t="s">
        <v>44</v>
      </c>
      <c r="G9" s="161" t="s">
        <v>262</v>
      </c>
      <c r="H9" s="160" t="s">
        <v>44</v>
      </c>
      <c r="I9" s="162" t="s">
        <v>262</v>
      </c>
      <c r="J9" s="16"/>
      <c r="M9" s="71" t="s">
        <v>1</v>
      </c>
    </row>
    <row r="10" spans="1:13">
      <c r="A10" s="152" t="s">
        <v>15</v>
      </c>
      <c r="B10" s="107">
        <v>126</v>
      </c>
      <c r="C10" s="460">
        <v>11933</v>
      </c>
      <c r="D10" s="104">
        <v>164</v>
      </c>
      <c r="E10" s="460">
        <v>12172</v>
      </c>
      <c r="F10" s="104">
        <v>175</v>
      </c>
      <c r="G10" s="460">
        <v>13378</v>
      </c>
      <c r="H10" s="104">
        <f>F10-D10</f>
        <v>11</v>
      </c>
      <c r="I10" s="461">
        <f>G10-E10</f>
        <v>1206</v>
      </c>
      <c r="J10" s="16"/>
      <c r="M10" s="71" t="s">
        <v>1</v>
      </c>
    </row>
    <row r="11" spans="1:13">
      <c r="A11" s="153" t="s">
        <v>68</v>
      </c>
      <c r="B11" s="104"/>
      <c r="C11" s="108">
        <v>248</v>
      </c>
      <c r="D11" s="104"/>
      <c r="E11" s="108">
        <v>253</v>
      </c>
      <c r="F11" s="104"/>
      <c r="G11" s="460">
        <f t="shared" ref="G11" si="0">+E11*1.03</f>
        <v>260.59000000000003</v>
      </c>
      <c r="H11" s="104">
        <f>F11-D11</f>
        <v>0</v>
      </c>
      <c r="I11" s="94">
        <f>G11-E11</f>
        <v>7.5900000000000318</v>
      </c>
      <c r="J11" s="462" t="s">
        <v>42</v>
      </c>
      <c r="K11" s="459" t="s">
        <v>43</v>
      </c>
      <c r="M11" s="71" t="s">
        <v>1</v>
      </c>
    </row>
    <row r="12" spans="1:13">
      <c r="A12" s="153" t="s">
        <v>50</v>
      </c>
      <c r="B12" s="104"/>
      <c r="C12" s="108">
        <v>667</v>
      </c>
      <c r="D12" s="104"/>
      <c r="E12" s="108">
        <v>680</v>
      </c>
      <c r="F12" s="104"/>
      <c r="G12" s="460">
        <v>747</v>
      </c>
      <c r="H12" s="104">
        <f>+H13+H14</f>
        <v>0</v>
      </c>
      <c r="I12" s="94">
        <f>G12-E12</f>
        <v>67</v>
      </c>
      <c r="J12" s="16">
        <v>93</v>
      </c>
      <c r="M12" s="71" t="s">
        <v>1</v>
      </c>
    </row>
    <row r="13" spans="1:13">
      <c r="A13" s="154" t="s">
        <v>52</v>
      </c>
      <c r="B13" s="110"/>
      <c r="C13" s="463">
        <v>60</v>
      </c>
      <c r="D13" s="110"/>
      <c r="E13" s="463">
        <v>67</v>
      </c>
      <c r="F13" s="478"/>
      <c r="G13" s="111">
        <v>75</v>
      </c>
      <c r="H13" s="110">
        <f>F13-D13</f>
        <v>0</v>
      </c>
      <c r="I13" s="112">
        <f>G13-E13</f>
        <v>8</v>
      </c>
      <c r="J13" s="16"/>
      <c r="M13" s="71" t="s">
        <v>1</v>
      </c>
    </row>
    <row r="14" spans="1:13">
      <c r="A14" s="154" t="s">
        <v>51</v>
      </c>
      <c r="B14" s="110"/>
      <c r="C14" s="463">
        <v>607</v>
      </c>
      <c r="D14" s="110"/>
      <c r="E14" s="463">
        <v>613</v>
      </c>
      <c r="F14" s="110"/>
      <c r="G14" s="111">
        <v>672</v>
      </c>
      <c r="H14" s="110">
        <f>F14-D14</f>
        <v>0</v>
      </c>
      <c r="I14" s="112">
        <f>G14-E14</f>
        <v>59</v>
      </c>
      <c r="J14" s="16"/>
      <c r="M14" s="71" t="s">
        <v>1</v>
      </c>
    </row>
    <row r="15" spans="1:13">
      <c r="A15" s="155" t="s">
        <v>53</v>
      </c>
      <c r="B15" s="113"/>
      <c r="C15" s="464"/>
      <c r="D15" s="113"/>
      <c r="E15" s="464"/>
      <c r="F15" s="113"/>
      <c r="G15" s="114"/>
      <c r="H15" s="113">
        <f>F15-D15</f>
        <v>0</v>
      </c>
      <c r="I15" s="115">
        <f>G15-E15</f>
        <v>0</v>
      </c>
      <c r="J15" s="16"/>
      <c r="M15" s="71" t="s">
        <v>1</v>
      </c>
    </row>
    <row r="16" spans="1:13">
      <c r="A16" s="156" t="s">
        <v>16</v>
      </c>
      <c r="B16" s="520">
        <f t="shared" ref="B16:C16" si="1">+B10+B11+B12+B15</f>
        <v>126</v>
      </c>
      <c r="C16" s="465">
        <f t="shared" si="1"/>
        <v>12848</v>
      </c>
      <c r="D16" s="116">
        <f t="shared" ref="D16:G16" si="2">+D10+D11+D12+D15</f>
        <v>164</v>
      </c>
      <c r="E16" s="465">
        <f t="shared" si="2"/>
        <v>13105</v>
      </c>
      <c r="F16" s="465">
        <f t="shared" si="2"/>
        <v>175</v>
      </c>
      <c r="G16" s="465">
        <f t="shared" si="2"/>
        <v>14385.59</v>
      </c>
      <c r="H16" s="116">
        <f>SUM(H10:H15)</f>
        <v>11</v>
      </c>
      <c r="I16" s="421">
        <f>SUM(I10:I12)</f>
        <v>1280.5900000000001</v>
      </c>
      <c r="J16" s="466">
        <f>697+630+957+2333</f>
        <v>4617</v>
      </c>
      <c r="K16" s="459">
        <f>2451-93</f>
        <v>2358</v>
      </c>
      <c r="L16" s="459">
        <f>+E16-G16</f>
        <v>-1280.5900000000001</v>
      </c>
      <c r="M16" s="71" t="s">
        <v>1</v>
      </c>
    </row>
    <row r="17" spans="1:13">
      <c r="A17" s="153" t="s">
        <v>97</v>
      </c>
      <c r="B17" s="104"/>
      <c r="C17" s="108"/>
      <c r="D17" s="104"/>
      <c r="E17" s="108"/>
      <c r="F17" s="104"/>
      <c r="G17" s="105"/>
      <c r="H17" s="104"/>
      <c r="I17" s="94"/>
      <c r="J17" s="16"/>
      <c r="M17" s="71" t="s">
        <v>1</v>
      </c>
    </row>
    <row r="18" spans="1:13">
      <c r="A18" s="157" t="s">
        <v>55</v>
      </c>
      <c r="B18" s="104"/>
      <c r="C18" s="108">
        <v>3413</v>
      </c>
      <c r="D18" s="104"/>
      <c r="E18" s="108">
        <v>3481</v>
      </c>
      <c r="F18" s="104"/>
      <c r="G18" s="105">
        <v>4548</v>
      </c>
      <c r="H18" s="104"/>
      <c r="I18" s="94">
        <f>G18-E18</f>
        <v>1067</v>
      </c>
      <c r="J18" s="16">
        <v>359</v>
      </c>
      <c r="K18" s="459">
        <f>1171+93</f>
        <v>1264</v>
      </c>
      <c r="L18" s="459">
        <f t="shared" ref="L18:L34" si="3">+E18-G18</f>
        <v>-1067</v>
      </c>
      <c r="M18" s="71" t="s">
        <v>1</v>
      </c>
    </row>
    <row r="19" spans="1:13">
      <c r="A19" s="157" t="s">
        <v>56</v>
      </c>
      <c r="B19" s="104"/>
      <c r="C19" s="108">
        <v>424</v>
      </c>
      <c r="D19" s="104"/>
      <c r="E19" s="108">
        <v>432</v>
      </c>
      <c r="F19" s="104"/>
      <c r="G19" s="105">
        <v>446</v>
      </c>
      <c r="H19" s="104"/>
      <c r="I19" s="94">
        <f>G19-E19</f>
        <v>14</v>
      </c>
      <c r="J19" s="16"/>
      <c r="K19" s="459">
        <v>110</v>
      </c>
      <c r="L19" s="459">
        <f t="shared" si="3"/>
        <v>-14</v>
      </c>
      <c r="M19" s="71" t="s">
        <v>1</v>
      </c>
    </row>
    <row r="20" spans="1:13">
      <c r="A20" s="157" t="s">
        <v>57</v>
      </c>
      <c r="B20" s="104"/>
      <c r="C20" s="108">
        <v>286</v>
      </c>
      <c r="D20" s="104"/>
      <c r="E20" s="108">
        <v>292</v>
      </c>
      <c r="F20" s="104"/>
      <c r="G20" s="105">
        <v>300</v>
      </c>
      <c r="H20" s="104"/>
      <c r="I20" s="94">
        <f>G20-E20</f>
        <v>8</v>
      </c>
      <c r="J20" s="16"/>
      <c r="K20" s="459">
        <v>0</v>
      </c>
      <c r="L20" s="459">
        <f t="shared" si="3"/>
        <v>-8</v>
      </c>
      <c r="M20" s="71" t="s">
        <v>1</v>
      </c>
    </row>
    <row r="21" spans="1:13">
      <c r="A21" s="157" t="s">
        <v>224</v>
      </c>
      <c r="B21" s="104"/>
      <c r="C21" s="108">
        <v>3609</v>
      </c>
      <c r="D21" s="104"/>
      <c r="E21" s="108">
        <v>3681</v>
      </c>
      <c r="F21" s="104"/>
      <c r="G21" s="105">
        <v>3656</v>
      </c>
      <c r="H21" s="104"/>
      <c r="I21" s="94">
        <f>G21-E21</f>
        <v>-25</v>
      </c>
      <c r="J21" s="16">
        <f>4220-576</f>
        <v>3644</v>
      </c>
      <c r="L21" s="459">
        <f t="shared" si="3"/>
        <v>25</v>
      </c>
      <c r="M21" s="71" t="s">
        <v>1</v>
      </c>
    </row>
    <row r="22" spans="1:13">
      <c r="A22" s="157" t="s">
        <v>31</v>
      </c>
      <c r="B22" s="104"/>
      <c r="C22" s="108">
        <v>123</v>
      </c>
      <c r="D22" s="104"/>
      <c r="E22" s="108">
        <v>125</v>
      </c>
      <c r="F22" s="104"/>
      <c r="G22" s="105">
        <v>129</v>
      </c>
      <c r="H22" s="104"/>
      <c r="I22" s="94">
        <f>G22-E22</f>
        <v>4</v>
      </c>
      <c r="J22" s="16"/>
      <c r="L22" s="459">
        <f t="shared" si="3"/>
        <v>-4</v>
      </c>
      <c r="M22" s="71" t="s">
        <v>1</v>
      </c>
    </row>
    <row r="23" spans="1:13">
      <c r="A23" s="157" t="s">
        <v>58</v>
      </c>
      <c r="B23" s="104"/>
      <c r="C23" s="108">
        <v>382</v>
      </c>
      <c r="D23" s="104"/>
      <c r="E23" s="108">
        <v>390</v>
      </c>
      <c r="F23" s="104"/>
      <c r="G23" s="105">
        <v>402</v>
      </c>
      <c r="H23" s="104"/>
      <c r="I23" s="94">
        <f t="shared" ref="I23:I33" si="4">G23-E23</f>
        <v>12</v>
      </c>
      <c r="J23" s="16">
        <v>332</v>
      </c>
      <c r="K23" s="459">
        <v>175</v>
      </c>
      <c r="L23" s="459">
        <f t="shared" si="3"/>
        <v>-12</v>
      </c>
      <c r="M23" s="71" t="s">
        <v>1</v>
      </c>
    </row>
    <row r="24" spans="1:13">
      <c r="A24" s="157" t="s">
        <v>59</v>
      </c>
      <c r="B24" s="104"/>
      <c r="C24" s="108">
        <v>116</v>
      </c>
      <c r="D24" s="104"/>
      <c r="E24" s="108">
        <v>118</v>
      </c>
      <c r="F24" s="104"/>
      <c r="G24" s="105">
        <v>121</v>
      </c>
      <c r="H24" s="104"/>
      <c r="I24" s="94">
        <f t="shared" si="4"/>
        <v>3</v>
      </c>
      <c r="J24" s="16"/>
      <c r="L24" s="459">
        <f t="shared" si="3"/>
        <v>-3</v>
      </c>
      <c r="M24" s="71" t="s">
        <v>1</v>
      </c>
    </row>
    <row r="25" spans="1:13">
      <c r="A25" s="157" t="s">
        <v>60</v>
      </c>
      <c r="B25" s="104"/>
      <c r="C25" s="108">
        <v>1409</v>
      </c>
      <c r="D25" s="104"/>
      <c r="E25" s="108">
        <v>1437</v>
      </c>
      <c r="F25" s="104"/>
      <c r="G25" s="105">
        <v>1480</v>
      </c>
      <c r="H25" s="104"/>
      <c r="I25" s="94">
        <f t="shared" si="4"/>
        <v>43</v>
      </c>
      <c r="J25" s="16"/>
      <c r="K25" s="459">
        <v>14918</v>
      </c>
      <c r="L25" s="459">
        <f t="shared" si="3"/>
        <v>-43</v>
      </c>
      <c r="M25" s="71" t="s">
        <v>1</v>
      </c>
    </row>
    <row r="26" spans="1:13">
      <c r="A26" s="157" t="s">
        <v>61</v>
      </c>
      <c r="B26" s="104"/>
      <c r="C26" s="108">
        <v>2998</v>
      </c>
      <c r="D26" s="104"/>
      <c r="E26" s="108">
        <v>3058</v>
      </c>
      <c r="F26" s="104"/>
      <c r="G26" s="105">
        <v>3150</v>
      </c>
      <c r="H26" s="104"/>
      <c r="I26" s="94">
        <f t="shared" si="4"/>
        <v>92</v>
      </c>
      <c r="J26" s="16">
        <v>276</v>
      </c>
      <c r="K26" s="459">
        <v>14853</v>
      </c>
      <c r="L26" s="459">
        <f t="shared" si="3"/>
        <v>-92</v>
      </c>
      <c r="M26" s="71" t="s">
        <v>1</v>
      </c>
    </row>
    <row r="27" spans="1:13">
      <c r="A27" s="157" t="s">
        <v>0</v>
      </c>
      <c r="B27" s="104"/>
      <c r="C27" s="108">
        <v>10206</v>
      </c>
      <c r="D27" s="104"/>
      <c r="E27" s="108">
        <v>9938</v>
      </c>
      <c r="F27" s="104"/>
      <c r="G27" s="105">
        <v>10260</v>
      </c>
      <c r="H27" s="104"/>
      <c r="I27" s="94">
        <f t="shared" si="4"/>
        <v>322</v>
      </c>
      <c r="J27" s="16"/>
      <c r="K27" s="459">
        <v>135</v>
      </c>
      <c r="L27" s="459">
        <f t="shared" si="3"/>
        <v>-322</v>
      </c>
      <c r="M27" s="71" t="s">
        <v>1</v>
      </c>
    </row>
    <row r="28" spans="1:13">
      <c r="A28" s="157" t="s">
        <v>225</v>
      </c>
      <c r="B28" s="104"/>
      <c r="C28" s="108">
        <v>0</v>
      </c>
      <c r="D28" s="104"/>
      <c r="E28" s="108">
        <v>0</v>
      </c>
      <c r="F28" s="104"/>
      <c r="G28" s="105">
        <f t="shared" ref="G28:G37" si="5">+E28*1.03</f>
        <v>0</v>
      </c>
      <c r="H28" s="104"/>
      <c r="I28" s="94">
        <f t="shared" si="4"/>
        <v>0</v>
      </c>
      <c r="J28" s="16"/>
      <c r="L28" s="459">
        <f t="shared" si="3"/>
        <v>0</v>
      </c>
      <c r="M28" s="71" t="s">
        <v>1</v>
      </c>
    </row>
    <row r="29" spans="1:13">
      <c r="A29" s="157" t="s">
        <v>228</v>
      </c>
      <c r="B29" s="104"/>
      <c r="C29" s="108">
        <v>0</v>
      </c>
      <c r="D29" s="104"/>
      <c r="E29" s="108">
        <v>0</v>
      </c>
      <c r="F29" s="104"/>
      <c r="G29" s="105">
        <f t="shared" si="5"/>
        <v>0</v>
      </c>
      <c r="H29" s="104"/>
      <c r="I29" s="94">
        <f t="shared" si="4"/>
        <v>0</v>
      </c>
      <c r="J29" s="16"/>
      <c r="L29" s="459">
        <f t="shared" si="3"/>
        <v>0</v>
      </c>
      <c r="M29" s="71" t="s">
        <v>1</v>
      </c>
    </row>
    <row r="30" spans="1:13">
      <c r="A30" s="157" t="s">
        <v>331</v>
      </c>
      <c r="B30" s="104"/>
      <c r="C30" s="108">
        <v>11</v>
      </c>
      <c r="D30" s="104"/>
      <c r="E30" s="108">
        <v>11</v>
      </c>
      <c r="F30" s="104"/>
      <c r="G30" s="105">
        <v>17</v>
      </c>
      <c r="H30" s="104"/>
      <c r="I30" s="94">
        <f>G30-E30</f>
        <v>6</v>
      </c>
      <c r="J30" s="16"/>
      <c r="L30" s="459">
        <f>+E30-G30</f>
        <v>-6</v>
      </c>
      <c r="M30" s="71" t="s">
        <v>1</v>
      </c>
    </row>
    <row r="31" spans="1:13">
      <c r="A31" s="157" t="s">
        <v>229</v>
      </c>
      <c r="B31" s="104"/>
      <c r="C31" s="108">
        <v>104</v>
      </c>
      <c r="D31" s="104"/>
      <c r="E31" s="108">
        <v>106</v>
      </c>
      <c r="F31" s="104"/>
      <c r="G31" s="105">
        <v>109</v>
      </c>
      <c r="H31" s="104"/>
      <c r="I31" s="94">
        <f t="shared" si="4"/>
        <v>3</v>
      </c>
      <c r="J31" s="16"/>
      <c r="K31" s="459">
        <v>10</v>
      </c>
      <c r="L31" s="459">
        <f t="shared" si="3"/>
        <v>-3</v>
      </c>
      <c r="M31" s="71" t="s">
        <v>1</v>
      </c>
    </row>
    <row r="32" spans="1:13">
      <c r="A32" s="157" t="s">
        <v>62</v>
      </c>
      <c r="B32" s="104"/>
      <c r="C32" s="108">
        <v>112</v>
      </c>
      <c r="D32" s="104"/>
      <c r="E32" s="108">
        <v>114</v>
      </c>
      <c r="F32" s="104"/>
      <c r="G32" s="105">
        <v>117</v>
      </c>
      <c r="H32" s="104"/>
      <c r="I32" s="94">
        <f t="shared" si="4"/>
        <v>3</v>
      </c>
      <c r="J32" s="16"/>
      <c r="K32" s="459">
        <v>85</v>
      </c>
      <c r="L32" s="459">
        <f t="shared" si="3"/>
        <v>-3</v>
      </c>
      <c r="M32" s="71" t="s">
        <v>1</v>
      </c>
    </row>
    <row r="33" spans="1:13">
      <c r="A33" s="157" t="s">
        <v>63</v>
      </c>
      <c r="B33" s="104"/>
      <c r="C33" s="108">
        <v>1149</v>
      </c>
      <c r="D33" s="104"/>
      <c r="E33" s="108">
        <v>1174</v>
      </c>
      <c r="F33" s="104"/>
      <c r="G33" s="105">
        <v>1209</v>
      </c>
      <c r="H33" s="104"/>
      <c r="I33" s="94">
        <f t="shared" si="4"/>
        <v>35</v>
      </c>
      <c r="J33" s="16"/>
      <c r="K33" s="459">
        <v>37758</v>
      </c>
      <c r="L33" s="459">
        <f t="shared" si="3"/>
        <v>-35</v>
      </c>
      <c r="M33" s="71" t="s">
        <v>1</v>
      </c>
    </row>
    <row r="34" spans="1:13" ht="16.899999999999999" customHeight="1">
      <c r="A34" s="158" t="s">
        <v>64</v>
      </c>
      <c r="B34" s="69"/>
      <c r="C34" s="467">
        <f>SUM(C16:C33)</f>
        <v>37190</v>
      </c>
      <c r="D34" s="69"/>
      <c r="E34" s="467">
        <f>SUM(E16:E33)</f>
        <v>37462</v>
      </c>
      <c r="F34" s="467">
        <f t="shared" ref="F34:G34" si="6">SUM(F16:F33)</f>
        <v>175</v>
      </c>
      <c r="G34" s="467">
        <f t="shared" si="6"/>
        <v>40329.589999999997</v>
      </c>
      <c r="H34" s="69"/>
      <c r="I34" s="31">
        <f>SUM(I16:I33)</f>
        <v>2867.59</v>
      </c>
      <c r="J34" s="16">
        <f>SUM(J12:J33)</f>
        <v>9321</v>
      </c>
      <c r="K34" s="459">
        <f>SUM(K16:K33)</f>
        <v>71666</v>
      </c>
      <c r="L34" s="459">
        <f t="shared" si="3"/>
        <v>-2867.5899999999965</v>
      </c>
      <c r="M34" s="71" t="s">
        <v>1</v>
      </c>
    </row>
    <row r="35" spans="1:13" ht="15.75" customHeight="1">
      <c r="A35" s="159" t="s">
        <v>65</v>
      </c>
      <c r="B35" s="107"/>
      <c r="D35" s="107"/>
      <c r="E35" s="108"/>
      <c r="F35" s="107"/>
      <c r="G35" s="105">
        <f t="shared" si="5"/>
        <v>0</v>
      </c>
      <c r="H35" s="107"/>
      <c r="I35" s="109"/>
      <c r="J35" s="16"/>
      <c r="M35" s="71" t="s">
        <v>1</v>
      </c>
    </row>
    <row r="36" spans="1:13" ht="15.75" customHeight="1">
      <c r="A36" s="159" t="s">
        <v>66</v>
      </c>
      <c r="B36" s="107"/>
      <c r="C36" s="108">
        <v>272</v>
      </c>
      <c r="D36" s="107"/>
      <c r="E36" s="108"/>
      <c r="F36" s="107"/>
      <c r="G36" s="105">
        <f t="shared" si="5"/>
        <v>0</v>
      </c>
      <c r="H36" s="107"/>
      <c r="I36" s="109"/>
      <c r="J36" s="16"/>
      <c r="M36" s="71" t="s">
        <v>1</v>
      </c>
    </row>
    <row r="37" spans="1:13" ht="15.75" customHeight="1">
      <c r="A37" s="159" t="s">
        <v>67</v>
      </c>
      <c r="B37" s="107"/>
      <c r="C37" s="108"/>
      <c r="D37" s="107"/>
      <c r="E37" s="108"/>
      <c r="F37" s="107"/>
      <c r="G37" s="105">
        <f t="shared" si="5"/>
        <v>0</v>
      </c>
      <c r="H37" s="107"/>
      <c r="I37" s="109"/>
      <c r="J37" s="16"/>
      <c r="M37" s="71" t="s">
        <v>1</v>
      </c>
    </row>
    <row r="38" spans="1:13" ht="16.5" thickBot="1">
      <c r="A38" s="468" t="s">
        <v>2</v>
      </c>
      <c r="B38" s="469"/>
      <c r="C38" s="470">
        <f>SUM(C34:C37)</f>
        <v>37462</v>
      </c>
      <c r="D38" s="469"/>
      <c r="E38" s="470">
        <f>SUM(E34:E37)</f>
        <v>37462</v>
      </c>
      <c r="F38" s="470">
        <f t="shared" ref="F38:G38" si="7">SUM(F34:F37)</f>
        <v>175</v>
      </c>
      <c r="G38" s="470">
        <f t="shared" si="7"/>
        <v>40329.589999999997</v>
      </c>
      <c r="H38" s="469"/>
      <c r="I38" s="471"/>
      <c r="J38" s="16"/>
      <c r="M38" s="71" t="s">
        <v>1</v>
      </c>
    </row>
    <row r="39" spans="1:13">
      <c r="A39" s="152" t="s">
        <v>254</v>
      </c>
      <c r="B39" s="104"/>
      <c r="C39" s="105"/>
      <c r="D39" s="104"/>
      <c r="E39" s="105"/>
      <c r="F39" s="104"/>
      <c r="G39" s="105"/>
      <c r="H39" s="104"/>
      <c r="I39" s="94"/>
      <c r="J39" s="16"/>
      <c r="M39" s="71" t="s">
        <v>1</v>
      </c>
    </row>
    <row r="40" spans="1:13">
      <c r="A40" s="157" t="s">
        <v>54</v>
      </c>
      <c r="B40" s="106"/>
      <c r="C40" s="105"/>
      <c r="D40" s="106"/>
      <c r="E40" s="105"/>
      <c r="F40" s="106"/>
      <c r="G40" s="105"/>
      <c r="H40" s="107"/>
      <c r="I40" s="94"/>
      <c r="J40" s="16"/>
      <c r="M40" s="71" t="s">
        <v>1</v>
      </c>
    </row>
    <row r="41" spans="1:13">
      <c r="A41" s="153" t="s">
        <v>3</v>
      </c>
      <c r="B41" s="104"/>
      <c r="C41" s="105"/>
      <c r="D41" s="104"/>
      <c r="E41" s="105"/>
      <c r="F41" s="104"/>
      <c r="G41" s="105"/>
      <c r="H41" s="107"/>
      <c r="I41" s="94"/>
      <c r="J41" s="16"/>
      <c r="M41" s="71" t="s">
        <v>1</v>
      </c>
    </row>
    <row r="42" spans="1:13">
      <c r="A42" s="155" t="s">
        <v>4</v>
      </c>
      <c r="B42" s="120"/>
      <c r="C42" s="472"/>
      <c r="D42" s="120"/>
      <c r="E42" s="472"/>
      <c r="F42" s="120"/>
      <c r="G42" s="472"/>
      <c r="H42" s="121"/>
      <c r="I42" s="473"/>
      <c r="J42" s="16"/>
      <c r="M42" s="71" t="s">
        <v>1</v>
      </c>
    </row>
    <row r="43" spans="1:13">
      <c r="A43" s="474"/>
      <c r="B43" s="44"/>
      <c r="C43" s="44"/>
      <c r="D43" s="44"/>
      <c r="E43" s="44"/>
      <c r="F43" s="44"/>
      <c r="G43" s="44"/>
      <c r="H43" s="44"/>
      <c r="I43" s="44"/>
      <c r="J43" s="16"/>
      <c r="M43" s="71" t="s">
        <v>24</v>
      </c>
    </row>
    <row r="44" spans="1:13">
      <c r="A44" s="816"/>
      <c r="B44" s="817"/>
      <c r="C44" s="817"/>
      <c r="D44" s="817"/>
      <c r="E44" s="817"/>
      <c r="F44" s="817"/>
      <c r="G44" s="817"/>
      <c r="H44" s="817"/>
      <c r="I44" s="817"/>
      <c r="J44" s="817"/>
      <c r="K44" s="817"/>
      <c r="L44" s="817"/>
      <c r="M44" s="817"/>
    </row>
    <row r="45" spans="1:13">
      <c r="H45" s="13"/>
      <c r="I45" s="13"/>
      <c r="J45" s="16"/>
    </row>
    <row r="46" spans="1:13" ht="18">
      <c r="A46" s="813"/>
      <c r="B46" s="813"/>
      <c r="C46" s="813"/>
      <c r="D46" s="813"/>
      <c r="E46" s="813"/>
      <c r="F46" s="813"/>
      <c r="G46" s="813"/>
      <c r="H46" s="44"/>
      <c r="I46" s="44"/>
      <c r="J46" s="16"/>
    </row>
    <row r="47" spans="1:13">
      <c r="A47" s="42"/>
      <c r="B47" s="43"/>
      <c r="C47" s="43"/>
      <c r="D47" s="43"/>
      <c r="E47" s="43"/>
      <c r="F47" s="43"/>
      <c r="G47" s="43"/>
      <c r="H47" s="44"/>
      <c r="I47" s="44"/>
      <c r="J47" s="16"/>
    </row>
    <row r="48" spans="1:13" ht="41.25" customHeight="1">
      <c r="A48" s="832"/>
      <c r="B48" s="833"/>
      <c r="C48" s="833"/>
      <c r="D48" s="833"/>
      <c r="E48" s="833"/>
      <c r="F48" s="833"/>
      <c r="G48" s="833"/>
      <c r="H48" s="451"/>
      <c r="I48" s="475"/>
      <c r="J48" s="16"/>
    </row>
    <row r="49" spans="1:10" ht="14.25" customHeight="1">
      <c r="A49" s="42"/>
      <c r="B49" s="449"/>
      <c r="C49" s="449"/>
      <c r="D49" s="449"/>
      <c r="E49" s="449"/>
      <c r="F49" s="449"/>
      <c r="G49" s="449"/>
      <c r="H49" s="451"/>
      <c r="I49" s="451"/>
      <c r="J49" s="16"/>
    </row>
    <row r="50" spans="1:10" ht="77.25" customHeight="1">
      <c r="A50" s="834"/>
      <c r="B50" s="608"/>
      <c r="C50" s="608"/>
      <c r="D50" s="608"/>
      <c r="E50" s="608"/>
      <c r="F50" s="608"/>
      <c r="G50" s="608"/>
      <c r="H50" s="45"/>
      <c r="I50" s="475"/>
      <c r="J50" s="16"/>
    </row>
    <row r="51" spans="1:10" ht="12.75" customHeight="1">
      <c r="A51" s="42"/>
      <c r="B51" s="449"/>
      <c r="C51" s="449"/>
      <c r="D51" s="449"/>
      <c r="E51" s="449"/>
      <c r="F51" s="449"/>
      <c r="G51" s="449"/>
      <c r="H51" s="451"/>
      <c r="I51" s="451"/>
      <c r="J51" s="16"/>
    </row>
    <row r="52" spans="1:10" ht="54" customHeight="1">
      <c r="A52" s="834"/>
      <c r="B52" s="708"/>
      <c r="C52" s="708"/>
      <c r="D52" s="708"/>
      <c r="E52" s="708"/>
      <c r="F52" s="708"/>
      <c r="G52" s="708"/>
      <c r="H52" s="45"/>
      <c r="I52" s="475"/>
      <c r="J52" s="16"/>
    </row>
    <row r="53" spans="1:10" ht="43.5" customHeight="1">
      <c r="A53" s="837"/>
      <c r="B53" s="836"/>
      <c r="C53" s="836"/>
      <c r="D53" s="836"/>
      <c r="E53" s="836"/>
      <c r="F53" s="836"/>
      <c r="G53" s="836"/>
      <c r="H53" s="451"/>
      <c r="I53" s="451"/>
      <c r="J53" s="16"/>
    </row>
    <row r="54" spans="1:10" ht="62.25" customHeight="1">
      <c r="A54" s="476"/>
      <c r="B54" s="834"/>
      <c r="C54" s="834"/>
      <c r="D54" s="834"/>
      <c r="E54" s="834"/>
      <c r="F54" s="834"/>
      <c r="G54" s="834"/>
      <c r="H54" s="451"/>
      <c r="I54" s="451"/>
      <c r="J54" s="16"/>
    </row>
    <row r="55" spans="1:10" ht="12" customHeight="1">
      <c r="A55" s="476"/>
      <c r="B55" s="452"/>
      <c r="C55" s="452"/>
      <c r="D55" s="452"/>
      <c r="E55" s="452"/>
      <c r="F55" s="452"/>
      <c r="G55" s="452"/>
      <c r="H55" s="451"/>
      <c r="I55" s="451"/>
      <c r="J55" s="16"/>
    </row>
    <row r="56" spans="1:10" ht="64.5" customHeight="1">
      <c r="A56" s="835"/>
      <c r="B56" s="838"/>
      <c r="C56" s="838"/>
      <c r="D56" s="838"/>
      <c r="E56" s="838"/>
      <c r="F56" s="838"/>
      <c r="G56" s="838"/>
      <c r="H56" s="451"/>
      <c r="I56" s="451"/>
      <c r="J56" s="16"/>
    </row>
    <row r="57" spans="1:10" ht="47.25" customHeight="1">
      <c r="A57" s="835"/>
      <c r="B57" s="836"/>
      <c r="C57" s="836"/>
      <c r="D57" s="836"/>
      <c r="E57" s="836"/>
      <c r="F57" s="836"/>
      <c r="G57" s="836"/>
      <c r="H57" s="451"/>
      <c r="I57" s="451"/>
      <c r="J57" s="16"/>
    </row>
    <row r="58" spans="1:10" ht="60" customHeight="1">
      <c r="A58" s="835"/>
      <c r="B58" s="836"/>
      <c r="C58" s="836"/>
      <c r="D58" s="836"/>
      <c r="E58" s="836"/>
      <c r="F58" s="836"/>
      <c r="G58" s="836"/>
      <c r="H58" s="451"/>
      <c r="I58" s="451"/>
      <c r="J58" s="16"/>
    </row>
    <row r="59" spans="1:10" ht="15" customHeight="1">
      <c r="A59" s="477"/>
      <c r="B59" s="448"/>
      <c r="C59" s="448"/>
      <c r="D59" s="448"/>
      <c r="E59" s="448"/>
      <c r="F59" s="448"/>
      <c r="G59" s="448"/>
      <c r="H59" s="451"/>
      <c r="I59" s="451"/>
      <c r="J59" s="16"/>
    </row>
    <row r="60" spans="1:10" ht="22.9" customHeight="1">
      <c r="A60" s="477"/>
      <c r="B60" s="831"/>
      <c r="C60" s="831"/>
      <c r="D60" s="831"/>
      <c r="E60" s="831"/>
      <c r="F60" s="831"/>
      <c r="G60" s="831"/>
      <c r="H60" s="831"/>
      <c r="I60" s="831"/>
      <c r="J60" s="16"/>
    </row>
    <row r="61" spans="1:10">
      <c r="A61" s="477"/>
      <c r="B61" s="477"/>
      <c r="C61" s="477"/>
      <c r="D61" s="477"/>
      <c r="E61" s="477"/>
      <c r="F61" s="477"/>
      <c r="G61" s="477"/>
      <c r="H61" s="29"/>
      <c r="I61" s="30"/>
      <c r="J61" s="16"/>
    </row>
    <row r="62" spans="1:10">
      <c r="A62" s="477"/>
      <c r="B62" s="477"/>
      <c r="C62" s="477"/>
      <c r="D62" s="477"/>
      <c r="E62" s="477"/>
      <c r="F62" s="477"/>
      <c r="G62" s="477"/>
      <c r="H62" s="30"/>
      <c r="I62" s="30"/>
      <c r="J62" s="16"/>
    </row>
    <row r="63" spans="1:10">
      <c r="A63" s="477"/>
      <c r="B63" s="477"/>
      <c r="C63" s="477"/>
      <c r="D63" s="477"/>
      <c r="E63" s="477"/>
      <c r="F63" s="477"/>
      <c r="G63" s="477"/>
      <c r="H63" s="30"/>
      <c r="I63" s="30"/>
      <c r="J63" s="16"/>
    </row>
    <row r="64" spans="1:10" ht="65.45" customHeight="1">
      <c r="A64" s="477"/>
      <c r="B64" s="831"/>
      <c r="C64" s="831"/>
      <c r="D64" s="831"/>
      <c r="E64" s="831"/>
      <c r="F64" s="831"/>
      <c r="G64" s="831"/>
      <c r="H64" s="831"/>
      <c r="I64" s="831"/>
      <c r="J64" s="16"/>
    </row>
    <row r="65" spans="8:10">
      <c r="H65" s="11"/>
      <c r="I65" s="11"/>
      <c r="J65" s="16"/>
    </row>
    <row r="66" spans="8:10">
      <c r="H66" s="11"/>
      <c r="I66" s="67"/>
      <c r="J66" s="16"/>
    </row>
    <row r="67" spans="8:10">
      <c r="H67" s="11"/>
      <c r="I67" s="11"/>
      <c r="J67" s="16"/>
    </row>
    <row r="68" spans="8:10">
      <c r="H68" s="11"/>
      <c r="I68" s="11"/>
      <c r="J68" s="16"/>
    </row>
    <row r="69" spans="8:10">
      <c r="H69" s="11"/>
      <c r="I69" s="11"/>
      <c r="J69" s="16"/>
    </row>
    <row r="70" spans="8:10">
      <c r="H70" s="11"/>
      <c r="I70" s="11"/>
      <c r="J70" s="16"/>
    </row>
    <row r="71" spans="8:10">
      <c r="H71" s="11"/>
      <c r="I71" s="11"/>
      <c r="J71" s="16"/>
    </row>
    <row r="72" spans="8:10">
      <c r="H72" s="11"/>
      <c r="I72" s="11"/>
      <c r="J72" s="16"/>
    </row>
    <row r="73" spans="8:10">
      <c r="H73" s="11"/>
      <c r="I73" s="11"/>
      <c r="J73" s="16"/>
    </row>
    <row r="74" spans="8:10">
      <c r="H74" s="11"/>
      <c r="I74" s="11"/>
      <c r="J74" s="16"/>
    </row>
    <row r="75" spans="8:10">
      <c r="H75" s="11"/>
      <c r="I75" s="11"/>
      <c r="J75" s="16"/>
    </row>
    <row r="76" spans="8:10">
      <c r="H76" s="11"/>
      <c r="I76" s="11"/>
      <c r="J76" s="16"/>
    </row>
    <row r="77" spans="8:10">
      <c r="H77" s="11"/>
      <c r="I77" s="12"/>
      <c r="J77" s="16"/>
    </row>
    <row r="78" spans="8:10">
      <c r="H78" s="11"/>
      <c r="I78" s="12"/>
      <c r="J78" s="16"/>
    </row>
    <row r="79" spans="8:10">
      <c r="H79" s="11"/>
      <c r="I79" s="11"/>
      <c r="J79" s="16"/>
    </row>
    <row r="80" spans="8:10">
      <c r="H80" s="11"/>
      <c r="I80" s="11"/>
      <c r="J80" s="16"/>
    </row>
    <row r="81" spans="8:10">
      <c r="H81" s="11"/>
      <c r="I81" s="11"/>
      <c r="J81" s="16"/>
    </row>
    <row r="82" spans="8:10">
      <c r="H82" s="11"/>
      <c r="I82" s="11"/>
      <c r="J82" s="16"/>
    </row>
    <row r="83" spans="8:10">
      <c r="H83" s="11"/>
      <c r="I83" s="11"/>
      <c r="J83" s="16"/>
    </row>
    <row r="84" spans="8:10">
      <c r="H84" s="11"/>
      <c r="I84" s="11"/>
      <c r="J84" s="16"/>
    </row>
    <row r="85" spans="8:10">
      <c r="H85" s="11"/>
      <c r="I85" s="11"/>
      <c r="J85" s="16"/>
    </row>
    <row r="86" spans="8:10">
      <c r="H86" s="11"/>
      <c r="I86" s="11"/>
      <c r="J86" s="16"/>
    </row>
    <row r="87" spans="8:10">
      <c r="H87" s="11"/>
      <c r="I87" s="11"/>
      <c r="J87" s="16"/>
    </row>
    <row r="88" spans="8:10">
      <c r="H88" s="11"/>
      <c r="I88" s="11"/>
      <c r="J88" s="16"/>
    </row>
    <row r="89" spans="8:10">
      <c r="H89" s="11"/>
      <c r="I89" s="11"/>
      <c r="J89" s="16"/>
    </row>
    <row r="90" spans="8:10">
      <c r="H90" s="11"/>
      <c r="I90" s="11"/>
      <c r="J90" s="16"/>
    </row>
    <row r="91" spans="8:10">
      <c r="H91" s="11"/>
      <c r="I91" s="11"/>
      <c r="J91" s="16"/>
    </row>
    <row r="92" spans="8:10">
      <c r="H92" s="14"/>
      <c r="I92" s="11"/>
      <c r="J92" s="16"/>
    </row>
    <row r="93" spans="8:10">
      <c r="H93" s="16"/>
      <c r="I93" s="16"/>
      <c r="J93" s="16"/>
    </row>
    <row r="94" spans="8:10">
      <c r="H94" s="5"/>
      <c r="I94" s="5"/>
      <c r="J94" s="16"/>
    </row>
    <row r="95" spans="8:10">
      <c r="H95" s="5"/>
      <c r="I95" s="5"/>
      <c r="J95" s="16"/>
    </row>
    <row r="96" spans="8:10">
      <c r="H96" s="5"/>
      <c r="I96" s="5"/>
      <c r="J96" s="16"/>
    </row>
    <row r="97" spans="8:10">
      <c r="H97" s="5"/>
      <c r="I97" s="5"/>
      <c r="J97" s="16"/>
    </row>
    <row r="98" spans="8:10">
      <c r="J98" s="16"/>
    </row>
    <row r="99" spans="8:10">
      <c r="J99" s="16"/>
    </row>
    <row r="201" spans="1:1">
      <c r="A201" s="459" t="s">
        <v>222</v>
      </c>
    </row>
  </sheetData>
  <mergeCells count="24">
    <mergeCell ref="B64:I64"/>
    <mergeCell ref="A48:G48"/>
    <mergeCell ref="A50:G50"/>
    <mergeCell ref="A52:G52"/>
    <mergeCell ref="A57:G57"/>
    <mergeCell ref="A53:G53"/>
    <mergeCell ref="A58:G58"/>
    <mergeCell ref="A56:G56"/>
    <mergeCell ref="B60:I60"/>
    <mergeCell ref="B54:G54"/>
    <mergeCell ref="A7:I7"/>
    <mergeCell ref="A5:I5"/>
    <mergeCell ref="A8:A9"/>
    <mergeCell ref="A6:I6"/>
    <mergeCell ref="A1:I1"/>
    <mergeCell ref="A2:I2"/>
    <mergeCell ref="A3:I3"/>
    <mergeCell ref="A4:I4"/>
    <mergeCell ref="A46:G46"/>
    <mergeCell ref="B8:C8"/>
    <mergeCell ref="A44:M44"/>
    <mergeCell ref="H8:I8"/>
    <mergeCell ref="F8:G8"/>
    <mergeCell ref="D8:E8"/>
  </mergeCells>
  <phoneticPr fontId="0" type="noConversion"/>
  <printOptions horizontalCentered="1"/>
  <pageMargins left="0.5" right="0.5" top="0.5" bottom="0.25" header="0.5" footer="0.5"/>
  <pageSetup scale="70" orientation="landscape" r:id="rId1"/>
  <headerFooter alignWithMargins="0">
    <oddFooter>&amp;C&amp;"Times New Roman,Regular"Exhibit L - Summary of Requirements by Object Class</oddFooter>
  </headerFooter>
</worksheet>
</file>

<file path=xl/worksheets/sheet11.xml><?xml version="1.0" encoding="utf-8"?>
<worksheet xmlns="http://schemas.openxmlformats.org/spreadsheetml/2006/main" xmlns:r="http://schemas.openxmlformats.org/officeDocument/2006/relationships">
  <sheetPr codeName="Sheet1"/>
  <dimension ref="A1:R80"/>
  <sheetViews>
    <sheetView view="pageBreakPreview" zoomScale="95" zoomScaleSheetLayoutView="95" workbookViewId="0">
      <selection activeCell="B17" sqref="B17"/>
    </sheetView>
  </sheetViews>
  <sheetFormatPr defaultRowHeight="12.75"/>
  <cols>
    <col min="1" max="1" width="10.6640625" style="193" customWidth="1"/>
    <col min="2" max="2" width="37.77734375" style="193" customWidth="1"/>
    <col min="3" max="10" width="9.88671875" style="195" customWidth="1"/>
    <col min="11" max="16384" width="8.88671875" style="193"/>
  </cols>
  <sheetData>
    <row r="1" spans="1:11" s="209" customFormat="1" ht="15.75">
      <c r="A1" s="857" t="s">
        <v>111</v>
      </c>
      <c r="B1" s="857"/>
      <c r="C1" s="857"/>
      <c r="D1" s="857"/>
      <c r="E1" s="857"/>
      <c r="F1" s="857"/>
      <c r="G1" s="857"/>
      <c r="H1" s="857"/>
      <c r="I1" s="857"/>
      <c r="J1" s="857"/>
      <c r="K1" s="192" t="s">
        <v>1</v>
      </c>
    </row>
    <row r="2" spans="1:11" s="209" customFormat="1" ht="15.75">
      <c r="A2" s="856"/>
      <c r="B2" s="856"/>
      <c r="C2" s="856"/>
      <c r="D2" s="856"/>
      <c r="E2" s="856"/>
      <c r="F2" s="856"/>
      <c r="G2" s="856"/>
      <c r="H2" s="856"/>
      <c r="I2" s="856"/>
      <c r="J2" s="856"/>
    </row>
    <row r="3" spans="1:11" s="209" customFormat="1" ht="15.75">
      <c r="A3" s="858" t="s">
        <v>209</v>
      </c>
      <c r="B3" s="858"/>
      <c r="C3" s="858"/>
      <c r="D3" s="858"/>
      <c r="E3" s="858"/>
      <c r="F3" s="858"/>
      <c r="G3" s="858"/>
      <c r="H3" s="858"/>
      <c r="I3" s="858"/>
      <c r="J3" s="858"/>
      <c r="K3" s="192" t="s">
        <v>1</v>
      </c>
    </row>
    <row r="4" spans="1:11" s="209" customFormat="1" ht="15.75">
      <c r="A4" s="858" t="s">
        <v>244</v>
      </c>
      <c r="B4" s="858"/>
      <c r="C4" s="858"/>
      <c r="D4" s="858"/>
      <c r="E4" s="858"/>
      <c r="F4" s="858"/>
      <c r="G4" s="858"/>
      <c r="H4" s="858"/>
      <c r="I4" s="858"/>
      <c r="J4" s="858"/>
      <c r="K4" s="192" t="s">
        <v>1</v>
      </c>
    </row>
    <row r="5" spans="1:11" s="209" customFormat="1" ht="15.75">
      <c r="A5" s="856" t="s">
        <v>243</v>
      </c>
      <c r="B5" s="856"/>
      <c r="C5" s="856"/>
      <c r="D5" s="856"/>
      <c r="E5" s="856"/>
      <c r="F5" s="856"/>
      <c r="G5" s="856"/>
      <c r="H5" s="856"/>
      <c r="I5" s="856"/>
      <c r="J5" s="856"/>
      <c r="K5" s="192" t="s">
        <v>1</v>
      </c>
    </row>
    <row r="6" spans="1:11" s="209" customFormat="1" ht="15.75">
      <c r="A6" s="856"/>
      <c r="B6" s="856"/>
      <c r="C6" s="856"/>
      <c r="D6" s="856"/>
      <c r="E6" s="856"/>
      <c r="F6" s="856"/>
      <c r="G6" s="856"/>
      <c r="H6" s="856"/>
      <c r="I6" s="856"/>
      <c r="J6" s="856"/>
    </row>
    <row r="7" spans="1:11">
      <c r="A7" s="853"/>
      <c r="B7" s="853"/>
      <c r="C7" s="853"/>
      <c r="D7" s="853"/>
      <c r="E7" s="853"/>
      <c r="F7" s="853"/>
      <c r="G7" s="853"/>
      <c r="H7" s="853"/>
      <c r="I7" s="853"/>
      <c r="J7" s="853"/>
    </row>
    <row r="8" spans="1:11">
      <c r="A8" s="273" t="s">
        <v>112</v>
      </c>
      <c r="B8" s="272"/>
      <c r="C8" s="855"/>
      <c r="D8" s="855"/>
      <c r="E8" s="855"/>
      <c r="F8" s="855"/>
      <c r="G8" s="855"/>
      <c r="H8" s="855"/>
      <c r="I8" s="855"/>
      <c r="J8" s="855"/>
      <c r="K8" s="192" t="s">
        <v>1</v>
      </c>
    </row>
    <row r="9" spans="1:11">
      <c r="A9" s="273" t="s">
        <v>113</v>
      </c>
      <c r="B9" s="274" t="s">
        <v>182</v>
      </c>
      <c r="C9" s="855"/>
      <c r="D9" s="855"/>
      <c r="E9" s="855"/>
      <c r="F9" s="855"/>
      <c r="G9" s="855"/>
      <c r="H9" s="855"/>
      <c r="I9" s="855"/>
      <c r="J9" s="855"/>
      <c r="K9" s="192" t="s">
        <v>1</v>
      </c>
    </row>
    <row r="10" spans="1:11">
      <c r="A10" s="273" t="s">
        <v>114</v>
      </c>
      <c r="B10" s="274" t="s">
        <v>115</v>
      </c>
      <c r="C10" s="855"/>
      <c r="D10" s="855"/>
      <c r="E10" s="855"/>
      <c r="F10" s="855"/>
      <c r="G10" s="855"/>
      <c r="H10" s="855"/>
      <c r="I10" s="855"/>
      <c r="J10" s="855"/>
      <c r="K10" s="192" t="s">
        <v>1</v>
      </c>
    </row>
    <row r="11" spans="1:11">
      <c r="A11" s="854"/>
      <c r="B11" s="854"/>
      <c r="C11" s="854"/>
      <c r="D11" s="854"/>
      <c r="E11" s="854"/>
      <c r="F11" s="854"/>
      <c r="G11" s="854"/>
      <c r="H11" s="854"/>
      <c r="I11" s="854"/>
      <c r="J11" s="854"/>
    </row>
    <row r="12" spans="1:11" ht="18" customHeight="1">
      <c r="A12" s="840" t="s">
        <v>116</v>
      </c>
      <c r="B12" s="841"/>
      <c r="C12" s="851" t="s">
        <v>307</v>
      </c>
      <c r="D12" s="849" t="s">
        <v>304</v>
      </c>
      <c r="E12" s="849" t="s">
        <v>117</v>
      </c>
      <c r="F12" s="849" t="s">
        <v>118</v>
      </c>
      <c r="G12" s="849" t="s">
        <v>305</v>
      </c>
      <c r="H12" s="849" t="s">
        <v>306</v>
      </c>
      <c r="I12" s="849" t="s">
        <v>117</v>
      </c>
      <c r="J12" s="847" t="s">
        <v>308</v>
      </c>
      <c r="K12" s="192" t="s">
        <v>1</v>
      </c>
    </row>
    <row r="13" spans="1:11">
      <c r="A13" s="842"/>
      <c r="B13" s="843"/>
      <c r="C13" s="852"/>
      <c r="D13" s="850"/>
      <c r="E13" s="850"/>
      <c r="F13" s="850"/>
      <c r="G13" s="850"/>
      <c r="H13" s="850"/>
      <c r="I13" s="850"/>
      <c r="J13" s="848"/>
      <c r="K13" s="192" t="s">
        <v>1</v>
      </c>
    </row>
    <row r="14" spans="1:11">
      <c r="A14" s="289" t="s">
        <v>119</v>
      </c>
      <c r="B14" s="290"/>
      <c r="C14" s="316"/>
      <c r="D14" s="316"/>
      <c r="E14" s="316"/>
      <c r="F14" s="316"/>
      <c r="G14" s="316"/>
      <c r="H14" s="316"/>
      <c r="I14" s="316"/>
      <c r="J14" s="317"/>
      <c r="K14" s="192" t="s">
        <v>1</v>
      </c>
    </row>
    <row r="15" spans="1:11">
      <c r="A15" s="291" t="s">
        <v>120</v>
      </c>
      <c r="B15" s="276" t="s">
        <v>121</v>
      </c>
      <c r="C15" s="318"/>
      <c r="D15" s="318"/>
      <c r="E15" s="318"/>
      <c r="F15" s="318"/>
      <c r="G15" s="318"/>
      <c r="H15" s="318"/>
      <c r="I15" s="318"/>
      <c r="J15" s="319"/>
      <c r="K15" s="192" t="s">
        <v>1</v>
      </c>
    </row>
    <row r="16" spans="1:11">
      <c r="A16" s="281" t="s">
        <v>122</v>
      </c>
      <c r="B16" s="280" t="s">
        <v>123</v>
      </c>
      <c r="C16" s="320"/>
      <c r="D16" s="320"/>
      <c r="E16" s="320"/>
      <c r="F16" s="320"/>
      <c r="G16" s="320"/>
      <c r="H16" s="320"/>
      <c r="I16" s="320"/>
      <c r="J16" s="321"/>
      <c r="K16" s="192" t="s">
        <v>1</v>
      </c>
    </row>
    <row r="17" spans="1:11">
      <c r="A17" s="281" t="s">
        <v>122</v>
      </c>
      <c r="B17" s="280" t="s">
        <v>124</v>
      </c>
      <c r="C17" s="320"/>
      <c r="D17" s="320"/>
      <c r="E17" s="320"/>
      <c r="F17" s="320"/>
      <c r="G17" s="320"/>
      <c r="H17" s="320"/>
      <c r="I17" s="320"/>
      <c r="J17" s="321"/>
      <c r="K17" s="192" t="s">
        <v>1</v>
      </c>
    </row>
    <row r="18" spans="1:11">
      <c r="A18" s="281" t="s">
        <v>122</v>
      </c>
      <c r="B18" s="280" t="s">
        <v>125</v>
      </c>
      <c r="C18" s="320"/>
      <c r="D18" s="320"/>
      <c r="E18" s="320"/>
      <c r="F18" s="320"/>
      <c r="G18" s="320"/>
      <c r="H18" s="320"/>
      <c r="I18" s="320"/>
      <c r="J18" s="321"/>
      <c r="K18" s="192" t="s">
        <v>1</v>
      </c>
    </row>
    <row r="19" spans="1:11">
      <c r="A19" s="281" t="s">
        <v>122</v>
      </c>
      <c r="B19" s="280" t="s">
        <v>126</v>
      </c>
      <c r="C19" s="320"/>
      <c r="D19" s="320"/>
      <c r="E19" s="320"/>
      <c r="F19" s="320"/>
      <c r="G19" s="320"/>
      <c r="H19" s="320"/>
      <c r="I19" s="320"/>
      <c r="J19" s="321"/>
      <c r="K19" s="192" t="s">
        <v>1</v>
      </c>
    </row>
    <row r="20" spans="1:11">
      <c r="A20" s="281" t="s">
        <v>128</v>
      </c>
      <c r="B20" s="280" t="s">
        <v>127</v>
      </c>
      <c r="C20" s="320"/>
      <c r="D20" s="322"/>
      <c r="E20" s="322"/>
      <c r="F20" s="322"/>
      <c r="G20" s="322"/>
      <c r="H20" s="322"/>
      <c r="I20" s="322"/>
      <c r="J20" s="323"/>
      <c r="K20" s="192" t="s">
        <v>1</v>
      </c>
    </row>
    <row r="21" spans="1:11">
      <c r="A21" s="289" t="s">
        <v>129</v>
      </c>
      <c r="B21" s="290"/>
      <c r="C21" s="316"/>
      <c r="D21" s="316"/>
      <c r="E21" s="316"/>
      <c r="F21" s="316"/>
      <c r="G21" s="316"/>
      <c r="H21" s="316"/>
      <c r="I21" s="316"/>
      <c r="J21" s="317"/>
      <c r="K21" s="192" t="s">
        <v>1</v>
      </c>
    </row>
    <row r="22" spans="1:11">
      <c r="A22" s="291" t="s">
        <v>130</v>
      </c>
      <c r="B22" s="292" t="s">
        <v>131</v>
      </c>
      <c r="C22" s="318"/>
      <c r="D22" s="318"/>
      <c r="E22" s="318"/>
      <c r="F22" s="318"/>
      <c r="G22" s="318"/>
      <c r="H22" s="318"/>
      <c r="I22" s="318"/>
      <c r="J22" s="319"/>
      <c r="K22" s="192" t="s">
        <v>1</v>
      </c>
    </row>
    <row r="23" spans="1:11">
      <c r="A23" s="281">
        <v>22</v>
      </c>
      <c r="B23" s="280" t="s">
        <v>132</v>
      </c>
      <c r="C23" s="320"/>
      <c r="D23" s="320"/>
      <c r="E23" s="320"/>
      <c r="F23" s="320"/>
      <c r="G23" s="320"/>
      <c r="H23" s="320"/>
      <c r="I23" s="320"/>
      <c r="J23" s="321"/>
      <c r="K23" s="192" t="s">
        <v>1</v>
      </c>
    </row>
    <row r="24" spans="1:11">
      <c r="A24" s="281" t="s">
        <v>187</v>
      </c>
      <c r="B24" s="280" t="s">
        <v>188</v>
      </c>
      <c r="C24" s="320"/>
      <c r="D24" s="320"/>
      <c r="E24" s="320"/>
      <c r="F24" s="320"/>
      <c r="G24" s="320"/>
      <c r="H24" s="320"/>
      <c r="I24" s="320"/>
      <c r="J24" s="321"/>
      <c r="K24" s="192" t="s">
        <v>1</v>
      </c>
    </row>
    <row r="25" spans="1:11">
      <c r="A25" s="281" t="s">
        <v>133</v>
      </c>
      <c r="B25" s="280" t="s">
        <v>134</v>
      </c>
      <c r="C25" s="320"/>
      <c r="D25" s="320"/>
      <c r="E25" s="320"/>
      <c r="F25" s="320"/>
      <c r="G25" s="320"/>
      <c r="H25" s="320"/>
      <c r="I25" s="320"/>
      <c r="J25" s="321"/>
      <c r="K25" s="192" t="s">
        <v>1</v>
      </c>
    </row>
    <row r="26" spans="1:11">
      <c r="A26" s="281" t="s">
        <v>135</v>
      </c>
      <c r="B26" s="280" t="s">
        <v>136</v>
      </c>
      <c r="C26" s="320"/>
      <c r="D26" s="320"/>
      <c r="E26" s="320"/>
      <c r="F26" s="320"/>
      <c r="G26" s="320"/>
      <c r="H26" s="320"/>
      <c r="I26" s="320"/>
      <c r="J26" s="321"/>
      <c r="K26" s="192" t="s">
        <v>1</v>
      </c>
    </row>
    <row r="27" spans="1:11">
      <c r="A27" s="281" t="s">
        <v>135</v>
      </c>
      <c r="B27" s="280" t="s">
        <v>137</v>
      </c>
      <c r="C27" s="320"/>
      <c r="D27" s="320"/>
      <c r="E27" s="320"/>
      <c r="F27" s="320"/>
      <c r="G27" s="320"/>
      <c r="H27" s="320"/>
      <c r="I27" s="320"/>
      <c r="J27" s="321"/>
      <c r="K27" s="192" t="s">
        <v>1</v>
      </c>
    </row>
    <row r="28" spans="1:11">
      <c r="A28" s="281" t="s">
        <v>135</v>
      </c>
      <c r="B28" s="280" t="s">
        <v>138</v>
      </c>
      <c r="C28" s="320"/>
      <c r="D28" s="320"/>
      <c r="E28" s="320"/>
      <c r="F28" s="320"/>
      <c r="G28" s="320"/>
      <c r="H28" s="320"/>
      <c r="I28" s="320"/>
      <c r="J28" s="321"/>
      <c r="K28" s="192" t="s">
        <v>1</v>
      </c>
    </row>
    <row r="29" spans="1:11">
      <c r="A29" s="281">
        <v>25.3</v>
      </c>
      <c r="B29" s="280" t="s">
        <v>139</v>
      </c>
      <c r="C29" s="320"/>
      <c r="D29" s="320"/>
      <c r="E29" s="320"/>
      <c r="F29" s="320"/>
      <c r="G29" s="320"/>
      <c r="H29" s="320"/>
      <c r="I29" s="320"/>
      <c r="J29" s="321"/>
      <c r="K29" s="192" t="s">
        <v>1</v>
      </c>
    </row>
    <row r="30" spans="1:11">
      <c r="A30" s="277">
        <v>25.3</v>
      </c>
      <c r="B30" s="278" t="s">
        <v>140</v>
      </c>
      <c r="C30" s="320"/>
      <c r="D30" s="320"/>
      <c r="E30" s="320"/>
      <c r="F30" s="320"/>
      <c r="G30" s="320"/>
      <c r="H30" s="320"/>
      <c r="I30" s="320"/>
      <c r="J30" s="321"/>
      <c r="K30" s="192" t="s">
        <v>1</v>
      </c>
    </row>
    <row r="31" spans="1:11">
      <c r="A31" s="277">
        <v>25.3</v>
      </c>
      <c r="B31" s="278" t="s">
        <v>141</v>
      </c>
      <c r="C31" s="320"/>
      <c r="D31" s="320"/>
      <c r="E31" s="320"/>
      <c r="F31" s="320"/>
      <c r="G31" s="320"/>
      <c r="H31" s="320"/>
      <c r="I31" s="320"/>
      <c r="J31" s="321"/>
      <c r="K31" s="192" t="s">
        <v>1</v>
      </c>
    </row>
    <row r="32" spans="1:11">
      <c r="A32" s="277">
        <v>25.3</v>
      </c>
      <c r="B32" s="278" t="s">
        <v>142</v>
      </c>
      <c r="C32" s="320"/>
      <c r="D32" s="320"/>
      <c r="E32" s="320"/>
      <c r="F32" s="320"/>
      <c r="G32" s="320"/>
      <c r="H32" s="320"/>
      <c r="I32" s="320"/>
      <c r="J32" s="321"/>
      <c r="K32" s="192" t="s">
        <v>1</v>
      </c>
    </row>
    <row r="33" spans="1:11">
      <c r="A33" s="277">
        <v>25.3</v>
      </c>
      <c r="B33" s="278" t="s">
        <v>143</v>
      </c>
      <c r="C33" s="320"/>
      <c r="D33" s="320"/>
      <c r="E33" s="320"/>
      <c r="F33" s="320"/>
      <c r="G33" s="320"/>
      <c r="H33" s="320"/>
      <c r="I33" s="320"/>
      <c r="J33" s="321"/>
      <c r="K33" s="192" t="s">
        <v>1</v>
      </c>
    </row>
    <row r="34" spans="1:11">
      <c r="A34" s="281">
        <v>25.2</v>
      </c>
      <c r="B34" s="280" t="s">
        <v>201</v>
      </c>
      <c r="C34" s="320"/>
      <c r="D34" s="320"/>
      <c r="E34" s="320"/>
      <c r="F34" s="320"/>
      <c r="G34" s="320"/>
      <c r="H34" s="320"/>
      <c r="I34" s="320"/>
      <c r="J34" s="321"/>
      <c r="K34" s="192" t="s">
        <v>1</v>
      </c>
    </row>
    <row r="35" spans="1:11">
      <c r="A35" s="281">
        <v>25.6</v>
      </c>
      <c r="B35" s="280" t="s">
        <v>145</v>
      </c>
      <c r="C35" s="320"/>
      <c r="D35" s="320"/>
      <c r="E35" s="320"/>
      <c r="F35" s="320"/>
      <c r="G35" s="320"/>
      <c r="H35" s="320"/>
      <c r="I35" s="320"/>
      <c r="J35" s="321"/>
      <c r="K35" s="192" t="s">
        <v>1</v>
      </c>
    </row>
    <row r="36" spans="1:11">
      <c r="A36" s="281">
        <v>25.6</v>
      </c>
      <c r="B36" s="280" t="s">
        <v>146</v>
      </c>
      <c r="C36" s="320"/>
      <c r="D36" s="320"/>
      <c r="E36" s="320"/>
      <c r="F36" s="320"/>
      <c r="G36" s="320"/>
      <c r="H36" s="320"/>
      <c r="I36" s="320"/>
      <c r="J36" s="321"/>
      <c r="K36" s="192" t="s">
        <v>1</v>
      </c>
    </row>
    <row r="37" spans="1:11">
      <c r="A37" s="281">
        <v>25.2</v>
      </c>
      <c r="B37" s="280" t="s">
        <v>147</v>
      </c>
      <c r="C37" s="320"/>
      <c r="D37" s="320"/>
      <c r="E37" s="320"/>
      <c r="F37" s="320"/>
      <c r="G37" s="320"/>
      <c r="H37" s="320"/>
      <c r="I37" s="320"/>
      <c r="J37" s="321"/>
      <c r="K37" s="192" t="s">
        <v>1</v>
      </c>
    </row>
    <row r="38" spans="1:11">
      <c r="A38" s="281">
        <v>25.2</v>
      </c>
      <c r="B38" s="280" t="s">
        <v>149</v>
      </c>
      <c r="C38" s="320"/>
      <c r="D38" s="320"/>
      <c r="E38" s="320"/>
      <c r="F38" s="320"/>
      <c r="G38" s="320"/>
      <c r="H38" s="320"/>
      <c r="I38" s="320"/>
      <c r="J38" s="321"/>
      <c r="K38" s="192" t="s">
        <v>1</v>
      </c>
    </row>
    <row r="39" spans="1:11">
      <c r="A39" s="281" t="s">
        <v>144</v>
      </c>
      <c r="B39" s="280" t="s">
        <v>202</v>
      </c>
      <c r="C39" s="320"/>
      <c r="D39" s="320"/>
      <c r="E39" s="320"/>
      <c r="F39" s="320"/>
      <c r="G39" s="320"/>
      <c r="H39" s="320"/>
      <c r="I39" s="320"/>
      <c r="J39" s="321"/>
      <c r="K39" s="192" t="s">
        <v>1</v>
      </c>
    </row>
    <row r="40" spans="1:11">
      <c r="A40" s="281" t="s">
        <v>151</v>
      </c>
      <c r="B40" s="280" t="s">
        <v>152</v>
      </c>
      <c r="C40" s="320"/>
      <c r="D40" s="320"/>
      <c r="E40" s="320"/>
      <c r="F40" s="320"/>
      <c r="G40" s="320"/>
      <c r="H40" s="320"/>
      <c r="I40" s="320"/>
      <c r="J40" s="321"/>
      <c r="K40" s="192" t="s">
        <v>1</v>
      </c>
    </row>
    <row r="41" spans="1:11">
      <c r="A41" s="281" t="s">
        <v>151</v>
      </c>
      <c r="B41" s="280" t="s">
        <v>153</v>
      </c>
      <c r="C41" s="320"/>
      <c r="D41" s="320"/>
      <c r="E41" s="320"/>
      <c r="F41" s="320"/>
      <c r="G41" s="320"/>
      <c r="H41" s="320"/>
      <c r="I41" s="320"/>
      <c r="J41" s="321"/>
      <c r="K41" s="192" t="s">
        <v>1</v>
      </c>
    </row>
    <row r="42" spans="1:11">
      <c r="A42" s="281" t="s">
        <v>151</v>
      </c>
      <c r="B42" s="280" t="s">
        <v>154</v>
      </c>
      <c r="C42" s="320"/>
      <c r="D42" s="320"/>
      <c r="E42" s="320"/>
      <c r="F42" s="320"/>
      <c r="G42" s="320"/>
      <c r="H42" s="320"/>
      <c r="I42" s="320"/>
      <c r="J42" s="321"/>
      <c r="K42" s="192" t="s">
        <v>1</v>
      </c>
    </row>
    <row r="43" spans="1:11">
      <c r="A43" s="281" t="s">
        <v>151</v>
      </c>
      <c r="B43" s="280" t="s">
        <v>155</v>
      </c>
      <c r="C43" s="320"/>
      <c r="D43" s="320"/>
      <c r="E43" s="320"/>
      <c r="F43" s="320"/>
      <c r="G43" s="320"/>
      <c r="H43" s="320"/>
      <c r="I43" s="320"/>
      <c r="J43" s="321"/>
      <c r="K43" s="192" t="s">
        <v>1</v>
      </c>
    </row>
    <row r="44" spans="1:11">
      <c r="A44" s="287" t="s">
        <v>151</v>
      </c>
      <c r="B44" s="288" t="s">
        <v>156</v>
      </c>
      <c r="C44" s="324"/>
      <c r="D44" s="324"/>
      <c r="E44" s="324"/>
      <c r="F44" s="324"/>
      <c r="G44" s="324"/>
      <c r="H44" s="324"/>
      <c r="I44" s="324"/>
      <c r="J44" s="325"/>
      <c r="K44" s="192" t="s">
        <v>1</v>
      </c>
    </row>
    <row r="45" spans="1:11">
      <c r="A45" s="289" t="s">
        <v>157</v>
      </c>
      <c r="B45" s="290"/>
      <c r="C45" s="316"/>
      <c r="D45" s="316"/>
      <c r="E45" s="316"/>
      <c r="F45" s="316"/>
      <c r="G45" s="316"/>
      <c r="H45" s="316"/>
      <c r="I45" s="316"/>
      <c r="J45" s="317"/>
      <c r="K45" s="192" t="s">
        <v>1</v>
      </c>
    </row>
    <row r="46" spans="1:11">
      <c r="A46" s="281" t="s">
        <v>158</v>
      </c>
      <c r="B46" s="292" t="s">
        <v>196</v>
      </c>
      <c r="C46" s="318"/>
      <c r="D46" s="318"/>
      <c r="E46" s="318"/>
      <c r="F46" s="318"/>
      <c r="G46" s="318"/>
      <c r="H46" s="318"/>
      <c r="I46" s="318"/>
      <c r="J46" s="319"/>
      <c r="K46" s="192" t="s">
        <v>1</v>
      </c>
    </row>
    <row r="47" spans="1:11">
      <c r="A47" s="281" t="s">
        <v>158</v>
      </c>
      <c r="B47" s="280" t="s">
        <v>159</v>
      </c>
      <c r="C47" s="326"/>
      <c r="D47" s="326"/>
      <c r="E47" s="326"/>
      <c r="F47" s="326"/>
      <c r="G47" s="326"/>
      <c r="H47" s="326"/>
      <c r="I47" s="326"/>
      <c r="J47" s="327"/>
      <c r="K47" s="192" t="s">
        <v>1</v>
      </c>
    </row>
    <row r="48" spans="1:11">
      <c r="A48" s="277" t="s">
        <v>158</v>
      </c>
      <c r="B48" s="278" t="s">
        <v>160</v>
      </c>
      <c r="C48" s="306"/>
      <c r="D48" s="306"/>
      <c r="E48" s="306"/>
      <c r="F48" s="306"/>
      <c r="G48" s="306"/>
      <c r="H48" s="306"/>
      <c r="I48" s="306"/>
      <c r="J48" s="307"/>
      <c r="K48" s="192" t="s">
        <v>1</v>
      </c>
    </row>
    <row r="49" spans="1:11">
      <c r="A49" s="277" t="s">
        <v>158</v>
      </c>
      <c r="B49" s="278" t="s">
        <v>161</v>
      </c>
      <c r="C49" s="306"/>
      <c r="D49" s="306"/>
      <c r="E49" s="306"/>
      <c r="F49" s="306"/>
      <c r="G49" s="306"/>
      <c r="H49" s="306"/>
      <c r="I49" s="306"/>
      <c r="J49" s="307"/>
      <c r="K49" s="192" t="s">
        <v>1</v>
      </c>
    </row>
    <row r="50" spans="1:11">
      <c r="A50" s="281">
        <v>25.2</v>
      </c>
      <c r="B50" s="280" t="s">
        <v>162</v>
      </c>
      <c r="C50" s="326"/>
      <c r="D50" s="326"/>
      <c r="E50" s="326"/>
      <c r="F50" s="326"/>
      <c r="G50" s="326"/>
      <c r="H50" s="326"/>
      <c r="I50" s="326"/>
      <c r="J50" s="327"/>
      <c r="K50" s="192" t="s">
        <v>1</v>
      </c>
    </row>
    <row r="51" spans="1:11">
      <c r="A51" s="281" t="s">
        <v>158</v>
      </c>
      <c r="B51" s="280" t="s">
        <v>163</v>
      </c>
      <c r="C51" s="320"/>
      <c r="D51" s="320"/>
      <c r="E51" s="320"/>
      <c r="F51" s="320"/>
      <c r="G51" s="320"/>
      <c r="H51" s="320"/>
      <c r="I51" s="320"/>
      <c r="J51" s="321"/>
      <c r="K51" s="192" t="s">
        <v>1</v>
      </c>
    </row>
    <row r="52" spans="1:11">
      <c r="A52" s="281" t="s">
        <v>158</v>
      </c>
      <c r="B52" s="280" t="s">
        <v>164</v>
      </c>
      <c r="C52" s="320"/>
      <c r="D52" s="320"/>
      <c r="E52" s="320"/>
      <c r="F52" s="320"/>
      <c r="G52" s="320"/>
      <c r="H52" s="320"/>
      <c r="I52" s="320"/>
      <c r="J52" s="321"/>
      <c r="K52" s="192" t="s">
        <v>1</v>
      </c>
    </row>
    <row r="53" spans="1:11">
      <c r="A53" s="281" t="s">
        <v>158</v>
      </c>
      <c r="B53" s="280" t="s">
        <v>165</v>
      </c>
      <c r="C53" s="320"/>
      <c r="D53" s="320"/>
      <c r="E53" s="320"/>
      <c r="F53" s="320"/>
      <c r="G53" s="320"/>
      <c r="H53" s="320"/>
      <c r="I53" s="320"/>
      <c r="J53" s="321"/>
      <c r="K53" s="192" t="s">
        <v>1</v>
      </c>
    </row>
    <row r="54" spans="1:11">
      <c r="A54" s="281" t="s">
        <v>158</v>
      </c>
      <c r="B54" s="280" t="s">
        <v>166</v>
      </c>
      <c r="C54" s="320"/>
      <c r="D54" s="320"/>
      <c r="E54" s="320"/>
      <c r="F54" s="320"/>
      <c r="G54" s="320"/>
      <c r="H54" s="320"/>
      <c r="I54" s="320"/>
      <c r="J54" s="321"/>
      <c r="K54" s="192" t="s">
        <v>1</v>
      </c>
    </row>
    <row r="55" spans="1:11">
      <c r="A55" s="281" t="s">
        <v>158</v>
      </c>
      <c r="B55" s="280" t="s">
        <v>167</v>
      </c>
      <c r="C55" s="320"/>
      <c r="D55" s="320"/>
      <c r="E55" s="320"/>
      <c r="F55" s="320"/>
      <c r="G55" s="320"/>
      <c r="H55" s="320"/>
      <c r="I55" s="320"/>
      <c r="J55" s="321"/>
      <c r="K55" s="192" t="s">
        <v>1</v>
      </c>
    </row>
    <row r="56" spans="1:11">
      <c r="A56" s="281" t="s">
        <v>158</v>
      </c>
      <c r="B56" s="280" t="s">
        <v>168</v>
      </c>
      <c r="C56" s="320"/>
      <c r="D56" s="320"/>
      <c r="E56" s="320"/>
      <c r="F56" s="320"/>
      <c r="G56" s="320"/>
      <c r="H56" s="320"/>
      <c r="I56" s="320"/>
      <c r="J56" s="321"/>
      <c r="K56" s="192" t="s">
        <v>1</v>
      </c>
    </row>
    <row r="57" spans="1:11">
      <c r="A57" s="281" t="s">
        <v>158</v>
      </c>
      <c r="B57" s="280" t="s">
        <v>169</v>
      </c>
      <c r="C57" s="320"/>
      <c r="D57" s="320"/>
      <c r="E57" s="320"/>
      <c r="F57" s="320"/>
      <c r="G57" s="320"/>
      <c r="H57" s="320"/>
      <c r="I57" s="320"/>
      <c r="J57" s="321"/>
      <c r="K57" s="192" t="s">
        <v>1</v>
      </c>
    </row>
    <row r="58" spans="1:11">
      <c r="A58" s="281" t="s">
        <v>158</v>
      </c>
      <c r="B58" s="280" t="s">
        <v>203</v>
      </c>
      <c r="C58" s="320"/>
      <c r="D58" s="320"/>
      <c r="E58" s="320"/>
      <c r="F58" s="320"/>
      <c r="G58" s="320"/>
      <c r="H58" s="320"/>
      <c r="I58" s="320"/>
      <c r="J58" s="321"/>
      <c r="K58" s="192" t="s">
        <v>1</v>
      </c>
    </row>
    <row r="59" spans="1:11">
      <c r="A59" s="293" t="s">
        <v>198</v>
      </c>
      <c r="B59" s="294" t="s">
        <v>199</v>
      </c>
      <c r="C59" s="322"/>
      <c r="D59" s="322"/>
      <c r="E59" s="322"/>
      <c r="F59" s="322"/>
      <c r="G59" s="322"/>
      <c r="H59" s="322"/>
      <c r="I59" s="322"/>
      <c r="J59" s="323"/>
      <c r="K59" s="192" t="s">
        <v>1</v>
      </c>
    </row>
    <row r="60" spans="1:11">
      <c r="A60" s="289" t="s">
        <v>170</v>
      </c>
      <c r="B60" s="295"/>
      <c r="C60" s="328"/>
      <c r="D60" s="328"/>
      <c r="E60" s="328"/>
      <c r="F60" s="328"/>
      <c r="G60" s="328"/>
      <c r="H60" s="328"/>
      <c r="I60" s="328"/>
      <c r="J60" s="329"/>
      <c r="K60" s="192" t="s">
        <v>1</v>
      </c>
    </row>
    <row r="61" spans="1:11">
      <c r="A61" s="296" t="s">
        <v>171</v>
      </c>
      <c r="B61" s="297" t="s">
        <v>204</v>
      </c>
      <c r="C61" s="326"/>
      <c r="D61" s="326"/>
      <c r="E61" s="326"/>
      <c r="F61" s="326"/>
      <c r="G61" s="326"/>
      <c r="H61" s="326"/>
      <c r="I61" s="326"/>
      <c r="J61" s="327"/>
      <c r="K61" s="192" t="s">
        <v>1</v>
      </c>
    </row>
    <row r="62" spans="1:11">
      <c r="A62" s="296" t="s">
        <v>171</v>
      </c>
      <c r="B62" s="297" t="s">
        <v>172</v>
      </c>
      <c r="C62" s="326"/>
      <c r="D62" s="326"/>
      <c r="E62" s="326"/>
      <c r="F62" s="326"/>
      <c r="G62" s="326"/>
      <c r="H62" s="326"/>
      <c r="I62" s="326"/>
      <c r="J62" s="327"/>
      <c r="K62" s="192" t="s">
        <v>1</v>
      </c>
    </row>
    <row r="63" spans="1:11">
      <c r="A63" s="296" t="s">
        <v>171</v>
      </c>
      <c r="B63" s="294" t="s">
        <v>173</v>
      </c>
      <c r="C63" s="326"/>
      <c r="D63" s="326"/>
      <c r="E63" s="326"/>
      <c r="F63" s="326"/>
      <c r="G63" s="326"/>
      <c r="H63" s="326"/>
      <c r="I63" s="326"/>
      <c r="J63" s="327"/>
      <c r="K63" s="192" t="s">
        <v>1</v>
      </c>
    </row>
    <row r="64" spans="1:11">
      <c r="A64" s="296" t="s">
        <v>171</v>
      </c>
      <c r="B64" s="280" t="s">
        <v>174</v>
      </c>
      <c r="C64" s="320"/>
      <c r="D64" s="320"/>
      <c r="E64" s="320"/>
      <c r="F64" s="320"/>
      <c r="G64" s="320"/>
      <c r="H64" s="320"/>
      <c r="I64" s="320"/>
      <c r="J64" s="321"/>
      <c r="K64" s="192" t="s">
        <v>1</v>
      </c>
    </row>
    <row r="65" spans="1:18">
      <c r="A65" s="296" t="s">
        <v>171</v>
      </c>
      <c r="B65" s="280" t="s">
        <v>175</v>
      </c>
      <c r="C65" s="320"/>
      <c r="D65" s="320"/>
      <c r="E65" s="320"/>
      <c r="F65" s="320"/>
      <c r="G65" s="320"/>
      <c r="H65" s="320"/>
      <c r="I65" s="320"/>
      <c r="J65" s="321"/>
      <c r="K65" s="192" t="s">
        <v>1</v>
      </c>
    </row>
    <row r="66" spans="1:18">
      <c r="A66" s="298" t="s">
        <v>171</v>
      </c>
      <c r="B66" s="294" t="s">
        <v>176</v>
      </c>
      <c r="C66" s="322"/>
      <c r="D66" s="322"/>
      <c r="E66" s="322"/>
      <c r="F66" s="322"/>
      <c r="G66" s="322"/>
      <c r="H66" s="322"/>
      <c r="I66" s="322"/>
      <c r="J66" s="323"/>
      <c r="K66" s="192" t="s">
        <v>1</v>
      </c>
    </row>
    <row r="67" spans="1:18">
      <c r="A67" s="287" t="s">
        <v>171</v>
      </c>
      <c r="B67" s="288" t="s">
        <v>177</v>
      </c>
      <c r="C67" s="324"/>
      <c r="D67" s="324"/>
      <c r="E67" s="324"/>
      <c r="F67" s="324"/>
      <c r="G67" s="324"/>
      <c r="H67" s="324"/>
      <c r="I67" s="324"/>
      <c r="J67" s="325"/>
      <c r="K67" s="192" t="s">
        <v>1</v>
      </c>
    </row>
    <row r="68" spans="1:18">
      <c r="A68" s="289"/>
      <c r="B68" s="299" t="s">
        <v>178</v>
      </c>
      <c r="C68" s="328"/>
      <c r="D68" s="328"/>
      <c r="E68" s="328"/>
      <c r="F68" s="328"/>
      <c r="G68" s="328"/>
      <c r="H68" s="328"/>
      <c r="I68" s="328"/>
      <c r="J68" s="329"/>
      <c r="K68" s="196" t="s">
        <v>24</v>
      </c>
    </row>
    <row r="69" spans="1:18">
      <c r="A69" s="272"/>
      <c r="B69" s="272"/>
      <c r="C69" s="315"/>
      <c r="D69" s="315"/>
      <c r="E69" s="315"/>
      <c r="F69" s="315"/>
      <c r="G69" s="315"/>
      <c r="H69" s="315"/>
      <c r="I69" s="315"/>
      <c r="J69" s="315"/>
    </row>
    <row r="70" spans="1:18">
      <c r="B70" s="202"/>
      <c r="C70" s="210"/>
      <c r="D70" s="210"/>
      <c r="E70" s="210"/>
      <c r="F70" s="210"/>
      <c r="G70" s="210"/>
      <c r="H70" s="210"/>
      <c r="I70" s="210"/>
      <c r="J70" s="210"/>
      <c r="K70" s="202"/>
      <c r="L70" s="202"/>
      <c r="M70" s="202"/>
      <c r="N70" s="202"/>
      <c r="O70" s="202"/>
      <c r="P70" s="202"/>
      <c r="Q70" s="202"/>
      <c r="R70" s="202"/>
    </row>
    <row r="71" spans="1:18" ht="15.75">
      <c r="A71" s="844" t="s">
        <v>258</v>
      </c>
      <c r="B71" s="689"/>
      <c r="C71" s="689"/>
      <c r="D71" s="689"/>
      <c r="E71" s="689"/>
      <c r="F71" s="689"/>
      <c r="G71" s="689"/>
      <c r="H71" s="689"/>
      <c r="I71" s="689"/>
      <c r="J71" s="689"/>
      <c r="K71" s="197"/>
      <c r="L71" s="197"/>
      <c r="M71" s="197"/>
      <c r="N71" s="197"/>
      <c r="O71" s="197"/>
      <c r="P71" s="197"/>
      <c r="Q71" s="197"/>
      <c r="R71" s="197"/>
    </row>
    <row r="72" spans="1:18" ht="16.5" customHeight="1">
      <c r="A72" s="845" t="s">
        <v>179</v>
      </c>
      <c r="B72" s="829"/>
      <c r="C72" s="829"/>
      <c r="D72" s="829"/>
      <c r="E72" s="829"/>
      <c r="F72" s="829"/>
      <c r="G72" s="829"/>
      <c r="H72" s="829"/>
      <c r="I72" s="829"/>
      <c r="J72" s="829"/>
      <c r="K72" s="211"/>
      <c r="L72" s="211"/>
      <c r="M72" s="211"/>
      <c r="N72" s="211"/>
      <c r="O72" s="211"/>
      <c r="P72" s="211"/>
      <c r="Q72" s="211"/>
      <c r="R72" s="211"/>
    </row>
    <row r="73" spans="1:18" ht="13.5">
      <c r="A73" s="198"/>
      <c r="B73" s="197"/>
      <c r="C73" s="197"/>
      <c r="D73" s="197"/>
      <c r="E73" s="197"/>
      <c r="F73" s="197"/>
      <c r="G73" s="197"/>
      <c r="H73" s="197"/>
      <c r="I73" s="197"/>
      <c r="J73" s="197"/>
      <c r="K73" s="197"/>
      <c r="L73" s="197"/>
      <c r="M73" s="197"/>
      <c r="N73" s="197"/>
      <c r="O73" s="197"/>
      <c r="P73" s="197"/>
      <c r="Q73" s="197"/>
      <c r="R73" s="197"/>
    </row>
    <row r="74" spans="1:18" ht="18.75" customHeight="1">
      <c r="A74" s="846" t="s">
        <v>180</v>
      </c>
      <c r="B74" s="829"/>
      <c r="C74" s="829"/>
      <c r="D74" s="829"/>
      <c r="E74" s="829"/>
      <c r="F74" s="829"/>
      <c r="G74" s="829"/>
      <c r="H74" s="829"/>
      <c r="I74" s="829"/>
      <c r="J74" s="829"/>
      <c r="K74" s="211"/>
      <c r="L74" s="211"/>
      <c r="M74" s="211"/>
      <c r="N74" s="211"/>
      <c r="O74" s="211"/>
      <c r="P74" s="211"/>
      <c r="Q74" s="211"/>
      <c r="R74" s="211"/>
    </row>
    <row r="75" spans="1:18">
      <c r="A75" s="200"/>
      <c r="B75" s="201"/>
      <c r="C75" s="201"/>
      <c r="D75" s="201"/>
      <c r="E75" s="201"/>
      <c r="F75" s="201"/>
      <c r="G75" s="201"/>
      <c r="H75" s="201"/>
      <c r="I75" s="201"/>
      <c r="J75" s="201"/>
      <c r="K75" s="201"/>
      <c r="L75" s="201"/>
      <c r="M75" s="201"/>
      <c r="N75" s="201"/>
      <c r="O75" s="201"/>
      <c r="P75" s="201"/>
      <c r="Q75" s="201"/>
      <c r="R75" s="201"/>
    </row>
    <row r="76" spans="1:18" ht="15">
      <c r="A76" s="839" t="s">
        <v>181</v>
      </c>
      <c r="B76" s="711"/>
      <c r="C76" s="711"/>
      <c r="D76" s="711"/>
      <c r="E76" s="711"/>
      <c r="F76" s="711"/>
      <c r="G76" s="711"/>
      <c r="H76" s="711"/>
      <c r="I76" s="711"/>
      <c r="J76" s="711"/>
      <c r="K76" s="199"/>
      <c r="L76" s="199"/>
      <c r="M76" s="199"/>
      <c r="N76" s="199"/>
      <c r="O76" s="199"/>
      <c r="P76" s="199"/>
      <c r="Q76" s="199"/>
      <c r="R76" s="199"/>
    </row>
    <row r="77" spans="1:18">
      <c r="A77" s="212"/>
      <c r="B77" s="213"/>
      <c r="C77" s="213"/>
      <c r="D77" s="213"/>
      <c r="E77" s="213"/>
      <c r="F77" s="213"/>
      <c r="G77" s="213"/>
      <c r="H77" s="213"/>
      <c r="I77" s="213"/>
      <c r="J77" s="213"/>
      <c r="K77" s="213"/>
      <c r="L77" s="213"/>
      <c r="M77" s="213"/>
      <c r="N77" s="213"/>
      <c r="O77" s="213"/>
      <c r="P77" s="213"/>
      <c r="Q77" s="213"/>
      <c r="R77" s="213"/>
    </row>
    <row r="78" spans="1:18">
      <c r="A78" s="202"/>
      <c r="B78" s="202"/>
      <c r="C78" s="210"/>
      <c r="D78" s="210"/>
      <c r="E78" s="210"/>
      <c r="F78" s="210"/>
      <c r="G78" s="210"/>
      <c r="H78" s="210"/>
      <c r="I78" s="210"/>
      <c r="J78" s="210"/>
    </row>
    <row r="80" spans="1:18">
      <c r="C80" s="214"/>
      <c r="D80" s="214"/>
    </row>
  </sheetData>
  <mergeCells count="24">
    <mergeCell ref="A6:J6"/>
    <mergeCell ref="A1:J1"/>
    <mergeCell ref="A2:J2"/>
    <mergeCell ref="A3:J3"/>
    <mergeCell ref="A4:J4"/>
    <mergeCell ref="A5:J5"/>
    <mergeCell ref="A7:J7"/>
    <mergeCell ref="A11:J11"/>
    <mergeCell ref="C10:J10"/>
    <mergeCell ref="C9:J9"/>
    <mergeCell ref="C8:J8"/>
    <mergeCell ref="A76:J76"/>
    <mergeCell ref="A12:B13"/>
    <mergeCell ref="A71:J71"/>
    <mergeCell ref="A72:J72"/>
    <mergeCell ref="A74:J74"/>
    <mergeCell ref="J12:J13"/>
    <mergeCell ref="E12:E13"/>
    <mergeCell ref="F12:F13"/>
    <mergeCell ref="G12:G13"/>
    <mergeCell ref="C12:C13"/>
    <mergeCell ref="D12:D13"/>
    <mergeCell ref="H12:H13"/>
    <mergeCell ref="I12:I13"/>
  </mergeCells>
  <phoneticPr fontId="41" type="noConversion"/>
  <printOptions horizontalCentered="1"/>
  <pageMargins left="0.75" right="0.75" top="0.3" bottom="1" header="0.1" footer="0.5"/>
  <pageSetup scale="75" fitToHeight="2" orientation="landscape" cellComments="asDisplayed" r:id="rId1"/>
  <headerFooter alignWithMargins="0">
    <oddFooter>&amp;C&amp;11Exhibit N:  Modular Cost for New Positions</oddFooter>
  </headerFooter>
  <rowBreaks count="1" manualBreakCount="1">
    <brk id="44" max="9" man="1"/>
  </rowBreaks>
  <legacyDrawing r:id="rId2"/>
</worksheet>
</file>

<file path=xl/worksheets/sheet12.xml><?xml version="1.0" encoding="utf-8"?>
<worksheet xmlns="http://schemas.openxmlformats.org/spreadsheetml/2006/main" xmlns:r="http://schemas.openxmlformats.org/officeDocument/2006/relationships">
  <sheetPr codeName="Sheet5"/>
  <dimension ref="A1:R60"/>
  <sheetViews>
    <sheetView view="pageBreakPreview" zoomScaleSheetLayoutView="100" workbookViewId="0">
      <selection activeCell="B17" sqref="B17"/>
    </sheetView>
  </sheetViews>
  <sheetFormatPr defaultRowHeight="12.75"/>
  <cols>
    <col min="1" max="1" width="10.6640625" style="193" customWidth="1"/>
    <col min="2" max="2" width="38" style="193" customWidth="1"/>
    <col min="3" max="8" width="9.88671875" style="195" customWidth="1"/>
    <col min="9" max="16384" width="8.88671875" style="193"/>
  </cols>
  <sheetData>
    <row r="1" spans="1:10" ht="15.75">
      <c r="A1" s="857" t="s">
        <v>111</v>
      </c>
      <c r="B1" s="857"/>
      <c r="C1" s="857"/>
      <c r="D1" s="857"/>
      <c r="E1" s="857"/>
      <c r="F1" s="857"/>
      <c r="G1" s="857"/>
      <c r="H1" s="857"/>
      <c r="I1" s="192" t="s">
        <v>1</v>
      </c>
      <c r="J1" s="191"/>
    </row>
    <row r="2" spans="1:10" ht="15.75">
      <c r="A2" s="856"/>
      <c r="B2" s="856"/>
      <c r="C2" s="856"/>
      <c r="D2" s="856"/>
      <c r="E2" s="856"/>
      <c r="F2" s="856"/>
      <c r="G2" s="856"/>
      <c r="H2" s="856"/>
      <c r="I2" s="191"/>
      <c r="J2" s="191"/>
    </row>
    <row r="3" spans="1:10" ht="15.75">
      <c r="A3" s="858" t="s">
        <v>209</v>
      </c>
      <c r="B3" s="858"/>
      <c r="C3" s="858"/>
      <c r="D3" s="858"/>
      <c r="E3" s="858"/>
      <c r="F3" s="858"/>
      <c r="G3" s="858"/>
      <c r="H3" s="858"/>
      <c r="I3" s="192" t="s">
        <v>1</v>
      </c>
      <c r="J3" s="194"/>
    </row>
    <row r="4" spans="1:10" ht="15.75">
      <c r="A4" s="858" t="s">
        <v>244</v>
      </c>
      <c r="B4" s="858"/>
      <c r="C4" s="858"/>
      <c r="D4" s="858"/>
      <c r="E4" s="858"/>
      <c r="F4" s="858"/>
      <c r="G4" s="858"/>
      <c r="H4" s="858"/>
      <c r="I4" s="192" t="s">
        <v>1</v>
      </c>
      <c r="J4" s="194"/>
    </row>
    <row r="5" spans="1:10" ht="15.75">
      <c r="A5" s="856" t="s">
        <v>243</v>
      </c>
      <c r="B5" s="856"/>
      <c r="C5" s="856"/>
      <c r="D5" s="856"/>
      <c r="E5" s="856"/>
      <c r="F5" s="856"/>
      <c r="G5" s="856"/>
      <c r="H5" s="856"/>
      <c r="I5" s="192" t="s">
        <v>1</v>
      </c>
      <c r="J5" s="194"/>
    </row>
    <row r="6" spans="1:10" ht="15.75">
      <c r="A6" s="859"/>
      <c r="B6" s="859"/>
      <c r="C6" s="859"/>
      <c r="D6" s="859"/>
      <c r="E6" s="859"/>
      <c r="F6" s="859"/>
      <c r="G6" s="859"/>
      <c r="H6" s="859"/>
    </row>
    <row r="7" spans="1:10">
      <c r="A7" s="853"/>
      <c r="B7" s="853"/>
      <c r="C7" s="853"/>
      <c r="D7" s="853"/>
      <c r="E7" s="853"/>
      <c r="F7" s="853"/>
      <c r="G7" s="853"/>
      <c r="H7" s="853"/>
    </row>
    <row r="8" spans="1:10">
      <c r="A8" s="273" t="s">
        <v>112</v>
      </c>
      <c r="B8" s="272"/>
      <c r="C8" s="855"/>
      <c r="D8" s="855"/>
      <c r="E8" s="855"/>
      <c r="F8" s="855"/>
      <c r="G8" s="855"/>
      <c r="H8" s="855"/>
      <c r="I8" s="192" t="s">
        <v>1</v>
      </c>
    </row>
    <row r="9" spans="1:10">
      <c r="A9" s="273" t="s">
        <v>113</v>
      </c>
      <c r="B9" s="274" t="s">
        <v>182</v>
      </c>
      <c r="C9" s="855"/>
      <c r="D9" s="855"/>
      <c r="E9" s="855"/>
      <c r="F9" s="855"/>
      <c r="G9" s="855"/>
      <c r="H9" s="855"/>
      <c r="I9" s="192" t="s">
        <v>1</v>
      </c>
    </row>
    <row r="10" spans="1:10">
      <c r="A10" s="273" t="s">
        <v>114</v>
      </c>
      <c r="B10" s="274" t="s">
        <v>183</v>
      </c>
      <c r="C10" s="855"/>
      <c r="D10" s="855"/>
      <c r="E10" s="855"/>
      <c r="F10" s="855"/>
      <c r="G10" s="855"/>
      <c r="H10" s="855"/>
      <c r="I10" s="192" t="s">
        <v>1</v>
      </c>
    </row>
    <row r="11" spans="1:10">
      <c r="A11" s="860"/>
      <c r="B11" s="860"/>
      <c r="C11" s="860"/>
      <c r="D11" s="860"/>
      <c r="E11" s="860"/>
      <c r="F11" s="860"/>
      <c r="G11" s="860"/>
      <c r="H11" s="860"/>
    </row>
    <row r="12" spans="1:10" ht="12.75" customHeight="1">
      <c r="A12" s="840" t="s">
        <v>116</v>
      </c>
      <c r="B12" s="841"/>
      <c r="C12" s="851" t="s">
        <v>309</v>
      </c>
      <c r="D12" s="849" t="s">
        <v>304</v>
      </c>
      <c r="E12" s="849" t="s">
        <v>117</v>
      </c>
      <c r="F12" s="849" t="s">
        <v>118</v>
      </c>
      <c r="G12" s="849" t="s">
        <v>305</v>
      </c>
      <c r="H12" s="847" t="s">
        <v>310</v>
      </c>
      <c r="I12" s="192" t="s">
        <v>1</v>
      </c>
    </row>
    <row r="13" spans="1:10" ht="12.75" customHeight="1">
      <c r="A13" s="842"/>
      <c r="B13" s="843"/>
      <c r="C13" s="852"/>
      <c r="D13" s="850"/>
      <c r="E13" s="850"/>
      <c r="F13" s="850"/>
      <c r="G13" s="850"/>
      <c r="H13" s="848"/>
      <c r="I13" s="192" t="s">
        <v>1</v>
      </c>
    </row>
    <row r="14" spans="1:10">
      <c r="A14" s="862" t="s">
        <v>119</v>
      </c>
      <c r="B14" s="863"/>
      <c r="C14" s="302"/>
      <c r="D14" s="302"/>
      <c r="E14" s="302"/>
      <c r="F14" s="302"/>
      <c r="G14" s="302"/>
      <c r="H14" s="303"/>
      <c r="I14" s="192" t="s">
        <v>1</v>
      </c>
    </row>
    <row r="15" spans="1:10">
      <c r="A15" s="284" t="s">
        <v>120</v>
      </c>
      <c r="B15" s="276" t="s">
        <v>121</v>
      </c>
      <c r="C15" s="304"/>
      <c r="D15" s="304"/>
      <c r="E15" s="304"/>
      <c r="F15" s="304"/>
      <c r="G15" s="304"/>
      <c r="H15" s="305"/>
      <c r="I15" s="192" t="s">
        <v>1</v>
      </c>
    </row>
    <row r="16" spans="1:10">
      <c r="A16" s="285" t="s">
        <v>122</v>
      </c>
      <c r="B16" s="278" t="s">
        <v>184</v>
      </c>
      <c r="C16" s="306"/>
      <c r="D16" s="306"/>
      <c r="E16" s="306"/>
      <c r="F16" s="306"/>
      <c r="G16" s="306"/>
      <c r="H16" s="307"/>
      <c r="I16" s="192" t="s">
        <v>1</v>
      </c>
    </row>
    <row r="17" spans="1:9">
      <c r="A17" s="285" t="s">
        <v>122</v>
      </c>
      <c r="B17" s="278" t="s">
        <v>126</v>
      </c>
      <c r="C17" s="306"/>
      <c r="D17" s="306"/>
      <c r="E17" s="306"/>
      <c r="F17" s="306"/>
      <c r="G17" s="306"/>
      <c r="H17" s="307"/>
      <c r="I17" s="192" t="s">
        <v>1</v>
      </c>
    </row>
    <row r="18" spans="1:9">
      <c r="A18" s="285" t="s">
        <v>128</v>
      </c>
      <c r="B18" s="278" t="s">
        <v>127</v>
      </c>
      <c r="C18" s="306"/>
      <c r="D18" s="306"/>
      <c r="E18" s="306"/>
      <c r="F18" s="306"/>
      <c r="G18" s="306"/>
      <c r="H18" s="307"/>
      <c r="I18" s="192" t="s">
        <v>1</v>
      </c>
    </row>
    <row r="19" spans="1:9">
      <c r="A19" s="285" t="s">
        <v>128</v>
      </c>
      <c r="B19" s="278" t="s">
        <v>185</v>
      </c>
      <c r="C19" s="306"/>
      <c r="D19" s="306"/>
      <c r="E19" s="306"/>
      <c r="F19" s="306"/>
      <c r="G19" s="306"/>
      <c r="H19" s="307"/>
      <c r="I19" s="192" t="s">
        <v>1</v>
      </c>
    </row>
    <row r="20" spans="1:9">
      <c r="A20" s="862" t="s">
        <v>129</v>
      </c>
      <c r="B20" s="863"/>
      <c r="C20" s="302"/>
      <c r="D20" s="302"/>
      <c r="E20" s="302"/>
      <c r="F20" s="302"/>
      <c r="G20" s="302"/>
      <c r="H20" s="303"/>
      <c r="I20" s="192" t="s">
        <v>1</v>
      </c>
    </row>
    <row r="21" spans="1:9">
      <c r="A21" s="285" t="s">
        <v>130</v>
      </c>
      <c r="B21" s="278" t="s">
        <v>131</v>
      </c>
      <c r="C21" s="306"/>
      <c r="D21" s="306"/>
      <c r="E21" s="306"/>
      <c r="F21" s="306"/>
      <c r="G21" s="306"/>
      <c r="H21" s="307"/>
      <c r="I21" s="192" t="s">
        <v>1</v>
      </c>
    </row>
    <row r="22" spans="1:9">
      <c r="A22" s="285" t="s">
        <v>186</v>
      </c>
      <c r="B22" s="278" t="s">
        <v>132</v>
      </c>
      <c r="C22" s="306"/>
      <c r="D22" s="306"/>
      <c r="E22" s="306"/>
      <c r="F22" s="306"/>
      <c r="G22" s="306"/>
      <c r="H22" s="307"/>
      <c r="I22" s="192" t="s">
        <v>1</v>
      </c>
    </row>
    <row r="23" spans="1:9">
      <c r="A23" s="285" t="s">
        <v>187</v>
      </c>
      <c r="B23" s="278" t="s">
        <v>188</v>
      </c>
      <c r="C23" s="306"/>
      <c r="D23" s="306"/>
      <c r="E23" s="306"/>
      <c r="F23" s="306"/>
      <c r="G23" s="306"/>
      <c r="H23" s="307"/>
      <c r="I23" s="192" t="s">
        <v>1</v>
      </c>
    </row>
    <row r="24" spans="1:9">
      <c r="A24" s="277">
        <v>23.2</v>
      </c>
      <c r="B24" s="278" t="s">
        <v>189</v>
      </c>
      <c r="C24" s="306"/>
      <c r="D24" s="306"/>
      <c r="E24" s="306"/>
      <c r="F24" s="306"/>
      <c r="G24" s="306"/>
      <c r="H24" s="307"/>
      <c r="I24" s="192" t="s">
        <v>1</v>
      </c>
    </row>
    <row r="25" spans="1:9">
      <c r="A25" s="285" t="s">
        <v>135</v>
      </c>
      <c r="B25" s="278" t="s">
        <v>136</v>
      </c>
      <c r="C25" s="306"/>
      <c r="D25" s="306"/>
      <c r="E25" s="306"/>
      <c r="F25" s="306"/>
      <c r="G25" s="306"/>
      <c r="H25" s="307"/>
      <c r="I25" s="192" t="s">
        <v>1</v>
      </c>
    </row>
    <row r="26" spans="1:9">
      <c r="A26" s="285" t="s">
        <v>135</v>
      </c>
      <c r="B26" s="278" t="s">
        <v>137</v>
      </c>
      <c r="C26" s="306"/>
      <c r="D26" s="306"/>
      <c r="E26" s="306"/>
      <c r="F26" s="306"/>
      <c r="G26" s="306"/>
      <c r="H26" s="307"/>
      <c r="I26" s="192" t="s">
        <v>1</v>
      </c>
    </row>
    <row r="27" spans="1:9">
      <c r="A27" s="285" t="s">
        <v>135</v>
      </c>
      <c r="B27" s="278" t="s">
        <v>138</v>
      </c>
      <c r="C27" s="306"/>
      <c r="D27" s="306"/>
      <c r="E27" s="306"/>
      <c r="F27" s="306"/>
      <c r="G27" s="306"/>
      <c r="H27" s="307"/>
      <c r="I27" s="192" t="s">
        <v>1</v>
      </c>
    </row>
    <row r="28" spans="1:9">
      <c r="A28" s="285" t="s">
        <v>135</v>
      </c>
      <c r="B28" s="278" t="s">
        <v>190</v>
      </c>
      <c r="C28" s="306"/>
      <c r="D28" s="306"/>
      <c r="E28" s="306"/>
      <c r="F28" s="306"/>
      <c r="G28" s="306"/>
      <c r="H28" s="307"/>
      <c r="I28" s="192" t="s">
        <v>1</v>
      </c>
    </row>
    <row r="29" spans="1:9">
      <c r="A29" s="285" t="s">
        <v>135</v>
      </c>
      <c r="B29" s="278" t="s">
        <v>191</v>
      </c>
      <c r="C29" s="306"/>
      <c r="D29" s="306"/>
      <c r="E29" s="306"/>
      <c r="F29" s="306"/>
      <c r="G29" s="306"/>
      <c r="H29" s="307"/>
      <c r="I29" s="192" t="s">
        <v>1</v>
      </c>
    </row>
    <row r="30" spans="1:9">
      <c r="A30" s="285" t="s">
        <v>192</v>
      </c>
      <c r="B30" s="278" t="s">
        <v>193</v>
      </c>
      <c r="C30" s="306"/>
      <c r="D30" s="306"/>
      <c r="E30" s="306"/>
      <c r="F30" s="306"/>
      <c r="G30" s="306"/>
      <c r="H30" s="307"/>
      <c r="I30" s="192" t="s">
        <v>1</v>
      </c>
    </row>
    <row r="31" spans="1:9">
      <c r="A31" s="277">
        <v>25.3</v>
      </c>
      <c r="B31" s="278" t="s">
        <v>139</v>
      </c>
      <c r="C31" s="306"/>
      <c r="D31" s="306"/>
      <c r="E31" s="306"/>
      <c r="F31" s="306"/>
      <c r="G31" s="306"/>
      <c r="H31" s="307"/>
      <c r="I31" s="192" t="s">
        <v>1</v>
      </c>
    </row>
    <row r="32" spans="1:9">
      <c r="A32" s="285" t="s">
        <v>148</v>
      </c>
      <c r="B32" s="278" t="s">
        <v>194</v>
      </c>
      <c r="C32" s="306"/>
      <c r="D32" s="306"/>
      <c r="E32" s="306"/>
      <c r="F32" s="306"/>
      <c r="G32" s="306"/>
      <c r="H32" s="307"/>
      <c r="I32" s="192" t="s">
        <v>1</v>
      </c>
    </row>
    <row r="33" spans="1:9">
      <c r="A33" s="277">
        <v>25.3</v>
      </c>
      <c r="B33" s="278" t="s">
        <v>140</v>
      </c>
      <c r="C33" s="306"/>
      <c r="D33" s="306"/>
      <c r="E33" s="306"/>
      <c r="F33" s="306"/>
      <c r="G33" s="306"/>
      <c r="H33" s="307"/>
      <c r="I33" s="192" t="s">
        <v>1</v>
      </c>
    </row>
    <row r="34" spans="1:9">
      <c r="A34" s="277">
        <v>25.3</v>
      </c>
      <c r="B34" s="278" t="s">
        <v>141</v>
      </c>
      <c r="C34" s="306"/>
      <c r="D34" s="306"/>
      <c r="E34" s="306"/>
      <c r="F34" s="306"/>
      <c r="G34" s="306"/>
      <c r="H34" s="307"/>
      <c r="I34" s="192" t="s">
        <v>1</v>
      </c>
    </row>
    <row r="35" spans="1:9">
      <c r="A35" s="277">
        <v>25.3</v>
      </c>
      <c r="B35" s="278" t="s">
        <v>142</v>
      </c>
      <c r="C35" s="306"/>
      <c r="D35" s="306"/>
      <c r="E35" s="306"/>
      <c r="F35" s="306"/>
      <c r="G35" s="306"/>
      <c r="H35" s="307"/>
      <c r="I35" s="192" t="s">
        <v>1</v>
      </c>
    </row>
    <row r="36" spans="1:9">
      <c r="A36" s="277">
        <v>25.3</v>
      </c>
      <c r="B36" s="278" t="s">
        <v>143</v>
      </c>
      <c r="C36" s="306"/>
      <c r="D36" s="306"/>
      <c r="E36" s="306"/>
      <c r="F36" s="306"/>
      <c r="G36" s="306"/>
      <c r="H36" s="307"/>
      <c r="I36" s="192" t="s">
        <v>1</v>
      </c>
    </row>
    <row r="37" spans="1:9">
      <c r="A37" s="285" t="s">
        <v>148</v>
      </c>
      <c r="B37" s="278" t="s">
        <v>149</v>
      </c>
      <c r="C37" s="306"/>
      <c r="D37" s="306"/>
      <c r="E37" s="306"/>
      <c r="F37" s="306"/>
      <c r="G37" s="306"/>
      <c r="H37" s="307"/>
      <c r="I37" s="192" t="s">
        <v>1</v>
      </c>
    </row>
    <row r="38" spans="1:9">
      <c r="A38" s="277">
        <v>25.3</v>
      </c>
      <c r="B38" s="278" t="s">
        <v>195</v>
      </c>
      <c r="C38" s="306"/>
      <c r="D38" s="306"/>
      <c r="E38" s="306"/>
      <c r="F38" s="306"/>
      <c r="G38" s="306"/>
      <c r="H38" s="307"/>
      <c r="I38" s="192" t="s">
        <v>1</v>
      </c>
    </row>
    <row r="39" spans="1:9">
      <c r="A39" s="277">
        <v>25.6</v>
      </c>
      <c r="B39" s="278" t="s">
        <v>150</v>
      </c>
      <c r="C39" s="306"/>
      <c r="D39" s="306"/>
      <c r="E39" s="306"/>
      <c r="F39" s="306"/>
      <c r="G39" s="306"/>
      <c r="H39" s="307"/>
      <c r="I39" s="192" t="s">
        <v>1</v>
      </c>
    </row>
    <row r="40" spans="1:9">
      <c r="A40" s="417" t="s">
        <v>151</v>
      </c>
      <c r="B40" s="416" t="s">
        <v>152</v>
      </c>
      <c r="C40" s="311"/>
      <c r="D40" s="311"/>
      <c r="E40" s="311"/>
      <c r="F40" s="311"/>
      <c r="G40" s="311"/>
      <c r="H40" s="312"/>
      <c r="I40" s="192" t="s">
        <v>1</v>
      </c>
    </row>
    <row r="41" spans="1:9">
      <c r="A41" s="862" t="s">
        <v>157</v>
      </c>
      <c r="B41" s="863"/>
      <c r="C41" s="302"/>
      <c r="D41" s="302"/>
      <c r="E41" s="302"/>
      <c r="F41" s="302"/>
      <c r="G41" s="302"/>
      <c r="H41" s="303"/>
      <c r="I41" s="192" t="s">
        <v>1</v>
      </c>
    </row>
    <row r="42" spans="1:9">
      <c r="A42" s="285" t="s">
        <v>158</v>
      </c>
      <c r="B42" s="278" t="s">
        <v>196</v>
      </c>
      <c r="C42" s="306"/>
      <c r="D42" s="306"/>
      <c r="E42" s="306"/>
      <c r="F42" s="306"/>
      <c r="G42" s="306"/>
      <c r="H42" s="307"/>
      <c r="I42" s="192" t="s">
        <v>1</v>
      </c>
    </row>
    <row r="43" spans="1:9">
      <c r="A43" s="281" t="s">
        <v>158</v>
      </c>
      <c r="B43" s="280" t="s">
        <v>163</v>
      </c>
      <c r="C43" s="306"/>
      <c r="D43" s="306"/>
      <c r="E43" s="306"/>
      <c r="F43" s="306"/>
      <c r="G43" s="306"/>
      <c r="H43" s="307"/>
      <c r="I43" s="192" t="s">
        <v>1</v>
      </c>
    </row>
    <row r="44" spans="1:9">
      <c r="A44" s="281" t="s">
        <v>158</v>
      </c>
      <c r="B44" s="280" t="s">
        <v>164</v>
      </c>
      <c r="C44" s="306"/>
      <c r="D44" s="306"/>
      <c r="E44" s="306"/>
      <c r="F44" s="306"/>
      <c r="G44" s="306"/>
      <c r="H44" s="307"/>
      <c r="I44" s="192" t="s">
        <v>1</v>
      </c>
    </row>
    <row r="45" spans="1:9">
      <c r="A45" s="281" t="s">
        <v>158</v>
      </c>
      <c r="B45" s="280" t="s">
        <v>165</v>
      </c>
      <c r="C45" s="306"/>
      <c r="D45" s="306"/>
      <c r="E45" s="306"/>
      <c r="F45" s="306"/>
      <c r="G45" s="306"/>
      <c r="H45" s="307"/>
      <c r="I45" s="192" t="s">
        <v>1</v>
      </c>
    </row>
    <row r="46" spans="1:9">
      <c r="A46" s="281" t="s">
        <v>158</v>
      </c>
      <c r="B46" s="280" t="s">
        <v>166</v>
      </c>
      <c r="C46" s="306"/>
      <c r="D46" s="306"/>
      <c r="E46" s="306"/>
      <c r="F46" s="306"/>
      <c r="G46" s="306"/>
      <c r="H46" s="307"/>
      <c r="I46" s="192" t="s">
        <v>1</v>
      </c>
    </row>
    <row r="47" spans="1:9">
      <c r="A47" s="281" t="s">
        <v>158</v>
      </c>
      <c r="B47" s="280" t="s">
        <v>167</v>
      </c>
      <c r="C47" s="306"/>
      <c r="D47" s="306"/>
      <c r="E47" s="306"/>
      <c r="F47" s="306"/>
      <c r="G47" s="306"/>
      <c r="H47" s="307"/>
      <c r="I47" s="192" t="s">
        <v>1</v>
      </c>
    </row>
    <row r="48" spans="1:9">
      <c r="A48" s="285" t="s">
        <v>158</v>
      </c>
      <c r="B48" s="278" t="s">
        <v>197</v>
      </c>
      <c r="C48" s="306"/>
      <c r="D48" s="306"/>
      <c r="E48" s="306"/>
      <c r="F48" s="306"/>
      <c r="G48" s="306"/>
      <c r="H48" s="307"/>
      <c r="I48" s="192" t="s">
        <v>1</v>
      </c>
    </row>
    <row r="49" spans="1:18">
      <c r="A49" s="285" t="s">
        <v>198</v>
      </c>
      <c r="B49" s="278" t="s">
        <v>199</v>
      </c>
      <c r="C49" s="306"/>
      <c r="D49" s="306"/>
      <c r="E49" s="308"/>
      <c r="F49" s="308"/>
      <c r="G49" s="306"/>
      <c r="H49" s="307"/>
      <c r="I49" s="192" t="s">
        <v>1</v>
      </c>
    </row>
    <row r="50" spans="1:18">
      <c r="A50" s="862" t="s">
        <v>170</v>
      </c>
      <c r="B50" s="863"/>
      <c r="C50" s="302"/>
      <c r="D50" s="302"/>
      <c r="E50" s="302"/>
      <c r="F50" s="302"/>
      <c r="G50" s="302"/>
      <c r="H50" s="303"/>
      <c r="I50" s="192" t="s">
        <v>1</v>
      </c>
    </row>
    <row r="51" spans="1:18">
      <c r="A51" s="286" t="s">
        <v>171</v>
      </c>
      <c r="B51" s="282" t="s">
        <v>200</v>
      </c>
      <c r="C51" s="308"/>
      <c r="D51" s="308"/>
      <c r="E51" s="308"/>
      <c r="F51" s="308"/>
      <c r="G51" s="308"/>
      <c r="H51" s="310"/>
      <c r="I51" s="192" t="s">
        <v>1</v>
      </c>
    </row>
    <row r="52" spans="1:18">
      <c r="A52" s="287" t="s">
        <v>171</v>
      </c>
      <c r="B52" s="288" t="s">
        <v>177</v>
      </c>
      <c r="C52" s="311"/>
      <c r="D52" s="311"/>
      <c r="E52" s="311"/>
      <c r="F52" s="311"/>
      <c r="G52" s="311"/>
      <c r="H52" s="312"/>
      <c r="I52" s="192" t="s">
        <v>1</v>
      </c>
    </row>
    <row r="53" spans="1:18">
      <c r="A53" s="283"/>
      <c r="B53" s="275" t="s">
        <v>178</v>
      </c>
      <c r="C53" s="302"/>
      <c r="D53" s="302"/>
      <c r="E53" s="302"/>
      <c r="F53" s="302"/>
      <c r="G53" s="302"/>
      <c r="H53" s="303"/>
      <c r="I53" s="196" t="s">
        <v>24</v>
      </c>
    </row>
    <row r="55" spans="1:18" s="202" customFormat="1" ht="15.75">
      <c r="A55" s="844" t="s">
        <v>258</v>
      </c>
      <c r="B55" s="689"/>
      <c r="C55" s="689"/>
      <c r="D55" s="689"/>
      <c r="E55" s="689"/>
      <c r="F55" s="689"/>
      <c r="G55" s="689"/>
      <c r="H55" s="689"/>
      <c r="I55" s="197"/>
      <c r="J55" s="197"/>
      <c r="K55" s="197"/>
      <c r="L55" s="197"/>
      <c r="M55" s="197"/>
      <c r="N55" s="197"/>
      <c r="O55" s="197"/>
      <c r="P55" s="197"/>
      <c r="Q55" s="197"/>
      <c r="R55" s="197"/>
    </row>
    <row r="56" spans="1:18" s="202" customFormat="1" ht="15">
      <c r="A56" s="845" t="s">
        <v>179</v>
      </c>
      <c r="B56" s="861"/>
      <c r="C56" s="861"/>
      <c r="D56" s="861"/>
      <c r="E56" s="861"/>
      <c r="F56" s="861"/>
      <c r="G56" s="861"/>
      <c r="H56" s="861"/>
      <c r="I56" s="203"/>
      <c r="J56" s="203"/>
      <c r="K56" s="203"/>
      <c r="L56" s="203"/>
      <c r="M56" s="203"/>
      <c r="N56" s="203"/>
      <c r="O56" s="203"/>
      <c r="P56" s="203"/>
      <c r="Q56" s="203"/>
      <c r="R56" s="203"/>
    </row>
    <row r="57" spans="1:18" s="202" customFormat="1" ht="13.5">
      <c r="A57" s="204"/>
      <c r="B57" s="205"/>
      <c r="C57" s="205"/>
      <c r="D57" s="205"/>
      <c r="E57" s="205"/>
      <c r="F57" s="205"/>
      <c r="G57" s="205"/>
      <c r="H57" s="205"/>
      <c r="I57" s="205"/>
      <c r="J57" s="205"/>
      <c r="K57" s="205"/>
      <c r="L57" s="205"/>
      <c r="M57" s="205"/>
      <c r="N57" s="205"/>
      <c r="O57" s="205"/>
      <c r="P57" s="205"/>
      <c r="Q57" s="205"/>
      <c r="R57" s="205"/>
    </row>
    <row r="58" spans="1:18" s="202" customFormat="1" ht="30.75" customHeight="1">
      <c r="A58" s="846" t="s">
        <v>180</v>
      </c>
      <c r="B58" s="861"/>
      <c r="C58" s="861"/>
      <c r="D58" s="861"/>
      <c r="E58" s="861"/>
      <c r="F58" s="861"/>
      <c r="G58" s="861"/>
      <c r="H58" s="861"/>
      <c r="I58" s="203"/>
      <c r="J58" s="203"/>
      <c r="K58" s="203"/>
      <c r="L58" s="203"/>
      <c r="M58" s="203"/>
      <c r="N58" s="203"/>
      <c r="O58" s="203"/>
      <c r="P58" s="203"/>
      <c r="Q58" s="203"/>
      <c r="R58" s="203"/>
    </row>
    <row r="59" spans="1:18" s="202" customFormat="1">
      <c r="A59" s="206"/>
      <c r="B59" s="207"/>
      <c r="C59" s="207"/>
      <c r="D59" s="207"/>
      <c r="E59" s="207"/>
      <c r="F59" s="207"/>
      <c r="G59" s="207"/>
      <c r="H59" s="207"/>
      <c r="I59" s="207"/>
      <c r="J59" s="207"/>
      <c r="K59" s="207"/>
      <c r="L59" s="207"/>
      <c r="M59" s="207"/>
      <c r="N59" s="207"/>
      <c r="O59" s="207"/>
      <c r="P59" s="207"/>
      <c r="Q59" s="207"/>
      <c r="R59" s="207"/>
    </row>
    <row r="60" spans="1:18" s="202" customFormat="1" ht="26.25" customHeight="1">
      <c r="A60" s="839" t="s">
        <v>181</v>
      </c>
      <c r="B60" s="861"/>
      <c r="C60" s="861"/>
      <c r="D60" s="861"/>
      <c r="E60" s="861"/>
      <c r="F60" s="861"/>
      <c r="G60" s="861"/>
      <c r="H60" s="861"/>
      <c r="I60" s="208"/>
      <c r="J60" s="208"/>
      <c r="K60" s="208"/>
      <c r="L60" s="208"/>
      <c r="M60" s="208"/>
      <c r="N60" s="208"/>
      <c r="O60" s="208"/>
      <c r="P60" s="208"/>
      <c r="Q60" s="208"/>
      <c r="R60" s="208"/>
    </row>
  </sheetData>
  <mergeCells count="26">
    <mergeCell ref="A56:H56"/>
    <mergeCell ref="A58:H58"/>
    <mergeCell ref="A60:H60"/>
    <mergeCell ref="A12:B13"/>
    <mergeCell ref="A55:H55"/>
    <mergeCell ref="A20:B20"/>
    <mergeCell ref="A14:B14"/>
    <mergeCell ref="A41:B41"/>
    <mergeCell ref="A50:B50"/>
    <mergeCell ref="D12:D13"/>
    <mergeCell ref="C12:C13"/>
    <mergeCell ref="E12:E13"/>
    <mergeCell ref="A3:H3"/>
    <mergeCell ref="A1:H1"/>
    <mergeCell ref="A2:H2"/>
    <mergeCell ref="A4:H4"/>
    <mergeCell ref="F12:F13"/>
    <mergeCell ref="G12:G13"/>
    <mergeCell ref="H12:H13"/>
    <mergeCell ref="A5:H5"/>
    <mergeCell ref="A6:H6"/>
    <mergeCell ref="A7:H7"/>
    <mergeCell ref="A11:H11"/>
    <mergeCell ref="C8:H8"/>
    <mergeCell ref="C9:H9"/>
    <mergeCell ref="C10:H10"/>
  </mergeCells>
  <phoneticPr fontId="41" type="noConversion"/>
  <printOptions horizontalCentered="1"/>
  <pageMargins left="0.75" right="0.75" top="0.3" bottom="1" header="0.1" footer="0.5"/>
  <pageSetup scale="94" fitToHeight="2" orientation="landscape" cellComments="asDisplayed" r:id="rId1"/>
  <headerFooter alignWithMargins="0">
    <oddFooter>&amp;C&amp;11Exhibit N:  Modular Cost for New Positions</oddFooter>
  </headerFooter>
  <rowBreaks count="1" manualBreakCount="1">
    <brk id="40" max="7" man="1"/>
  </rowBreaks>
  <legacyDrawing r:id="rId2"/>
</worksheet>
</file>

<file path=xl/worksheets/sheet13.xml><?xml version="1.0" encoding="utf-8"?>
<worksheet xmlns="http://schemas.openxmlformats.org/spreadsheetml/2006/main" xmlns:r="http://schemas.openxmlformats.org/officeDocument/2006/relationships">
  <sheetPr codeName="Sheet7"/>
  <dimension ref="A1:R61"/>
  <sheetViews>
    <sheetView view="pageBreakPreview" zoomScale="95" zoomScaleSheetLayoutView="95" workbookViewId="0">
      <selection activeCell="B17" sqref="B17"/>
    </sheetView>
  </sheetViews>
  <sheetFormatPr defaultRowHeight="12.75"/>
  <cols>
    <col min="1" max="1" width="10.6640625" style="193" customWidth="1"/>
    <col min="2" max="2" width="38.5546875" style="193" customWidth="1"/>
    <col min="3" max="10" width="9.88671875" style="195" customWidth="1"/>
    <col min="11" max="16384" width="8.88671875" style="193"/>
  </cols>
  <sheetData>
    <row r="1" spans="1:11" ht="15.75">
      <c r="A1" s="857" t="s">
        <v>111</v>
      </c>
      <c r="B1" s="857"/>
      <c r="C1" s="857"/>
      <c r="D1" s="857"/>
      <c r="E1" s="857"/>
      <c r="F1" s="857"/>
      <c r="G1" s="857"/>
      <c r="H1" s="857"/>
      <c r="I1" s="857"/>
      <c r="J1" s="857"/>
      <c r="K1" s="192" t="s">
        <v>1</v>
      </c>
    </row>
    <row r="2" spans="1:11" ht="15.75">
      <c r="A2" s="856"/>
      <c r="B2" s="856"/>
      <c r="C2" s="856"/>
      <c r="D2" s="856"/>
      <c r="E2" s="856"/>
      <c r="F2" s="856"/>
      <c r="G2" s="856"/>
      <c r="H2" s="856"/>
      <c r="I2" s="856"/>
      <c r="J2" s="856"/>
    </row>
    <row r="3" spans="1:11" ht="15.75">
      <c r="A3" s="858" t="s">
        <v>209</v>
      </c>
      <c r="B3" s="858"/>
      <c r="C3" s="858"/>
      <c r="D3" s="858"/>
      <c r="E3" s="858"/>
      <c r="F3" s="858"/>
      <c r="G3" s="858"/>
      <c r="H3" s="858"/>
      <c r="I3" s="858"/>
      <c r="J3" s="858"/>
      <c r="K3" s="192" t="s">
        <v>1</v>
      </c>
    </row>
    <row r="4" spans="1:11" ht="15.75">
      <c r="A4" s="858" t="s">
        <v>244</v>
      </c>
      <c r="B4" s="858"/>
      <c r="C4" s="858"/>
      <c r="D4" s="858"/>
      <c r="E4" s="858"/>
      <c r="F4" s="858"/>
      <c r="G4" s="858"/>
      <c r="H4" s="858"/>
      <c r="I4" s="858"/>
      <c r="J4" s="858"/>
      <c r="K4" s="192" t="s">
        <v>1</v>
      </c>
    </row>
    <row r="5" spans="1:11" ht="15.75">
      <c r="A5" s="856" t="s">
        <v>243</v>
      </c>
      <c r="B5" s="856"/>
      <c r="C5" s="856"/>
      <c r="D5" s="856"/>
      <c r="E5" s="856"/>
      <c r="F5" s="856"/>
      <c r="G5" s="856"/>
      <c r="H5" s="856"/>
      <c r="I5" s="856"/>
      <c r="J5" s="856"/>
      <c r="K5" s="192" t="s">
        <v>1</v>
      </c>
    </row>
    <row r="6" spans="1:11" ht="15.75">
      <c r="A6" s="856"/>
      <c r="B6" s="856"/>
      <c r="C6" s="856"/>
      <c r="D6" s="856"/>
      <c r="E6" s="856"/>
      <c r="F6" s="856"/>
      <c r="G6" s="856"/>
      <c r="H6" s="856"/>
      <c r="I6" s="856"/>
      <c r="J6" s="856"/>
    </row>
    <row r="7" spans="1:11">
      <c r="A7" s="853"/>
      <c r="B7" s="853"/>
      <c r="C7" s="853"/>
      <c r="D7" s="853"/>
      <c r="E7" s="853"/>
      <c r="F7" s="853"/>
      <c r="G7" s="853"/>
      <c r="H7" s="853"/>
      <c r="I7" s="853"/>
      <c r="J7" s="853"/>
    </row>
    <row r="8" spans="1:11">
      <c r="A8" s="273" t="s">
        <v>112</v>
      </c>
      <c r="B8" s="272"/>
      <c r="C8" s="855"/>
      <c r="D8" s="855"/>
      <c r="E8" s="855"/>
      <c r="F8" s="855"/>
      <c r="G8" s="855"/>
      <c r="H8" s="855"/>
      <c r="I8" s="855"/>
      <c r="J8" s="855"/>
      <c r="K8" s="192" t="s">
        <v>1</v>
      </c>
    </row>
    <row r="9" spans="1:11">
      <c r="A9" s="273" t="s">
        <v>113</v>
      </c>
      <c r="B9" s="274" t="s">
        <v>182</v>
      </c>
      <c r="C9" s="855"/>
      <c r="D9" s="855"/>
      <c r="E9" s="855"/>
      <c r="F9" s="855"/>
      <c r="G9" s="855"/>
      <c r="H9" s="855"/>
      <c r="I9" s="855"/>
      <c r="J9" s="855"/>
      <c r="K9" s="192" t="s">
        <v>1</v>
      </c>
    </row>
    <row r="10" spans="1:11">
      <c r="A10" s="273" t="s">
        <v>114</v>
      </c>
      <c r="B10" s="274" t="s">
        <v>205</v>
      </c>
      <c r="C10" s="855"/>
      <c r="D10" s="855"/>
      <c r="E10" s="855"/>
      <c r="F10" s="855"/>
      <c r="G10" s="855"/>
      <c r="H10" s="855"/>
      <c r="I10" s="855"/>
      <c r="J10" s="855"/>
      <c r="K10" s="192" t="s">
        <v>1</v>
      </c>
    </row>
    <row r="11" spans="1:11">
      <c r="A11" s="860"/>
      <c r="B11" s="860"/>
      <c r="C11" s="860"/>
      <c r="D11" s="860"/>
      <c r="E11" s="860"/>
      <c r="F11" s="860"/>
      <c r="G11" s="860"/>
      <c r="H11" s="860"/>
      <c r="I11" s="860"/>
      <c r="J11" s="860"/>
    </row>
    <row r="12" spans="1:11" ht="12.75" customHeight="1">
      <c r="A12" s="840" t="s">
        <v>116</v>
      </c>
      <c r="B12" s="841"/>
      <c r="C12" s="851" t="s">
        <v>307</v>
      </c>
      <c r="D12" s="849" t="s">
        <v>304</v>
      </c>
      <c r="E12" s="849" t="s">
        <v>117</v>
      </c>
      <c r="F12" s="849" t="s">
        <v>118</v>
      </c>
      <c r="G12" s="849" t="s">
        <v>305</v>
      </c>
      <c r="H12" s="849" t="s">
        <v>306</v>
      </c>
      <c r="I12" s="849" t="s">
        <v>117</v>
      </c>
      <c r="J12" s="847" t="s">
        <v>308</v>
      </c>
      <c r="K12" s="192" t="s">
        <v>1</v>
      </c>
    </row>
    <row r="13" spans="1:11" ht="12.75" customHeight="1">
      <c r="A13" s="842"/>
      <c r="B13" s="843"/>
      <c r="C13" s="852"/>
      <c r="D13" s="850"/>
      <c r="E13" s="850"/>
      <c r="F13" s="850"/>
      <c r="G13" s="850"/>
      <c r="H13" s="850"/>
      <c r="I13" s="850"/>
      <c r="J13" s="848"/>
      <c r="K13" s="192" t="s">
        <v>1</v>
      </c>
    </row>
    <row r="14" spans="1:11">
      <c r="A14" s="283" t="s">
        <v>119</v>
      </c>
      <c r="B14" s="275"/>
      <c r="C14" s="302"/>
      <c r="D14" s="302"/>
      <c r="E14" s="302"/>
      <c r="F14" s="302"/>
      <c r="G14" s="302"/>
      <c r="H14" s="302"/>
      <c r="I14" s="302"/>
      <c r="J14" s="303"/>
      <c r="K14" s="192" t="s">
        <v>1</v>
      </c>
    </row>
    <row r="15" spans="1:11">
      <c r="A15" s="284" t="s">
        <v>120</v>
      </c>
      <c r="B15" s="276" t="s">
        <v>121</v>
      </c>
      <c r="C15" s="304"/>
      <c r="D15" s="304"/>
      <c r="E15" s="304"/>
      <c r="F15" s="304"/>
      <c r="G15" s="304"/>
      <c r="H15" s="304"/>
      <c r="I15" s="304"/>
      <c r="J15" s="305"/>
      <c r="K15" s="192" t="s">
        <v>1</v>
      </c>
    </row>
    <row r="16" spans="1:11">
      <c r="A16" s="285" t="s">
        <v>122</v>
      </c>
      <c r="B16" s="278" t="s">
        <v>184</v>
      </c>
      <c r="C16" s="306"/>
      <c r="D16" s="306"/>
      <c r="E16" s="306"/>
      <c r="F16" s="306"/>
      <c r="G16" s="306"/>
      <c r="H16" s="306"/>
      <c r="I16" s="306"/>
      <c r="J16" s="307"/>
      <c r="K16" s="192" t="s">
        <v>1</v>
      </c>
    </row>
    <row r="17" spans="1:11">
      <c r="A17" s="285" t="s">
        <v>122</v>
      </c>
      <c r="B17" s="278" t="s">
        <v>126</v>
      </c>
      <c r="C17" s="306"/>
      <c r="D17" s="306"/>
      <c r="E17" s="306"/>
      <c r="F17" s="306"/>
      <c r="G17" s="306"/>
      <c r="H17" s="306"/>
      <c r="I17" s="306"/>
      <c r="J17" s="307"/>
      <c r="K17" s="192" t="s">
        <v>1</v>
      </c>
    </row>
    <row r="18" spans="1:11">
      <c r="A18" s="285" t="s">
        <v>128</v>
      </c>
      <c r="B18" s="278" t="s">
        <v>127</v>
      </c>
      <c r="C18" s="306"/>
      <c r="D18" s="306"/>
      <c r="E18" s="306"/>
      <c r="F18" s="306"/>
      <c r="G18" s="306"/>
      <c r="H18" s="306"/>
      <c r="I18" s="306"/>
      <c r="J18" s="307"/>
      <c r="K18" s="192" t="s">
        <v>1</v>
      </c>
    </row>
    <row r="19" spans="1:11">
      <c r="A19" s="285" t="s">
        <v>128</v>
      </c>
      <c r="B19" s="278" t="s">
        <v>185</v>
      </c>
      <c r="C19" s="306"/>
      <c r="D19" s="306"/>
      <c r="E19" s="306"/>
      <c r="F19" s="306"/>
      <c r="G19" s="306"/>
      <c r="H19" s="306"/>
      <c r="I19" s="306"/>
      <c r="J19" s="307"/>
      <c r="K19" s="192" t="s">
        <v>1</v>
      </c>
    </row>
    <row r="20" spans="1:11">
      <c r="A20" s="283" t="s">
        <v>129</v>
      </c>
      <c r="B20" s="275"/>
      <c r="C20" s="302"/>
      <c r="D20" s="302"/>
      <c r="E20" s="302"/>
      <c r="F20" s="302"/>
      <c r="G20" s="302"/>
      <c r="H20" s="302"/>
      <c r="I20" s="302"/>
      <c r="J20" s="303"/>
      <c r="K20" s="192" t="s">
        <v>1</v>
      </c>
    </row>
    <row r="21" spans="1:11">
      <c r="A21" s="285" t="s">
        <v>130</v>
      </c>
      <c r="B21" s="278" t="s">
        <v>131</v>
      </c>
      <c r="C21" s="306"/>
      <c r="D21" s="306"/>
      <c r="E21" s="306"/>
      <c r="F21" s="306"/>
      <c r="G21" s="306"/>
      <c r="H21" s="306"/>
      <c r="I21" s="306"/>
      <c r="J21" s="307"/>
      <c r="K21" s="192" t="s">
        <v>1</v>
      </c>
    </row>
    <row r="22" spans="1:11">
      <c r="A22" s="285" t="s">
        <v>186</v>
      </c>
      <c r="B22" s="278" t="s">
        <v>132</v>
      </c>
      <c r="C22" s="306"/>
      <c r="D22" s="306"/>
      <c r="E22" s="306"/>
      <c r="F22" s="306"/>
      <c r="G22" s="306"/>
      <c r="H22" s="306"/>
      <c r="I22" s="306"/>
      <c r="J22" s="307"/>
      <c r="K22" s="192" t="s">
        <v>1</v>
      </c>
    </row>
    <row r="23" spans="1:11">
      <c r="A23" s="285" t="s">
        <v>187</v>
      </c>
      <c r="B23" s="278" t="s">
        <v>188</v>
      </c>
      <c r="C23" s="306"/>
      <c r="D23" s="306"/>
      <c r="E23" s="306"/>
      <c r="F23" s="306"/>
      <c r="G23" s="306"/>
      <c r="H23" s="306"/>
      <c r="I23" s="306"/>
      <c r="J23" s="307"/>
      <c r="K23" s="192" t="s">
        <v>1</v>
      </c>
    </row>
    <row r="24" spans="1:11">
      <c r="A24" s="277">
        <v>23.2</v>
      </c>
      <c r="B24" s="278" t="s">
        <v>189</v>
      </c>
      <c r="C24" s="306"/>
      <c r="D24" s="306"/>
      <c r="E24" s="306"/>
      <c r="F24" s="306"/>
      <c r="G24" s="306"/>
      <c r="H24" s="306"/>
      <c r="I24" s="306"/>
      <c r="J24" s="307"/>
      <c r="K24" s="192" t="s">
        <v>1</v>
      </c>
    </row>
    <row r="25" spans="1:11">
      <c r="A25" s="285" t="s">
        <v>135</v>
      </c>
      <c r="B25" s="278" t="s">
        <v>136</v>
      </c>
      <c r="C25" s="306"/>
      <c r="D25" s="306"/>
      <c r="E25" s="306"/>
      <c r="F25" s="306"/>
      <c r="G25" s="306"/>
      <c r="H25" s="306"/>
      <c r="I25" s="306"/>
      <c r="J25" s="307"/>
      <c r="K25" s="192" t="s">
        <v>1</v>
      </c>
    </row>
    <row r="26" spans="1:11">
      <c r="A26" s="285" t="s">
        <v>135</v>
      </c>
      <c r="B26" s="278" t="s">
        <v>137</v>
      </c>
      <c r="C26" s="306"/>
      <c r="D26" s="306"/>
      <c r="E26" s="306"/>
      <c r="F26" s="306"/>
      <c r="G26" s="306"/>
      <c r="H26" s="306"/>
      <c r="I26" s="306"/>
      <c r="J26" s="307"/>
      <c r="K26" s="192" t="s">
        <v>1</v>
      </c>
    </row>
    <row r="27" spans="1:11">
      <c r="A27" s="285" t="s">
        <v>135</v>
      </c>
      <c r="B27" s="278" t="s">
        <v>138</v>
      </c>
      <c r="C27" s="306"/>
      <c r="D27" s="306"/>
      <c r="E27" s="306"/>
      <c r="F27" s="306"/>
      <c r="G27" s="306"/>
      <c r="H27" s="306"/>
      <c r="I27" s="306"/>
      <c r="J27" s="307"/>
      <c r="K27" s="192" t="s">
        <v>1</v>
      </c>
    </row>
    <row r="28" spans="1:11">
      <c r="A28" s="285" t="s">
        <v>135</v>
      </c>
      <c r="B28" s="278" t="s">
        <v>190</v>
      </c>
      <c r="C28" s="306"/>
      <c r="D28" s="306"/>
      <c r="E28" s="306"/>
      <c r="F28" s="306"/>
      <c r="G28" s="306"/>
      <c r="H28" s="306"/>
      <c r="I28" s="309"/>
      <c r="J28" s="307"/>
      <c r="K28" s="192" t="s">
        <v>1</v>
      </c>
    </row>
    <row r="29" spans="1:11">
      <c r="A29" s="285" t="s">
        <v>135</v>
      </c>
      <c r="B29" s="278" t="s">
        <v>191</v>
      </c>
      <c r="C29" s="306"/>
      <c r="D29" s="306"/>
      <c r="E29" s="306"/>
      <c r="F29" s="306"/>
      <c r="G29" s="306"/>
      <c r="H29" s="306"/>
      <c r="I29" s="309"/>
      <c r="J29" s="307"/>
      <c r="K29" s="192" t="s">
        <v>1</v>
      </c>
    </row>
    <row r="30" spans="1:11">
      <c r="A30" s="285" t="s">
        <v>192</v>
      </c>
      <c r="B30" s="278" t="s">
        <v>193</v>
      </c>
      <c r="C30" s="306"/>
      <c r="D30" s="306"/>
      <c r="E30" s="306"/>
      <c r="F30" s="306"/>
      <c r="G30" s="306"/>
      <c r="H30" s="306"/>
      <c r="I30" s="306"/>
      <c r="J30" s="307"/>
      <c r="K30" s="192" t="s">
        <v>1</v>
      </c>
    </row>
    <row r="31" spans="1:11">
      <c r="A31" s="277">
        <v>25.3</v>
      </c>
      <c r="B31" s="278" t="s">
        <v>139</v>
      </c>
      <c r="C31" s="306"/>
      <c r="D31" s="306"/>
      <c r="E31" s="306"/>
      <c r="F31" s="306"/>
      <c r="G31" s="306"/>
      <c r="H31" s="306"/>
      <c r="I31" s="306"/>
      <c r="J31" s="307"/>
      <c r="K31" s="192" t="s">
        <v>1</v>
      </c>
    </row>
    <row r="32" spans="1:11">
      <c r="A32" s="277">
        <v>25.3</v>
      </c>
      <c r="B32" s="278" t="s">
        <v>140</v>
      </c>
      <c r="C32" s="306"/>
      <c r="D32" s="306"/>
      <c r="E32" s="306"/>
      <c r="F32" s="306"/>
      <c r="G32" s="306"/>
      <c r="H32" s="306"/>
      <c r="I32" s="306"/>
      <c r="J32" s="307"/>
      <c r="K32" s="192" t="s">
        <v>1</v>
      </c>
    </row>
    <row r="33" spans="1:11">
      <c r="A33" s="277">
        <v>25.3</v>
      </c>
      <c r="B33" s="278" t="s">
        <v>141</v>
      </c>
      <c r="C33" s="306"/>
      <c r="D33" s="306"/>
      <c r="E33" s="306"/>
      <c r="F33" s="306"/>
      <c r="G33" s="306"/>
      <c r="H33" s="306"/>
      <c r="I33" s="306"/>
      <c r="J33" s="307"/>
      <c r="K33" s="192" t="s">
        <v>1</v>
      </c>
    </row>
    <row r="34" spans="1:11">
      <c r="A34" s="277">
        <v>25.3</v>
      </c>
      <c r="B34" s="278" t="s">
        <v>142</v>
      </c>
      <c r="C34" s="306"/>
      <c r="D34" s="306"/>
      <c r="E34" s="306"/>
      <c r="F34" s="306"/>
      <c r="G34" s="306"/>
      <c r="H34" s="306"/>
      <c r="I34" s="306"/>
      <c r="J34" s="307"/>
      <c r="K34" s="192" t="s">
        <v>1</v>
      </c>
    </row>
    <row r="35" spans="1:11">
      <c r="A35" s="277">
        <v>25.3</v>
      </c>
      <c r="B35" s="278" t="s">
        <v>143</v>
      </c>
      <c r="C35" s="306"/>
      <c r="D35" s="306"/>
      <c r="E35" s="306"/>
      <c r="F35" s="306"/>
      <c r="G35" s="306"/>
      <c r="H35" s="306"/>
      <c r="I35" s="306"/>
      <c r="J35" s="307"/>
      <c r="K35" s="192" t="s">
        <v>1</v>
      </c>
    </row>
    <row r="36" spans="1:11">
      <c r="A36" s="285" t="s">
        <v>148</v>
      </c>
      <c r="B36" s="278" t="s">
        <v>149</v>
      </c>
      <c r="C36" s="306"/>
      <c r="D36" s="306"/>
      <c r="E36" s="306"/>
      <c r="F36" s="306"/>
      <c r="G36" s="306"/>
      <c r="H36" s="306"/>
      <c r="I36" s="306"/>
      <c r="J36" s="307"/>
      <c r="K36" s="192" t="s">
        <v>1</v>
      </c>
    </row>
    <row r="37" spans="1:11">
      <c r="A37" s="277">
        <v>25.3</v>
      </c>
      <c r="B37" s="278" t="s">
        <v>195</v>
      </c>
      <c r="C37" s="306"/>
      <c r="D37" s="306"/>
      <c r="E37" s="306"/>
      <c r="F37" s="306"/>
      <c r="G37" s="306"/>
      <c r="H37" s="306"/>
      <c r="I37" s="306"/>
      <c r="J37" s="307"/>
      <c r="K37" s="192" t="s">
        <v>1</v>
      </c>
    </row>
    <row r="38" spans="1:11">
      <c r="A38" s="285" t="s">
        <v>144</v>
      </c>
      <c r="B38" s="278" t="s">
        <v>150</v>
      </c>
      <c r="C38" s="306"/>
      <c r="D38" s="306"/>
      <c r="E38" s="306"/>
      <c r="F38" s="306"/>
      <c r="G38" s="306"/>
      <c r="H38" s="306"/>
      <c r="I38" s="306"/>
      <c r="J38" s="307"/>
      <c r="K38" s="192" t="s">
        <v>1</v>
      </c>
    </row>
    <row r="39" spans="1:11">
      <c r="A39" s="417" t="s">
        <v>151</v>
      </c>
      <c r="B39" s="416" t="s">
        <v>152</v>
      </c>
      <c r="C39" s="311"/>
      <c r="D39" s="311"/>
      <c r="E39" s="311"/>
      <c r="F39" s="311"/>
      <c r="G39" s="311"/>
      <c r="H39" s="311"/>
      <c r="I39" s="311"/>
      <c r="J39" s="312"/>
      <c r="K39" s="192" t="s">
        <v>1</v>
      </c>
    </row>
    <row r="40" spans="1:11">
      <c r="A40" s="283" t="s">
        <v>157</v>
      </c>
      <c r="B40" s="275"/>
      <c r="C40" s="302"/>
      <c r="D40" s="302"/>
      <c r="E40" s="302"/>
      <c r="F40" s="302"/>
      <c r="G40" s="302"/>
      <c r="H40" s="302"/>
      <c r="I40" s="302"/>
      <c r="J40" s="303"/>
      <c r="K40" s="192" t="s">
        <v>1</v>
      </c>
    </row>
    <row r="41" spans="1:11">
      <c r="A41" s="285" t="s">
        <v>158</v>
      </c>
      <c r="B41" s="278" t="s">
        <v>196</v>
      </c>
      <c r="C41" s="306"/>
      <c r="D41" s="306"/>
      <c r="E41" s="306"/>
      <c r="F41" s="306"/>
      <c r="G41" s="306"/>
      <c r="H41" s="306"/>
      <c r="I41" s="306"/>
      <c r="J41" s="307"/>
      <c r="K41" s="192" t="s">
        <v>1</v>
      </c>
    </row>
    <row r="42" spans="1:11">
      <c r="A42" s="281" t="s">
        <v>158</v>
      </c>
      <c r="B42" s="280" t="s">
        <v>163</v>
      </c>
      <c r="C42" s="306"/>
      <c r="D42" s="306"/>
      <c r="E42" s="306"/>
      <c r="F42" s="306"/>
      <c r="G42" s="306"/>
      <c r="H42" s="306"/>
      <c r="I42" s="306"/>
      <c r="J42" s="307"/>
      <c r="K42" s="192" t="s">
        <v>1</v>
      </c>
    </row>
    <row r="43" spans="1:11">
      <c r="A43" s="281" t="s">
        <v>158</v>
      </c>
      <c r="B43" s="280" t="s">
        <v>164</v>
      </c>
      <c r="C43" s="306"/>
      <c r="D43" s="306"/>
      <c r="E43" s="306"/>
      <c r="F43" s="306"/>
      <c r="G43" s="306"/>
      <c r="H43" s="306"/>
      <c r="I43" s="306"/>
      <c r="J43" s="307"/>
      <c r="K43" s="192" t="s">
        <v>1</v>
      </c>
    </row>
    <row r="44" spans="1:11">
      <c r="A44" s="281" t="s">
        <v>158</v>
      </c>
      <c r="B44" s="280" t="s">
        <v>165</v>
      </c>
      <c r="C44" s="306"/>
      <c r="D44" s="306"/>
      <c r="E44" s="306"/>
      <c r="F44" s="306"/>
      <c r="G44" s="306"/>
      <c r="H44" s="306"/>
      <c r="I44" s="306"/>
      <c r="J44" s="307"/>
      <c r="K44" s="192" t="s">
        <v>1</v>
      </c>
    </row>
    <row r="45" spans="1:11">
      <c r="A45" s="281" t="s">
        <v>158</v>
      </c>
      <c r="B45" s="280" t="s">
        <v>166</v>
      </c>
      <c r="C45" s="306"/>
      <c r="D45" s="306"/>
      <c r="E45" s="306"/>
      <c r="F45" s="306"/>
      <c r="G45" s="306"/>
      <c r="H45" s="306"/>
      <c r="I45" s="306"/>
      <c r="J45" s="307"/>
      <c r="K45" s="192" t="s">
        <v>1</v>
      </c>
    </row>
    <row r="46" spans="1:11">
      <c r="A46" s="281" t="s">
        <v>158</v>
      </c>
      <c r="B46" s="280" t="s">
        <v>167</v>
      </c>
      <c r="C46" s="306"/>
      <c r="D46" s="306"/>
      <c r="E46" s="306"/>
      <c r="F46" s="306"/>
      <c r="G46" s="306"/>
      <c r="H46" s="306"/>
      <c r="I46" s="306"/>
      <c r="J46" s="307"/>
      <c r="K46" s="192" t="s">
        <v>1</v>
      </c>
    </row>
    <row r="47" spans="1:11">
      <c r="A47" s="279">
        <v>31</v>
      </c>
      <c r="B47" s="278" t="s">
        <v>168</v>
      </c>
      <c r="C47" s="306"/>
      <c r="D47" s="306"/>
      <c r="E47" s="308"/>
      <c r="F47" s="308"/>
      <c r="G47" s="306"/>
      <c r="H47" s="306"/>
      <c r="I47" s="306"/>
      <c r="J47" s="307"/>
      <c r="K47" s="192" t="s">
        <v>1</v>
      </c>
    </row>
    <row r="48" spans="1:11">
      <c r="A48" s="285" t="s">
        <v>198</v>
      </c>
      <c r="B48" s="278" t="s">
        <v>199</v>
      </c>
      <c r="C48" s="306"/>
      <c r="D48" s="306"/>
      <c r="E48" s="308"/>
      <c r="F48" s="308"/>
      <c r="G48" s="306"/>
      <c r="H48" s="306"/>
      <c r="I48" s="306"/>
      <c r="J48" s="307"/>
      <c r="K48" s="192" t="s">
        <v>1</v>
      </c>
    </row>
    <row r="49" spans="1:18">
      <c r="A49" s="283" t="s">
        <v>170</v>
      </c>
      <c r="B49" s="275"/>
      <c r="C49" s="302"/>
      <c r="D49" s="302"/>
      <c r="E49" s="302"/>
      <c r="F49" s="302"/>
      <c r="G49" s="302"/>
      <c r="H49" s="302"/>
      <c r="I49" s="302"/>
      <c r="J49" s="303"/>
      <c r="K49" s="192" t="s">
        <v>1</v>
      </c>
    </row>
    <row r="50" spans="1:18">
      <c r="A50" s="286" t="s">
        <v>171</v>
      </c>
      <c r="B50" s="282" t="s">
        <v>206</v>
      </c>
      <c r="C50" s="308"/>
      <c r="D50" s="308"/>
      <c r="E50" s="308"/>
      <c r="F50" s="308"/>
      <c r="G50" s="308"/>
      <c r="H50" s="308"/>
      <c r="I50" s="308"/>
      <c r="J50" s="310"/>
      <c r="K50" s="192" t="s">
        <v>1</v>
      </c>
    </row>
    <row r="51" spans="1:18" s="215" customFormat="1">
      <c r="A51" s="287" t="s">
        <v>171</v>
      </c>
      <c r="B51" s="288" t="s">
        <v>177</v>
      </c>
      <c r="C51" s="311"/>
      <c r="D51" s="311"/>
      <c r="E51" s="311"/>
      <c r="F51" s="311"/>
      <c r="G51" s="311"/>
      <c r="H51" s="311"/>
      <c r="I51" s="311"/>
      <c r="J51" s="312"/>
      <c r="K51" s="192" t="s">
        <v>1</v>
      </c>
    </row>
    <row r="52" spans="1:18">
      <c r="A52" s="300"/>
      <c r="B52" s="301" t="s">
        <v>178</v>
      </c>
      <c r="C52" s="313"/>
      <c r="D52" s="313"/>
      <c r="E52" s="313"/>
      <c r="F52" s="313"/>
      <c r="G52" s="313"/>
      <c r="H52" s="313"/>
      <c r="I52" s="313"/>
      <c r="J52" s="314"/>
      <c r="K52" s="196" t="s">
        <v>24</v>
      </c>
    </row>
    <row r="53" spans="1:18">
      <c r="A53" s="272"/>
      <c r="B53" s="272"/>
      <c r="C53" s="315"/>
      <c r="D53" s="315"/>
      <c r="E53" s="315"/>
      <c r="F53" s="315"/>
      <c r="G53" s="315"/>
      <c r="H53" s="315"/>
      <c r="I53" s="315"/>
      <c r="J53" s="315"/>
    </row>
    <row r="55" spans="1:18" ht="18.75">
      <c r="A55" s="844" t="s">
        <v>258</v>
      </c>
      <c r="B55" s="865"/>
      <c r="C55" s="865"/>
      <c r="D55" s="865"/>
      <c r="E55" s="865"/>
      <c r="F55" s="865"/>
      <c r="G55" s="865"/>
      <c r="H55" s="865"/>
      <c r="I55" s="865"/>
      <c r="J55" s="865"/>
      <c r="K55" s="216"/>
      <c r="L55" s="216"/>
      <c r="M55" s="216"/>
      <c r="N55" s="216"/>
      <c r="O55" s="216"/>
      <c r="P55" s="216"/>
      <c r="Q55" s="216"/>
      <c r="R55" s="216"/>
    </row>
    <row r="56" spans="1:18" ht="9.75" customHeight="1">
      <c r="A56" s="845" t="s">
        <v>179</v>
      </c>
      <c r="B56" s="866"/>
      <c r="C56" s="866"/>
      <c r="D56" s="866"/>
      <c r="E56" s="866"/>
      <c r="F56" s="866"/>
      <c r="G56" s="866"/>
      <c r="H56" s="866"/>
      <c r="I56" s="866"/>
      <c r="J56" s="866"/>
      <c r="K56" s="203"/>
      <c r="L56" s="203"/>
      <c r="M56" s="203"/>
      <c r="N56" s="203"/>
      <c r="O56" s="203"/>
      <c r="P56" s="203"/>
      <c r="Q56" s="203"/>
      <c r="R56" s="203"/>
    </row>
    <row r="57" spans="1:18" ht="11.25" customHeight="1">
      <c r="A57" s="198"/>
      <c r="B57" s="197"/>
      <c r="C57" s="197"/>
      <c r="D57" s="197"/>
      <c r="E57" s="197"/>
      <c r="F57" s="197"/>
      <c r="G57" s="197"/>
      <c r="H57" s="197"/>
      <c r="I57" s="197"/>
      <c r="J57" s="197"/>
      <c r="K57" s="216"/>
      <c r="L57" s="216"/>
      <c r="M57" s="216"/>
      <c r="N57" s="216"/>
      <c r="O57" s="216"/>
      <c r="P57" s="216"/>
      <c r="Q57" s="216"/>
      <c r="R57" s="216"/>
    </row>
    <row r="58" spans="1:18" ht="14.25" customHeight="1">
      <c r="A58" s="846" t="s">
        <v>180</v>
      </c>
      <c r="B58" s="867"/>
      <c r="C58" s="867"/>
      <c r="D58" s="867"/>
      <c r="E58" s="867"/>
      <c r="F58" s="867"/>
      <c r="G58" s="867"/>
      <c r="H58" s="867"/>
      <c r="I58" s="867"/>
      <c r="J58" s="867"/>
      <c r="K58" s="63"/>
      <c r="L58" s="63"/>
      <c r="M58" s="63"/>
      <c r="N58" s="63"/>
      <c r="O58" s="63"/>
      <c r="P58" s="63"/>
      <c r="Q58" s="63"/>
      <c r="R58" s="63"/>
    </row>
    <row r="59" spans="1:18" ht="16.5" customHeight="1">
      <c r="A59" s="200"/>
      <c r="B59" s="201"/>
      <c r="C59" s="201"/>
      <c r="D59" s="201"/>
      <c r="E59" s="201"/>
      <c r="F59" s="201"/>
      <c r="G59" s="201"/>
      <c r="H59" s="201"/>
      <c r="I59" s="201"/>
      <c r="J59" s="201"/>
      <c r="K59" s="217"/>
      <c r="L59" s="217"/>
      <c r="M59" s="217"/>
      <c r="N59" s="217"/>
      <c r="O59" s="217"/>
      <c r="P59" s="217"/>
      <c r="Q59" s="217"/>
      <c r="R59" s="217"/>
    </row>
    <row r="60" spans="1:18" ht="16.5" customHeight="1">
      <c r="A60" s="839" t="s">
        <v>181</v>
      </c>
      <c r="B60" s="864"/>
      <c r="C60" s="864"/>
      <c r="D60" s="864"/>
      <c r="E60" s="864"/>
      <c r="F60" s="864"/>
      <c r="G60" s="864"/>
      <c r="H60" s="864"/>
      <c r="I60" s="864"/>
      <c r="J60" s="864"/>
      <c r="K60" s="63"/>
      <c r="L60" s="63"/>
      <c r="M60" s="63"/>
      <c r="N60" s="63"/>
      <c r="O60" s="63"/>
      <c r="P60" s="63"/>
      <c r="Q60" s="63"/>
      <c r="R60" s="63"/>
    </row>
    <row r="61" spans="1:18" ht="26.25" customHeight="1"/>
  </sheetData>
  <mergeCells count="24">
    <mergeCell ref="A60:J60"/>
    <mergeCell ref="A12:B13"/>
    <mergeCell ref="A55:J55"/>
    <mergeCell ref="A56:J56"/>
    <mergeCell ref="A58:J58"/>
    <mergeCell ref="J12:J13"/>
    <mergeCell ref="A5:J5"/>
    <mergeCell ref="A6:J6"/>
    <mergeCell ref="A7:J7"/>
    <mergeCell ref="C8:J8"/>
    <mergeCell ref="A1:J1"/>
    <mergeCell ref="A2:J2"/>
    <mergeCell ref="A3:J3"/>
    <mergeCell ref="A4:J4"/>
    <mergeCell ref="C9:J9"/>
    <mergeCell ref="C10:J10"/>
    <mergeCell ref="A11:J11"/>
    <mergeCell ref="D12:D13"/>
    <mergeCell ref="E12:E13"/>
    <mergeCell ref="F12:F13"/>
    <mergeCell ref="G12:G13"/>
    <mergeCell ref="C12:C13"/>
    <mergeCell ref="H12:H13"/>
    <mergeCell ref="I12:I13"/>
  </mergeCells>
  <phoneticPr fontId="41" type="noConversion"/>
  <printOptions horizontalCentered="1"/>
  <pageMargins left="0.75" right="0.75" top="0.3" bottom="1" header="0.1" footer="0.5"/>
  <pageSetup scale="79" fitToHeight="2" orientation="landscape" cellComments="asDisplayed" r:id="rId1"/>
  <headerFooter alignWithMargins="0">
    <oddFooter>&amp;C&amp;11Exhibit N:  Modular Cost for New Positions</oddFooter>
  </headerFooter>
  <rowBreaks count="1" manualBreakCount="1">
    <brk id="39" max="9" man="1"/>
  </rowBreaks>
  <legacyDrawing r:id="rId2"/>
</worksheet>
</file>

<file path=xl/worksheets/sheet14.xml><?xml version="1.0" encoding="utf-8"?>
<worksheet xmlns="http://schemas.openxmlformats.org/spreadsheetml/2006/main" xmlns:r="http://schemas.openxmlformats.org/officeDocument/2006/relationships">
  <sheetPr codeName="Sheet8"/>
  <dimension ref="A1:R60"/>
  <sheetViews>
    <sheetView view="pageBreakPreview" zoomScaleSheetLayoutView="100" workbookViewId="0">
      <selection activeCell="B17" sqref="B17"/>
    </sheetView>
  </sheetViews>
  <sheetFormatPr defaultRowHeight="12.75"/>
  <cols>
    <col min="1" max="1" width="10.6640625" style="193" customWidth="1"/>
    <col min="2" max="2" width="38.33203125" style="193" customWidth="1"/>
    <col min="3" max="3" width="9.5546875" style="195" customWidth="1"/>
    <col min="4" max="8" width="9.88671875" style="195" customWidth="1"/>
    <col min="9" max="16384" width="8.88671875" style="193"/>
  </cols>
  <sheetData>
    <row r="1" spans="1:10" ht="15.75">
      <c r="A1" s="857" t="s">
        <v>111</v>
      </c>
      <c r="B1" s="857"/>
      <c r="C1" s="857"/>
      <c r="D1" s="857"/>
      <c r="E1" s="857"/>
      <c r="F1" s="857"/>
      <c r="G1" s="857"/>
      <c r="H1" s="857"/>
      <c r="I1" s="218" t="s">
        <v>1</v>
      </c>
      <c r="J1" s="191"/>
    </row>
    <row r="2" spans="1:10" ht="15.75">
      <c r="A2" s="856"/>
      <c r="B2" s="856"/>
      <c r="C2" s="856"/>
      <c r="D2" s="856"/>
      <c r="E2" s="856"/>
      <c r="F2" s="856"/>
      <c r="G2" s="856"/>
      <c r="H2" s="856"/>
      <c r="I2" s="191"/>
      <c r="J2" s="191"/>
    </row>
    <row r="3" spans="1:10" ht="15.75">
      <c r="A3" s="858" t="s">
        <v>209</v>
      </c>
      <c r="B3" s="858"/>
      <c r="C3" s="858"/>
      <c r="D3" s="858"/>
      <c r="E3" s="858"/>
      <c r="F3" s="858"/>
      <c r="G3" s="858"/>
      <c r="H3" s="858"/>
      <c r="I3" s="218" t="s">
        <v>1</v>
      </c>
      <c r="J3" s="194"/>
    </row>
    <row r="4" spans="1:10" ht="15.75">
      <c r="A4" s="858" t="s">
        <v>244</v>
      </c>
      <c r="B4" s="858"/>
      <c r="C4" s="858"/>
      <c r="D4" s="858"/>
      <c r="E4" s="858"/>
      <c r="F4" s="858"/>
      <c r="G4" s="858"/>
      <c r="H4" s="858"/>
      <c r="I4" s="218" t="s">
        <v>1</v>
      </c>
      <c r="J4" s="194"/>
    </row>
    <row r="5" spans="1:10" ht="15.75">
      <c r="A5" s="856" t="s">
        <v>243</v>
      </c>
      <c r="B5" s="856"/>
      <c r="C5" s="856"/>
      <c r="D5" s="856"/>
      <c r="E5" s="856"/>
      <c r="F5" s="856"/>
      <c r="G5" s="856"/>
      <c r="H5" s="856"/>
      <c r="I5" s="218" t="s">
        <v>1</v>
      </c>
      <c r="J5" s="194"/>
    </row>
    <row r="6" spans="1:10" ht="15.75">
      <c r="A6" s="859"/>
      <c r="B6" s="859"/>
      <c r="C6" s="859"/>
      <c r="D6" s="859"/>
      <c r="E6" s="859"/>
      <c r="F6" s="859"/>
      <c r="G6" s="859"/>
      <c r="H6" s="859"/>
    </row>
    <row r="7" spans="1:10">
      <c r="A7" s="853"/>
      <c r="B7" s="853"/>
      <c r="C7" s="853"/>
      <c r="D7" s="853"/>
      <c r="E7" s="853"/>
      <c r="F7" s="853"/>
      <c r="G7" s="853"/>
      <c r="H7" s="853"/>
    </row>
    <row r="8" spans="1:10">
      <c r="A8" s="273" t="s">
        <v>112</v>
      </c>
      <c r="B8" s="272"/>
      <c r="C8" s="855"/>
      <c r="D8" s="855"/>
      <c r="E8" s="855"/>
      <c r="F8" s="855"/>
      <c r="G8" s="855"/>
      <c r="H8" s="855"/>
      <c r="I8" s="218" t="s">
        <v>1</v>
      </c>
    </row>
    <row r="9" spans="1:10">
      <c r="A9" s="273" t="s">
        <v>113</v>
      </c>
      <c r="B9" s="274" t="s">
        <v>182</v>
      </c>
      <c r="C9" s="855"/>
      <c r="D9" s="855"/>
      <c r="E9" s="855"/>
      <c r="F9" s="855"/>
      <c r="G9" s="855"/>
      <c r="H9" s="855"/>
      <c r="I9" s="218" t="s">
        <v>1</v>
      </c>
    </row>
    <row r="10" spans="1:10">
      <c r="A10" s="273" t="s">
        <v>114</v>
      </c>
      <c r="B10" s="274" t="s">
        <v>207</v>
      </c>
      <c r="C10" s="855"/>
      <c r="D10" s="855"/>
      <c r="E10" s="855"/>
      <c r="F10" s="855"/>
      <c r="G10" s="855"/>
      <c r="H10" s="855"/>
      <c r="I10" s="218" t="s">
        <v>1</v>
      </c>
    </row>
    <row r="11" spans="1:10">
      <c r="A11" s="860"/>
      <c r="B11" s="860"/>
      <c r="C11" s="860"/>
      <c r="D11" s="860"/>
      <c r="E11" s="860"/>
      <c r="F11" s="860"/>
      <c r="G11" s="860"/>
      <c r="H11" s="860"/>
    </row>
    <row r="12" spans="1:10" ht="12.75" customHeight="1">
      <c r="A12" s="840" t="s">
        <v>116</v>
      </c>
      <c r="B12" s="841"/>
      <c r="C12" s="851" t="s">
        <v>311</v>
      </c>
      <c r="D12" s="849" t="s">
        <v>304</v>
      </c>
      <c r="E12" s="849" t="s">
        <v>117</v>
      </c>
      <c r="F12" s="849" t="s">
        <v>118</v>
      </c>
      <c r="G12" s="849" t="s">
        <v>305</v>
      </c>
      <c r="H12" s="847" t="s">
        <v>312</v>
      </c>
      <c r="I12" s="218" t="s">
        <v>1</v>
      </c>
    </row>
    <row r="13" spans="1:10" ht="12.75" customHeight="1">
      <c r="A13" s="842"/>
      <c r="B13" s="843"/>
      <c r="C13" s="852"/>
      <c r="D13" s="850"/>
      <c r="E13" s="850"/>
      <c r="F13" s="850"/>
      <c r="G13" s="850"/>
      <c r="H13" s="848"/>
      <c r="I13" s="218" t="s">
        <v>1</v>
      </c>
    </row>
    <row r="14" spans="1:10">
      <c r="A14" s="283" t="s">
        <v>119</v>
      </c>
      <c r="B14" s="275"/>
      <c r="C14" s="302"/>
      <c r="D14" s="302"/>
      <c r="E14" s="302"/>
      <c r="F14" s="302"/>
      <c r="G14" s="302"/>
      <c r="H14" s="303"/>
      <c r="I14" s="218" t="s">
        <v>1</v>
      </c>
    </row>
    <row r="15" spans="1:10">
      <c r="A15" s="284" t="s">
        <v>120</v>
      </c>
      <c r="B15" s="276" t="s">
        <v>121</v>
      </c>
      <c r="C15" s="304"/>
      <c r="D15" s="304"/>
      <c r="E15" s="304"/>
      <c r="F15" s="304"/>
      <c r="G15" s="304"/>
      <c r="H15" s="305"/>
      <c r="I15" s="218" t="s">
        <v>1</v>
      </c>
    </row>
    <row r="16" spans="1:10">
      <c r="A16" s="285" t="s">
        <v>122</v>
      </c>
      <c r="B16" s="278" t="s">
        <v>184</v>
      </c>
      <c r="C16" s="306"/>
      <c r="D16" s="306"/>
      <c r="E16" s="306"/>
      <c r="F16" s="306"/>
      <c r="G16" s="306"/>
      <c r="H16" s="307"/>
      <c r="I16" s="218" t="s">
        <v>1</v>
      </c>
    </row>
    <row r="17" spans="1:9">
      <c r="A17" s="285" t="s">
        <v>122</v>
      </c>
      <c r="B17" s="278" t="s">
        <v>126</v>
      </c>
      <c r="C17" s="306"/>
      <c r="D17" s="306"/>
      <c r="E17" s="306"/>
      <c r="F17" s="306"/>
      <c r="G17" s="306"/>
      <c r="H17" s="307"/>
      <c r="I17" s="218" t="s">
        <v>1</v>
      </c>
    </row>
    <row r="18" spans="1:9">
      <c r="A18" s="285" t="s">
        <v>128</v>
      </c>
      <c r="B18" s="278" t="s">
        <v>127</v>
      </c>
      <c r="C18" s="306"/>
      <c r="D18" s="306"/>
      <c r="E18" s="306"/>
      <c r="F18" s="306"/>
      <c r="G18" s="306"/>
      <c r="H18" s="307"/>
      <c r="I18" s="218" t="s">
        <v>1</v>
      </c>
    </row>
    <row r="19" spans="1:9">
      <c r="A19" s="285" t="s">
        <v>128</v>
      </c>
      <c r="B19" s="278" t="s">
        <v>185</v>
      </c>
      <c r="C19" s="306"/>
      <c r="D19" s="306"/>
      <c r="E19" s="306"/>
      <c r="F19" s="306"/>
      <c r="G19" s="306"/>
      <c r="H19" s="307"/>
      <c r="I19" s="218" t="s">
        <v>1</v>
      </c>
    </row>
    <row r="20" spans="1:9">
      <c r="A20" s="283" t="s">
        <v>129</v>
      </c>
      <c r="B20" s="275"/>
      <c r="C20" s="302"/>
      <c r="D20" s="302"/>
      <c r="E20" s="302"/>
      <c r="F20" s="302"/>
      <c r="G20" s="302"/>
      <c r="H20" s="303"/>
      <c r="I20" s="218" t="s">
        <v>1</v>
      </c>
    </row>
    <row r="21" spans="1:9">
      <c r="A21" s="285" t="s">
        <v>130</v>
      </c>
      <c r="B21" s="278" t="s">
        <v>131</v>
      </c>
      <c r="C21" s="306"/>
      <c r="D21" s="306"/>
      <c r="E21" s="306"/>
      <c r="F21" s="306"/>
      <c r="G21" s="306"/>
      <c r="H21" s="307"/>
      <c r="I21" s="218" t="s">
        <v>1</v>
      </c>
    </row>
    <row r="22" spans="1:9">
      <c r="A22" s="279">
        <v>22</v>
      </c>
      <c r="B22" s="278" t="s">
        <v>132</v>
      </c>
      <c r="C22" s="306"/>
      <c r="D22" s="306"/>
      <c r="E22" s="306"/>
      <c r="F22" s="306"/>
      <c r="G22" s="306"/>
      <c r="H22" s="307"/>
      <c r="I22" s="218" t="s">
        <v>1</v>
      </c>
    </row>
    <row r="23" spans="1:9">
      <c r="A23" s="285" t="s">
        <v>187</v>
      </c>
      <c r="B23" s="278" t="s">
        <v>188</v>
      </c>
      <c r="C23" s="306"/>
      <c r="D23" s="306"/>
      <c r="E23" s="306"/>
      <c r="F23" s="306"/>
      <c r="G23" s="306"/>
      <c r="H23" s="307"/>
      <c r="I23" s="218" t="s">
        <v>1</v>
      </c>
    </row>
    <row r="24" spans="1:9">
      <c r="A24" s="277">
        <v>23.2</v>
      </c>
      <c r="B24" s="278" t="s">
        <v>189</v>
      </c>
      <c r="C24" s="306"/>
      <c r="D24" s="306"/>
      <c r="E24" s="306"/>
      <c r="F24" s="306"/>
      <c r="G24" s="306"/>
      <c r="H24" s="307"/>
      <c r="I24" s="218" t="s">
        <v>1</v>
      </c>
    </row>
    <row r="25" spans="1:9">
      <c r="A25" s="285" t="s">
        <v>135</v>
      </c>
      <c r="B25" s="278" t="s">
        <v>136</v>
      </c>
      <c r="C25" s="306"/>
      <c r="D25" s="306"/>
      <c r="E25" s="306"/>
      <c r="F25" s="306"/>
      <c r="G25" s="306"/>
      <c r="H25" s="307"/>
      <c r="I25" s="218" t="s">
        <v>1</v>
      </c>
    </row>
    <row r="26" spans="1:9">
      <c r="A26" s="285" t="s">
        <v>135</v>
      </c>
      <c r="B26" s="278" t="s">
        <v>137</v>
      </c>
      <c r="C26" s="306"/>
      <c r="D26" s="306"/>
      <c r="E26" s="306"/>
      <c r="F26" s="306"/>
      <c r="G26" s="306"/>
      <c r="H26" s="307"/>
      <c r="I26" s="218" t="s">
        <v>1</v>
      </c>
    </row>
    <row r="27" spans="1:9">
      <c r="A27" s="285" t="s">
        <v>135</v>
      </c>
      <c r="B27" s="278" t="s">
        <v>138</v>
      </c>
      <c r="C27" s="306"/>
      <c r="D27" s="306"/>
      <c r="E27" s="306"/>
      <c r="F27" s="306"/>
      <c r="G27" s="306"/>
      <c r="H27" s="307"/>
      <c r="I27" s="218" t="s">
        <v>1</v>
      </c>
    </row>
    <row r="28" spans="1:9">
      <c r="A28" s="285" t="s">
        <v>135</v>
      </c>
      <c r="B28" s="278" t="s">
        <v>190</v>
      </c>
      <c r="C28" s="306"/>
      <c r="D28" s="306"/>
      <c r="E28" s="306"/>
      <c r="F28" s="306"/>
      <c r="G28" s="306"/>
      <c r="H28" s="307"/>
      <c r="I28" s="218" t="s">
        <v>1</v>
      </c>
    </row>
    <row r="29" spans="1:9">
      <c r="A29" s="285" t="s">
        <v>135</v>
      </c>
      <c r="B29" s="278" t="s">
        <v>191</v>
      </c>
      <c r="C29" s="306"/>
      <c r="D29" s="306"/>
      <c r="E29" s="306"/>
      <c r="F29" s="306"/>
      <c r="G29" s="306"/>
      <c r="H29" s="307"/>
      <c r="I29" s="218" t="s">
        <v>1</v>
      </c>
    </row>
    <row r="30" spans="1:9">
      <c r="A30" s="285" t="s">
        <v>192</v>
      </c>
      <c r="B30" s="278" t="s">
        <v>193</v>
      </c>
      <c r="C30" s="306"/>
      <c r="D30" s="306"/>
      <c r="E30" s="306"/>
      <c r="F30" s="306"/>
      <c r="G30" s="306"/>
      <c r="H30" s="307"/>
      <c r="I30" s="218" t="s">
        <v>1</v>
      </c>
    </row>
    <row r="31" spans="1:9">
      <c r="A31" s="277">
        <v>25.3</v>
      </c>
      <c r="B31" s="278" t="s">
        <v>139</v>
      </c>
      <c r="C31" s="306"/>
      <c r="D31" s="306"/>
      <c r="E31" s="306"/>
      <c r="F31" s="306"/>
      <c r="G31" s="306"/>
      <c r="H31" s="307"/>
      <c r="I31" s="218" t="s">
        <v>1</v>
      </c>
    </row>
    <row r="32" spans="1:9">
      <c r="A32" s="277">
        <v>25.3</v>
      </c>
      <c r="B32" s="278" t="s">
        <v>140</v>
      </c>
      <c r="C32" s="306"/>
      <c r="D32" s="306"/>
      <c r="E32" s="306"/>
      <c r="F32" s="306"/>
      <c r="G32" s="306"/>
      <c r="H32" s="307"/>
      <c r="I32" s="218" t="s">
        <v>1</v>
      </c>
    </row>
    <row r="33" spans="1:9">
      <c r="A33" s="277">
        <v>25.3</v>
      </c>
      <c r="B33" s="278" t="s">
        <v>141</v>
      </c>
      <c r="C33" s="306"/>
      <c r="D33" s="306"/>
      <c r="E33" s="306"/>
      <c r="F33" s="306"/>
      <c r="G33" s="306"/>
      <c r="H33" s="307"/>
      <c r="I33" s="218" t="s">
        <v>1</v>
      </c>
    </row>
    <row r="34" spans="1:9">
      <c r="A34" s="277">
        <v>25.3</v>
      </c>
      <c r="B34" s="278" t="s">
        <v>142</v>
      </c>
      <c r="C34" s="306"/>
      <c r="D34" s="306"/>
      <c r="E34" s="306"/>
      <c r="F34" s="306"/>
      <c r="G34" s="306"/>
      <c r="H34" s="307"/>
      <c r="I34" s="218" t="s">
        <v>1</v>
      </c>
    </row>
    <row r="35" spans="1:9">
      <c r="A35" s="277">
        <v>25.3</v>
      </c>
      <c r="B35" s="278" t="s">
        <v>143</v>
      </c>
      <c r="C35" s="306"/>
      <c r="D35" s="306"/>
      <c r="E35" s="306"/>
      <c r="F35" s="306"/>
      <c r="G35" s="306"/>
      <c r="H35" s="307"/>
      <c r="I35" s="218" t="s">
        <v>1</v>
      </c>
    </row>
    <row r="36" spans="1:9">
      <c r="A36" s="277">
        <v>25.3</v>
      </c>
      <c r="B36" s="278" t="s">
        <v>195</v>
      </c>
      <c r="C36" s="306"/>
      <c r="D36" s="306"/>
      <c r="E36" s="306"/>
      <c r="F36" s="306"/>
      <c r="G36" s="306"/>
      <c r="H36" s="307"/>
      <c r="I36" s="218" t="s">
        <v>1</v>
      </c>
    </row>
    <row r="37" spans="1:9">
      <c r="A37" s="285" t="s">
        <v>144</v>
      </c>
      <c r="B37" s="278" t="s">
        <v>150</v>
      </c>
      <c r="C37" s="306"/>
      <c r="D37" s="306"/>
      <c r="E37" s="306"/>
      <c r="F37" s="306"/>
      <c r="G37" s="306"/>
      <c r="H37" s="307"/>
      <c r="I37" s="218" t="s">
        <v>1</v>
      </c>
    </row>
    <row r="38" spans="1:9">
      <c r="A38" s="417" t="s">
        <v>151</v>
      </c>
      <c r="B38" s="416" t="s">
        <v>152</v>
      </c>
      <c r="C38" s="311"/>
      <c r="D38" s="311"/>
      <c r="E38" s="311"/>
      <c r="F38" s="311"/>
      <c r="G38" s="311"/>
      <c r="H38" s="312"/>
      <c r="I38" s="218" t="s">
        <v>1</v>
      </c>
    </row>
    <row r="39" spans="1:9">
      <c r="A39" s="283" t="s">
        <v>157</v>
      </c>
      <c r="B39" s="275"/>
      <c r="C39" s="302"/>
      <c r="D39" s="302"/>
      <c r="E39" s="302"/>
      <c r="F39" s="302"/>
      <c r="G39" s="302"/>
      <c r="H39" s="303"/>
      <c r="I39" s="218" t="s">
        <v>1</v>
      </c>
    </row>
    <row r="40" spans="1:9">
      <c r="A40" s="285" t="s">
        <v>158</v>
      </c>
      <c r="B40" s="278" t="s">
        <v>196</v>
      </c>
      <c r="C40" s="306"/>
      <c r="D40" s="306"/>
      <c r="E40" s="306"/>
      <c r="F40" s="306"/>
      <c r="G40" s="306"/>
      <c r="H40" s="307"/>
      <c r="I40" s="218" t="s">
        <v>1</v>
      </c>
    </row>
    <row r="41" spans="1:9">
      <c r="A41" s="281" t="s">
        <v>158</v>
      </c>
      <c r="B41" s="280" t="s">
        <v>163</v>
      </c>
      <c r="C41" s="306"/>
      <c r="D41" s="306"/>
      <c r="E41" s="306"/>
      <c r="F41" s="306"/>
      <c r="G41" s="306"/>
      <c r="H41" s="307"/>
      <c r="I41" s="218" t="s">
        <v>1</v>
      </c>
    </row>
    <row r="42" spans="1:9">
      <c r="A42" s="281" t="s">
        <v>158</v>
      </c>
      <c r="B42" s="280" t="s">
        <v>164</v>
      </c>
      <c r="C42" s="306"/>
      <c r="D42" s="306"/>
      <c r="E42" s="306"/>
      <c r="F42" s="306"/>
      <c r="G42" s="306"/>
      <c r="H42" s="307"/>
      <c r="I42" s="218" t="s">
        <v>1</v>
      </c>
    </row>
    <row r="43" spans="1:9">
      <c r="A43" s="281" t="s">
        <v>158</v>
      </c>
      <c r="B43" s="280" t="s">
        <v>208</v>
      </c>
      <c r="C43" s="306"/>
      <c r="D43" s="306"/>
      <c r="E43" s="306"/>
      <c r="F43" s="306"/>
      <c r="G43" s="306"/>
      <c r="H43" s="307"/>
      <c r="I43" s="218" t="s">
        <v>1</v>
      </c>
    </row>
    <row r="44" spans="1:9">
      <c r="A44" s="281" t="s">
        <v>158</v>
      </c>
      <c r="B44" s="280" t="s">
        <v>165</v>
      </c>
      <c r="C44" s="306"/>
      <c r="D44" s="306"/>
      <c r="E44" s="306"/>
      <c r="F44" s="306"/>
      <c r="G44" s="306"/>
      <c r="H44" s="307"/>
      <c r="I44" s="218" t="s">
        <v>1</v>
      </c>
    </row>
    <row r="45" spans="1:9">
      <c r="A45" s="281" t="s">
        <v>158</v>
      </c>
      <c r="B45" s="280" t="s">
        <v>166</v>
      </c>
      <c r="C45" s="306"/>
      <c r="D45" s="306"/>
      <c r="E45" s="306"/>
      <c r="F45" s="306"/>
      <c r="G45" s="306"/>
      <c r="H45" s="307"/>
      <c r="I45" s="218" t="s">
        <v>1</v>
      </c>
    </row>
    <row r="46" spans="1:9">
      <c r="A46" s="281" t="s">
        <v>158</v>
      </c>
      <c r="B46" s="280" t="s">
        <v>167</v>
      </c>
      <c r="C46" s="306"/>
      <c r="D46" s="306"/>
      <c r="E46" s="306"/>
      <c r="F46" s="306"/>
      <c r="G46" s="306"/>
      <c r="H46" s="307"/>
      <c r="I46" s="218" t="s">
        <v>1</v>
      </c>
    </row>
    <row r="47" spans="1:9">
      <c r="A47" s="285" t="s">
        <v>158</v>
      </c>
      <c r="B47" s="278" t="s">
        <v>168</v>
      </c>
      <c r="C47" s="306"/>
      <c r="D47" s="306"/>
      <c r="E47" s="308"/>
      <c r="F47" s="308"/>
      <c r="G47" s="306"/>
      <c r="H47" s="307"/>
      <c r="I47" s="218" t="s">
        <v>1</v>
      </c>
    </row>
    <row r="48" spans="1:9">
      <c r="A48" s="285" t="s">
        <v>198</v>
      </c>
      <c r="B48" s="278" t="s">
        <v>199</v>
      </c>
      <c r="C48" s="306"/>
      <c r="D48" s="306"/>
      <c r="E48" s="308"/>
      <c r="F48" s="308"/>
      <c r="G48" s="306"/>
      <c r="H48" s="307"/>
      <c r="I48" s="218" t="s">
        <v>1</v>
      </c>
    </row>
    <row r="49" spans="1:18">
      <c r="A49" s="283" t="s">
        <v>170</v>
      </c>
      <c r="B49" s="275"/>
      <c r="C49" s="302"/>
      <c r="D49" s="302"/>
      <c r="E49" s="302"/>
      <c r="F49" s="302"/>
      <c r="G49" s="302"/>
      <c r="H49" s="303"/>
      <c r="I49" s="218" t="s">
        <v>1</v>
      </c>
    </row>
    <row r="50" spans="1:18">
      <c r="A50" s="285" t="s">
        <v>171</v>
      </c>
      <c r="B50" s="278" t="s">
        <v>206</v>
      </c>
      <c r="C50" s="306"/>
      <c r="D50" s="306"/>
      <c r="E50" s="306"/>
      <c r="F50" s="306"/>
      <c r="G50" s="306"/>
      <c r="H50" s="307"/>
      <c r="I50" s="218" t="s">
        <v>1</v>
      </c>
    </row>
    <row r="51" spans="1:18">
      <c r="A51" s="281" t="s">
        <v>171</v>
      </c>
      <c r="B51" s="280" t="s">
        <v>177</v>
      </c>
      <c r="C51" s="306"/>
      <c r="D51" s="306"/>
      <c r="E51" s="306"/>
      <c r="F51" s="306"/>
      <c r="G51" s="306"/>
      <c r="H51" s="307"/>
      <c r="I51" s="218" t="s">
        <v>1</v>
      </c>
    </row>
    <row r="52" spans="1:18">
      <c r="A52" s="283"/>
      <c r="B52" s="275" t="s">
        <v>178</v>
      </c>
      <c r="C52" s="302"/>
      <c r="D52" s="302"/>
      <c r="E52" s="302"/>
      <c r="F52" s="302"/>
      <c r="G52" s="302"/>
      <c r="H52" s="303"/>
      <c r="I52" s="192" t="s">
        <v>24</v>
      </c>
    </row>
    <row r="55" spans="1:18" ht="15.75">
      <c r="A55" s="844" t="s">
        <v>258</v>
      </c>
      <c r="B55" s="868"/>
      <c r="C55" s="868"/>
      <c r="D55" s="868"/>
      <c r="E55" s="868"/>
      <c r="F55" s="868"/>
      <c r="G55" s="868"/>
      <c r="H55" s="868"/>
      <c r="I55" s="197"/>
      <c r="J55" s="197"/>
      <c r="K55" s="197"/>
      <c r="L55" s="197"/>
      <c r="M55" s="197"/>
      <c r="N55" s="197"/>
      <c r="O55" s="197"/>
      <c r="P55" s="197"/>
      <c r="Q55" s="197"/>
      <c r="R55" s="197"/>
    </row>
    <row r="56" spans="1:18" ht="15">
      <c r="A56" s="845" t="s">
        <v>179</v>
      </c>
      <c r="B56" s="868"/>
      <c r="C56" s="868"/>
      <c r="D56" s="868"/>
      <c r="E56" s="868"/>
      <c r="F56" s="868"/>
      <c r="G56" s="868"/>
      <c r="H56" s="868"/>
      <c r="I56" s="211"/>
      <c r="J56" s="211"/>
      <c r="K56" s="211"/>
      <c r="L56" s="211"/>
      <c r="M56" s="211"/>
      <c r="N56" s="211"/>
      <c r="O56" s="211"/>
      <c r="P56" s="211"/>
      <c r="Q56" s="211"/>
      <c r="R56" s="211"/>
    </row>
    <row r="57" spans="1:18" ht="13.5">
      <c r="A57" s="198"/>
      <c r="B57" s="197"/>
      <c r="C57" s="197"/>
      <c r="D57" s="197"/>
      <c r="E57" s="197"/>
      <c r="F57" s="197"/>
      <c r="G57" s="197"/>
      <c r="H57" s="197"/>
      <c r="I57" s="197"/>
      <c r="J57" s="197"/>
      <c r="K57" s="197"/>
      <c r="L57" s="197"/>
      <c r="M57" s="197"/>
      <c r="N57" s="197"/>
      <c r="O57" s="197"/>
      <c r="P57" s="197"/>
      <c r="Q57" s="197"/>
      <c r="R57" s="197"/>
    </row>
    <row r="58" spans="1:18" ht="30.75" customHeight="1">
      <c r="A58" s="846" t="s">
        <v>180</v>
      </c>
      <c r="B58" s="868"/>
      <c r="C58" s="868"/>
      <c r="D58" s="868"/>
      <c r="E58" s="868"/>
      <c r="F58" s="868"/>
      <c r="G58" s="868"/>
      <c r="H58" s="868"/>
      <c r="I58" s="199"/>
      <c r="J58" s="199"/>
      <c r="K58" s="199"/>
      <c r="L58" s="199"/>
      <c r="M58" s="199"/>
      <c r="N58" s="199"/>
      <c r="O58" s="199"/>
      <c r="P58" s="199"/>
      <c r="Q58" s="199"/>
      <c r="R58" s="199"/>
    </row>
    <row r="59" spans="1:18">
      <c r="A59" s="200"/>
      <c r="B59" s="201"/>
      <c r="C59" s="201"/>
      <c r="D59" s="201"/>
      <c r="E59" s="201"/>
      <c r="F59" s="201"/>
      <c r="G59" s="201"/>
      <c r="H59" s="201"/>
      <c r="I59" s="201"/>
      <c r="J59" s="201"/>
      <c r="K59" s="201"/>
      <c r="L59" s="201"/>
      <c r="M59" s="201"/>
      <c r="N59" s="201"/>
      <c r="O59" s="201"/>
      <c r="P59" s="201"/>
      <c r="Q59" s="201"/>
      <c r="R59" s="201"/>
    </row>
    <row r="60" spans="1:18" ht="29.25" customHeight="1">
      <c r="A60" s="839" t="s">
        <v>181</v>
      </c>
      <c r="B60" s="868"/>
      <c r="C60" s="868"/>
      <c r="D60" s="868"/>
      <c r="E60" s="868"/>
      <c r="F60" s="868"/>
      <c r="G60" s="868"/>
      <c r="H60" s="868"/>
      <c r="I60" s="199"/>
      <c r="J60" s="199"/>
      <c r="K60" s="199"/>
      <c r="L60" s="199"/>
      <c r="M60" s="199"/>
      <c r="N60" s="199"/>
      <c r="O60" s="199"/>
      <c r="P60" s="199"/>
      <c r="Q60" s="199"/>
      <c r="R60" s="199"/>
    </row>
  </sheetData>
  <mergeCells count="22">
    <mergeCell ref="C10:H10"/>
    <mergeCell ref="A56:H56"/>
    <mergeCell ref="A58:H58"/>
    <mergeCell ref="A60:H60"/>
    <mergeCell ref="A12:B13"/>
    <mergeCell ref="A55:H55"/>
    <mergeCell ref="A11:H11"/>
    <mergeCell ref="C12:C13"/>
    <mergeCell ref="D12:D13"/>
    <mergeCell ref="E12:E13"/>
    <mergeCell ref="G12:G13"/>
    <mergeCell ref="H12:H13"/>
    <mergeCell ref="F12:F13"/>
    <mergeCell ref="A1:H1"/>
    <mergeCell ref="A2:H2"/>
    <mergeCell ref="A3:H3"/>
    <mergeCell ref="A4:H4"/>
    <mergeCell ref="C9:H9"/>
    <mergeCell ref="A5:H5"/>
    <mergeCell ref="A6:H6"/>
    <mergeCell ref="A7:H7"/>
    <mergeCell ref="C8:H8"/>
  </mergeCells>
  <phoneticPr fontId="41" type="noConversion"/>
  <printOptions horizontalCentered="1"/>
  <pageMargins left="0.75" right="0.75" top="0.3" bottom="1" header="0.1" footer="0.5"/>
  <pageSetup scale="93" fitToHeight="2" orientation="landscape" cellComments="asDisplayed" r:id="rId1"/>
  <headerFooter alignWithMargins="0">
    <oddFooter>&amp;C&amp;11Exhibit N:  Modular Cost for New Positions</oddFooter>
  </headerFooter>
  <rowBreaks count="1" manualBreakCount="1">
    <brk id="38" max="7" man="1"/>
  </rowBreaks>
  <legacyDrawing r:id="rId2"/>
</worksheet>
</file>

<file path=xl/worksheets/sheet15.xml><?xml version="1.0" encoding="utf-8"?>
<worksheet xmlns="http://schemas.openxmlformats.org/spreadsheetml/2006/main" xmlns:r="http://schemas.openxmlformats.org/officeDocument/2006/relationships">
  <sheetPr>
    <pageSetUpPr fitToPage="1"/>
  </sheetPr>
  <dimension ref="A1:K42"/>
  <sheetViews>
    <sheetView view="pageBreakPreview" zoomScale="75" zoomScaleNormal="90" zoomScaleSheetLayoutView="75" workbookViewId="0">
      <selection activeCell="B14" sqref="B14"/>
    </sheetView>
  </sheetViews>
  <sheetFormatPr defaultColWidth="7.109375" defaultRowHeight="15.75"/>
  <cols>
    <col min="1" max="1" width="3.88671875" style="220" customWidth="1"/>
    <col min="2" max="2" width="65.6640625" style="219" customWidth="1"/>
    <col min="3" max="3" width="2.88671875" style="220" customWidth="1"/>
    <col min="4" max="4" width="11.44140625" style="220" customWidth="1"/>
    <col min="5" max="5" width="10.21875" style="220" customWidth="1"/>
    <col min="6" max="6" width="10.109375" style="220" customWidth="1"/>
    <col min="7" max="7" width="9.5546875" style="220" customWidth="1"/>
    <col min="8" max="8" width="9.33203125" style="220" customWidth="1"/>
    <col min="9" max="16384" width="7.109375" style="220"/>
  </cols>
  <sheetData>
    <row r="1" spans="1:11">
      <c r="A1" s="869" t="s">
        <v>237</v>
      </c>
      <c r="B1" s="869"/>
      <c r="C1" s="869"/>
      <c r="D1" s="869"/>
      <c r="E1" s="869"/>
      <c r="F1" s="869"/>
      <c r="G1" s="869"/>
      <c r="H1" s="869"/>
      <c r="I1" s="221" t="s">
        <v>1</v>
      </c>
    </row>
    <row r="2" spans="1:11" ht="13.5" customHeight="1">
      <c r="A2" s="871"/>
      <c r="B2" s="871"/>
      <c r="C2" s="871"/>
      <c r="D2" s="871"/>
      <c r="E2" s="871"/>
      <c r="F2" s="871"/>
      <c r="G2" s="871"/>
      <c r="H2" s="871"/>
      <c r="I2" s="221" t="s">
        <v>1</v>
      </c>
    </row>
    <row r="3" spans="1:11">
      <c r="A3" s="876" t="s">
        <v>303</v>
      </c>
      <c r="B3" s="876"/>
      <c r="C3" s="876"/>
      <c r="D3" s="876"/>
      <c r="E3" s="876"/>
      <c r="F3" s="876"/>
      <c r="G3" s="876"/>
      <c r="H3" s="876"/>
      <c r="I3" s="221" t="s">
        <v>1</v>
      </c>
    </row>
    <row r="4" spans="1:11" ht="18.75">
      <c r="A4" s="716"/>
      <c r="B4" s="716"/>
      <c r="C4" s="716"/>
      <c r="D4" s="716"/>
      <c r="E4" s="716"/>
      <c r="F4" s="716"/>
      <c r="G4" s="716"/>
      <c r="H4" s="716"/>
      <c r="I4" s="221" t="s">
        <v>1</v>
      </c>
    </row>
    <row r="5" spans="1:11" ht="16.5">
      <c r="A5" s="718"/>
      <c r="B5" s="718"/>
      <c r="C5" s="718"/>
      <c r="D5" s="718"/>
      <c r="E5" s="718"/>
      <c r="F5" s="718"/>
      <c r="G5" s="718"/>
      <c r="H5" s="718"/>
      <c r="I5" s="221" t="s">
        <v>1</v>
      </c>
    </row>
    <row r="6" spans="1:11" ht="16.5">
      <c r="A6" s="718"/>
      <c r="B6" s="718"/>
      <c r="C6" s="718"/>
      <c r="D6" s="718"/>
      <c r="E6" s="718"/>
      <c r="F6" s="718"/>
      <c r="G6" s="718"/>
      <c r="H6" s="718"/>
      <c r="I6" s="221" t="s">
        <v>1</v>
      </c>
    </row>
    <row r="7" spans="1:11">
      <c r="A7" s="870"/>
      <c r="B7" s="870"/>
      <c r="C7" s="870"/>
      <c r="D7" s="870"/>
      <c r="E7" s="870"/>
      <c r="F7" s="870"/>
      <c r="G7" s="870"/>
      <c r="H7" s="870"/>
      <c r="I7" s="221" t="s">
        <v>1</v>
      </c>
    </row>
    <row r="8" spans="1:11">
      <c r="A8" s="870"/>
      <c r="B8" s="870"/>
      <c r="C8" s="870"/>
      <c r="D8" s="870"/>
      <c r="E8" s="870"/>
      <c r="F8" s="870"/>
      <c r="G8" s="870"/>
      <c r="H8" s="870"/>
      <c r="I8" s="221" t="s">
        <v>1</v>
      </c>
    </row>
    <row r="9" spans="1:11">
      <c r="A9" s="875"/>
      <c r="B9" s="875"/>
      <c r="C9" s="875"/>
      <c r="D9" s="875"/>
      <c r="E9" s="875"/>
      <c r="F9" s="875"/>
      <c r="G9" s="875"/>
      <c r="H9" s="875"/>
      <c r="I9" s="221" t="s">
        <v>1</v>
      </c>
    </row>
    <row r="10" spans="1:11">
      <c r="A10" s="224"/>
      <c r="B10" s="225"/>
      <c r="C10" s="224"/>
      <c r="D10" s="224"/>
      <c r="E10" s="224"/>
      <c r="F10" s="224"/>
      <c r="G10" s="224"/>
      <c r="H10" s="224"/>
      <c r="I10" s="221" t="s">
        <v>1</v>
      </c>
    </row>
    <row r="11" spans="1:11">
      <c r="A11" s="224"/>
      <c r="B11" s="225"/>
      <c r="C11" s="224"/>
      <c r="D11" s="225"/>
      <c r="E11" s="224"/>
      <c r="F11" s="224"/>
      <c r="G11" s="224"/>
      <c r="H11" s="224"/>
      <c r="I11" s="221" t="s">
        <v>1</v>
      </c>
    </row>
    <row r="12" spans="1:11">
      <c r="A12" s="224"/>
      <c r="B12" s="225"/>
      <c r="C12" s="224"/>
      <c r="D12" s="225"/>
      <c r="E12" s="224"/>
      <c r="F12" s="224"/>
      <c r="G12" s="224"/>
      <c r="H12" s="224"/>
      <c r="I12" s="221" t="s">
        <v>1</v>
      </c>
    </row>
    <row r="13" spans="1:11">
      <c r="A13" s="224"/>
      <c r="B13" s="225"/>
      <c r="C13" s="224"/>
      <c r="D13" s="224"/>
      <c r="E13" s="224"/>
      <c r="F13" s="224"/>
      <c r="G13" s="224"/>
      <c r="H13" s="224"/>
      <c r="I13" s="221" t="s">
        <v>1</v>
      </c>
    </row>
    <row r="14" spans="1:11" ht="36" customHeight="1">
      <c r="A14" s="224"/>
      <c r="B14" s="224"/>
      <c r="C14" s="224"/>
      <c r="D14" s="224"/>
      <c r="E14" s="224"/>
      <c r="F14" s="224"/>
      <c r="G14" s="224"/>
      <c r="H14" s="224"/>
      <c r="I14" s="221" t="s">
        <v>1</v>
      </c>
      <c r="J14" s="222"/>
      <c r="K14" s="222"/>
    </row>
    <row r="15" spans="1:11" ht="9.9499999999999993" customHeight="1">
      <c r="A15" s="224"/>
      <c r="B15" s="224"/>
      <c r="C15" s="224"/>
      <c r="D15" s="224"/>
      <c r="E15" s="224"/>
      <c r="F15" s="224"/>
      <c r="G15" s="224"/>
      <c r="H15" s="224"/>
      <c r="I15" s="221" t="s">
        <v>1</v>
      </c>
    </row>
    <row r="16" spans="1:11" ht="36" customHeight="1">
      <c r="A16" s="224"/>
      <c r="B16" s="224"/>
      <c r="C16" s="224"/>
      <c r="D16" s="224"/>
      <c r="E16" s="224"/>
      <c r="F16" s="224"/>
      <c r="G16" s="224"/>
      <c r="H16" s="224"/>
      <c r="I16" s="221" t="s">
        <v>1</v>
      </c>
      <c r="J16" s="222"/>
      <c r="K16" s="222"/>
    </row>
    <row r="17" spans="1:9" ht="9.9499999999999993" customHeight="1">
      <c r="A17" s="224"/>
      <c r="B17" s="224"/>
      <c r="C17" s="224"/>
      <c r="D17" s="224"/>
      <c r="E17" s="224"/>
      <c r="F17" s="224"/>
      <c r="G17" s="224"/>
      <c r="H17" s="224"/>
      <c r="I17" s="221" t="s">
        <v>1</v>
      </c>
    </row>
    <row r="18" spans="1:9" ht="30.75" customHeight="1">
      <c r="A18" s="224"/>
      <c r="B18" s="224"/>
      <c r="C18" s="224"/>
      <c r="D18" s="224"/>
      <c r="E18" s="224"/>
      <c r="F18" s="224"/>
      <c r="G18" s="224"/>
      <c r="H18" s="224"/>
      <c r="I18" s="221" t="s">
        <v>1</v>
      </c>
    </row>
    <row r="19" spans="1:9">
      <c r="A19" s="224"/>
      <c r="B19" s="224"/>
      <c r="C19" s="224"/>
      <c r="D19" s="224"/>
      <c r="E19" s="224"/>
      <c r="F19" s="224"/>
      <c r="G19" s="224"/>
      <c r="H19" s="224"/>
      <c r="I19" s="221" t="s">
        <v>1</v>
      </c>
    </row>
    <row r="20" spans="1:9">
      <c r="A20" s="224"/>
      <c r="B20" s="224"/>
      <c r="C20" s="224"/>
      <c r="D20" s="224"/>
      <c r="E20" s="224"/>
      <c r="F20" s="224"/>
      <c r="G20" s="224"/>
      <c r="H20" s="224"/>
      <c r="I20" s="221" t="s">
        <v>1</v>
      </c>
    </row>
    <row r="21" spans="1:9" ht="9.9499999999999993" customHeight="1">
      <c r="A21" s="224"/>
      <c r="B21" s="224"/>
      <c r="C21" s="224"/>
      <c r="D21" s="224"/>
      <c r="E21" s="224"/>
      <c r="F21" s="224"/>
      <c r="G21" s="224"/>
      <c r="H21" s="224"/>
      <c r="I21" s="221" t="s">
        <v>1</v>
      </c>
    </row>
    <row r="22" spans="1:9">
      <c r="A22" s="224"/>
      <c r="B22" s="224"/>
      <c r="C22" s="224"/>
      <c r="D22" s="224"/>
      <c r="E22" s="224"/>
      <c r="F22" s="224"/>
      <c r="G22" s="224"/>
      <c r="H22" s="224"/>
      <c r="I22" s="221" t="s">
        <v>1</v>
      </c>
    </row>
    <row r="23" spans="1:9">
      <c r="A23" s="224"/>
      <c r="B23" s="224"/>
      <c r="C23" s="224"/>
      <c r="D23" s="224"/>
      <c r="E23" s="224"/>
      <c r="F23" s="224"/>
      <c r="G23" s="224"/>
      <c r="H23" s="224"/>
      <c r="I23" s="221" t="s">
        <v>1</v>
      </c>
    </row>
    <row r="24" spans="1:9" ht="36.75" customHeight="1">
      <c r="A24" s="224"/>
      <c r="B24" s="224"/>
      <c r="C24" s="224"/>
      <c r="D24" s="223"/>
      <c r="E24" s="224"/>
      <c r="F24" s="224"/>
      <c r="G24" s="224"/>
      <c r="H24" s="224"/>
      <c r="I24" s="221" t="s">
        <v>1</v>
      </c>
    </row>
    <row r="25" spans="1:9">
      <c r="A25" s="224"/>
      <c r="B25" s="224"/>
      <c r="C25" s="224"/>
      <c r="D25" s="412"/>
      <c r="E25" s="412"/>
      <c r="F25" s="412"/>
      <c r="G25" s="412"/>
      <c r="H25" s="224"/>
      <c r="I25" s="221" t="s">
        <v>1</v>
      </c>
    </row>
    <row r="26" spans="1:9" ht="10.5" customHeight="1">
      <c r="A26" s="224"/>
      <c r="B26" s="224"/>
      <c r="C26" s="224"/>
      <c r="D26" s="223"/>
      <c r="E26" s="224"/>
      <c r="F26" s="224"/>
      <c r="G26" s="224"/>
      <c r="H26" s="224"/>
      <c r="I26" s="221" t="s">
        <v>1</v>
      </c>
    </row>
    <row r="27" spans="1:9" ht="9.9499999999999993" customHeight="1">
      <c r="A27" s="224"/>
      <c r="B27" s="224"/>
      <c r="C27" s="224"/>
      <c r="D27" s="224"/>
      <c r="E27" s="224"/>
      <c r="F27" s="224"/>
      <c r="G27" s="224"/>
      <c r="H27" s="224"/>
      <c r="I27" s="221" t="s">
        <v>1</v>
      </c>
    </row>
    <row r="28" spans="1:9">
      <c r="A28" s="224"/>
      <c r="B28" s="224"/>
      <c r="C28" s="224"/>
      <c r="D28" s="224"/>
      <c r="E28" s="224"/>
      <c r="F28" s="224"/>
      <c r="G28" s="224"/>
      <c r="H28" s="224"/>
      <c r="I28" s="221" t="s">
        <v>1</v>
      </c>
    </row>
    <row r="29" spans="1:9">
      <c r="A29" s="224"/>
      <c r="B29" s="224"/>
      <c r="C29" s="224"/>
      <c r="D29" s="224"/>
      <c r="E29" s="224"/>
      <c r="F29" s="224"/>
      <c r="G29" s="224"/>
      <c r="H29" s="224"/>
      <c r="I29" s="221" t="s">
        <v>1</v>
      </c>
    </row>
    <row r="30" spans="1:9" ht="15.75" customHeight="1">
      <c r="A30" s="224"/>
      <c r="B30" s="224"/>
      <c r="C30" s="224"/>
      <c r="D30" s="412"/>
      <c r="E30" s="412"/>
      <c r="F30" s="224"/>
      <c r="G30" s="224"/>
      <c r="H30" s="224"/>
      <c r="I30" s="221" t="s">
        <v>1</v>
      </c>
    </row>
    <row r="31" spans="1:9" ht="9.9499999999999993" customHeight="1">
      <c r="A31" s="224"/>
      <c r="B31" s="224"/>
      <c r="C31" s="224"/>
      <c r="D31" s="224"/>
      <c r="E31" s="224"/>
      <c r="F31" s="224"/>
      <c r="G31" s="224"/>
      <c r="H31" s="224"/>
      <c r="I31" s="221" t="s">
        <v>1</v>
      </c>
    </row>
    <row r="32" spans="1:9">
      <c r="A32" s="224"/>
      <c r="B32" s="224"/>
      <c r="C32" s="224"/>
      <c r="D32" s="414"/>
      <c r="E32" s="224"/>
      <c r="F32" s="224"/>
      <c r="G32" s="224"/>
      <c r="H32" s="224"/>
      <c r="I32" s="221" t="s">
        <v>1</v>
      </c>
    </row>
    <row r="33" spans="1:9" ht="36" customHeight="1">
      <c r="A33" s="224"/>
      <c r="B33" s="222"/>
      <c r="C33" s="222"/>
      <c r="D33" s="413"/>
      <c r="E33" s="413"/>
      <c r="F33" s="224"/>
      <c r="G33" s="224"/>
      <c r="H33" s="224"/>
      <c r="I33" s="221" t="s">
        <v>24</v>
      </c>
    </row>
    <row r="34" spans="1:9">
      <c r="B34" s="226"/>
    </row>
    <row r="35" spans="1:9">
      <c r="B35" s="228"/>
    </row>
    <row r="36" spans="1:9">
      <c r="A36" s="844" t="s">
        <v>258</v>
      </c>
      <c r="B36" s="868"/>
      <c r="C36" s="868"/>
      <c r="D36" s="868"/>
      <c r="E36" s="868"/>
      <c r="F36" s="868"/>
      <c r="G36" s="868"/>
      <c r="H36" s="868"/>
    </row>
    <row r="37" spans="1:9">
      <c r="A37" s="206"/>
      <c r="B37" s="229" t="s">
        <v>238</v>
      </c>
      <c r="C37" s="230"/>
      <c r="D37" s="230"/>
      <c r="E37" s="230"/>
      <c r="F37" s="230"/>
      <c r="G37" s="230"/>
      <c r="H37" s="230"/>
    </row>
    <row r="38" spans="1:9">
      <c r="A38" s="231"/>
      <c r="B38" s="232"/>
      <c r="C38" s="232"/>
      <c r="D38" s="232"/>
      <c r="E38" s="232"/>
      <c r="F38" s="232"/>
      <c r="G38" s="232"/>
      <c r="H38" s="232"/>
    </row>
    <row r="39" spans="1:9">
      <c r="A39" s="872"/>
      <c r="B39" s="873"/>
      <c r="C39" s="873"/>
      <c r="D39" s="873"/>
      <c r="E39" s="873"/>
      <c r="F39" s="873"/>
      <c r="G39" s="873"/>
      <c r="H39" s="873"/>
    </row>
    <row r="40" spans="1:9">
      <c r="A40" s="233"/>
      <c r="B40" s="234"/>
      <c r="C40" s="234"/>
      <c r="D40" s="234"/>
      <c r="E40" s="234"/>
      <c r="F40" s="234"/>
      <c r="G40" s="234"/>
      <c r="H40" s="234"/>
    </row>
    <row r="41" spans="1:9">
      <c r="A41" s="874"/>
      <c r="B41" s="873"/>
      <c r="C41" s="873"/>
      <c r="D41" s="873"/>
      <c r="E41" s="873"/>
      <c r="F41" s="873"/>
      <c r="G41" s="873"/>
      <c r="H41" s="873"/>
    </row>
    <row r="42" spans="1:9">
      <c r="A42" s="227"/>
      <c r="B42" s="235"/>
      <c r="C42" s="227"/>
      <c r="D42" s="227"/>
      <c r="E42" s="227"/>
      <c r="F42" s="227"/>
      <c r="G42" s="227"/>
      <c r="H42" s="227"/>
    </row>
  </sheetData>
  <mergeCells count="12">
    <mergeCell ref="A39:H39"/>
    <mergeCell ref="A41:H41"/>
    <mergeCell ref="A36:H36"/>
    <mergeCell ref="A9:H9"/>
    <mergeCell ref="A3:H3"/>
    <mergeCell ref="A1:H1"/>
    <mergeCell ref="A8:H8"/>
    <mergeCell ref="A7:H7"/>
    <mergeCell ref="A4:H4"/>
    <mergeCell ref="A5:H5"/>
    <mergeCell ref="A6:H6"/>
    <mergeCell ref="A2:H2"/>
  </mergeCells>
  <phoneticPr fontId="41" type="noConversion"/>
  <printOptions horizontalCentered="1"/>
  <pageMargins left="0.5" right="0.5" top="1" bottom="1" header="0.5" footer="0.5"/>
  <pageSetup scale="86" fitToHeight="2" orientation="landscape" r:id="rId1"/>
  <headerFooter alignWithMargins="0">
    <oddFooter>&amp;CExhibit P - IT Investment Questionnaire</oddFooter>
  </headerFooter>
</worksheet>
</file>

<file path=xl/worksheets/sheet2.xml><?xml version="1.0" encoding="utf-8"?>
<worksheet xmlns="http://schemas.openxmlformats.org/spreadsheetml/2006/main" xmlns:r="http://schemas.openxmlformats.org/officeDocument/2006/relationships">
  <sheetPr codeName="Sheet6">
    <pageSetUpPr fitToPage="1"/>
  </sheetPr>
  <dimension ref="A1:T31"/>
  <sheetViews>
    <sheetView view="pageBreakPreview" zoomScale="75" zoomScaleNormal="75" zoomScaleSheetLayoutView="75" workbookViewId="0">
      <selection activeCell="N12" sqref="N12"/>
    </sheetView>
  </sheetViews>
  <sheetFormatPr defaultColWidth="7.21875" defaultRowHeight="12.75"/>
  <cols>
    <col min="1" max="1" width="17.88671875" style="17" customWidth="1"/>
    <col min="2" max="2" width="34.77734375" style="17" bestFit="1" customWidth="1"/>
    <col min="3" max="3" width="4.6640625" style="17" customWidth="1"/>
    <col min="4" max="4" width="7.5546875" style="17" customWidth="1"/>
    <col min="5" max="5" width="4.6640625" style="17" customWidth="1"/>
    <col min="6" max="6" width="7.21875" style="17" customWidth="1"/>
    <col min="7" max="7" width="11.77734375" style="17" bestFit="1" customWidth="1"/>
    <col min="8" max="8" width="7.44140625" style="17" customWidth="1"/>
    <col min="9" max="9" width="4.6640625" style="17" customWidth="1"/>
    <col min="10" max="10" width="7.21875" style="17" hidden="1" customWidth="1"/>
    <col min="11" max="11" width="4.6640625" style="17" hidden="1" customWidth="1"/>
    <col min="12" max="12" width="7.21875" style="17" hidden="1" customWidth="1"/>
    <col min="13" max="13" width="4.6640625" style="17" hidden="1" customWidth="1"/>
    <col min="14" max="14" width="7.88671875" style="17" hidden="1" customWidth="1"/>
    <col min="15" max="15" width="4.6640625" style="17" hidden="1" customWidth="1"/>
    <col min="16" max="16" width="7.21875" style="17" hidden="1" customWidth="1"/>
    <col min="17" max="17" width="4.6640625" style="17" hidden="1" customWidth="1"/>
    <col min="18" max="18" width="7.88671875" style="17" hidden="1" customWidth="1"/>
    <col min="19" max="19" width="11.33203125" style="17" hidden="1" customWidth="1"/>
    <col min="20" max="20" width="8.88671875" style="81" customWidth="1"/>
    <col min="21" max="16384" width="7.21875" style="17"/>
  </cols>
  <sheetData>
    <row r="1" spans="1:20" ht="20.25">
      <c r="A1" s="643" t="s">
        <v>337</v>
      </c>
      <c r="B1" s="644"/>
      <c r="C1" s="644"/>
      <c r="D1" s="644"/>
      <c r="E1" s="644"/>
      <c r="F1" s="644"/>
      <c r="G1" s="644"/>
      <c r="H1" s="644"/>
      <c r="I1" s="644"/>
      <c r="J1" s="644"/>
      <c r="K1" s="644"/>
      <c r="L1" s="644"/>
      <c r="M1" s="644"/>
      <c r="N1" s="644"/>
      <c r="O1" s="644"/>
      <c r="P1" s="644"/>
      <c r="Q1" s="644"/>
      <c r="R1" s="644"/>
      <c r="S1" s="644"/>
      <c r="T1" s="80" t="s">
        <v>1</v>
      </c>
    </row>
    <row r="2" spans="1:20" ht="20.25">
      <c r="A2" s="650"/>
      <c r="B2" s="650"/>
      <c r="C2" s="650"/>
      <c r="D2" s="650"/>
      <c r="E2" s="650"/>
      <c r="F2" s="650"/>
      <c r="G2" s="650"/>
      <c r="H2" s="650"/>
      <c r="I2" s="650"/>
      <c r="J2" s="650"/>
      <c r="K2" s="650"/>
      <c r="L2" s="650"/>
      <c r="M2" s="650"/>
      <c r="N2" s="650"/>
      <c r="O2" s="650"/>
      <c r="P2" s="650"/>
      <c r="Q2" s="650"/>
      <c r="R2" s="650"/>
      <c r="S2" s="650"/>
      <c r="T2" s="80" t="s">
        <v>1</v>
      </c>
    </row>
    <row r="3" spans="1:20">
      <c r="A3" s="651"/>
      <c r="B3" s="651"/>
      <c r="C3" s="651"/>
      <c r="D3" s="651"/>
      <c r="E3" s="651"/>
      <c r="F3" s="651"/>
      <c r="G3" s="651"/>
      <c r="H3" s="651"/>
      <c r="I3" s="651"/>
      <c r="J3" s="651"/>
      <c r="K3" s="651"/>
      <c r="L3" s="651"/>
      <c r="M3" s="651"/>
      <c r="N3" s="651"/>
      <c r="O3" s="651"/>
      <c r="P3" s="651"/>
      <c r="Q3" s="651"/>
      <c r="R3" s="651"/>
      <c r="S3" s="651"/>
      <c r="T3" s="80" t="s">
        <v>1</v>
      </c>
    </row>
    <row r="4" spans="1:20" ht="23.25">
      <c r="A4" s="645" t="s">
        <v>227</v>
      </c>
      <c r="B4" s="646"/>
      <c r="C4" s="646"/>
      <c r="D4" s="646"/>
      <c r="E4" s="646"/>
      <c r="F4" s="646"/>
      <c r="G4" s="646"/>
      <c r="H4" s="646"/>
      <c r="I4" s="646"/>
      <c r="J4" s="646"/>
      <c r="K4" s="646"/>
      <c r="L4" s="646"/>
      <c r="M4" s="646"/>
      <c r="N4" s="646"/>
      <c r="O4" s="646"/>
      <c r="P4" s="646"/>
      <c r="Q4" s="646"/>
      <c r="R4" s="646"/>
      <c r="S4" s="646"/>
      <c r="T4" s="80" t="s">
        <v>1</v>
      </c>
    </row>
    <row r="5" spans="1:20" ht="23.25">
      <c r="A5" s="647" t="str">
        <f>'B. Summary of Requirements '!A43</f>
        <v>Office of Community Oriented Policing Services</v>
      </c>
      <c r="B5" s="648"/>
      <c r="C5" s="648"/>
      <c r="D5" s="648"/>
      <c r="E5" s="648"/>
      <c r="F5" s="648"/>
      <c r="G5" s="648"/>
      <c r="H5" s="648"/>
      <c r="I5" s="648"/>
      <c r="J5" s="648"/>
      <c r="K5" s="648"/>
      <c r="L5" s="648"/>
      <c r="M5" s="648"/>
      <c r="N5" s="648"/>
      <c r="O5" s="648"/>
      <c r="P5" s="648"/>
      <c r="Q5" s="648"/>
      <c r="R5" s="648"/>
      <c r="S5" s="648"/>
      <c r="T5" s="80" t="s">
        <v>1</v>
      </c>
    </row>
    <row r="6" spans="1:20" ht="23.25">
      <c r="A6" s="649" t="s">
        <v>243</v>
      </c>
      <c r="B6" s="646"/>
      <c r="C6" s="646"/>
      <c r="D6" s="646"/>
      <c r="E6" s="646"/>
      <c r="F6" s="646"/>
      <c r="G6" s="646"/>
      <c r="H6" s="646"/>
      <c r="I6" s="646"/>
      <c r="J6" s="646"/>
      <c r="K6" s="646"/>
      <c r="L6" s="646"/>
      <c r="M6" s="646"/>
      <c r="N6" s="646"/>
      <c r="O6" s="646"/>
      <c r="P6" s="646"/>
      <c r="Q6" s="646"/>
      <c r="R6" s="646"/>
      <c r="S6" s="646"/>
      <c r="T6" s="80" t="s">
        <v>1</v>
      </c>
    </row>
    <row r="7" spans="1:20">
      <c r="A7" s="640"/>
      <c r="B7" s="640"/>
      <c r="C7" s="640"/>
      <c r="D7" s="640"/>
      <c r="E7" s="640"/>
      <c r="F7" s="640"/>
      <c r="G7" s="640"/>
      <c r="H7" s="640"/>
      <c r="I7" s="640"/>
      <c r="J7" s="640"/>
      <c r="K7" s="640"/>
      <c r="L7" s="640"/>
      <c r="M7" s="640"/>
      <c r="N7" s="640"/>
      <c r="O7" s="640"/>
      <c r="P7" s="640"/>
      <c r="Q7" s="640"/>
      <c r="R7" s="640"/>
      <c r="S7" s="640"/>
      <c r="T7" s="80" t="s">
        <v>1</v>
      </c>
    </row>
    <row r="8" spans="1:20">
      <c r="A8" s="503"/>
      <c r="B8" s="503"/>
      <c r="C8" s="503"/>
      <c r="D8" s="503"/>
      <c r="E8" s="503"/>
      <c r="F8" s="503"/>
      <c r="G8" s="503"/>
      <c r="H8" s="503"/>
      <c r="I8" s="503"/>
      <c r="J8" s="503"/>
      <c r="K8" s="503"/>
      <c r="L8" s="503"/>
      <c r="M8" s="503"/>
      <c r="N8" s="503"/>
      <c r="O8" s="503"/>
      <c r="P8" s="503"/>
      <c r="Q8" s="503"/>
      <c r="R8" s="503"/>
      <c r="S8" s="503"/>
      <c r="T8" s="80"/>
    </row>
    <row r="9" spans="1:20" ht="18.75" customHeight="1">
      <c r="A9" s="652" t="s">
        <v>226</v>
      </c>
      <c r="B9" s="641" t="s">
        <v>22</v>
      </c>
      <c r="C9" s="654" t="s">
        <v>98</v>
      </c>
      <c r="D9" s="655"/>
      <c r="E9" s="655"/>
      <c r="F9" s="656"/>
      <c r="G9" s="641" t="s">
        <v>352</v>
      </c>
      <c r="H9" s="492" t="s">
        <v>1</v>
      </c>
      <c r="I9" s="25"/>
      <c r="J9" s="25"/>
      <c r="K9" s="25"/>
      <c r="L9" s="25"/>
      <c r="M9" s="25"/>
      <c r="N9" s="25"/>
      <c r="O9" s="25"/>
      <c r="P9" s="25"/>
      <c r="Q9" s="25"/>
      <c r="R9" s="25"/>
      <c r="S9" s="25"/>
      <c r="T9" s="17"/>
    </row>
    <row r="10" spans="1:20" ht="18.75" customHeight="1">
      <c r="A10" s="653"/>
      <c r="B10" s="642"/>
      <c r="C10" s="479" t="s">
        <v>260</v>
      </c>
      <c r="D10" s="479" t="s">
        <v>11</v>
      </c>
      <c r="E10" s="479" t="s">
        <v>44</v>
      </c>
      <c r="F10" s="480" t="s">
        <v>262</v>
      </c>
      <c r="G10" s="642"/>
      <c r="H10" s="80" t="s">
        <v>1</v>
      </c>
      <c r="T10" s="17"/>
    </row>
    <row r="11" spans="1:20" ht="18.75" customHeight="1">
      <c r="A11" s="481" t="s">
        <v>350</v>
      </c>
      <c r="B11" s="481" t="s">
        <v>351</v>
      </c>
      <c r="C11" s="484">
        <v>22</v>
      </c>
      <c r="D11" s="482">
        <v>0</v>
      </c>
      <c r="E11" s="482">
        <v>11</v>
      </c>
      <c r="F11" s="483">
        <v>2850</v>
      </c>
      <c r="G11" s="483">
        <f>+F11</f>
        <v>2850</v>
      </c>
      <c r="H11" s="80"/>
      <c r="T11" s="17"/>
    </row>
    <row r="12" spans="1:20" ht="18.75" customHeight="1">
      <c r="A12" s="486" t="s">
        <v>352</v>
      </c>
      <c r="B12" s="487"/>
      <c r="C12" s="488">
        <f>+C11</f>
        <v>22</v>
      </c>
      <c r="D12" s="489">
        <f t="shared" ref="D12:G12" si="0">+D11</f>
        <v>0</v>
      </c>
      <c r="E12" s="489">
        <f t="shared" si="0"/>
        <v>11</v>
      </c>
      <c r="F12" s="490">
        <f t="shared" si="0"/>
        <v>2850</v>
      </c>
      <c r="G12" s="491">
        <f t="shared" si="0"/>
        <v>2850</v>
      </c>
      <c r="H12" s="80" t="s">
        <v>1</v>
      </c>
      <c r="T12" s="17"/>
    </row>
    <row r="13" spans="1:20" ht="18.75" customHeight="1">
      <c r="A13" s="512"/>
      <c r="B13" s="513"/>
      <c r="C13" s="488"/>
      <c r="D13" s="489"/>
      <c r="E13" s="489"/>
      <c r="F13" s="489"/>
      <c r="G13" s="537"/>
      <c r="H13" s="80"/>
      <c r="T13" s="17"/>
    </row>
    <row r="14" spans="1:20" ht="18.75" customHeight="1">
      <c r="A14" s="652" t="s">
        <v>12</v>
      </c>
      <c r="B14" s="641" t="s">
        <v>22</v>
      </c>
      <c r="C14" s="654" t="s">
        <v>98</v>
      </c>
      <c r="D14" s="655"/>
      <c r="E14" s="655"/>
      <c r="F14" s="656"/>
      <c r="G14" s="641" t="s">
        <v>245</v>
      </c>
      <c r="H14" s="492" t="s">
        <v>1</v>
      </c>
      <c r="I14" s="25"/>
      <c r="J14" s="25"/>
      <c r="K14" s="25"/>
      <c r="L14" s="25"/>
      <c r="M14" s="25"/>
      <c r="N14" s="25"/>
      <c r="O14" s="25"/>
      <c r="P14" s="25"/>
      <c r="Q14" s="25"/>
      <c r="R14" s="25"/>
      <c r="S14" s="25"/>
      <c r="T14" s="17"/>
    </row>
    <row r="15" spans="1:20" ht="18.75" customHeight="1">
      <c r="A15" s="653"/>
      <c r="B15" s="642"/>
      <c r="C15" s="479" t="s">
        <v>260</v>
      </c>
      <c r="D15" s="479" t="s">
        <v>11</v>
      </c>
      <c r="E15" s="479" t="s">
        <v>44</v>
      </c>
      <c r="F15" s="480" t="s">
        <v>262</v>
      </c>
      <c r="G15" s="642"/>
      <c r="H15" s="80" t="s">
        <v>1</v>
      </c>
      <c r="T15" s="17"/>
    </row>
    <row r="16" spans="1:20" ht="18.75" customHeight="1">
      <c r="A16" s="481" t="s">
        <v>32</v>
      </c>
      <c r="B16" s="481" t="s">
        <v>324</v>
      </c>
      <c r="C16" s="484">
        <v>0</v>
      </c>
      <c r="D16" s="482">
        <v>0</v>
      </c>
      <c r="E16" s="482">
        <v>0</v>
      </c>
      <c r="F16" s="483">
        <v>-30</v>
      </c>
      <c r="G16" s="483">
        <f>+F16</f>
        <v>-30</v>
      </c>
      <c r="H16" s="80" t="s">
        <v>1</v>
      </c>
      <c r="T16" s="17"/>
    </row>
    <row r="17" spans="1:20" ht="18.75" customHeight="1">
      <c r="A17" s="485" t="s">
        <v>33</v>
      </c>
      <c r="B17" s="481" t="s">
        <v>325</v>
      </c>
      <c r="C17" s="484">
        <v>0</v>
      </c>
      <c r="D17" s="482">
        <v>0</v>
      </c>
      <c r="E17" s="482">
        <v>0</v>
      </c>
      <c r="F17" s="483">
        <v>-8</v>
      </c>
      <c r="G17" s="483">
        <f>+F17</f>
        <v>-8</v>
      </c>
      <c r="H17" s="80" t="s">
        <v>1</v>
      </c>
      <c r="T17" s="17"/>
    </row>
    <row r="18" spans="1:20" ht="18.75" customHeight="1">
      <c r="A18" s="486" t="s">
        <v>245</v>
      </c>
      <c r="B18" s="487"/>
      <c r="C18" s="488">
        <f>SUM(C16:C17)</f>
        <v>0</v>
      </c>
      <c r="D18" s="489">
        <f>SUM(D16:D17)</f>
        <v>0</v>
      </c>
      <c r="E18" s="489">
        <f>SUM(E16:E17)</f>
        <v>0</v>
      </c>
      <c r="F18" s="490">
        <f>SUM(F16:F17)</f>
        <v>-38</v>
      </c>
      <c r="G18" s="491">
        <f>SUM(G16:G17)</f>
        <v>-38</v>
      </c>
      <c r="H18" s="80" t="s">
        <v>24</v>
      </c>
      <c r="T18" s="17"/>
    </row>
    <row r="19" spans="1:20" ht="18.75" customHeight="1">
      <c r="A19" s="659"/>
      <c r="B19" s="660"/>
      <c r="C19" s="660"/>
      <c r="D19" s="660"/>
      <c r="E19" s="660"/>
      <c r="F19" s="660"/>
      <c r="G19" s="660"/>
      <c r="H19" s="660"/>
      <c r="I19" s="660"/>
      <c r="J19" s="660"/>
      <c r="K19" s="660"/>
      <c r="L19" s="660"/>
      <c r="M19" s="660"/>
      <c r="N19" s="660"/>
      <c r="O19" s="660"/>
      <c r="P19" s="660"/>
      <c r="Q19" s="660"/>
      <c r="R19" s="660"/>
      <c r="S19" s="661"/>
      <c r="T19" s="80"/>
    </row>
    <row r="20" spans="1:20" ht="18.75" customHeight="1">
      <c r="A20" s="32"/>
      <c r="B20" s="25"/>
      <c r="C20" s="25"/>
      <c r="D20" s="25"/>
      <c r="E20" s="25"/>
      <c r="F20" s="25"/>
      <c r="G20" s="25"/>
      <c r="H20" s="25"/>
      <c r="I20" s="25"/>
      <c r="J20" s="25"/>
      <c r="K20" s="25"/>
      <c r="L20" s="25"/>
      <c r="M20" s="25"/>
      <c r="N20" s="25"/>
      <c r="O20" s="25"/>
      <c r="P20" s="25"/>
      <c r="Q20" s="25"/>
      <c r="R20" s="25"/>
      <c r="S20" s="25"/>
      <c r="T20" s="80"/>
    </row>
    <row r="21" spans="1:20" ht="18.75" customHeight="1">
      <c r="T21" s="80"/>
    </row>
    <row r="22" spans="1:20" ht="18.75" customHeight="1">
      <c r="A22" s="20"/>
      <c r="B22" s="19"/>
      <c r="C22" s="90"/>
      <c r="D22" s="90"/>
      <c r="E22" s="90"/>
      <c r="F22" s="90"/>
      <c r="G22" s="90"/>
      <c r="H22" s="90"/>
      <c r="I22" s="90"/>
      <c r="J22" s="90"/>
      <c r="K22" s="90"/>
      <c r="L22" s="90"/>
      <c r="M22" s="90"/>
      <c r="N22" s="90"/>
      <c r="O22" s="90"/>
      <c r="P22" s="90"/>
      <c r="Q22" s="90"/>
      <c r="R22" s="90"/>
      <c r="S22" s="90"/>
      <c r="T22" s="80"/>
    </row>
    <row r="23" spans="1:20" ht="18.75" customHeight="1">
      <c r="A23" s="20"/>
      <c r="B23" s="33"/>
      <c r="C23" s="91"/>
      <c r="D23" s="91"/>
      <c r="E23" s="91"/>
      <c r="F23" s="90"/>
      <c r="G23" s="91"/>
      <c r="H23" s="91"/>
      <c r="I23" s="91"/>
      <c r="J23" s="91"/>
      <c r="K23" s="91"/>
      <c r="L23" s="91"/>
      <c r="M23" s="91"/>
      <c r="N23" s="91"/>
      <c r="O23" s="91"/>
      <c r="P23" s="91"/>
      <c r="Q23" s="91"/>
      <c r="R23" s="91"/>
      <c r="S23" s="91"/>
      <c r="T23" s="80"/>
    </row>
    <row r="24" spans="1:20" ht="18.75" customHeight="1">
      <c r="A24" s="20"/>
      <c r="B24" s="33"/>
      <c r="C24" s="38"/>
      <c r="D24" s="38"/>
      <c r="E24" s="38"/>
      <c r="F24" s="39"/>
      <c r="G24" s="38"/>
      <c r="H24" s="38"/>
      <c r="I24" s="38"/>
      <c r="J24" s="34"/>
      <c r="K24" s="38"/>
      <c r="L24" s="38"/>
      <c r="M24" s="38"/>
      <c r="N24" s="34"/>
      <c r="O24" s="38"/>
      <c r="P24" s="38"/>
      <c r="Q24" s="38"/>
      <c r="R24" s="34"/>
      <c r="S24" s="34"/>
      <c r="T24" s="80"/>
    </row>
    <row r="25" spans="1:20" ht="12.75" customHeight="1">
      <c r="A25" s="49"/>
      <c r="B25" s="50"/>
      <c r="C25" s="50"/>
      <c r="D25" s="50"/>
      <c r="E25" s="50"/>
      <c r="F25" s="50"/>
      <c r="G25" s="50"/>
      <c r="H25" s="50"/>
      <c r="I25" s="50"/>
      <c r="J25" s="50"/>
      <c r="K25" s="50"/>
      <c r="L25" s="50"/>
      <c r="M25" s="59"/>
      <c r="O25" s="50"/>
      <c r="P25" s="50"/>
      <c r="Q25" s="59"/>
    </row>
    <row r="26" spans="1:20" ht="33.75" customHeight="1">
      <c r="A26" s="657"/>
      <c r="B26" s="657"/>
      <c r="C26" s="657"/>
      <c r="D26" s="657"/>
      <c r="E26" s="657"/>
      <c r="F26" s="657"/>
      <c r="G26" s="657"/>
      <c r="H26" s="657"/>
      <c r="I26" s="657"/>
      <c r="J26" s="657"/>
      <c r="K26" s="657"/>
      <c r="L26" s="657"/>
      <c r="M26" s="53"/>
      <c r="Q26" s="53"/>
    </row>
    <row r="27" spans="1:20" ht="12.75" customHeight="1">
      <c r="A27" s="51"/>
      <c r="B27" s="51"/>
      <c r="C27" s="51"/>
      <c r="D27" s="51"/>
      <c r="E27" s="51"/>
      <c r="F27" s="51"/>
      <c r="G27" s="51"/>
      <c r="H27" s="51"/>
      <c r="I27" s="51"/>
      <c r="J27" s="51"/>
      <c r="K27" s="51"/>
      <c r="L27" s="51"/>
      <c r="M27" s="59"/>
      <c r="O27" s="51"/>
      <c r="P27" s="51"/>
      <c r="Q27" s="59"/>
    </row>
    <row r="28" spans="1:20" ht="57" customHeight="1">
      <c r="A28" s="608"/>
      <c r="B28" s="608"/>
      <c r="C28" s="608"/>
      <c r="D28" s="608"/>
      <c r="E28" s="608"/>
      <c r="F28" s="608"/>
      <c r="G28" s="608"/>
      <c r="H28" s="608"/>
      <c r="I28" s="608"/>
      <c r="J28" s="608"/>
      <c r="K28" s="608"/>
      <c r="L28" s="608"/>
      <c r="M28" s="53"/>
      <c r="Q28" s="53"/>
    </row>
    <row r="29" spans="1:20" ht="15">
      <c r="A29" s="658"/>
      <c r="B29" s="658"/>
      <c r="C29" s="658"/>
      <c r="D29" s="658"/>
      <c r="E29" s="658"/>
      <c r="F29" s="658"/>
      <c r="G29" s="658"/>
      <c r="H29" s="658"/>
      <c r="I29" s="658"/>
      <c r="J29" s="658"/>
      <c r="K29" s="658"/>
      <c r="L29" s="658"/>
      <c r="M29" s="60"/>
      <c r="Q29" s="60"/>
    </row>
    <row r="30" spans="1:20" ht="15" customHeight="1">
      <c r="A30" s="61"/>
      <c r="B30" s="62"/>
      <c r="C30" s="62"/>
      <c r="D30" s="62"/>
      <c r="E30" s="62"/>
      <c r="F30" s="62"/>
      <c r="G30" s="62"/>
      <c r="H30" s="62"/>
      <c r="I30" s="62"/>
      <c r="J30" s="62"/>
      <c r="K30" s="62"/>
      <c r="L30" s="62"/>
      <c r="M30" s="62"/>
      <c r="O30" s="62"/>
      <c r="P30" s="62"/>
      <c r="Q30" s="62"/>
      <c r="S30" s="68"/>
    </row>
    <row r="31" spans="1:20">
      <c r="A31" s="62"/>
      <c r="B31" s="62"/>
      <c r="C31" s="62"/>
      <c r="D31" s="62"/>
      <c r="E31" s="62"/>
      <c r="F31" s="62"/>
      <c r="G31" s="62"/>
      <c r="H31" s="62"/>
      <c r="I31" s="62"/>
      <c r="J31" s="62"/>
      <c r="K31" s="62"/>
      <c r="L31" s="62"/>
      <c r="M31" s="62"/>
      <c r="O31" s="62"/>
      <c r="P31" s="62"/>
      <c r="Q31" s="62"/>
    </row>
  </sheetData>
  <mergeCells count="19">
    <mergeCell ref="A28:L28"/>
    <mergeCell ref="A26:L26"/>
    <mergeCell ref="A29:L29"/>
    <mergeCell ref="C14:F14"/>
    <mergeCell ref="B14:B15"/>
    <mergeCell ref="A19:S19"/>
    <mergeCell ref="A14:A15"/>
    <mergeCell ref="A7:S7"/>
    <mergeCell ref="G14:G15"/>
    <mergeCell ref="A1:S1"/>
    <mergeCell ref="A4:S4"/>
    <mergeCell ref="A5:S5"/>
    <mergeCell ref="A6:S6"/>
    <mergeCell ref="A2:S2"/>
    <mergeCell ref="A3:S3"/>
    <mergeCell ref="A9:A10"/>
    <mergeCell ref="B9:B10"/>
    <mergeCell ref="C9:F9"/>
    <mergeCell ref="G9:G10"/>
  </mergeCells>
  <phoneticPr fontId="16" type="noConversion"/>
  <printOptions horizontalCentered="1"/>
  <pageMargins left="0.75" right="0.75" top="1" bottom="1" header="0.5" footer="0.5"/>
  <pageSetup orientation="landscape" r:id="rId1"/>
  <headerFooter alignWithMargins="0">
    <oddFooter>&amp;C&amp;"Times New Roman,Regular"Exhibit C - Program Increases/Offsets By Decision Unit</oddFooter>
  </headerFooter>
</worksheet>
</file>

<file path=xl/worksheets/sheet3.xml><?xml version="1.0" encoding="utf-8"?>
<worksheet xmlns="http://schemas.openxmlformats.org/spreadsheetml/2006/main" xmlns:r="http://schemas.openxmlformats.org/officeDocument/2006/relationships">
  <sheetPr codeName="Sheet9"/>
  <dimension ref="A1:T57"/>
  <sheetViews>
    <sheetView view="pageBreakPreview" zoomScale="75" zoomScaleNormal="75" zoomScaleSheetLayoutView="75" workbookViewId="0">
      <selection activeCell="A4" sqref="A4:P4"/>
    </sheetView>
  </sheetViews>
  <sheetFormatPr defaultColWidth="7.21875" defaultRowHeight="12.75"/>
  <cols>
    <col min="1" max="1" width="49.5546875" style="333" customWidth="1"/>
    <col min="2" max="2" width="1.21875" style="333" customWidth="1"/>
    <col min="3" max="3" width="10.77734375" style="333" customWidth="1"/>
    <col min="4" max="4" width="11" style="333" customWidth="1"/>
    <col min="5" max="5" width="1.21875" style="333" customWidth="1"/>
    <col min="6" max="7" width="11.21875" style="333" customWidth="1"/>
    <col min="8" max="8" width="1.21875" style="333" customWidth="1"/>
    <col min="9" max="9" width="7.21875" style="333" customWidth="1"/>
    <col min="10" max="10" width="10.6640625" style="333" bestFit="1" customWidth="1"/>
    <col min="11" max="11" width="6.77734375" style="333" customWidth="1"/>
    <col min="12" max="12" width="7.6640625" style="333" bestFit="1" customWidth="1"/>
    <col min="13" max="13" width="6.77734375" style="333" customWidth="1"/>
    <col min="14" max="14" width="7.21875" style="333" customWidth="1"/>
    <col min="15" max="15" width="6.33203125" style="333" customWidth="1"/>
    <col min="16" max="16" width="8.6640625" style="333" bestFit="1" customWidth="1"/>
    <col min="17" max="17" width="1.88671875" style="333" customWidth="1"/>
    <col min="18" max="16384" width="7.21875" style="333"/>
  </cols>
  <sheetData>
    <row r="1" spans="1:20" ht="20.25">
      <c r="A1" s="686" t="s">
        <v>338</v>
      </c>
      <c r="B1" s="687"/>
      <c r="C1" s="687"/>
      <c r="D1" s="687"/>
      <c r="E1" s="687"/>
      <c r="F1" s="687"/>
      <c r="G1" s="687"/>
      <c r="H1" s="687"/>
      <c r="I1" s="687"/>
      <c r="J1" s="687"/>
      <c r="K1" s="687"/>
      <c r="L1" s="687"/>
      <c r="M1" s="687"/>
      <c r="N1" s="687"/>
      <c r="O1" s="687"/>
      <c r="P1" s="687"/>
      <c r="Q1" s="331" t="s">
        <v>1</v>
      </c>
      <c r="R1" s="332"/>
      <c r="S1" s="332"/>
    </row>
    <row r="2" spans="1:20" ht="19.149999999999999" customHeight="1">
      <c r="A2" s="334"/>
      <c r="Q2" s="331" t="s">
        <v>1</v>
      </c>
      <c r="T2" s="331"/>
    </row>
    <row r="3" spans="1:20" ht="15.75">
      <c r="A3" s="688" t="s">
        <v>271</v>
      </c>
      <c r="B3" s="689"/>
      <c r="C3" s="689"/>
      <c r="D3" s="689"/>
      <c r="E3" s="689"/>
      <c r="F3" s="689"/>
      <c r="G3" s="689"/>
      <c r="H3" s="689"/>
      <c r="I3" s="689"/>
      <c r="J3" s="689"/>
      <c r="K3" s="689"/>
      <c r="L3" s="689"/>
      <c r="M3" s="689"/>
      <c r="N3" s="689"/>
      <c r="O3" s="689"/>
      <c r="P3" s="689"/>
      <c r="Q3" s="331" t="s">
        <v>1</v>
      </c>
      <c r="R3" s="37"/>
      <c r="S3" s="37"/>
      <c r="T3" s="331"/>
    </row>
    <row r="4" spans="1:20" ht="15.75">
      <c r="A4" s="690" t="str">
        <f>'B. Summary of Requirements '!A5:X5</f>
        <v>Office of Community Oriented Policing Services</v>
      </c>
      <c r="B4" s="691"/>
      <c r="C4" s="691"/>
      <c r="D4" s="691"/>
      <c r="E4" s="691"/>
      <c r="F4" s="691"/>
      <c r="G4" s="691"/>
      <c r="H4" s="691"/>
      <c r="I4" s="691"/>
      <c r="J4" s="691"/>
      <c r="K4" s="691"/>
      <c r="L4" s="691"/>
      <c r="M4" s="691"/>
      <c r="N4" s="691"/>
      <c r="O4" s="691"/>
      <c r="P4" s="691"/>
      <c r="Q4" s="331" t="s">
        <v>1</v>
      </c>
      <c r="R4" s="35"/>
      <c r="S4" s="35"/>
    </row>
    <row r="5" spans="1:20" ht="15">
      <c r="A5" s="692" t="s">
        <v>243</v>
      </c>
      <c r="B5" s="689"/>
      <c r="C5" s="689"/>
      <c r="D5" s="689"/>
      <c r="E5" s="689"/>
      <c r="F5" s="689"/>
      <c r="G5" s="689"/>
      <c r="H5" s="689"/>
      <c r="I5" s="689"/>
      <c r="J5" s="689"/>
      <c r="K5" s="689"/>
      <c r="L5" s="689"/>
      <c r="M5" s="689"/>
      <c r="N5" s="689"/>
      <c r="O5" s="689"/>
      <c r="P5" s="689"/>
      <c r="Q5" s="331" t="s">
        <v>1</v>
      </c>
      <c r="R5" s="37"/>
      <c r="S5" s="37"/>
      <c r="T5" s="331"/>
    </row>
    <row r="6" spans="1:20">
      <c r="Q6" s="331" t="s">
        <v>1</v>
      </c>
      <c r="T6" s="331"/>
    </row>
    <row r="7" spans="1:20" ht="13.5" thickBot="1">
      <c r="Q7" s="331" t="s">
        <v>1</v>
      </c>
      <c r="T7" s="331"/>
    </row>
    <row r="8" spans="1:20" ht="37.5" customHeight="1">
      <c r="A8" s="335"/>
      <c r="B8" s="336"/>
      <c r="C8" s="669" t="s">
        <v>302</v>
      </c>
      <c r="D8" s="670"/>
      <c r="E8" s="337"/>
      <c r="F8" s="669" t="s">
        <v>317</v>
      </c>
      <c r="G8" s="670"/>
      <c r="H8" s="337"/>
      <c r="I8" s="673" t="s">
        <v>232</v>
      </c>
      <c r="J8" s="670"/>
      <c r="K8" s="674">
        <v>2012</v>
      </c>
      <c r="L8" s="675"/>
      <c r="M8" s="675"/>
      <c r="N8" s="676"/>
      <c r="O8" s="673" t="s">
        <v>37</v>
      </c>
      <c r="P8" s="670"/>
      <c r="Q8" s="331" t="s">
        <v>1</v>
      </c>
      <c r="S8" s="338"/>
      <c r="T8" s="331"/>
    </row>
    <row r="9" spans="1:20" ht="14.25" customHeight="1">
      <c r="A9" s="336"/>
      <c r="B9" s="336"/>
      <c r="C9" s="693"/>
      <c r="D9" s="694"/>
      <c r="E9" s="337"/>
      <c r="F9" s="671"/>
      <c r="G9" s="672"/>
      <c r="H9" s="337"/>
      <c r="I9" s="671"/>
      <c r="J9" s="672"/>
      <c r="K9" s="677" t="s">
        <v>263</v>
      </c>
      <c r="L9" s="678"/>
      <c r="M9" s="665" t="s">
        <v>272</v>
      </c>
      <c r="N9" s="666"/>
      <c r="O9" s="671"/>
      <c r="P9" s="672"/>
      <c r="Q9" s="331" t="s">
        <v>1</v>
      </c>
      <c r="S9" s="338"/>
      <c r="T9" s="331"/>
    </row>
    <row r="10" spans="1:20" hidden="1">
      <c r="A10" s="667" t="s">
        <v>273</v>
      </c>
      <c r="B10" s="336"/>
      <c r="C10" s="339"/>
      <c r="D10" s="340"/>
      <c r="E10" s="341"/>
      <c r="F10" s="339"/>
      <c r="G10" s="340"/>
      <c r="H10" s="341"/>
      <c r="I10" s="339"/>
      <c r="J10" s="340"/>
      <c r="K10" s="339"/>
      <c r="L10" s="340"/>
      <c r="M10" s="342"/>
      <c r="N10" s="340"/>
      <c r="O10" s="339"/>
      <c r="P10" s="340"/>
      <c r="Q10" s="331" t="s">
        <v>1</v>
      </c>
      <c r="S10" s="342"/>
      <c r="T10" s="331"/>
    </row>
    <row r="11" spans="1:20" ht="51">
      <c r="A11" s="668"/>
      <c r="B11" s="336"/>
      <c r="C11" s="343" t="s">
        <v>274</v>
      </c>
      <c r="D11" s="344" t="s">
        <v>275</v>
      </c>
      <c r="E11" s="341"/>
      <c r="F11" s="343" t="s">
        <v>274</v>
      </c>
      <c r="G11" s="344" t="s">
        <v>275</v>
      </c>
      <c r="H11" s="341"/>
      <c r="I11" s="343" t="s">
        <v>274</v>
      </c>
      <c r="J11" s="344" t="s">
        <v>275</v>
      </c>
      <c r="K11" s="343" t="s">
        <v>274</v>
      </c>
      <c r="L11" s="344" t="s">
        <v>275</v>
      </c>
      <c r="M11" s="343" t="s">
        <v>274</v>
      </c>
      <c r="N11" s="344" t="s">
        <v>275</v>
      </c>
      <c r="O11" s="343" t="s">
        <v>274</v>
      </c>
      <c r="P11" s="344" t="s">
        <v>275</v>
      </c>
      <c r="Q11" s="331" t="s">
        <v>1</v>
      </c>
      <c r="S11" s="345"/>
      <c r="T11" s="331"/>
    </row>
    <row r="12" spans="1:20">
      <c r="A12" s="346"/>
      <c r="B12" s="336"/>
      <c r="C12" s="347"/>
      <c r="D12" s="348"/>
      <c r="E12" s="349"/>
      <c r="F12" s="347"/>
      <c r="G12" s="348"/>
      <c r="H12" s="349"/>
      <c r="I12" s="347"/>
      <c r="J12" s="348"/>
      <c r="K12" s="347"/>
      <c r="L12" s="350"/>
      <c r="M12" s="351"/>
      <c r="N12" s="348"/>
      <c r="O12" s="347"/>
      <c r="P12" s="348"/>
      <c r="Q12" s="331" t="s">
        <v>1</v>
      </c>
      <c r="S12" s="352"/>
      <c r="T12" s="331"/>
    </row>
    <row r="13" spans="1:20">
      <c r="A13" s="353" t="s">
        <v>276</v>
      </c>
      <c r="B13" s="336"/>
      <c r="C13" s="347"/>
      <c r="D13" s="354"/>
      <c r="E13" s="349"/>
      <c r="F13" s="347"/>
      <c r="G13" s="354"/>
      <c r="H13" s="349"/>
      <c r="I13" s="347"/>
      <c r="J13" s="354"/>
      <c r="K13" s="347"/>
      <c r="L13" s="350"/>
      <c r="M13" s="347"/>
      <c r="N13" s="354"/>
      <c r="O13" s="347"/>
      <c r="P13" s="354"/>
      <c r="Q13" s="331" t="s">
        <v>1</v>
      </c>
      <c r="S13" s="355"/>
      <c r="T13" s="331"/>
    </row>
    <row r="14" spans="1:20">
      <c r="A14" s="356" t="s">
        <v>277</v>
      </c>
      <c r="B14" s="336"/>
      <c r="C14" s="347"/>
      <c r="D14" s="354"/>
      <c r="E14" s="349"/>
      <c r="F14" s="347"/>
      <c r="G14" s="354"/>
      <c r="H14" s="349"/>
      <c r="I14" s="347"/>
      <c r="J14" s="354"/>
      <c r="K14" s="347"/>
      <c r="L14" s="350"/>
      <c r="M14" s="347"/>
      <c r="N14" s="354"/>
      <c r="O14" s="347">
        <f t="shared" ref="O14:P17" si="0">+I14+K14+M14</f>
        <v>0</v>
      </c>
      <c r="P14" s="348">
        <f t="shared" si="0"/>
        <v>0</v>
      </c>
      <c r="Q14" s="331" t="s">
        <v>1</v>
      </c>
      <c r="S14" s="355"/>
      <c r="T14" s="331"/>
    </row>
    <row r="15" spans="1:20" ht="25.5">
      <c r="A15" s="357" t="s">
        <v>278</v>
      </c>
      <c r="B15" s="336"/>
      <c r="C15" s="347"/>
      <c r="D15" s="354"/>
      <c r="E15" s="349"/>
      <c r="F15" s="347"/>
      <c r="G15" s="354"/>
      <c r="H15" s="349"/>
      <c r="I15" s="347"/>
      <c r="J15" s="354"/>
      <c r="K15" s="347"/>
      <c r="L15" s="350"/>
      <c r="M15" s="347"/>
      <c r="N15" s="354"/>
      <c r="O15" s="347">
        <f t="shared" si="0"/>
        <v>0</v>
      </c>
      <c r="P15" s="348">
        <f t="shared" si="0"/>
        <v>0</v>
      </c>
      <c r="Q15" s="331" t="s">
        <v>1</v>
      </c>
      <c r="S15" s="355"/>
      <c r="T15" s="331"/>
    </row>
    <row r="16" spans="1:20" ht="25.5">
      <c r="A16" s="357" t="s">
        <v>279</v>
      </c>
      <c r="B16" s="336"/>
      <c r="C16" s="347"/>
      <c r="D16" s="354"/>
      <c r="E16" s="349"/>
      <c r="F16" s="347"/>
      <c r="G16" s="354"/>
      <c r="H16" s="349"/>
      <c r="I16" s="347"/>
      <c r="J16" s="354"/>
      <c r="K16" s="347"/>
      <c r="L16" s="350"/>
      <c r="M16" s="347"/>
      <c r="N16" s="354"/>
      <c r="O16" s="347">
        <f t="shared" si="0"/>
        <v>0</v>
      </c>
      <c r="P16" s="348">
        <f t="shared" si="0"/>
        <v>0</v>
      </c>
      <c r="Q16" s="331" t="s">
        <v>1</v>
      </c>
      <c r="S16" s="355"/>
      <c r="T16" s="331"/>
    </row>
    <row r="17" spans="1:20" ht="13.5" customHeight="1">
      <c r="A17" s="356" t="s">
        <v>280</v>
      </c>
      <c r="B17" s="358"/>
      <c r="C17" s="359"/>
      <c r="D17" s="360"/>
      <c r="E17" s="361"/>
      <c r="F17" s="359"/>
      <c r="G17" s="360"/>
      <c r="H17" s="362"/>
      <c r="I17" s="359"/>
      <c r="J17" s="360"/>
      <c r="K17" s="359"/>
      <c r="L17" s="363"/>
      <c r="M17" s="359"/>
      <c r="N17" s="360"/>
      <c r="O17" s="359">
        <f t="shared" si="0"/>
        <v>0</v>
      </c>
      <c r="P17" s="360">
        <f t="shared" si="0"/>
        <v>0</v>
      </c>
      <c r="Q17" s="331" t="s">
        <v>1</v>
      </c>
      <c r="S17" s="364"/>
      <c r="T17" s="331"/>
    </row>
    <row r="18" spans="1:20" s="371" customFormat="1">
      <c r="A18" s="365" t="s">
        <v>281</v>
      </c>
      <c r="B18" s="353"/>
      <c r="C18" s="366">
        <f>SUM(C14:C17)</f>
        <v>0</v>
      </c>
      <c r="D18" s="367">
        <f>SUM(D14:D17)</f>
        <v>0</v>
      </c>
      <c r="E18" s="368"/>
      <c r="F18" s="366">
        <f>SUM(F14:F17)</f>
        <v>0</v>
      </c>
      <c r="G18" s="367">
        <f>SUM(G14:G17)</f>
        <v>0</v>
      </c>
      <c r="H18" s="369"/>
      <c r="I18" s="366">
        <f t="shared" ref="I18:P18" si="1">SUM(I14:I17)</f>
        <v>0</v>
      </c>
      <c r="J18" s="367">
        <f t="shared" si="1"/>
        <v>0</v>
      </c>
      <c r="K18" s="366">
        <f t="shared" si="1"/>
        <v>0</v>
      </c>
      <c r="L18" s="367">
        <f t="shared" si="1"/>
        <v>0</v>
      </c>
      <c r="M18" s="366">
        <f t="shared" si="1"/>
        <v>0</v>
      </c>
      <c r="N18" s="367">
        <f t="shared" si="1"/>
        <v>0</v>
      </c>
      <c r="O18" s="366">
        <f t="shared" si="1"/>
        <v>0</v>
      </c>
      <c r="P18" s="367">
        <f t="shared" si="1"/>
        <v>0</v>
      </c>
      <c r="Q18" s="331" t="s">
        <v>1</v>
      </c>
      <c r="R18" s="333"/>
      <c r="S18" s="370"/>
      <c r="T18" s="331"/>
    </row>
    <row r="19" spans="1:20">
      <c r="A19" s="358"/>
      <c r="B19" s="336"/>
      <c r="C19" s="347"/>
      <c r="D19" s="348"/>
      <c r="E19" s="372"/>
      <c r="F19" s="347"/>
      <c r="G19" s="348"/>
      <c r="H19" s="372"/>
      <c r="I19" s="347"/>
      <c r="J19" s="348"/>
      <c r="K19" s="347"/>
      <c r="L19" s="350"/>
      <c r="M19" s="347"/>
      <c r="N19" s="348"/>
      <c r="O19" s="347"/>
      <c r="P19" s="348"/>
      <c r="Q19" s="331" t="s">
        <v>1</v>
      </c>
      <c r="S19" s="352"/>
      <c r="T19" s="331"/>
    </row>
    <row r="20" spans="1:20" ht="25.5">
      <c r="A20" s="373" t="s">
        <v>282</v>
      </c>
      <c r="B20" s="336"/>
      <c r="C20" s="347"/>
      <c r="D20" s="348"/>
      <c r="E20" s="374"/>
      <c r="F20" s="347"/>
      <c r="G20" s="348"/>
      <c r="H20" s="374"/>
      <c r="I20" s="347"/>
      <c r="J20" s="348"/>
      <c r="K20" s="347"/>
      <c r="L20" s="350"/>
      <c r="M20" s="347"/>
      <c r="N20" s="348"/>
      <c r="O20" s="375"/>
      <c r="P20" s="376"/>
      <c r="Q20" s="331" t="s">
        <v>1</v>
      </c>
      <c r="S20" s="352"/>
      <c r="T20" s="331"/>
    </row>
    <row r="21" spans="1:20" ht="25.5">
      <c r="A21" s="357" t="s">
        <v>283</v>
      </c>
      <c r="B21" s="336"/>
      <c r="C21" s="347">
        <v>164</v>
      </c>
      <c r="D21" s="348">
        <v>37462</v>
      </c>
      <c r="E21" s="374"/>
      <c r="F21" s="347">
        <v>164</v>
      </c>
      <c r="G21" s="348">
        <v>37462</v>
      </c>
      <c r="H21" s="374"/>
      <c r="I21" s="347">
        <v>164</v>
      </c>
      <c r="J21" s="348">
        <v>37518</v>
      </c>
      <c r="K21" s="347">
        <v>11</v>
      </c>
      <c r="L21" s="350">
        <v>2850</v>
      </c>
      <c r="M21" s="347">
        <v>0</v>
      </c>
      <c r="N21" s="348">
        <v>-38</v>
      </c>
      <c r="O21" s="347">
        <f t="shared" ref="O21:P21" si="2">+I21+K21+M21</f>
        <v>175</v>
      </c>
      <c r="P21" s="348">
        <f t="shared" si="2"/>
        <v>40330</v>
      </c>
      <c r="Q21" s="331" t="s">
        <v>1</v>
      </c>
      <c r="S21" s="352"/>
      <c r="T21" s="331"/>
    </row>
    <row r="22" spans="1:20">
      <c r="A22" s="356" t="s">
        <v>284</v>
      </c>
      <c r="B22" s="336"/>
      <c r="C22" s="347"/>
      <c r="D22" s="348"/>
      <c r="E22" s="374"/>
      <c r="F22" s="347"/>
      <c r="G22" s="348"/>
      <c r="H22" s="374"/>
      <c r="I22" s="347"/>
      <c r="J22" s="348"/>
      <c r="K22" s="347"/>
      <c r="L22" s="350"/>
      <c r="M22" s="347"/>
      <c r="N22" s="348"/>
      <c r="O22" s="347">
        <f t="shared" ref="O22:P28" si="3">+I22+K22+M22</f>
        <v>0</v>
      </c>
      <c r="P22" s="348">
        <f t="shared" si="3"/>
        <v>0</v>
      </c>
      <c r="Q22" s="331" t="s">
        <v>1</v>
      </c>
      <c r="S22" s="352"/>
      <c r="T22" s="331"/>
    </row>
    <row r="23" spans="1:20">
      <c r="A23" s="356" t="s">
        <v>285</v>
      </c>
      <c r="B23" s="336"/>
      <c r="C23" s="347"/>
      <c r="D23" s="348"/>
      <c r="E23" s="374"/>
      <c r="F23" s="347"/>
      <c r="G23" s="348"/>
      <c r="H23" s="374"/>
      <c r="I23" s="347"/>
      <c r="J23" s="348"/>
      <c r="K23" s="347"/>
      <c r="L23" s="350"/>
      <c r="M23" s="347"/>
      <c r="N23" s="348"/>
      <c r="O23" s="347">
        <f t="shared" si="3"/>
        <v>0</v>
      </c>
      <c r="P23" s="348">
        <f t="shared" si="3"/>
        <v>0</v>
      </c>
      <c r="Q23" s="331" t="s">
        <v>1</v>
      </c>
      <c r="S23" s="352"/>
      <c r="T23" s="331"/>
    </row>
    <row r="24" spans="1:20">
      <c r="A24" s="356" t="s">
        <v>286</v>
      </c>
      <c r="B24" s="336"/>
      <c r="C24" s="347"/>
      <c r="D24" s="348"/>
      <c r="E24" s="374"/>
      <c r="F24" s="347"/>
      <c r="G24" s="348"/>
      <c r="H24" s="374"/>
      <c r="I24" s="347"/>
      <c r="J24" s="348"/>
      <c r="K24" s="347"/>
      <c r="L24" s="350"/>
      <c r="M24" s="347"/>
      <c r="N24" s="348"/>
      <c r="O24" s="347">
        <f t="shared" si="3"/>
        <v>0</v>
      </c>
      <c r="P24" s="348">
        <f t="shared" si="3"/>
        <v>0</v>
      </c>
      <c r="Q24" s="331" t="s">
        <v>1</v>
      </c>
      <c r="S24" s="352"/>
      <c r="T24" s="331"/>
    </row>
    <row r="25" spans="1:20" ht="25.5">
      <c r="A25" s="357" t="s">
        <v>287</v>
      </c>
      <c r="B25" s="336"/>
      <c r="C25" s="347"/>
      <c r="D25" s="348"/>
      <c r="E25" s="374"/>
      <c r="F25" s="347"/>
      <c r="G25" s="348"/>
      <c r="H25" s="374"/>
      <c r="I25" s="347"/>
      <c r="J25" s="348"/>
      <c r="K25" s="347"/>
      <c r="L25" s="350"/>
      <c r="M25" s="347"/>
      <c r="N25" s="348"/>
      <c r="O25" s="347">
        <f t="shared" si="3"/>
        <v>0</v>
      </c>
      <c r="P25" s="348">
        <f t="shared" si="3"/>
        <v>0</v>
      </c>
      <c r="Q25" s="331" t="s">
        <v>1</v>
      </c>
      <c r="S25" s="352"/>
      <c r="T25" s="331"/>
    </row>
    <row r="26" spans="1:20">
      <c r="A26" s="356" t="s">
        <v>288</v>
      </c>
      <c r="B26" s="336"/>
      <c r="C26" s="347"/>
      <c r="D26" s="348"/>
      <c r="E26" s="374"/>
      <c r="F26" s="347"/>
      <c r="G26" s="348"/>
      <c r="H26" s="374"/>
      <c r="I26" s="347"/>
      <c r="J26" s="348"/>
      <c r="K26" s="347"/>
      <c r="L26" s="350"/>
      <c r="M26" s="347"/>
      <c r="N26" s="348"/>
      <c r="O26" s="347">
        <f t="shared" si="3"/>
        <v>0</v>
      </c>
      <c r="P26" s="348">
        <f t="shared" si="3"/>
        <v>0</v>
      </c>
      <c r="Q26" s="331" t="s">
        <v>1</v>
      </c>
      <c r="S26" s="352"/>
      <c r="T26" s="331"/>
    </row>
    <row r="27" spans="1:20" ht="25.5">
      <c r="A27" s="357" t="s">
        <v>289</v>
      </c>
      <c r="B27" s="336"/>
      <c r="C27" s="347"/>
      <c r="D27" s="348"/>
      <c r="E27" s="374"/>
      <c r="F27" s="347"/>
      <c r="G27" s="348"/>
      <c r="H27" s="374"/>
      <c r="I27" s="347"/>
      <c r="J27" s="348"/>
      <c r="K27" s="347"/>
      <c r="L27" s="350"/>
      <c r="M27" s="347"/>
      <c r="N27" s="348"/>
      <c r="O27" s="347">
        <f t="shared" si="3"/>
        <v>0</v>
      </c>
      <c r="P27" s="348">
        <f t="shared" si="3"/>
        <v>0</v>
      </c>
      <c r="Q27" s="331" t="s">
        <v>1</v>
      </c>
      <c r="R27" s="352"/>
      <c r="S27" s="352"/>
      <c r="T27" s="331"/>
    </row>
    <row r="28" spans="1:20" ht="27.75" customHeight="1">
      <c r="A28" s="357" t="s">
        <v>290</v>
      </c>
      <c r="B28" s="358"/>
      <c r="C28" s="359"/>
      <c r="D28" s="360"/>
      <c r="E28" s="377"/>
      <c r="F28" s="359"/>
      <c r="G28" s="360"/>
      <c r="H28" s="378"/>
      <c r="I28" s="359"/>
      <c r="J28" s="360"/>
      <c r="K28" s="359"/>
      <c r="L28" s="363"/>
      <c r="M28" s="359"/>
      <c r="N28" s="360"/>
      <c r="O28" s="347">
        <f t="shared" si="3"/>
        <v>0</v>
      </c>
      <c r="P28" s="379">
        <f t="shared" si="3"/>
        <v>0</v>
      </c>
      <c r="Q28" s="331" t="s">
        <v>1</v>
      </c>
      <c r="R28" s="364"/>
      <c r="S28" s="364"/>
      <c r="T28" s="331"/>
    </row>
    <row r="29" spans="1:20">
      <c r="A29" s="365" t="s">
        <v>291</v>
      </c>
      <c r="B29" s="353"/>
      <c r="C29" s="366">
        <f>SUM(C21:C28)</f>
        <v>164</v>
      </c>
      <c r="D29" s="367">
        <f>SUM(D21:D28)</f>
        <v>37462</v>
      </c>
      <c r="E29" s="380"/>
      <c r="F29" s="366">
        <f>SUM(F21:F28)</f>
        <v>164</v>
      </c>
      <c r="G29" s="367">
        <f>SUM(G21:G28)</f>
        <v>37462</v>
      </c>
      <c r="H29" s="381"/>
      <c r="I29" s="366">
        <f t="shared" ref="I29:P29" si="4">SUM(I21:I28)</f>
        <v>164</v>
      </c>
      <c r="J29" s="367">
        <f t="shared" si="4"/>
        <v>37518</v>
      </c>
      <c r="K29" s="382">
        <f t="shared" si="4"/>
        <v>11</v>
      </c>
      <c r="L29" s="383">
        <f t="shared" si="4"/>
        <v>2850</v>
      </c>
      <c r="M29" s="366">
        <f t="shared" si="4"/>
        <v>0</v>
      </c>
      <c r="N29" s="367">
        <f t="shared" si="4"/>
        <v>-38</v>
      </c>
      <c r="O29" s="382">
        <f t="shared" si="4"/>
        <v>175</v>
      </c>
      <c r="P29" s="367">
        <f t="shared" si="4"/>
        <v>40330</v>
      </c>
      <c r="Q29" s="331" t="s">
        <v>1</v>
      </c>
      <c r="R29" s="370"/>
      <c r="S29" s="370"/>
      <c r="T29" s="331"/>
    </row>
    <row r="30" spans="1:20">
      <c r="A30" s="358"/>
      <c r="B30" s="336"/>
      <c r="C30" s="347"/>
      <c r="D30" s="348"/>
      <c r="E30" s="336"/>
      <c r="F30" s="347"/>
      <c r="G30" s="348"/>
      <c r="H30" s="336"/>
      <c r="I30" s="347"/>
      <c r="J30" s="348"/>
      <c r="K30" s="347"/>
      <c r="L30" s="350"/>
      <c r="M30" s="347"/>
      <c r="N30" s="348"/>
      <c r="O30" s="347"/>
      <c r="P30" s="348"/>
      <c r="Q30" s="331" t="s">
        <v>1</v>
      </c>
      <c r="R30" s="352"/>
      <c r="S30" s="352"/>
      <c r="T30" s="331"/>
    </row>
    <row r="31" spans="1:20" ht="25.5">
      <c r="A31" s="373" t="s">
        <v>292</v>
      </c>
      <c r="B31" s="336"/>
      <c r="C31" s="347"/>
      <c r="D31" s="348"/>
      <c r="E31" s="349"/>
      <c r="F31" s="347"/>
      <c r="G31" s="348"/>
      <c r="H31" s="349"/>
      <c r="I31" s="347"/>
      <c r="J31" s="348"/>
      <c r="K31" s="347"/>
      <c r="L31" s="350"/>
      <c r="M31" s="347"/>
      <c r="N31" s="348"/>
      <c r="O31" s="347"/>
      <c r="P31" s="348"/>
      <c r="Q31" s="331" t="s">
        <v>1</v>
      </c>
      <c r="R31" s="352"/>
      <c r="S31" s="352"/>
      <c r="T31" s="331"/>
    </row>
    <row r="32" spans="1:20" ht="38.25">
      <c r="A32" s="357" t="s">
        <v>293</v>
      </c>
      <c r="B32" s="336"/>
      <c r="C32" s="347"/>
      <c r="D32" s="348"/>
      <c r="E32" s="349"/>
      <c r="F32" s="347"/>
      <c r="G32" s="348"/>
      <c r="H32" s="349"/>
      <c r="I32" s="347"/>
      <c r="J32" s="348"/>
      <c r="K32" s="347"/>
      <c r="L32" s="350"/>
      <c r="M32" s="347"/>
      <c r="N32" s="348"/>
      <c r="O32" s="347">
        <f t="shared" ref="O32:P38" si="5">+I32+K32+M32</f>
        <v>0</v>
      </c>
      <c r="P32" s="348">
        <f t="shared" si="5"/>
        <v>0</v>
      </c>
      <c r="Q32" s="331" t="s">
        <v>1</v>
      </c>
      <c r="R32" s="352"/>
      <c r="S32" s="352"/>
      <c r="T32" s="331"/>
    </row>
    <row r="33" spans="1:20">
      <c r="A33" s="356" t="s">
        <v>294</v>
      </c>
      <c r="B33" s="336"/>
      <c r="C33" s="347"/>
      <c r="D33" s="348"/>
      <c r="E33" s="349"/>
      <c r="F33" s="347"/>
      <c r="G33" s="348"/>
      <c r="H33" s="349"/>
      <c r="I33" s="347"/>
      <c r="J33" s="348"/>
      <c r="K33" s="347"/>
      <c r="L33" s="350"/>
      <c r="M33" s="347"/>
      <c r="N33" s="348"/>
      <c r="O33" s="347">
        <f t="shared" si="5"/>
        <v>0</v>
      </c>
      <c r="P33" s="348">
        <f t="shared" si="5"/>
        <v>0</v>
      </c>
      <c r="Q33" s="331" t="s">
        <v>1</v>
      </c>
      <c r="R33" s="352"/>
      <c r="S33" s="352"/>
      <c r="T33" s="331"/>
    </row>
    <row r="34" spans="1:20" ht="42" customHeight="1">
      <c r="A34" s="357" t="s">
        <v>295</v>
      </c>
      <c r="B34" s="336"/>
      <c r="C34" s="347"/>
      <c r="D34" s="348"/>
      <c r="E34" s="349"/>
      <c r="F34" s="347"/>
      <c r="G34" s="348"/>
      <c r="H34" s="349"/>
      <c r="I34" s="347"/>
      <c r="J34" s="348"/>
      <c r="K34" s="347"/>
      <c r="L34" s="350"/>
      <c r="M34" s="347"/>
      <c r="N34" s="348"/>
      <c r="O34" s="347">
        <f t="shared" si="5"/>
        <v>0</v>
      </c>
      <c r="P34" s="348">
        <f t="shared" si="5"/>
        <v>0</v>
      </c>
      <c r="Q34" s="331" t="s">
        <v>1</v>
      </c>
      <c r="R34" s="352"/>
      <c r="S34" s="352"/>
      <c r="T34" s="331"/>
    </row>
    <row r="35" spans="1:20" ht="38.25">
      <c r="A35" s="357" t="s">
        <v>296</v>
      </c>
      <c r="B35" s="336"/>
      <c r="C35" s="347"/>
      <c r="D35" s="348"/>
      <c r="E35" s="349"/>
      <c r="F35" s="347"/>
      <c r="G35" s="348"/>
      <c r="H35" s="349"/>
      <c r="I35" s="347"/>
      <c r="J35" s="348"/>
      <c r="K35" s="347"/>
      <c r="L35" s="350"/>
      <c r="M35" s="347"/>
      <c r="N35" s="348"/>
      <c r="O35" s="347">
        <f t="shared" si="5"/>
        <v>0</v>
      </c>
      <c r="P35" s="348">
        <f t="shared" si="5"/>
        <v>0</v>
      </c>
      <c r="Q35" s="331" t="s">
        <v>1</v>
      </c>
      <c r="R35" s="352"/>
      <c r="S35" s="352"/>
      <c r="T35" s="331"/>
    </row>
    <row r="36" spans="1:20" ht="25.5">
      <c r="A36" s="357" t="s">
        <v>297</v>
      </c>
      <c r="B36" s="336"/>
      <c r="C36" s="347"/>
      <c r="D36" s="348"/>
      <c r="E36" s="349"/>
      <c r="F36" s="347"/>
      <c r="G36" s="348"/>
      <c r="H36" s="349"/>
      <c r="I36" s="347"/>
      <c r="J36" s="348"/>
      <c r="K36" s="347"/>
      <c r="L36" s="350"/>
      <c r="M36" s="347"/>
      <c r="N36" s="348"/>
      <c r="O36" s="347">
        <f t="shared" si="5"/>
        <v>0</v>
      </c>
      <c r="P36" s="348">
        <f t="shared" si="5"/>
        <v>0</v>
      </c>
      <c r="Q36" s="331" t="s">
        <v>1</v>
      </c>
      <c r="R36" s="352"/>
      <c r="S36" s="352"/>
      <c r="T36" s="331"/>
    </row>
    <row r="37" spans="1:20" ht="25.5">
      <c r="A37" s="357" t="s">
        <v>298</v>
      </c>
      <c r="B37" s="336"/>
      <c r="C37" s="347"/>
      <c r="D37" s="348"/>
      <c r="E37" s="349"/>
      <c r="F37" s="347"/>
      <c r="G37" s="348"/>
      <c r="H37" s="349"/>
      <c r="I37" s="347"/>
      <c r="J37" s="348"/>
      <c r="K37" s="347"/>
      <c r="L37" s="350"/>
      <c r="M37" s="347"/>
      <c r="N37" s="348"/>
      <c r="O37" s="347">
        <f t="shared" si="5"/>
        <v>0</v>
      </c>
      <c r="P37" s="348">
        <f t="shared" si="5"/>
        <v>0</v>
      </c>
      <c r="Q37" s="331" t="s">
        <v>1</v>
      </c>
      <c r="R37" s="352"/>
      <c r="S37" s="352"/>
      <c r="T37" s="331"/>
    </row>
    <row r="38" spans="1:20">
      <c r="A38" s="356" t="s">
        <v>299</v>
      </c>
      <c r="B38" s="336"/>
      <c r="C38" s="347"/>
      <c r="D38" s="348"/>
      <c r="E38" s="349"/>
      <c r="F38" s="347"/>
      <c r="G38" s="348"/>
      <c r="H38" s="349"/>
      <c r="I38" s="347"/>
      <c r="J38" s="348"/>
      <c r="K38" s="347"/>
      <c r="L38" s="350"/>
      <c r="M38" s="347"/>
      <c r="N38" s="348"/>
      <c r="O38" s="347">
        <f t="shared" si="5"/>
        <v>0</v>
      </c>
      <c r="P38" s="348">
        <f t="shared" si="5"/>
        <v>0</v>
      </c>
      <c r="Q38" s="331" t="s">
        <v>1</v>
      </c>
      <c r="R38" s="352"/>
      <c r="S38" s="352"/>
      <c r="T38" s="331"/>
    </row>
    <row r="39" spans="1:20">
      <c r="A39" s="365" t="s">
        <v>300</v>
      </c>
      <c r="B39" s="353"/>
      <c r="C39" s="366">
        <f>SUM(C32:C38)</f>
        <v>0</v>
      </c>
      <c r="D39" s="367">
        <f>SUM(D32:D38)</f>
        <v>0</v>
      </c>
      <c r="E39" s="368"/>
      <c r="F39" s="366">
        <f>SUM(F32:F38)</f>
        <v>0</v>
      </c>
      <c r="G39" s="367">
        <f>SUM(G32:G38)</f>
        <v>0</v>
      </c>
      <c r="H39" s="369"/>
      <c r="I39" s="366">
        <f t="shared" ref="I39:P39" si="6">SUM(I32:I38)</f>
        <v>0</v>
      </c>
      <c r="J39" s="367">
        <f t="shared" si="6"/>
        <v>0</v>
      </c>
      <c r="K39" s="366">
        <f t="shared" si="6"/>
        <v>0</v>
      </c>
      <c r="L39" s="383">
        <f t="shared" si="6"/>
        <v>0</v>
      </c>
      <c r="M39" s="366">
        <f t="shared" si="6"/>
        <v>0</v>
      </c>
      <c r="N39" s="367">
        <f t="shared" si="6"/>
        <v>0</v>
      </c>
      <c r="O39" s="366">
        <f t="shared" si="6"/>
        <v>0</v>
      </c>
      <c r="P39" s="367">
        <f t="shared" si="6"/>
        <v>0</v>
      </c>
      <c r="Q39" s="331" t="s">
        <v>1</v>
      </c>
      <c r="R39" s="370"/>
      <c r="S39" s="370"/>
      <c r="T39" s="331"/>
    </row>
    <row r="40" spans="1:20" ht="13.5" thickBot="1">
      <c r="A40" s="336"/>
      <c r="B40" s="336"/>
      <c r="C40" s="336"/>
      <c r="D40" s="336"/>
      <c r="E40" s="336"/>
      <c r="F40" s="336"/>
      <c r="G40" s="336"/>
      <c r="H40" s="336"/>
      <c r="I40" s="336"/>
      <c r="J40" s="336"/>
      <c r="K40" s="384"/>
      <c r="L40" s="384"/>
      <c r="M40" s="385"/>
      <c r="N40" s="336"/>
      <c r="O40" s="336"/>
      <c r="P40" s="336"/>
      <c r="Q40" s="331" t="s">
        <v>1</v>
      </c>
      <c r="R40" s="352"/>
      <c r="S40" s="352"/>
      <c r="T40" s="331"/>
    </row>
    <row r="41" spans="1:20" s="392" customFormat="1" ht="18.75" customHeight="1" thickBot="1">
      <c r="A41" s="386" t="s">
        <v>301</v>
      </c>
      <c r="B41" s="387"/>
      <c r="C41" s="388">
        <f>C18+C29+C39</f>
        <v>164</v>
      </c>
      <c r="D41" s="389">
        <f>D18+D29+D39</f>
        <v>37462</v>
      </c>
      <c r="E41" s="387"/>
      <c r="F41" s="388">
        <f>F18+F29+F39</f>
        <v>164</v>
      </c>
      <c r="G41" s="389">
        <f>G18+G29+G39</f>
        <v>37462</v>
      </c>
      <c r="H41" s="387"/>
      <c r="I41" s="388">
        <f t="shared" ref="I41:P41" si="7">I18+I29+I39</f>
        <v>164</v>
      </c>
      <c r="J41" s="389">
        <f t="shared" si="7"/>
        <v>37518</v>
      </c>
      <c r="K41" s="388">
        <f t="shared" si="7"/>
        <v>11</v>
      </c>
      <c r="L41" s="389">
        <f t="shared" si="7"/>
        <v>2850</v>
      </c>
      <c r="M41" s="388">
        <f t="shared" si="7"/>
        <v>0</v>
      </c>
      <c r="N41" s="389">
        <f t="shared" si="7"/>
        <v>-38</v>
      </c>
      <c r="O41" s="388">
        <f t="shared" si="7"/>
        <v>175</v>
      </c>
      <c r="P41" s="389">
        <f t="shared" si="7"/>
        <v>40330</v>
      </c>
      <c r="Q41" s="331" t="s">
        <v>24</v>
      </c>
      <c r="R41" s="390"/>
      <c r="S41" s="391"/>
      <c r="T41" s="331"/>
    </row>
    <row r="42" spans="1:20">
      <c r="A42" s="394"/>
      <c r="B42" s="394"/>
      <c r="C42" s="390"/>
      <c r="D42" s="391"/>
      <c r="E42" s="394"/>
      <c r="F42" s="390"/>
      <c r="G42" s="391"/>
      <c r="H42" s="394"/>
      <c r="I42" s="390"/>
      <c r="J42" s="391"/>
      <c r="K42" s="392"/>
      <c r="L42" s="392"/>
      <c r="M42" s="392"/>
      <c r="N42" s="392"/>
      <c r="O42" s="392"/>
      <c r="P42" s="392"/>
      <c r="Q42" s="392"/>
      <c r="R42" s="393"/>
      <c r="S42" s="393"/>
      <c r="T42" s="331"/>
    </row>
    <row r="43" spans="1:20">
      <c r="A43" s="394"/>
      <c r="B43" s="394"/>
      <c r="C43" s="390"/>
      <c r="D43" s="391"/>
      <c r="E43" s="394"/>
      <c r="F43" s="390"/>
      <c r="G43" s="391"/>
      <c r="H43" s="394"/>
      <c r="I43" s="390"/>
      <c r="J43" s="391"/>
      <c r="K43" s="392"/>
      <c r="L43" s="392"/>
      <c r="M43" s="392"/>
      <c r="N43" s="392"/>
      <c r="O43" s="392"/>
      <c r="P43" s="392"/>
      <c r="Q43" s="392"/>
      <c r="R43" s="393"/>
      <c r="S43" s="393"/>
      <c r="T43" s="331"/>
    </row>
    <row r="44" spans="1:20">
      <c r="A44" s="395"/>
      <c r="B44" s="396"/>
      <c r="C44" s="397"/>
      <c r="D44" s="398"/>
      <c r="E44" s="396"/>
      <c r="F44" s="397"/>
      <c r="G44" s="398"/>
      <c r="H44" s="396"/>
      <c r="I44" s="397"/>
      <c r="J44" s="398"/>
      <c r="K44" s="397"/>
      <c r="L44" s="399"/>
      <c r="M44" s="397"/>
      <c r="N44" s="398"/>
      <c r="O44" s="397"/>
      <c r="P44" s="398"/>
      <c r="Q44" s="392"/>
      <c r="R44" s="400"/>
      <c r="S44" s="401"/>
      <c r="T44" s="331"/>
    </row>
    <row r="45" spans="1:20">
      <c r="A45" s="394"/>
      <c r="B45" s="394"/>
      <c r="C45" s="390"/>
      <c r="D45" s="391"/>
      <c r="E45" s="394"/>
      <c r="F45" s="390"/>
      <c r="G45" s="391"/>
      <c r="H45" s="394"/>
      <c r="I45" s="390"/>
      <c r="J45" s="391"/>
      <c r="K45" s="392"/>
      <c r="L45" s="392"/>
      <c r="M45" s="392"/>
      <c r="N45" s="392"/>
      <c r="O45" s="392"/>
      <c r="P45" s="392"/>
      <c r="Q45" s="392"/>
      <c r="R45" s="393"/>
      <c r="S45" s="393"/>
    </row>
    <row r="47" spans="1:20" ht="15.75">
      <c r="A47" s="679"/>
      <c r="B47" s="679"/>
      <c r="C47" s="679"/>
      <c r="D47" s="679"/>
      <c r="E47" s="679"/>
      <c r="F47" s="679"/>
      <c r="G47" s="679"/>
      <c r="H47" s="679"/>
      <c r="I47" s="402"/>
      <c r="J47" s="403"/>
      <c r="K47" s="404"/>
      <c r="L47" s="404"/>
      <c r="M47" s="404"/>
      <c r="N47" s="404"/>
      <c r="O47" s="404"/>
      <c r="P47" s="404"/>
      <c r="Q47" s="404"/>
      <c r="R47" s="404"/>
      <c r="S47" s="404"/>
    </row>
    <row r="48" spans="1:20" ht="15.75">
      <c r="A48" s="406"/>
      <c r="B48" s="407"/>
      <c r="C48" s="408"/>
      <c r="D48" s="408"/>
      <c r="E48" s="407"/>
      <c r="F48" s="408"/>
      <c r="G48" s="408"/>
      <c r="H48" s="407"/>
      <c r="I48" s="402"/>
      <c r="J48" s="403"/>
      <c r="K48" s="404"/>
      <c r="L48" s="404"/>
      <c r="M48" s="404"/>
      <c r="N48" s="404"/>
      <c r="O48" s="404"/>
      <c r="P48" s="404"/>
      <c r="Q48" s="404"/>
      <c r="R48" s="404"/>
      <c r="S48" s="404"/>
    </row>
    <row r="49" spans="1:19" ht="68.25" customHeight="1">
      <c r="A49" s="684"/>
      <c r="B49" s="685"/>
      <c r="C49" s="685"/>
      <c r="D49" s="685"/>
      <c r="E49" s="685"/>
      <c r="F49" s="685"/>
      <c r="G49" s="685"/>
      <c r="H49" s="409"/>
      <c r="I49" s="52"/>
      <c r="J49" s="405"/>
      <c r="K49" s="405"/>
      <c r="L49" s="405"/>
      <c r="M49" s="405"/>
      <c r="N49" s="405"/>
      <c r="O49" s="405"/>
      <c r="P49" s="405"/>
      <c r="Q49" s="405"/>
      <c r="R49" s="405"/>
      <c r="S49" s="405"/>
    </row>
    <row r="50" spans="1:19" ht="15" customHeight="1">
      <c r="A50" s="409"/>
      <c r="B50" s="409"/>
      <c r="C50" s="409"/>
      <c r="D50" s="409"/>
      <c r="E50" s="409"/>
      <c r="F50" s="409"/>
      <c r="G50" s="409"/>
      <c r="H50" s="409"/>
      <c r="I50" s="52"/>
      <c r="J50" s="405"/>
      <c r="K50" s="405"/>
      <c r="L50" s="405"/>
      <c r="M50" s="405"/>
      <c r="N50" s="405"/>
      <c r="O50" s="405"/>
      <c r="P50" s="405"/>
      <c r="Q50" s="405"/>
      <c r="R50" s="405"/>
      <c r="S50" s="405"/>
    </row>
    <row r="51" spans="1:19" ht="15">
      <c r="A51" s="680"/>
      <c r="B51" s="681"/>
      <c r="C51" s="681"/>
      <c r="D51" s="681"/>
      <c r="E51" s="681"/>
      <c r="F51" s="681"/>
      <c r="G51" s="681"/>
      <c r="H51" s="410"/>
      <c r="I51" s="53"/>
      <c r="J51" s="53"/>
      <c r="K51" s="53"/>
      <c r="L51" s="53"/>
      <c r="M51" s="53"/>
      <c r="N51" s="53"/>
      <c r="O51" s="53"/>
      <c r="P51" s="53"/>
      <c r="Q51" s="53"/>
      <c r="R51" s="53"/>
      <c r="S51" s="53"/>
    </row>
    <row r="52" spans="1:19">
      <c r="A52" s="411"/>
      <c r="B52" s="411"/>
      <c r="C52" s="411"/>
      <c r="D52" s="411"/>
      <c r="E52" s="411"/>
      <c r="F52" s="411"/>
      <c r="G52" s="411"/>
      <c r="H52" s="411"/>
      <c r="I52" s="404"/>
      <c r="J52" s="404"/>
      <c r="K52" s="404"/>
      <c r="L52" s="404"/>
      <c r="M52" s="404"/>
      <c r="N52" s="404"/>
      <c r="O52" s="404"/>
      <c r="P52" s="404"/>
      <c r="Q52" s="404"/>
      <c r="R52" s="404"/>
      <c r="S52" s="404"/>
    </row>
    <row r="53" spans="1:19" ht="57" customHeight="1">
      <c r="A53" s="682"/>
      <c r="B53" s="683"/>
      <c r="C53" s="683"/>
      <c r="D53" s="683"/>
      <c r="E53" s="683"/>
      <c r="F53" s="683"/>
      <c r="G53" s="683"/>
      <c r="H53" s="409"/>
      <c r="I53" s="52"/>
      <c r="J53" s="405"/>
      <c r="K53" s="405"/>
      <c r="L53" s="405"/>
      <c r="M53" s="405"/>
      <c r="N53" s="405"/>
      <c r="O53" s="405"/>
      <c r="P53" s="405"/>
      <c r="Q53" s="405"/>
      <c r="R53" s="405"/>
      <c r="S53" s="405"/>
    </row>
    <row r="54" spans="1:19" ht="33.75" customHeight="1">
      <c r="A54" s="682"/>
      <c r="B54" s="683"/>
      <c r="C54" s="683"/>
      <c r="D54" s="683"/>
      <c r="E54" s="683"/>
      <c r="F54" s="683"/>
      <c r="G54" s="683"/>
      <c r="H54" s="409"/>
      <c r="I54" s="52"/>
      <c r="J54" s="405"/>
      <c r="K54" s="405"/>
      <c r="L54" s="405"/>
      <c r="M54" s="405"/>
      <c r="N54" s="405"/>
      <c r="O54" s="405"/>
      <c r="P54" s="405"/>
      <c r="Q54" s="405"/>
      <c r="R54" s="405"/>
      <c r="S54" s="405"/>
    </row>
    <row r="55" spans="1:19" ht="15">
      <c r="A55" s="662"/>
      <c r="B55" s="663"/>
      <c r="C55" s="663"/>
      <c r="D55" s="663"/>
      <c r="E55" s="663"/>
      <c r="F55" s="663"/>
      <c r="G55" s="663"/>
      <c r="H55" s="663"/>
      <c r="I55" s="663"/>
      <c r="J55" s="664"/>
      <c r="K55" s="664"/>
      <c r="L55" s="664"/>
      <c r="M55" s="664"/>
      <c r="N55" s="664"/>
      <c r="O55" s="664"/>
      <c r="P55" s="664"/>
      <c r="Q55" s="664"/>
      <c r="R55" s="664"/>
      <c r="S55" s="664"/>
    </row>
    <row r="56" spans="1:19" ht="15">
      <c r="A56" s="662"/>
      <c r="B56" s="663"/>
      <c r="C56" s="663"/>
      <c r="D56" s="663"/>
      <c r="E56" s="663"/>
      <c r="F56" s="663"/>
      <c r="G56" s="663"/>
      <c r="H56" s="663"/>
      <c r="I56" s="663"/>
      <c r="J56" s="664"/>
      <c r="K56" s="664"/>
      <c r="L56" s="664"/>
      <c r="M56" s="664"/>
      <c r="N56" s="664"/>
      <c r="O56" s="664"/>
      <c r="P56" s="664"/>
      <c r="Q56" s="664"/>
      <c r="R56" s="664"/>
      <c r="S56" s="664"/>
    </row>
    <row r="57" spans="1:19">
      <c r="S57" s="331"/>
    </row>
  </sheetData>
  <mergeCells count="19">
    <mergeCell ref="A1:P1"/>
    <mergeCell ref="A3:P3"/>
    <mergeCell ref="A4:P4"/>
    <mergeCell ref="A5:P5"/>
    <mergeCell ref="C8:D9"/>
    <mergeCell ref="A56:S56"/>
    <mergeCell ref="M9:N9"/>
    <mergeCell ref="A10:A11"/>
    <mergeCell ref="F8:G9"/>
    <mergeCell ref="O8:P9"/>
    <mergeCell ref="K8:N8"/>
    <mergeCell ref="A55:S55"/>
    <mergeCell ref="K9:L9"/>
    <mergeCell ref="I8:J9"/>
    <mergeCell ref="A47:H47"/>
    <mergeCell ref="A51:G51"/>
    <mergeCell ref="A54:G54"/>
    <mergeCell ref="A49:G49"/>
    <mergeCell ref="A53:G53"/>
  </mergeCells>
  <printOptions horizontalCentered="1"/>
  <pageMargins left="0.75" right="0.75" top="1" bottom="0.79" header="0.5" footer="0.5"/>
  <pageSetup scale="60" orientation="landscape" r:id="rId1"/>
  <headerFooter alignWithMargins="0">
    <oddFooter>&amp;C&amp;"Times New Roman,Regular"Exhibit D - Resources by DOJ Strategic Goals &amp; Strategic Objectives</oddFooter>
  </headerFooter>
</worksheet>
</file>

<file path=xl/worksheets/sheet4.xml><?xml version="1.0" encoding="utf-8"?>
<worksheet xmlns="http://schemas.openxmlformats.org/spreadsheetml/2006/main" xmlns:r="http://schemas.openxmlformats.org/officeDocument/2006/relationships">
  <sheetPr codeName="Sheet10"/>
  <dimension ref="A1:X26"/>
  <sheetViews>
    <sheetView view="pageBreakPreview" zoomScale="85" zoomScaleNormal="75" zoomScaleSheetLayoutView="75" workbookViewId="0">
      <selection activeCell="A4" sqref="A4:I4"/>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16.77734375" customWidth="1"/>
    <col min="7" max="7" width="7.6640625" style="22" customWidth="1"/>
    <col min="8" max="8" width="7.77734375" style="22" customWidth="1"/>
    <col min="9" max="9" width="12.109375" style="22" customWidth="1"/>
    <col min="11" max="11" width="6.44140625" style="70" customWidth="1"/>
  </cols>
  <sheetData>
    <row r="1" spans="1:24" ht="20.25">
      <c r="A1" s="697" t="s">
        <v>339</v>
      </c>
      <c r="B1" s="698"/>
      <c r="C1" s="698"/>
      <c r="D1" s="698"/>
      <c r="E1" s="698"/>
      <c r="F1" s="698"/>
      <c r="G1" s="698"/>
      <c r="H1" s="698"/>
      <c r="I1" s="698"/>
      <c r="J1" s="70" t="s">
        <v>1</v>
      </c>
    </row>
    <row r="2" spans="1:24" ht="15.75">
      <c r="A2" s="702" t="s">
        <v>261</v>
      </c>
      <c r="B2" s="702"/>
      <c r="C2" s="702"/>
      <c r="D2" s="702"/>
      <c r="E2" s="702"/>
      <c r="F2" s="702"/>
      <c r="G2" s="702"/>
      <c r="H2" s="702"/>
      <c r="I2" s="703"/>
      <c r="J2" s="70" t="s">
        <v>1</v>
      </c>
    </row>
    <row r="3" spans="1:24" ht="15" customHeight="1">
      <c r="A3" s="699" t="s">
        <v>231</v>
      </c>
      <c r="B3" s="700"/>
      <c r="C3" s="700"/>
      <c r="D3" s="700"/>
      <c r="E3" s="700"/>
      <c r="F3" s="700"/>
      <c r="G3" s="700"/>
      <c r="H3" s="700"/>
      <c r="I3" s="700"/>
      <c r="J3" s="70" t="s">
        <v>1</v>
      </c>
      <c r="L3" s="35"/>
      <c r="M3" s="35"/>
      <c r="N3" s="35"/>
      <c r="O3" s="35"/>
      <c r="P3" s="35"/>
      <c r="Q3" s="35"/>
      <c r="R3" s="35"/>
      <c r="S3" s="35"/>
      <c r="T3" s="35"/>
      <c r="U3" s="35"/>
      <c r="V3" s="35"/>
      <c r="W3" s="35"/>
      <c r="X3" s="35"/>
    </row>
    <row r="4" spans="1:24" ht="18.75">
      <c r="A4" s="701" t="str">
        <f>+'B. Summary of Requirements '!A5</f>
        <v>Office of Community Oriented Policing Services</v>
      </c>
      <c r="B4" s="700"/>
      <c r="C4" s="700"/>
      <c r="D4" s="700"/>
      <c r="E4" s="700"/>
      <c r="F4" s="700"/>
      <c r="G4" s="700"/>
      <c r="H4" s="700"/>
      <c r="I4" s="700"/>
      <c r="J4" s="70" t="s">
        <v>1</v>
      </c>
      <c r="L4" s="37"/>
      <c r="M4" s="35"/>
      <c r="N4" s="35"/>
      <c r="O4" s="35"/>
      <c r="P4" s="35"/>
      <c r="Q4" s="35"/>
      <c r="R4" s="35"/>
      <c r="S4" s="35"/>
      <c r="T4" s="35"/>
      <c r="U4" s="35"/>
      <c r="V4" s="35"/>
      <c r="W4" s="35"/>
      <c r="X4" s="35"/>
    </row>
    <row r="5" spans="1:24">
      <c r="A5" s="704"/>
      <c r="B5" s="704"/>
      <c r="C5" s="704"/>
      <c r="D5" s="704"/>
      <c r="E5" s="704"/>
      <c r="F5" s="704"/>
      <c r="G5" s="704"/>
      <c r="H5" s="704"/>
      <c r="I5" s="704"/>
      <c r="J5" s="70" t="s">
        <v>1</v>
      </c>
      <c r="L5" s="36"/>
      <c r="M5" s="35"/>
      <c r="N5" s="35"/>
      <c r="O5" s="35"/>
      <c r="P5" s="35"/>
      <c r="Q5" s="35"/>
      <c r="R5" s="35"/>
      <c r="S5" s="35"/>
      <c r="T5" s="35"/>
      <c r="U5" s="35"/>
      <c r="V5" s="35"/>
      <c r="W5" s="35"/>
      <c r="X5" s="35"/>
    </row>
    <row r="6" spans="1:24" ht="15.75">
      <c r="A6" s="705"/>
      <c r="B6" s="705"/>
      <c r="C6" s="705"/>
      <c r="D6" s="705"/>
      <c r="E6" s="705"/>
      <c r="F6" s="705"/>
      <c r="G6" s="705"/>
      <c r="H6" s="705"/>
      <c r="I6" s="705"/>
      <c r="J6" s="70" t="s">
        <v>1</v>
      </c>
      <c r="L6" s="36"/>
      <c r="M6" s="35"/>
      <c r="N6" s="35"/>
      <c r="O6" s="35"/>
      <c r="P6" s="35"/>
      <c r="Q6" s="35"/>
      <c r="R6" s="35"/>
      <c r="S6" s="35"/>
      <c r="T6" s="35"/>
      <c r="U6" s="35"/>
      <c r="V6" s="35"/>
      <c r="W6" s="35"/>
      <c r="X6" s="35"/>
    </row>
    <row r="7" spans="1:24" s="117" customFormat="1" ht="15.75">
      <c r="A7" s="695" t="s">
        <v>263</v>
      </c>
      <c r="B7" s="696"/>
      <c r="C7" s="696"/>
      <c r="D7" s="696"/>
      <c r="E7" s="696"/>
      <c r="F7" s="696"/>
      <c r="G7" s="696"/>
      <c r="H7" s="696"/>
      <c r="I7" s="696"/>
      <c r="J7" s="70" t="s">
        <v>1</v>
      </c>
      <c r="K7" s="70"/>
      <c r="L7" s="36"/>
    </row>
    <row r="8" spans="1:24" s="117" customFormat="1" ht="15.75">
      <c r="A8" s="493"/>
      <c r="B8" s="493"/>
      <c r="C8" s="493"/>
      <c r="D8" s="493"/>
      <c r="E8" s="493"/>
      <c r="F8" s="493"/>
      <c r="G8" s="493"/>
      <c r="H8" s="493"/>
      <c r="I8" s="493"/>
      <c r="J8" s="70" t="s">
        <v>1</v>
      </c>
      <c r="K8" s="70"/>
      <c r="L8" s="36"/>
    </row>
    <row r="9" spans="1:24" s="117" customFormat="1" ht="66" customHeight="1">
      <c r="A9" s="707" t="s">
        <v>340</v>
      </c>
      <c r="B9" s="708"/>
      <c r="C9" s="708"/>
      <c r="D9" s="708"/>
      <c r="E9" s="708"/>
      <c r="F9" s="708"/>
      <c r="G9" s="494">
        <v>0</v>
      </c>
      <c r="H9" s="494">
        <v>0</v>
      </c>
      <c r="I9" s="495">
        <v>28</v>
      </c>
      <c r="J9" s="70" t="s">
        <v>1</v>
      </c>
      <c r="K9" s="70"/>
      <c r="L9" s="36"/>
    </row>
    <row r="10" spans="1:24" s="117" customFormat="1" ht="66.75" customHeight="1">
      <c r="A10" s="707" t="s">
        <v>341</v>
      </c>
      <c r="B10" s="708"/>
      <c r="C10" s="708"/>
      <c r="D10" s="708"/>
      <c r="E10" s="708"/>
      <c r="F10" s="708"/>
      <c r="G10" s="494"/>
      <c r="H10" s="494"/>
      <c r="I10" s="495">
        <v>16</v>
      </c>
      <c r="J10" s="70" t="s">
        <v>1</v>
      </c>
      <c r="K10" s="70"/>
      <c r="L10" s="36"/>
    </row>
    <row r="11" spans="1:24" s="117" customFormat="1" ht="15" customHeight="1">
      <c r="A11" s="496"/>
      <c r="B11" s="496"/>
      <c r="C11" s="496"/>
      <c r="D11" s="496"/>
      <c r="E11" s="496"/>
      <c r="F11" s="496"/>
      <c r="G11" s="496"/>
      <c r="H11" s="496"/>
      <c r="I11" s="496"/>
      <c r="J11" s="70" t="s">
        <v>1</v>
      </c>
      <c r="K11" s="70"/>
      <c r="L11" s="36"/>
    </row>
    <row r="12" spans="1:24" s="117" customFormat="1" ht="34.5" customHeight="1">
      <c r="A12" s="710" t="s">
        <v>342</v>
      </c>
      <c r="B12" s="708"/>
      <c r="C12" s="708"/>
      <c r="D12" s="708"/>
      <c r="E12" s="708"/>
      <c r="F12" s="708"/>
      <c r="G12" s="494"/>
      <c r="H12" s="494"/>
      <c r="I12" s="495">
        <v>4</v>
      </c>
      <c r="J12" s="70" t="s">
        <v>1</v>
      </c>
      <c r="K12" s="70"/>
      <c r="L12" s="36"/>
    </row>
    <row r="13" spans="1:24" s="117" customFormat="1" ht="11.25" customHeight="1">
      <c r="A13" s="493"/>
      <c r="B13" s="493"/>
      <c r="C13" s="493"/>
      <c r="D13" s="493"/>
      <c r="E13" s="493"/>
      <c r="F13" s="493"/>
      <c r="G13" s="493"/>
      <c r="H13" s="493"/>
      <c r="I13" s="493"/>
      <c r="J13" s="70" t="s">
        <v>1</v>
      </c>
      <c r="K13" s="70"/>
      <c r="L13" s="36"/>
    </row>
    <row r="14" spans="1:24" s="117" customFormat="1" ht="33.75" customHeight="1">
      <c r="A14" s="707" t="s">
        <v>343</v>
      </c>
      <c r="B14" s="708"/>
      <c r="C14" s="708"/>
      <c r="D14" s="708"/>
      <c r="E14" s="708"/>
      <c r="F14" s="708"/>
      <c r="G14" s="494"/>
      <c r="H14" s="494"/>
      <c r="I14" s="495">
        <v>69</v>
      </c>
      <c r="J14" s="70" t="s">
        <v>1</v>
      </c>
      <c r="K14" s="70"/>
      <c r="L14" s="36"/>
    </row>
    <row r="15" spans="1:24" s="117" customFormat="1" ht="15" customHeight="1">
      <c r="A15" s="497"/>
      <c r="B15" s="497"/>
      <c r="C15" s="497"/>
      <c r="D15" s="497"/>
      <c r="E15" s="497"/>
      <c r="F15" s="497"/>
      <c r="G15" s="497"/>
      <c r="H15" s="497"/>
      <c r="I15" s="497"/>
      <c r="J15" s="70" t="s">
        <v>1</v>
      </c>
      <c r="K15" s="70"/>
      <c r="L15" s="36"/>
    </row>
    <row r="16" spans="1:24" s="117" customFormat="1" ht="33" customHeight="1">
      <c r="A16" s="709" t="s">
        <v>344</v>
      </c>
      <c r="B16" s="708"/>
      <c r="C16" s="708"/>
      <c r="D16" s="708"/>
      <c r="E16" s="708"/>
      <c r="F16" s="708"/>
      <c r="G16" s="494"/>
      <c r="H16" s="494"/>
      <c r="I16" s="495">
        <v>3</v>
      </c>
      <c r="J16" s="70" t="s">
        <v>1</v>
      </c>
      <c r="K16" s="70"/>
      <c r="L16" s="36"/>
    </row>
    <row r="17" spans="1:12" s="117" customFormat="1" ht="11.25" customHeight="1">
      <c r="A17" s="497"/>
      <c r="B17" s="494"/>
      <c r="C17" s="494"/>
      <c r="D17" s="494"/>
      <c r="E17" s="494"/>
      <c r="F17" s="494"/>
      <c r="G17" s="494"/>
      <c r="H17" s="494"/>
      <c r="I17" s="494"/>
      <c r="J17" s="70" t="s">
        <v>1</v>
      </c>
      <c r="K17" s="70"/>
      <c r="L17" s="36"/>
    </row>
    <row r="18" spans="1:12" s="117" customFormat="1" ht="42" customHeight="1">
      <c r="A18" s="707" t="s">
        <v>354</v>
      </c>
      <c r="B18" s="711"/>
      <c r="C18" s="711"/>
      <c r="D18" s="711"/>
      <c r="E18" s="711"/>
      <c r="F18" s="711"/>
      <c r="G18" s="494"/>
      <c r="H18" s="494"/>
      <c r="I18" s="494">
        <v>-64</v>
      </c>
      <c r="J18" s="70"/>
      <c r="K18" s="70"/>
      <c r="L18" s="36"/>
    </row>
    <row r="19" spans="1:12" s="117" customFormat="1" ht="15.75">
      <c r="A19" s="711"/>
      <c r="B19" s="711"/>
      <c r="C19" s="711"/>
      <c r="D19" s="711"/>
      <c r="E19" s="711"/>
      <c r="F19" s="711"/>
      <c r="G19" s="494"/>
      <c r="H19" s="494"/>
      <c r="I19" s="494"/>
      <c r="J19" s="70"/>
      <c r="K19" s="70"/>
      <c r="L19" s="36"/>
    </row>
    <row r="20" spans="1:12" s="117" customFormat="1" ht="11.25" customHeight="1">
      <c r="A20" s="514"/>
      <c r="B20" s="514"/>
      <c r="C20" s="514"/>
      <c r="D20" s="514"/>
      <c r="E20" s="514"/>
      <c r="F20" s="514"/>
      <c r="G20" s="494"/>
      <c r="H20" s="494"/>
      <c r="I20" s="494"/>
      <c r="J20" s="70"/>
      <c r="K20" s="70"/>
      <c r="L20" s="36"/>
    </row>
    <row r="21" spans="1:12" s="117" customFormat="1" ht="15.75" customHeight="1">
      <c r="A21" s="496"/>
      <c r="B21" s="496"/>
      <c r="C21" s="496"/>
      <c r="D21" s="496"/>
      <c r="E21" s="496"/>
      <c r="F21" s="498" t="s">
        <v>239</v>
      </c>
      <c r="G21" s="499">
        <f>SUM(G8:G17)</f>
        <v>0</v>
      </c>
      <c r="H21" s="499">
        <f>SUM(H8:H17)</f>
        <v>0</v>
      </c>
      <c r="I21" s="500">
        <f>SUM(I8:I18)</f>
        <v>56</v>
      </c>
      <c r="J21" s="70" t="s">
        <v>1</v>
      </c>
      <c r="K21" s="248"/>
      <c r="L21" s="36"/>
    </row>
    <row r="22" spans="1:12" s="117" customFormat="1" ht="14.25" customHeight="1">
      <c r="A22" s="502"/>
      <c r="B22" s="453"/>
      <c r="C22" s="453"/>
      <c r="D22" s="453"/>
      <c r="E22" s="453"/>
      <c r="F22" s="502"/>
      <c r="G22" s="494"/>
      <c r="H22" s="494"/>
      <c r="I22" s="494"/>
      <c r="J22" s="70" t="s">
        <v>1</v>
      </c>
      <c r="K22" s="70"/>
      <c r="L22" s="118"/>
    </row>
    <row r="23" spans="1:12" s="117" customFormat="1" ht="14.25" customHeight="1">
      <c r="A23" s="502"/>
      <c r="B23" s="453"/>
      <c r="C23" s="453"/>
      <c r="D23" s="453"/>
      <c r="E23" s="453"/>
      <c r="F23" s="498" t="s">
        <v>240</v>
      </c>
      <c r="G23" s="494">
        <v>0</v>
      </c>
      <c r="H23" s="494">
        <v>0</v>
      </c>
      <c r="I23" s="501">
        <f>+I21</f>
        <v>56</v>
      </c>
      <c r="J23" s="70" t="s">
        <v>24</v>
      </c>
      <c r="K23" s="70"/>
      <c r="L23" s="118"/>
    </row>
    <row r="24" spans="1:12" s="117" customFormat="1" ht="18.75" customHeight="1">
      <c r="A24" s="422"/>
      <c r="B24" s="247"/>
      <c r="C24" s="247"/>
      <c r="D24" s="247"/>
      <c r="E24" s="247"/>
      <c r="F24" s="247"/>
      <c r="G24" s="249"/>
      <c r="H24" s="249"/>
      <c r="I24" s="249"/>
      <c r="K24" s="119"/>
      <c r="L24" s="118"/>
    </row>
    <row r="25" spans="1:12" ht="36" customHeight="1">
      <c r="A25" s="608"/>
      <c r="B25" s="608"/>
      <c r="C25" s="608"/>
      <c r="D25" s="608"/>
      <c r="E25" s="608"/>
      <c r="F25" s="608"/>
      <c r="G25" s="608"/>
      <c r="H25" s="608"/>
      <c r="I25" s="608"/>
      <c r="J25" s="608"/>
    </row>
    <row r="26" spans="1:12" ht="35.25" customHeight="1">
      <c r="A26" s="706"/>
      <c r="B26" s="706"/>
      <c r="C26" s="706"/>
      <c r="D26" s="706"/>
      <c r="E26" s="706"/>
      <c r="F26" s="706"/>
      <c r="G26" s="706"/>
      <c r="H26" s="706"/>
      <c r="I26" s="706"/>
    </row>
  </sheetData>
  <mergeCells count="15">
    <mergeCell ref="A26:I26"/>
    <mergeCell ref="A9:F9"/>
    <mergeCell ref="A10:F10"/>
    <mergeCell ref="A14:F14"/>
    <mergeCell ref="A16:F16"/>
    <mergeCell ref="A12:F12"/>
    <mergeCell ref="A25:J25"/>
    <mergeCell ref="A18:F19"/>
    <mergeCell ref="A7:I7"/>
    <mergeCell ref="A1:I1"/>
    <mergeCell ref="A3:I3"/>
    <mergeCell ref="A4:I4"/>
    <mergeCell ref="A2:I2"/>
    <mergeCell ref="A5:I5"/>
    <mergeCell ref="A6:I6"/>
  </mergeCells>
  <phoneticPr fontId="0" type="noConversion"/>
  <pageMargins left="0.75" right="0.75" top="1" bottom="1" header="0.5" footer="0.5"/>
  <pageSetup scale="67" fitToHeight="3" orientation="landscape" r:id="rId1"/>
  <headerFooter alignWithMargins="0">
    <oddFooter>&amp;C&amp;"Times New Roman,Regular"&amp;11Exhibit E - Justification for Base Adjustments</oddFooter>
  </headerFooter>
</worksheet>
</file>

<file path=xl/worksheets/sheet5.xml><?xml version="1.0" encoding="utf-8"?>
<worksheet xmlns="http://schemas.openxmlformats.org/spreadsheetml/2006/main" xmlns:r="http://schemas.openxmlformats.org/officeDocument/2006/relationships">
  <sheetPr codeName="Sheet11">
    <pageSetUpPr fitToPage="1"/>
  </sheetPr>
  <dimension ref="A1:AF42"/>
  <sheetViews>
    <sheetView showGridLines="0" showOutlineSymbols="0" view="pageBreakPreview" zoomScale="75" zoomScaleNormal="75" workbookViewId="0">
      <selection activeCell="A21" sqref="A21"/>
    </sheetView>
  </sheetViews>
  <sheetFormatPr defaultColWidth="9.6640625" defaultRowHeight="15.75"/>
  <cols>
    <col min="1" max="1" width="27.77734375" style="7" customWidth="1"/>
    <col min="2" max="2" width="7.5546875" style="7" bestFit="1" customWidth="1"/>
    <col min="3" max="3" width="6.77734375" style="7" customWidth="1"/>
    <col min="4" max="4" width="10.88671875" style="7" bestFit="1" customWidth="1"/>
    <col min="5" max="5" width="5.77734375" style="7" customWidth="1"/>
    <col min="6" max="6" width="5.6640625" style="7" customWidth="1"/>
    <col min="7" max="7" width="7.77734375" style="7" customWidth="1"/>
    <col min="8" max="9" width="5.6640625" style="7" customWidth="1"/>
    <col min="10" max="10" width="10.44140625" style="7" bestFit="1" customWidth="1"/>
    <col min="11" max="11" width="5.5546875" style="7" customWidth="1"/>
    <col min="12" max="12" width="5.6640625" style="7" customWidth="1"/>
    <col min="13" max="13" width="7.77734375" style="7" customWidth="1"/>
    <col min="14" max="14" width="8.77734375" style="7" customWidth="1"/>
    <col min="15" max="15" width="10" style="7" customWidth="1"/>
    <col min="16" max="16" width="7.5546875" style="7" bestFit="1" customWidth="1"/>
    <col min="17" max="17" width="6.77734375" style="7" customWidth="1"/>
    <col min="18" max="18" width="10.88671875" style="7" bestFit="1" customWidth="1"/>
    <col min="19" max="19" width="1" style="77" customWidth="1"/>
    <col min="20" max="16384" width="9.6640625" style="7"/>
  </cols>
  <sheetData>
    <row r="1" spans="1:32" ht="20.25">
      <c r="A1" s="643" t="s">
        <v>345</v>
      </c>
      <c r="B1" s="644"/>
      <c r="C1" s="644"/>
      <c r="D1" s="644"/>
      <c r="E1" s="644"/>
      <c r="F1" s="644"/>
      <c r="G1" s="644"/>
      <c r="H1" s="644"/>
      <c r="I1" s="644"/>
      <c r="J1" s="644"/>
      <c r="K1" s="644"/>
      <c r="L1" s="644"/>
      <c r="M1" s="644"/>
      <c r="N1" s="644"/>
      <c r="O1" s="644"/>
      <c r="P1" s="644"/>
      <c r="Q1" s="644"/>
      <c r="R1" s="644"/>
      <c r="S1" s="76" t="s">
        <v>1</v>
      </c>
    </row>
    <row r="2" spans="1:32">
      <c r="A2" s="712"/>
      <c r="B2" s="712"/>
      <c r="C2" s="712"/>
      <c r="D2" s="712"/>
      <c r="E2" s="712"/>
      <c r="F2" s="712"/>
      <c r="G2" s="712"/>
      <c r="H2" s="712"/>
      <c r="I2" s="712"/>
      <c r="J2" s="712"/>
      <c r="K2" s="712"/>
      <c r="L2" s="712"/>
      <c r="M2" s="712"/>
      <c r="N2" s="712"/>
      <c r="O2" s="712"/>
      <c r="P2" s="712"/>
      <c r="Q2" s="712"/>
      <c r="R2" s="712"/>
      <c r="S2" s="76" t="s">
        <v>1</v>
      </c>
    </row>
    <row r="3" spans="1:32" ht="18.75">
      <c r="A3" s="716" t="s">
        <v>221</v>
      </c>
      <c r="B3" s="717"/>
      <c r="C3" s="717"/>
      <c r="D3" s="717"/>
      <c r="E3" s="717"/>
      <c r="F3" s="717"/>
      <c r="G3" s="717"/>
      <c r="H3" s="717"/>
      <c r="I3" s="717"/>
      <c r="J3" s="717"/>
      <c r="K3" s="717"/>
      <c r="L3" s="717"/>
      <c r="M3" s="717"/>
      <c r="N3" s="717"/>
      <c r="O3" s="717"/>
      <c r="P3" s="717"/>
      <c r="Q3" s="717"/>
      <c r="R3" s="717"/>
      <c r="S3" s="76" t="s">
        <v>1</v>
      </c>
    </row>
    <row r="4" spans="1:32" ht="16.5">
      <c r="A4" s="718" t="str">
        <f>+'B. Summary of Requirements '!A5</f>
        <v>Office of Community Oriented Policing Services</v>
      </c>
      <c r="B4" s="715"/>
      <c r="C4" s="715"/>
      <c r="D4" s="715"/>
      <c r="E4" s="715"/>
      <c r="F4" s="715"/>
      <c r="G4" s="715"/>
      <c r="H4" s="715"/>
      <c r="I4" s="715"/>
      <c r="J4" s="715"/>
      <c r="K4" s="715"/>
      <c r="L4" s="715"/>
      <c r="M4" s="715"/>
      <c r="N4" s="715"/>
      <c r="O4" s="715"/>
      <c r="P4" s="715"/>
      <c r="Q4" s="715"/>
      <c r="R4" s="715"/>
      <c r="S4" s="76" t="s">
        <v>1</v>
      </c>
    </row>
    <row r="5" spans="1:32" ht="16.5">
      <c r="A5" s="718" t="str">
        <f>+'B. Summary of Requirements '!A6</f>
        <v>Salaries and Expenses</v>
      </c>
      <c r="B5" s="717"/>
      <c r="C5" s="717"/>
      <c r="D5" s="717"/>
      <c r="E5" s="717"/>
      <c r="F5" s="717"/>
      <c r="G5" s="717"/>
      <c r="H5" s="717"/>
      <c r="I5" s="717"/>
      <c r="J5" s="717"/>
      <c r="K5" s="717"/>
      <c r="L5" s="717"/>
      <c r="M5" s="717"/>
      <c r="N5" s="717"/>
      <c r="O5" s="717"/>
      <c r="P5" s="717"/>
      <c r="Q5" s="717"/>
      <c r="R5" s="717"/>
      <c r="S5" s="76" t="s">
        <v>1</v>
      </c>
    </row>
    <row r="6" spans="1:32">
      <c r="A6" s="714" t="s">
        <v>243</v>
      </c>
      <c r="B6" s="715"/>
      <c r="C6" s="715"/>
      <c r="D6" s="715"/>
      <c r="E6" s="715"/>
      <c r="F6" s="715"/>
      <c r="G6" s="715"/>
      <c r="H6" s="715"/>
      <c r="I6" s="715"/>
      <c r="J6" s="715"/>
      <c r="K6" s="715"/>
      <c r="L6" s="715"/>
      <c r="M6" s="715"/>
      <c r="N6" s="715"/>
      <c r="O6" s="715"/>
      <c r="P6" s="715"/>
      <c r="Q6" s="715"/>
      <c r="R6" s="715"/>
      <c r="S6" s="76" t="s">
        <v>1</v>
      </c>
    </row>
    <row r="7" spans="1:32">
      <c r="A7" s="712"/>
      <c r="B7" s="712"/>
      <c r="C7" s="712"/>
      <c r="D7" s="712"/>
      <c r="E7" s="712"/>
      <c r="F7" s="712"/>
      <c r="G7" s="712"/>
      <c r="H7" s="712"/>
      <c r="I7" s="712"/>
      <c r="J7" s="712"/>
      <c r="K7" s="712"/>
      <c r="L7" s="712"/>
      <c r="M7" s="712"/>
      <c r="N7" s="712"/>
      <c r="O7" s="712"/>
      <c r="P7" s="712"/>
      <c r="Q7" s="712"/>
      <c r="R7" s="712"/>
      <c r="S7" s="76" t="s">
        <v>1</v>
      </c>
    </row>
    <row r="8" spans="1:32">
      <c r="A8" s="713"/>
      <c r="B8" s="713"/>
      <c r="C8" s="713"/>
      <c r="D8" s="713"/>
      <c r="E8" s="713"/>
      <c r="F8" s="713"/>
      <c r="G8" s="713"/>
      <c r="H8" s="713"/>
      <c r="I8" s="713"/>
      <c r="J8" s="713"/>
      <c r="K8" s="713"/>
      <c r="L8" s="713"/>
      <c r="M8" s="713"/>
      <c r="N8" s="713"/>
      <c r="O8" s="713"/>
      <c r="P8" s="713"/>
      <c r="Q8" s="713"/>
      <c r="R8" s="713"/>
      <c r="S8" s="76" t="s">
        <v>1</v>
      </c>
    </row>
    <row r="9" spans="1:32" ht="15.75" customHeight="1">
      <c r="A9" s="739" t="s">
        <v>40</v>
      </c>
      <c r="B9" s="721" t="s">
        <v>19</v>
      </c>
      <c r="C9" s="722"/>
      <c r="D9" s="723"/>
      <c r="E9" s="733" t="s">
        <v>255</v>
      </c>
      <c r="F9" s="734"/>
      <c r="G9" s="735"/>
      <c r="H9" s="733" t="s">
        <v>256</v>
      </c>
      <c r="I9" s="734"/>
      <c r="J9" s="735"/>
      <c r="K9" s="721" t="s">
        <v>23</v>
      </c>
      <c r="L9" s="722"/>
      <c r="M9" s="722"/>
      <c r="N9" s="731" t="s">
        <v>318</v>
      </c>
      <c r="O9" s="731" t="s">
        <v>319</v>
      </c>
      <c r="P9" s="721" t="s">
        <v>30</v>
      </c>
      <c r="Q9" s="722"/>
      <c r="R9" s="723"/>
      <c r="S9" s="76" t="s">
        <v>1</v>
      </c>
    </row>
    <row r="10" spans="1:32">
      <c r="A10" s="740"/>
      <c r="B10" s="724"/>
      <c r="C10" s="725"/>
      <c r="D10" s="726"/>
      <c r="E10" s="736"/>
      <c r="F10" s="737"/>
      <c r="G10" s="738"/>
      <c r="H10" s="736"/>
      <c r="I10" s="737"/>
      <c r="J10" s="738"/>
      <c r="K10" s="724"/>
      <c r="L10" s="725"/>
      <c r="M10" s="725"/>
      <c r="N10" s="732"/>
      <c r="O10" s="732"/>
      <c r="P10" s="724"/>
      <c r="Q10" s="725"/>
      <c r="R10" s="726"/>
      <c r="S10" s="76" t="s">
        <v>1</v>
      </c>
    </row>
    <row r="11" spans="1:32" ht="16.5" thickBot="1">
      <c r="A11" s="741"/>
      <c r="B11" s="251" t="s">
        <v>260</v>
      </c>
      <c r="C11" s="252" t="s">
        <v>44</v>
      </c>
      <c r="D11" s="252" t="s">
        <v>262</v>
      </c>
      <c r="E11" s="251" t="s">
        <v>260</v>
      </c>
      <c r="F11" s="252" t="s">
        <v>44</v>
      </c>
      <c r="G11" s="252" t="s">
        <v>262</v>
      </c>
      <c r="H11" s="251" t="s">
        <v>260</v>
      </c>
      <c r="I11" s="252" t="s">
        <v>44</v>
      </c>
      <c r="J11" s="252" t="s">
        <v>262</v>
      </c>
      <c r="K11" s="251" t="s">
        <v>260</v>
      </c>
      <c r="L11" s="252" t="s">
        <v>44</v>
      </c>
      <c r="M11" s="252" t="s">
        <v>262</v>
      </c>
      <c r="N11" s="444" t="s">
        <v>262</v>
      </c>
      <c r="O11" s="445" t="s">
        <v>262</v>
      </c>
      <c r="P11" s="251" t="s">
        <v>260</v>
      </c>
      <c r="Q11" s="252" t="s">
        <v>44</v>
      </c>
      <c r="R11" s="253" t="s">
        <v>262</v>
      </c>
      <c r="S11" s="76" t="s">
        <v>1</v>
      </c>
    </row>
    <row r="12" spans="1:32" s="16" customFormat="1">
      <c r="A12" s="455" t="s">
        <v>328</v>
      </c>
      <c r="B12" s="456">
        <v>188</v>
      </c>
      <c r="C12" s="457">
        <v>164</v>
      </c>
      <c r="D12" s="457">
        <v>37462</v>
      </c>
      <c r="E12" s="456">
        <v>0</v>
      </c>
      <c r="F12" s="457">
        <v>0</v>
      </c>
      <c r="G12" s="457">
        <v>0</v>
      </c>
      <c r="H12" s="456">
        <v>0</v>
      </c>
      <c r="I12" s="457">
        <v>0</v>
      </c>
      <c r="J12" s="457">
        <v>0</v>
      </c>
      <c r="K12" s="456">
        <v>0</v>
      </c>
      <c r="L12" s="457">
        <v>0</v>
      </c>
      <c r="M12" s="457">
        <v>0</v>
      </c>
      <c r="N12" s="456">
        <v>0</v>
      </c>
      <c r="O12" s="457">
        <v>0</v>
      </c>
      <c r="P12" s="457">
        <v>188</v>
      </c>
      <c r="Q12" s="456">
        <v>164</v>
      </c>
      <c r="R12" s="454">
        <v>37462</v>
      </c>
      <c r="S12" s="454">
        <f t="shared" ref="S12" si="0">D12+G12+J12+M12+P12</f>
        <v>37650</v>
      </c>
      <c r="T12" s="270" t="s">
        <v>1</v>
      </c>
    </row>
    <row r="13" spans="1:32">
      <c r="A13" s="254" t="s">
        <v>269</v>
      </c>
      <c r="B13" s="255">
        <f t="shared" ref="B13:R13" si="1">SUM(B12:B12)</f>
        <v>188</v>
      </c>
      <c r="C13" s="256">
        <f t="shared" si="1"/>
        <v>164</v>
      </c>
      <c r="D13" s="257">
        <f t="shared" si="1"/>
        <v>37462</v>
      </c>
      <c r="E13" s="255">
        <f t="shared" si="1"/>
        <v>0</v>
      </c>
      <c r="F13" s="256">
        <f t="shared" si="1"/>
        <v>0</v>
      </c>
      <c r="G13" s="258">
        <f t="shared" si="1"/>
        <v>0</v>
      </c>
      <c r="H13" s="255">
        <f t="shared" si="1"/>
        <v>0</v>
      </c>
      <c r="I13" s="256">
        <f t="shared" si="1"/>
        <v>0</v>
      </c>
      <c r="J13" s="257">
        <f t="shared" si="1"/>
        <v>0</v>
      </c>
      <c r="K13" s="255">
        <f t="shared" si="1"/>
        <v>0</v>
      </c>
      <c r="L13" s="256">
        <f t="shared" si="1"/>
        <v>0</v>
      </c>
      <c r="M13" s="257">
        <f t="shared" si="1"/>
        <v>0</v>
      </c>
      <c r="N13" s="441">
        <f t="shared" si="1"/>
        <v>0</v>
      </c>
      <c r="O13" s="257">
        <f t="shared" si="1"/>
        <v>0</v>
      </c>
      <c r="P13" s="446">
        <f t="shared" si="1"/>
        <v>188</v>
      </c>
      <c r="Q13" s="447">
        <f t="shared" si="1"/>
        <v>164</v>
      </c>
      <c r="R13" s="259">
        <f t="shared" si="1"/>
        <v>37462</v>
      </c>
      <c r="S13" s="76" t="s">
        <v>1</v>
      </c>
    </row>
    <row r="14" spans="1:32">
      <c r="A14" s="250" t="s">
        <v>249</v>
      </c>
      <c r="B14" s="186" t="s">
        <v>261</v>
      </c>
      <c r="C14" s="187"/>
      <c r="D14" s="187"/>
      <c r="E14" s="186"/>
      <c r="F14" s="187"/>
      <c r="G14" s="187"/>
      <c r="H14" s="186"/>
      <c r="I14" s="187"/>
      <c r="J14" s="187"/>
      <c r="K14" s="186"/>
      <c r="L14" s="187"/>
      <c r="M14" s="187"/>
      <c r="N14" s="87"/>
      <c r="O14" s="187"/>
      <c r="P14" s="186"/>
      <c r="Q14" s="187">
        <f>C14+F14+I14+L14</f>
        <v>0</v>
      </c>
      <c r="R14" s="260"/>
      <c r="S14" s="76" t="s">
        <v>1</v>
      </c>
      <c r="T14" s="8"/>
      <c r="U14" s="8"/>
      <c r="V14" s="8"/>
      <c r="W14" s="8"/>
      <c r="X14" s="8"/>
      <c r="Y14" s="8"/>
      <c r="Z14" s="8"/>
      <c r="AA14" s="8"/>
      <c r="AB14" s="8"/>
      <c r="AC14" s="8"/>
      <c r="AD14" s="8"/>
      <c r="AE14" s="8"/>
      <c r="AF14" s="8"/>
    </row>
    <row r="15" spans="1:32">
      <c r="A15" s="250" t="s">
        <v>248</v>
      </c>
      <c r="B15" s="261"/>
      <c r="C15" s="262">
        <f>SUM(C13:C14)</f>
        <v>164</v>
      </c>
      <c r="D15" s="262"/>
      <c r="E15" s="261"/>
      <c r="F15" s="262">
        <f>+F13+F14</f>
        <v>0</v>
      </c>
      <c r="G15" s="262"/>
      <c r="H15" s="261"/>
      <c r="I15" s="262">
        <f>+I13+I14</f>
        <v>0</v>
      </c>
      <c r="J15" s="262"/>
      <c r="K15" s="261"/>
      <c r="L15" s="262">
        <f>+L13+L14</f>
        <v>0</v>
      </c>
      <c r="M15" s="262"/>
      <c r="N15" s="442"/>
      <c r="O15" s="262"/>
      <c r="P15" s="261"/>
      <c r="Q15" s="262">
        <f>SUM(Q13:Q14)</f>
        <v>164</v>
      </c>
      <c r="R15" s="263"/>
      <c r="S15" s="76" t="s">
        <v>1</v>
      </c>
    </row>
    <row r="16" spans="1:32">
      <c r="A16" s="264" t="s">
        <v>250</v>
      </c>
      <c r="B16" s="188"/>
      <c r="C16" s="136"/>
      <c r="D16" s="136"/>
      <c r="E16" s="188"/>
      <c r="F16" s="136"/>
      <c r="G16" s="136"/>
      <c r="H16" s="188"/>
      <c r="I16" s="136"/>
      <c r="J16" s="136"/>
      <c r="K16" s="188"/>
      <c r="L16" s="136"/>
      <c r="M16" s="136"/>
      <c r="N16" s="82"/>
      <c r="O16" s="136"/>
      <c r="P16" s="188"/>
      <c r="Q16" s="136"/>
      <c r="R16" s="83"/>
      <c r="S16" s="76" t="s">
        <v>1</v>
      </c>
    </row>
    <row r="17" spans="1:19">
      <c r="A17" s="265" t="s">
        <v>49</v>
      </c>
      <c r="B17" s="188"/>
      <c r="C17" s="136"/>
      <c r="D17" s="136"/>
      <c r="E17" s="188"/>
      <c r="F17" s="136"/>
      <c r="G17" s="136"/>
      <c r="H17" s="188"/>
      <c r="I17" s="136"/>
      <c r="J17" s="136"/>
      <c r="K17" s="188"/>
      <c r="L17" s="136"/>
      <c r="M17" s="136"/>
      <c r="N17" s="82"/>
      <c r="O17" s="136"/>
      <c r="P17" s="188"/>
      <c r="Q17" s="136">
        <f>C17+F17+I17+L17</f>
        <v>0</v>
      </c>
      <c r="R17" s="83"/>
      <c r="S17" s="76" t="s">
        <v>1</v>
      </c>
    </row>
    <row r="18" spans="1:19">
      <c r="A18" s="266" t="s">
        <v>103</v>
      </c>
      <c r="B18" s="186"/>
      <c r="C18" s="187"/>
      <c r="D18" s="187"/>
      <c r="E18" s="186"/>
      <c r="F18" s="187"/>
      <c r="G18" s="187"/>
      <c r="H18" s="186"/>
      <c r="I18" s="187"/>
      <c r="J18" s="187"/>
      <c r="K18" s="186"/>
      <c r="L18" s="187"/>
      <c r="M18" s="187"/>
      <c r="N18" s="87"/>
      <c r="O18" s="187"/>
      <c r="P18" s="186"/>
      <c r="Q18" s="187">
        <f>C18+F18+I18+L18</f>
        <v>0</v>
      </c>
      <c r="R18" s="260"/>
      <c r="S18" s="76" t="s">
        <v>1</v>
      </c>
    </row>
    <row r="19" spans="1:19">
      <c r="A19" s="250" t="s">
        <v>251</v>
      </c>
      <c r="B19" s="186"/>
      <c r="C19" s="187">
        <f>C18+C17+C15</f>
        <v>164</v>
      </c>
      <c r="D19" s="267"/>
      <c r="E19" s="186"/>
      <c r="F19" s="187">
        <f>F18+F17+F15</f>
        <v>0</v>
      </c>
      <c r="G19" s="267"/>
      <c r="H19" s="186"/>
      <c r="I19" s="187">
        <f>I18+I17+I15</f>
        <v>0</v>
      </c>
      <c r="J19" s="267"/>
      <c r="K19" s="186"/>
      <c r="L19" s="187">
        <f>L18+L17+L15</f>
        <v>0</v>
      </c>
      <c r="M19" s="267"/>
      <c r="N19" s="443"/>
      <c r="O19" s="267"/>
      <c r="P19" s="186"/>
      <c r="Q19" s="187">
        <f>Q18+Q17+Q15</f>
        <v>164</v>
      </c>
      <c r="R19" s="268"/>
      <c r="S19" s="76" t="s">
        <v>1</v>
      </c>
    </row>
    <row r="20" spans="1:19">
      <c r="B20" s="1"/>
      <c r="C20" s="1"/>
      <c r="D20" s="1"/>
      <c r="E20" s="1"/>
      <c r="F20" s="1"/>
      <c r="G20" s="1"/>
      <c r="H20" s="1"/>
      <c r="I20" s="1"/>
      <c r="J20" s="1"/>
      <c r="K20" s="1"/>
      <c r="L20" s="1"/>
      <c r="M20" s="1"/>
      <c r="N20" s="1"/>
      <c r="O20" s="1"/>
      <c r="P20" s="1"/>
      <c r="Q20" s="1"/>
      <c r="R20" s="1"/>
    </row>
    <row r="21" spans="1:19">
      <c r="A21" s="1"/>
      <c r="B21" s="16"/>
      <c r="C21" s="1"/>
      <c r="D21" s="1"/>
      <c r="E21" s="1"/>
      <c r="F21" s="1"/>
      <c r="G21" s="1"/>
      <c r="H21" s="1"/>
      <c r="I21" s="1"/>
      <c r="J21" s="2"/>
      <c r="K21" s="1"/>
      <c r="L21" s="1"/>
      <c r="M21" s="1"/>
      <c r="N21" s="1"/>
      <c r="O21" s="1"/>
      <c r="P21" s="1"/>
      <c r="Q21" s="1"/>
      <c r="R21" s="1"/>
      <c r="S21" s="76"/>
    </row>
    <row r="22" spans="1:19">
      <c r="A22" s="1"/>
      <c r="B22" s="16"/>
      <c r="C22" s="1"/>
      <c r="D22" s="1"/>
      <c r="E22" s="1"/>
      <c r="F22" s="1"/>
      <c r="G22" s="1"/>
      <c r="H22" s="1"/>
      <c r="I22" s="1"/>
      <c r="J22" s="2"/>
      <c r="K22" s="1"/>
      <c r="L22" s="1"/>
      <c r="M22" s="1"/>
      <c r="N22" s="1"/>
      <c r="O22" s="1"/>
      <c r="P22" s="1"/>
      <c r="Q22" s="1"/>
      <c r="R22" s="1"/>
      <c r="S22" s="76"/>
    </row>
    <row r="23" spans="1:19">
      <c r="A23" s="1"/>
      <c r="B23" s="16"/>
      <c r="C23" s="1"/>
      <c r="D23" s="1"/>
      <c r="E23" s="1"/>
      <c r="F23" s="1"/>
      <c r="G23" s="1"/>
      <c r="H23" s="1"/>
      <c r="I23" s="1"/>
      <c r="J23" s="2"/>
      <c r="K23" s="1"/>
      <c r="L23" s="1"/>
      <c r="M23" s="1"/>
      <c r="N23" s="1"/>
      <c r="O23" s="1"/>
      <c r="P23" s="1"/>
      <c r="Q23" s="1"/>
      <c r="R23" s="1"/>
      <c r="S23" s="76"/>
    </row>
    <row r="24" spans="1:19">
      <c r="A24" s="1"/>
      <c r="B24" s="16"/>
      <c r="C24" s="1"/>
      <c r="D24" s="1"/>
      <c r="E24" s="1"/>
      <c r="F24" s="1"/>
      <c r="G24" s="1"/>
      <c r="H24" s="1"/>
      <c r="I24" s="1"/>
      <c r="J24" s="2"/>
      <c r="K24" s="1"/>
      <c r="L24" s="1"/>
      <c r="M24" s="1"/>
      <c r="N24" s="1"/>
      <c r="O24" s="1"/>
      <c r="P24" s="1"/>
      <c r="Q24" s="1"/>
      <c r="R24" s="1"/>
      <c r="S24" s="76"/>
    </row>
    <row r="25" spans="1:19" ht="14.45" customHeight="1">
      <c r="A25" s="1"/>
      <c r="B25" s="18"/>
      <c r="C25" s="18"/>
      <c r="D25" s="18"/>
      <c r="E25" s="18"/>
      <c r="F25" s="18"/>
      <c r="G25" s="18"/>
      <c r="H25" s="18"/>
      <c r="I25" s="18"/>
      <c r="J25" s="18"/>
      <c r="K25" s="18"/>
      <c r="L25" s="18"/>
      <c r="M25" s="18"/>
      <c r="N25" s="18"/>
      <c r="O25" s="439"/>
      <c r="P25" s="1"/>
      <c r="Q25" s="1"/>
      <c r="R25" s="1"/>
      <c r="S25" s="76"/>
    </row>
    <row r="26" spans="1:19">
      <c r="A26" s="246"/>
      <c r="B26" s="1"/>
      <c r="C26" s="1"/>
      <c r="D26" s="1"/>
      <c r="E26" s="1"/>
      <c r="F26" s="1"/>
      <c r="G26" s="1"/>
      <c r="H26" s="1"/>
      <c r="I26" s="1"/>
      <c r="J26" s="2"/>
      <c r="K26" s="1"/>
      <c r="L26" s="1"/>
      <c r="M26" s="1"/>
      <c r="N26" s="1"/>
      <c r="O26" s="1"/>
      <c r="P26" s="1"/>
      <c r="Q26" s="1"/>
      <c r="R26" s="1"/>
    </row>
    <row r="27" spans="1:19">
      <c r="A27" s="23"/>
      <c r="B27" s="23"/>
      <c r="C27" s="23"/>
      <c r="D27" s="23"/>
      <c r="E27" s="23"/>
      <c r="F27" s="23"/>
      <c r="G27" s="23"/>
      <c r="H27" s="23"/>
      <c r="I27" s="23"/>
      <c r="J27" s="23"/>
      <c r="K27" s="1"/>
      <c r="L27" s="1"/>
      <c r="M27" s="1"/>
      <c r="N27" s="1"/>
      <c r="O27" s="1"/>
      <c r="P27" s="1"/>
      <c r="Q27" s="1"/>
      <c r="R27" s="1"/>
    </row>
    <row r="28" spans="1:19">
      <c r="A28" s="729"/>
      <c r="B28" s="720"/>
      <c r="C28" s="720"/>
      <c r="D28" s="720"/>
      <c r="E28" s="720"/>
      <c r="F28" s="720"/>
      <c r="G28" s="720"/>
      <c r="H28" s="720"/>
      <c r="I28" s="720"/>
      <c r="J28" s="720"/>
      <c r="K28" s="720"/>
      <c r="L28" s="720"/>
      <c r="M28" s="720"/>
      <c r="N28" s="720"/>
      <c r="O28" s="720"/>
      <c r="P28" s="720"/>
      <c r="Q28" s="720"/>
      <c r="R28" s="720"/>
      <c r="S28" s="16"/>
    </row>
    <row r="29" spans="1:19">
      <c r="A29" s="430"/>
      <c r="B29" s="48"/>
      <c r="C29" s="48"/>
      <c r="D29" s="48"/>
      <c r="E29" s="48"/>
      <c r="F29" s="48"/>
      <c r="G29" s="48"/>
      <c r="H29" s="48"/>
      <c r="I29" s="48"/>
      <c r="J29" s="48"/>
      <c r="K29" s="48"/>
      <c r="L29" s="48"/>
      <c r="M29" s="48"/>
      <c r="N29" s="48"/>
      <c r="O29" s="48"/>
      <c r="P29" s="48"/>
      <c r="Q29" s="48"/>
      <c r="R29" s="48"/>
      <c r="S29" s="16"/>
    </row>
    <row r="30" spans="1:19">
      <c r="A30" s="730"/>
      <c r="B30" s="728"/>
      <c r="C30" s="728"/>
      <c r="D30" s="728"/>
      <c r="E30" s="728"/>
      <c r="F30" s="728"/>
      <c r="G30" s="728"/>
      <c r="H30" s="728"/>
      <c r="I30" s="728"/>
      <c r="J30" s="728"/>
      <c r="K30" s="728"/>
      <c r="L30" s="728"/>
      <c r="M30" s="728"/>
      <c r="N30" s="728"/>
      <c r="O30" s="728"/>
      <c r="P30" s="728"/>
      <c r="Q30" s="728"/>
      <c r="R30" s="728"/>
      <c r="S30" s="16"/>
    </row>
    <row r="31" spans="1:19" ht="24" customHeight="1">
      <c r="A31" s="727"/>
      <c r="B31" s="728"/>
      <c r="C31" s="728"/>
      <c r="D31" s="728"/>
      <c r="E31" s="728"/>
      <c r="F31" s="728"/>
      <c r="G31" s="728"/>
      <c r="H31" s="728"/>
      <c r="I31" s="728"/>
      <c r="J31" s="728"/>
      <c r="K31" s="728"/>
      <c r="L31" s="728"/>
      <c r="M31" s="728"/>
      <c r="N31" s="728"/>
      <c r="O31" s="728"/>
      <c r="P31" s="728"/>
      <c r="Q31" s="728"/>
      <c r="R31" s="728"/>
      <c r="S31" s="16"/>
    </row>
    <row r="32" spans="1:19" ht="23.25" customHeight="1">
      <c r="A32" s="730"/>
      <c r="B32" s="727"/>
      <c r="C32" s="727"/>
      <c r="D32" s="727"/>
      <c r="E32" s="727"/>
      <c r="F32" s="727"/>
      <c r="G32" s="727"/>
      <c r="H32" s="727"/>
      <c r="I32" s="727"/>
      <c r="J32" s="727"/>
      <c r="K32" s="727"/>
      <c r="L32" s="727"/>
      <c r="M32" s="727"/>
      <c r="N32" s="727"/>
      <c r="O32" s="727"/>
      <c r="P32" s="727"/>
      <c r="Q32" s="727"/>
      <c r="R32" s="727"/>
      <c r="S32" s="16"/>
    </row>
    <row r="33" spans="1:19" ht="9.75" customHeight="1">
      <c r="A33" s="46"/>
      <c r="B33" s="46"/>
      <c r="C33" s="46"/>
      <c r="D33" s="46"/>
      <c r="E33" s="46"/>
      <c r="F33" s="46"/>
      <c r="G33" s="46"/>
      <c r="H33" s="46"/>
      <c r="I33" s="46"/>
      <c r="J33" s="46"/>
      <c r="K33" s="46"/>
      <c r="L33" s="46"/>
      <c r="M33" s="46"/>
      <c r="N33" s="46"/>
      <c r="O33" s="46"/>
      <c r="P33" s="46"/>
      <c r="Q33" s="46"/>
      <c r="R33" s="46"/>
      <c r="S33" s="16"/>
    </row>
    <row r="34" spans="1:19" ht="11.25" customHeight="1">
      <c r="A34" s="46"/>
      <c r="B34" s="46"/>
      <c r="C34" s="46"/>
      <c r="D34" s="46"/>
      <c r="E34" s="46"/>
      <c r="F34" s="46"/>
      <c r="G34" s="46"/>
      <c r="H34" s="46"/>
      <c r="I34" s="46"/>
      <c r="J34" s="46"/>
      <c r="K34" s="46"/>
      <c r="L34" s="46"/>
      <c r="M34" s="46"/>
      <c r="N34" s="46"/>
      <c r="O34" s="46"/>
      <c r="P34" s="46"/>
      <c r="Q34" s="46"/>
      <c r="R34" s="46"/>
      <c r="S34" s="16"/>
    </row>
    <row r="35" spans="1:19">
      <c r="A35" s="727"/>
      <c r="B35" s="727"/>
      <c r="C35" s="727"/>
      <c r="D35" s="727"/>
      <c r="E35" s="727"/>
      <c r="F35" s="727"/>
      <c r="G35" s="727"/>
      <c r="H35" s="727"/>
      <c r="I35" s="727"/>
      <c r="J35" s="727"/>
      <c r="K35" s="727"/>
      <c r="L35" s="727"/>
      <c r="M35" s="727"/>
      <c r="N35" s="727"/>
      <c r="O35" s="727"/>
      <c r="P35" s="727"/>
      <c r="Q35" s="727"/>
      <c r="R35" s="727"/>
      <c r="S35" s="16"/>
    </row>
    <row r="36" spans="1:19" ht="7.5" customHeight="1">
      <c r="A36" s="431"/>
      <c r="B36" s="431"/>
      <c r="C36" s="431"/>
      <c r="D36" s="431"/>
      <c r="E36" s="431"/>
      <c r="F36" s="431"/>
      <c r="G36" s="431"/>
      <c r="H36" s="431"/>
      <c r="I36" s="431"/>
      <c r="J36" s="431"/>
      <c r="K36" s="431"/>
      <c r="L36" s="431"/>
      <c r="M36" s="431"/>
      <c r="N36" s="431"/>
      <c r="O36" s="440"/>
      <c r="P36" s="431"/>
      <c r="Q36" s="431"/>
      <c r="R36" s="431"/>
      <c r="S36" s="16"/>
    </row>
    <row r="37" spans="1:19">
      <c r="A37" s="432"/>
      <c r="B37" s="431"/>
      <c r="C37" s="431"/>
      <c r="D37" s="431"/>
      <c r="E37" s="431"/>
      <c r="F37" s="431"/>
      <c r="G37" s="431"/>
      <c r="H37" s="431"/>
      <c r="I37" s="431"/>
      <c r="J37" s="431"/>
      <c r="K37" s="431"/>
      <c r="L37" s="431"/>
      <c r="M37" s="431"/>
      <c r="N37" s="431"/>
      <c r="O37" s="440"/>
      <c r="P37" s="431"/>
      <c r="Q37" s="431"/>
      <c r="R37" s="431"/>
      <c r="S37" s="16"/>
    </row>
    <row r="38" spans="1:19" ht="11.25" customHeight="1">
      <c r="A38" s="46"/>
      <c r="B38" s="46"/>
      <c r="C38" s="46"/>
      <c r="D38" s="46"/>
      <c r="E38" s="46"/>
      <c r="F38" s="46"/>
      <c r="G38" s="46"/>
      <c r="H38" s="46"/>
      <c r="I38" s="46"/>
      <c r="J38" s="46"/>
      <c r="K38" s="46"/>
      <c r="L38" s="46"/>
      <c r="M38" s="46"/>
      <c r="N38" s="46"/>
      <c r="O38" s="46"/>
      <c r="P38" s="46"/>
      <c r="Q38" s="46"/>
      <c r="R38" s="46"/>
      <c r="S38" s="16"/>
    </row>
    <row r="39" spans="1:19" ht="15" customHeight="1">
      <c r="A39" s="727"/>
      <c r="B39" s="728"/>
      <c r="C39" s="728"/>
      <c r="D39" s="728"/>
      <c r="E39" s="728"/>
      <c r="F39" s="728"/>
      <c r="G39" s="728"/>
      <c r="H39" s="728"/>
      <c r="I39" s="728"/>
      <c r="J39" s="728"/>
      <c r="K39" s="728"/>
      <c r="L39" s="728"/>
      <c r="M39" s="728"/>
      <c r="N39" s="728"/>
      <c r="O39" s="728"/>
      <c r="P39" s="728"/>
      <c r="Q39" s="728"/>
      <c r="R39" s="728"/>
      <c r="S39" s="16"/>
    </row>
    <row r="40" spans="1:19" ht="12" customHeight="1">
      <c r="A40" s="424"/>
      <c r="B40" s="424"/>
      <c r="C40" s="424"/>
      <c r="D40" s="424"/>
      <c r="E40" s="424"/>
      <c r="F40" s="424"/>
      <c r="G40" s="424"/>
      <c r="H40" s="424"/>
      <c r="I40" s="424"/>
      <c r="J40" s="424"/>
      <c r="K40" s="424"/>
      <c r="L40" s="424"/>
      <c r="M40" s="424"/>
      <c r="N40" s="424"/>
      <c r="O40" s="424"/>
      <c r="P40" s="424"/>
      <c r="Q40" s="424"/>
      <c r="R40" s="433"/>
      <c r="S40" s="16"/>
    </row>
    <row r="41" spans="1:19" ht="36" customHeight="1">
      <c r="A41" s="719"/>
      <c r="B41" s="720"/>
      <c r="C41" s="720"/>
      <c r="D41" s="720"/>
      <c r="E41" s="720"/>
      <c r="F41" s="720"/>
      <c r="G41" s="720"/>
      <c r="H41" s="720"/>
      <c r="I41" s="720"/>
      <c r="J41" s="720"/>
      <c r="K41" s="720"/>
      <c r="L41" s="720"/>
      <c r="M41" s="720"/>
      <c r="N41" s="720"/>
      <c r="O41" s="720"/>
      <c r="P41" s="720"/>
      <c r="Q41" s="720"/>
      <c r="R41" s="720"/>
      <c r="S41" s="720"/>
    </row>
    <row r="42" spans="1:19">
      <c r="A42" s="16"/>
      <c r="B42" s="16"/>
      <c r="C42" s="16"/>
      <c r="D42" s="16"/>
      <c r="E42" s="16"/>
      <c r="F42" s="16"/>
      <c r="G42" s="16"/>
      <c r="H42" s="16"/>
      <c r="I42" s="16"/>
      <c r="J42" s="16"/>
      <c r="K42" s="16"/>
      <c r="L42" s="16"/>
      <c r="M42" s="16"/>
      <c r="N42" s="16"/>
      <c r="O42" s="16"/>
      <c r="P42" s="16"/>
      <c r="Q42" s="16"/>
      <c r="R42" s="16"/>
      <c r="S42" s="16"/>
    </row>
  </sheetData>
  <mergeCells count="23">
    <mergeCell ref="A41:S41"/>
    <mergeCell ref="P9:R10"/>
    <mergeCell ref="A31:R31"/>
    <mergeCell ref="A39:R39"/>
    <mergeCell ref="A28:R28"/>
    <mergeCell ref="A30:R30"/>
    <mergeCell ref="A32:R32"/>
    <mergeCell ref="A35:R35"/>
    <mergeCell ref="K9:M10"/>
    <mergeCell ref="N9:N10"/>
    <mergeCell ref="O9:O10"/>
    <mergeCell ref="E9:G10"/>
    <mergeCell ref="B9:D10"/>
    <mergeCell ref="A9:A11"/>
    <mergeCell ref="H9:J10"/>
    <mergeCell ref="A7:R7"/>
    <mergeCell ref="A8:R8"/>
    <mergeCell ref="A2:R2"/>
    <mergeCell ref="A6:R6"/>
    <mergeCell ref="A1:R1"/>
    <mergeCell ref="A3:R3"/>
    <mergeCell ref="A4:R4"/>
    <mergeCell ref="A5:R5"/>
  </mergeCells>
  <phoneticPr fontId="0" type="noConversion"/>
  <printOptions horizontalCentered="1"/>
  <pageMargins left="0.5" right="0.5" top="0.5" bottom="0.55000000000000004" header="0" footer="0"/>
  <pageSetup scale="68" firstPageNumber="2" orientation="landscape" useFirstPageNumber="1" horizontalDpi="300" verticalDpi="300" r:id="rId1"/>
  <headerFooter alignWithMargins="0">
    <oddFooter>&amp;C&amp;"Times New Roman,Regular"Exhibit F - Crosswalk of 2010 Availability</oddFooter>
  </headerFooter>
  <ignoredErrors>
    <ignoredError sqref="Q13 I13 D13" formula="1"/>
  </ignoredErrors>
</worksheet>
</file>

<file path=xl/worksheets/sheet6.xml><?xml version="1.0" encoding="utf-8"?>
<worksheet xmlns="http://schemas.openxmlformats.org/spreadsheetml/2006/main" xmlns:r="http://schemas.openxmlformats.org/officeDocument/2006/relationships">
  <sheetPr>
    <pageSetUpPr fitToPage="1"/>
  </sheetPr>
  <dimension ref="A1:T43"/>
  <sheetViews>
    <sheetView view="pageBreakPreview" zoomScale="70" zoomScaleSheetLayoutView="70" workbookViewId="0">
      <selection activeCell="L22" sqref="L22"/>
    </sheetView>
  </sheetViews>
  <sheetFormatPr defaultRowHeight="15.75"/>
  <cols>
    <col min="1" max="1" width="35.21875" customWidth="1"/>
    <col min="9" max="9" width="8.88671875" style="415"/>
    <col min="14" max="14" width="9.44140625" style="7" customWidth="1"/>
    <col min="15" max="15" width="10" style="7" customWidth="1"/>
  </cols>
  <sheetData>
    <row r="1" spans="1:20" ht="20.25">
      <c r="A1" s="643" t="s">
        <v>346</v>
      </c>
      <c r="B1" s="644"/>
      <c r="C1" s="644"/>
      <c r="D1" s="644"/>
      <c r="E1" s="644"/>
      <c r="F1" s="644"/>
      <c r="G1" s="644"/>
      <c r="H1" s="644"/>
      <c r="I1" s="644"/>
      <c r="J1" s="644"/>
      <c r="K1" s="644"/>
      <c r="L1" s="644"/>
      <c r="M1" s="644"/>
      <c r="N1" s="644"/>
      <c r="O1" s="644"/>
      <c r="P1" s="644"/>
      <c r="Q1" s="644"/>
      <c r="R1" s="644"/>
      <c r="S1" s="76" t="s">
        <v>1</v>
      </c>
      <c r="T1" s="7"/>
    </row>
    <row r="2" spans="1:20">
      <c r="A2" s="712"/>
      <c r="B2" s="712"/>
      <c r="C2" s="712"/>
      <c r="D2" s="712"/>
      <c r="E2" s="712"/>
      <c r="F2" s="712"/>
      <c r="G2" s="712"/>
      <c r="H2" s="712"/>
      <c r="I2" s="712"/>
      <c r="J2" s="712"/>
      <c r="K2" s="712"/>
      <c r="L2" s="712"/>
      <c r="M2" s="712"/>
      <c r="N2" s="712"/>
      <c r="O2" s="712"/>
      <c r="P2" s="712"/>
      <c r="Q2" s="712"/>
      <c r="R2" s="712"/>
      <c r="S2" s="76" t="s">
        <v>1</v>
      </c>
      <c r="T2" s="7"/>
    </row>
    <row r="3" spans="1:20" ht="18.75">
      <c r="A3" s="716" t="s">
        <v>313</v>
      </c>
      <c r="B3" s="717"/>
      <c r="C3" s="717"/>
      <c r="D3" s="717"/>
      <c r="E3" s="717"/>
      <c r="F3" s="717"/>
      <c r="G3" s="717"/>
      <c r="H3" s="717"/>
      <c r="I3" s="717"/>
      <c r="J3" s="717"/>
      <c r="K3" s="717"/>
      <c r="L3" s="717"/>
      <c r="M3" s="717"/>
      <c r="N3" s="717"/>
      <c r="O3" s="717"/>
      <c r="P3" s="717"/>
      <c r="Q3" s="717"/>
      <c r="R3" s="717"/>
      <c r="S3" s="76" t="s">
        <v>1</v>
      </c>
      <c r="T3" s="7"/>
    </row>
    <row r="4" spans="1:20" ht="16.5">
      <c r="A4" s="718" t="str">
        <f>+'B. Summary of Requirements '!A5</f>
        <v>Office of Community Oriented Policing Services</v>
      </c>
      <c r="B4" s="715"/>
      <c r="C4" s="715"/>
      <c r="D4" s="715"/>
      <c r="E4" s="715"/>
      <c r="F4" s="715"/>
      <c r="G4" s="715"/>
      <c r="H4" s="715"/>
      <c r="I4" s="715"/>
      <c r="J4" s="715"/>
      <c r="K4" s="715"/>
      <c r="L4" s="715"/>
      <c r="M4" s="715"/>
      <c r="N4" s="715"/>
      <c r="O4" s="715"/>
      <c r="P4" s="715"/>
      <c r="Q4" s="715"/>
      <c r="R4" s="715"/>
      <c r="S4" s="76" t="s">
        <v>1</v>
      </c>
      <c r="T4" s="7"/>
    </row>
    <row r="5" spans="1:20" ht="16.5">
      <c r="A5" s="718" t="str">
        <f>+'B. Summary of Requirements '!A6</f>
        <v>Salaries and Expenses</v>
      </c>
      <c r="B5" s="717"/>
      <c r="C5" s="717"/>
      <c r="D5" s="717"/>
      <c r="E5" s="717"/>
      <c r="F5" s="717"/>
      <c r="G5" s="717"/>
      <c r="H5" s="717"/>
      <c r="I5" s="717"/>
      <c r="J5" s="717"/>
      <c r="K5" s="717"/>
      <c r="L5" s="717"/>
      <c r="M5" s="717"/>
      <c r="N5" s="717"/>
      <c r="O5" s="717"/>
      <c r="P5" s="717"/>
      <c r="Q5" s="717"/>
      <c r="R5" s="717"/>
      <c r="S5" s="76" t="s">
        <v>1</v>
      </c>
      <c r="T5" s="7"/>
    </row>
    <row r="6" spans="1:20">
      <c r="A6" s="714" t="s">
        <v>243</v>
      </c>
      <c r="B6" s="715"/>
      <c r="C6" s="715"/>
      <c r="D6" s="715"/>
      <c r="E6" s="715"/>
      <c r="F6" s="715"/>
      <c r="G6" s="715"/>
      <c r="H6" s="715"/>
      <c r="I6" s="715"/>
      <c r="J6" s="715"/>
      <c r="K6" s="715"/>
      <c r="L6" s="715"/>
      <c r="M6" s="715"/>
      <c r="N6" s="715"/>
      <c r="O6" s="715"/>
      <c r="P6" s="715"/>
      <c r="Q6" s="715"/>
      <c r="R6" s="715"/>
      <c r="S6" s="76" t="s">
        <v>1</v>
      </c>
      <c r="T6" s="7"/>
    </row>
    <row r="7" spans="1:20">
      <c r="A7" s="712"/>
      <c r="B7" s="712"/>
      <c r="C7" s="712"/>
      <c r="D7" s="712"/>
      <c r="E7" s="712"/>
      <c r="F7" s="712"/>
      <c r="G7" s="712"/>
      <c r="H7" s="712"/>
      <c r="I7" s="712"/>
      <c r="J7" s="712"/>
      <c r="K7" s="712"/>
      <c r="L7" s="712"/>
      <c r="M7" s="712"/>
      <c r="N7" s="712"/>
      <c r="O7" s="712"/>
      <c r="P7" s="712"/>
      <c r="Q7" s="712"/>
      <c r="R7" s="712"/>
      <c r="S7" s="76" t="s">
        <v>1</v>
      </c>
      <c r="T7" s="7"/>
    </row>
    <row r="8" spans="1:20">
      <c r="A8" s="713"/>
      <c r="B8" s="713"/>
      <c r="C8" s="713"/>
      <c r="D8" s="713"/>
      <c r="E8" s="713"/>
      <c r="F8" s="713"/>
      <c r="G8" s="713"/>
      <c r="H8" s="713"/>
      <c r="I8" s="713"/>
      <c r="J8" s="713"/>
      <c r="K8" s="713"/>
      <c r="L8" s="713"/>
      <c r="M8" s="713"/>
      <c r="N8" s="713"/>
      <c r="O8" s="713"/>
      <c r="P8" s="713"/>
      <c r="Q8" s="713"/>
      <c r="R8" s="713"/>
      <c r="S8" s="76" t="s">
        <v>1</v>
      </c>
      <c r="T8" s="7"/>
    </row>
    <row r="9" spans="1:20" ht="15.75" customHeight="1">
      <c r="A9" s="739" t="s">
        <v>40</v>
      </c>
      <c r="B9" s="721" t="s">
        <v>321</v>
      </c>
      <c r="C9" s="722"/>
      <c r="D9" s="723"/>
      <c r="E9" s="733" t="s">
        <v>255</v>
      </c>
      <c r="F9" s="734"/>
      <c r="G9" s="735"/>
      <c r="H9" s="733" t="s">
        <v>256</v>
      </c>
      <c r="I9" s="734"/>
      <c r="J9" s="735"/>
      <c r="K9" s="721" t="s">
        <v>23</v>
      </c>
      <c r="L9" s="722"/>
      <c r="M9" s="723"/>
      <c r="N9" s="731" t="s">
        <v>318</v>
      </c>
      <c r="O9" s="742" t="s">
        <v>319</v>
      </c>
      <c r="P9" s="721" t="s">
        <v>314</v>
      </c>
      <c r="Q9" s="722"/>
      <c r="R9" s="723"/>
      <c r="S9" s="76" t="s">
        <v>1</v>
      </c>
      <c r="T9" s="7"/>
    </row>
    <row r="10" spans="1:20">
      <c r="A10" s="740"/>
      <c r="B10" s="724"/>
      <c r="C10" s="725"/>
      <c r="D10" s="726"/>
      <c r="E10" s="736"/>
      <c r="F10" s="737"/>
      <c r="G10" s="738"/>
      <c r="H10" s="736"/>
      <c r="I10" s="737"/>
      <c r="J10" s="738"/>
      <c r="K10" s="724"/>
      <c r="L10" s="725"/>
      <c r="M10" s="726"/>
      <c r="N10" s="732"/>
      <c r="O10" s="743"/>
      <c r="P10" s="724"/>
      <c r="Q10" s="725"/>
      <c r="R10" s="726"/>
      <c r="S10" s="76" t="s">
        <v>1</v>
      </c>
      <c r="T10" s="7"/>
    </row>
    <row r="11" spans="1:20" ht="16.5" thickBot="1">
      <c r="A11" s="741"/>
      <c r="B11" s="251" t="s">
        <v>260</v>
      </c>
      <c r="C11" s="252" t="s">
        <v>44</v>
      </c>
      <c r="D11" s="252" t="s">
        <v>262</v>
      </c>
      <c r="E11" s="251" t="s">
        <v>260</v>
      </c>
      <c r="F11" s="252" t="s">
        <v>44</v>
      </c>
      <c r="G11" s="252" t="s">
        <v>262</v>
      </c>
      <c r="H11" s="251" t="s">
        <v>260</v>
      </c>
      <c r="I11" s="252" t="s">
        <v>44</v>
      </c>
      <c r="J11" s="252" t="s">
        <v>262</v>
      </c>
      <c r="K11" s="251" t="s">
        <v>260</v>
      </c>
      <c r="L11" s="252" t="s">
        <v>44</v>
      </c>
      <c r="M11" s="252" t="s">
        <v>262</v>
      </c>
      <c r="N11" s="444" t="s">
        <v>262</v>
      </c>
      <c r="O11" s="445" t="s">
        <v>262</v>
      </c>
      <c r="P11" s="251" t="s">
        <v>260</v>
      </c>
      <c r="Q11" s="252" t="s">
        <v>44</v>
      </c>
      <c r="R11" s="253" t="s">
        <v>262</v>
      </c>
      <c r="S11" s="76" t="s">
        <v>1</v>
      </c>
      <c r="T11" s="7"/>
    </row>
    <row r="12" spans="1:20">
      <c r="A12" s="539" t="s">
        <v>328</v>
      </c>
      <c r="B12" s="540">
        <v>188</v>
      </c>
      <c r="C12" s="541">
        <v>164</v>
      </c>
      <c r="D12" s="541">
        <v>37462</v>
      </c>
      <c r="E12" s="540">
        <v>0</v>
      </c>
      <c r="F12" s="541">
        <v>0</v>
      </c>
      <c r="G12" s="541">
        <v>0</v>
      </c>
      <c r="H12" s="540">
        <v>0</v>
      </c>
      <c r="I12" s="541">
        <v>0</v>
      </c>
      <c r="J12" s="541">
        <v>0</v>
      </c>
      <c r="K12" s="540">
        <v>0</v>
      </c>
      <c r="L12" s="541">
        <v>0</v>
      </c>
      <c r="M12" s="541">
        <v>0</v>
      </c>
      <c r="N12" s="542">
        <v>0</v>
      </c>
      <c r="O12" s="541">
        <v>0</v>
      </c>
      <c r="P12" s="540">
        <f t="shared" ref="P12:R12" si="0">B12+E12+H12+K12</f>
        <v>188</v>
      </c>
      <c r="Q12" s="541">
        <f t="shared" si="0"/>
        <v>164</v>
      </c>
      <c r="R12" s="543">
        <f t="shared" si="0"/>
        <v>37462</v>
      </c>
      <c r="S12" s="76" t="s">
        <v>1</v>
      </c>
      <c r="T12" s="7"/>
    </row>
    <row r="13" spans="1:20">
      <c r="A13" s="538" t="s">
        <v>269</v>
      </c>
      <c r="B13" s="255">
        <f t="shared" ref="B13:R13" si="1">SUM(B12:B12)</f>
        <v>188</v>
      </c>
      <c r="C13" s="256">
        <f t="shared" si="1"/>
        <v>164</v>
      </c>
      <c r="D13" s="257">
        <f t="shared" si="1"/>
        <v>37462</v>
      </c>
      <c r="E13" s="255">
        <f t="shared" si="1"/>
        <v>0</v>
      </c>
      <c r="F13" s="256">
        <f t="shared" si="1"/>
        <v>0</v>
      </c>
      <c r="G13" s="257">
        <f t="shared" si="1"/>
        <v>0</v>
      </c>
      <c r="H13" s="255">
        <f t="shared" si="1"/>
        <v>0</v>
      </c>
      <c r="I13" s="256">
        <f t="shared" si="1"/>
        <v>0</v>
      </c>
      <c r="J13" s="257">
        <f t="shared" si="1"/>
        <v>0</v>
      </c>
      <c r="K13" s="255">
        <f t="shared" si="1"/>
        <v>0</v>
      </c>
      <c r="L13" s="256">
        <f t="shared" si="1"/>
        <v>0</v>
      </c>
      <c r="M13" s="257">
        <f t="shared" si="1"/>
        <v>0</v>
      </c>
      <c r="N13" s="441">
        <f t="shared" si="1"/>
        <v>0</v>
      </c>
      <c r="O13" s="257">
        <f t="shared" si="1"/>
        <v>0</v>
      </c>
      <c r="P13" s="255">
        <f t="shared" si="1"/>
        <v>188</v>
      </c>
      <c r="Q13" s="256">
        <f t="shared" si="1"/>
        <v>164</v>
      </c>
      <c r="R13" s="259">
        <f t="shared" si="1"/>
        <v>37462</v>
      </c>
      <c r="S13" s="76" t="s">
        <v>1</v>
      </c>
      <c r="T13" s="7"/>
    </row>
    <row r="14" spans="1:20">
      <c r="A14" s="250" t="s">
        <v>249</v>
      </c>
      <c r="B14" s="186" t="s">
        <v>261</v>
      </c>
      <c r="C14" s="187"/>
      <c r="D14" s="187"/>
      <c r="E14" s="186"/>
      <c r="F14" s="187"/>
      <c r="G14" s="187"/>
      <c r="H14" s="186"/>
      <c r="I14" s="187"/>
      <c r="J14" s="187"/>
      <c r="K14" s="186"/>
      <c r="L14" s="187"/>
      <c r="M14" s="187"/>
      <c r="N14" s="87"/>
      <c r="O14" s="187"/>
      <c r="P14" s="186"/>
      <c r="Q14" s="187">
        <f>C14+F14+I14+L14</f>
        <v>0</v>
      </c>
      <c r="R14" s="260"/>
      <c r="S14" s="76" t="s">
        <v>1</v>
      </c>
      <c r="T14" s="8"/>
    </row>
    <row r="15" spans="1:20">
      <c r="A15" s="250" t="s">
        <v>248</v>
      </c>
      <c r="B15" s="261"/>
      <c r="C15" s="262">
        <f>SUM(C13:C14)</f>
        <v>164</v>
      </c>
      <c r="D15" s="262"/>
      <c r="E15" s="261"/>
      <c r="F15" s="262">
        <f>+F13+F14</f>
        <v>0</v>
      </c>
      <c r="G15" s="262"/>
      <c r="H15" s="261"/>
      <c r="I15" s="262">
        <f>+I13+I14</f>
        <v>0</v>
      </c>
      <c r="J15" s="262"/>
      <c r="K15" s="261"/>
      <c r="L15" s="262">
        <f>+L13+L14</f>
        <v>0</v>
      </c>
      <c r="M15" s="262"/>
      <c r="N15" s="442"/>
      <c r="O15" s="262"/>
      <c r="P15" s="261"/>
      <c r="Q15" s="262">
        <f>SUM(Q13:Q14)</f>
        <v>164</v>
      </c>
      <c r="R15" s="263"/>
      <c r="S15" s="76" t="s">
        <v>1</v>
      </c>
      <c r="T15" s="7"/>
    </row>
    <row r="16" spans="1:20">
      <c r="A16" s="264" t="s">
        <v>250</v>
      </c>
      <c r="B16" s="188"/>
      <c r="C16" s="136"/>
      <c r="D16" s="136"/>
      <c r="E16" s="188"/>
      <c r="F16" s="136"/>
      <c r="G16" s="136"/>
      <c r="H16" s="188"/>
      <c r="I16" s="136"/>
      <c r="J16" s="136"/>
      <c r="K16" s="188"/>
      <c r="L16" s="136"/>
      <c r="M16" s="136"/>
      <c r="N16" s="82"/>
      <c r="O16" s="136"/>
      <c r="P16" s="188"/>
      <c r="Q16" s="136"/>
      <c r="R16" s="83"/>
      <c r="S16" s="76" t="s">
        <v>1</v>
      </c>
      <c r="T16" s="7"/>
    </row>
    <row r="17" spans="1:20">
      <c r="A17" s="265" t="s">
        <v>49</v>
      </c>
      <c r="B17" s="188"/>
      <c r="C17" s="136"/>
      <c r="D17" s="136"/>
      <c r="E17" s="188"/>
      <c r="F17" s="136"/>
      <c r="G17" s="136"/>
      <c r="H17" s="188"/>
      <c r="I17" s="136"/>
      <c r="J17" s="136"/>
      <c r="K17" s="188"/>
      <c r="L17" s="136"/>
      <c r="M17" s="136"/>
      <c r="N17" s="82"/>
      <c r="O17" s="136"/>
      <c r="P17" s="188"/>
      <c r="Q17" s="136">
        <f>C17+F17+I17+L17</f>
        <v>0</v>
      </c>
      <c r="R17" s="83"/>
      <c r="S17" s="76" t="s">
        <v>1</v>
      </c>
      <c r="T17" s="7"/>
    </row>
    <row r="18" spans="1:20">
      <c r="A18" s="266" t="s">
        <v>103</v>
      </c>
      <c r="B18" s="186"/>
      <c r="C18" s="187"/>
      <c r="D18" s="187"/>
      <c r="E18" s="186"/>
      <c r="F18" s="187"/>
      <c r="G18" s="187"/>
      <c r="H18" s="186"/>
      <c r="I18" s="187"/>
      <c r="J18" s="187"/>
      <c r="K18" s="186"/>
      <c r="L18" s="187"/>
      <c r="M18" s="187"/>
      <c r="N18" s="87"/>
      <c r="O18" s="187"/>
      <c r="P18" s="186"/>
      <c r="Q18" s="187">
        <f>C18+F18+I18+L18</f>
        <v>0</v>
      </c>
      <c r="R18" s="260"/>
      <c r="S18" s="76" t="s">
        <v>1</v>
      </c>
      <c r="T18" s="7"/>
    </row>
    <row r="19" spans="1:20">
      <c r="A19" s="250" t="s">
        <v>251</v>
      </c>
      <c r="B19" s="186"/>
      <c r="C19" s="187">
        <f>C18+C17+C15</f>
        <v>164</v>
      </c>
      <c r="D19" s="267"/>
      <c r="E19" s="186"/>
      <c r="F19" s="187">
        <f>F18+F17+F15</f>
        <v>0</v>
      </c>
      <c r="G19" s="267"/>
      <c r="H19" s="186"/>
      <c r="I19" s="187">
        <f>I18+I17+I15</f>
        <v>0</v>
      </c>
      <c r="J19" s="267"/>
      <c r="K19" s="186"/>
      <c r="L19" s="187">
        <f>L18+L17+L15</f>
        <v>0</v>
      </c>
      <c r="M19" s="267"/>
      <c r="N19" s="443"/>
      <c r="O19" s="267"/>
      <c r="P19" s="186"/>
      <c r="Q19" s="187">
        <f>Q18+Q17+Q15</f>
        <v>164</v>
      </c>
      <c r="R19" s="268"/>
      <c r="S19" s="76" t="s">
        <v>1</v>
      </c>
      <c r="T19" s="7"/>
    </row>
    <row r="20" spans="1:20">
      <c r="A20" s="7"/>
      <c r="B20" s="1"/>
      <c r="C20" s="1"/>
      <c r="D20" s="1"/>
      <c r="E20" s="1"/>
      <c r="F20" s="1"/>
      <c r="G20" s="1"/>
      <c r="H20" s="1"/>
      <c r="I20" s="1"/>
      <c r="J20" s="1"/>
      <c r="K20" s="1"/>
      <c r="L20" s="1"/>
      <c r="M20" s="1"/>
      <c r="N20" s="1"/>
      <c r="O20" s="1"/>
      <c r="P20" s="1"/>
      <c r="Q20" s="1"/>
      <c r="R20" s="1"/>
      <c r="S20" s="77"/>
      <c r="T20" s="7"/>
    </row>
    <row r="21" spans="1:20">
      <c r="A21" s="1"/>
      <c r="B21" s="16"/>
      <c r="C21" s="1"/>
      <c r="D21" s="1"/>
      <c r="E21" s="1"/>
      <c r="F21" s="1"/>
      <c r="G21" s="1"/>
      <c r="H21" s="1"/>
      <c r="I21" s="1"/>
      <c r="J21" s="2"/>
      <c r="K21" s="1"/>
      <c r="L21" s="1"/>
      <c r="M21" s="1"/>
      <c r="N21" s="1"/>
      <c r="O21" s="1"/>
      <c r="P21" s="1"/>
      <c r="Q21" s="1"/>
      <c r="R21" s="1"/>
      <c r="S21" s="76"/>
      <c r="T21" s="7"/>
    </row>
    <row r="22" spans="1:20">
      <c r="A22" s="1"/>
      <c r="B22" s="16"/>
      <c r="C22" s="1"/>
      <c r="D22" s="1"/>
      <c r="E22" s="1"/>
      <c r="F22" s="1"/>
      <c r="G22" s="1"/>
      <c r="H22" s="1"/>
      <c r="I22" s="1"/>
      <c r="J22" s="2"/>
      <c r="K22" s="1"/>
      <c r="L22" s="1"/>
      <c r="M22" s="1"/>
      <c r="N22" s="1"/>
      <c r="O22" s="1"/>
      <c r="P22" s="1"/>
      <c r="Q22" s="1"/>
      <c r="R22" s="1"/>
      <c r="S22" s="76"/>
      <c r="T22" s="7"/>
    </row>
    <row r="23" spans="1:20">
      <c r="A23" s="1"/>
      <c r="B23" s="16"/>
      <c r="C23" s="1"/>
      <c r="D23" s="1"/>
      <c r="E23" s="1"/>
      <c r="F23" s="1"/>
      <c r="G23" s="1"/>
      <c r="H23" s="1"/>
      <c r="I23" s="1"/>
      <c r="J23" s="2"/>
      <c r="K23" s="1"/>
      <c r="L23" s="1"/>
      <c r="M23" s="1"/>
      <c r="N23" s="1"/>
      <c r="O23" s="1"/>
      <c r="P23" s="1"/>
      <c r="Q23" s="1"/>
      <c r="R23" s="1"/>
      <c r="S23" s="76"/>
      <c r="T23" s="7"/>
    </row>
    <row r="24" spans="1:20">
      <c r="A24" s="1"/>
      <c r="B24" s="16"/>
      <c r="C24" s="1"/>
      <c r="D24" s="1"/>
      <c r="E24" s="1"/>
      <c r="F24" s="1"/>
      <c r="G24" s="1"/>
      <c r="H24" s="1"/>
      <c r="I24" s="1"/>
      <c r="J24" s="2"/>
      <c r="K24" s="1"/>
      <c r="L24" s="1"/>
      <c r="M24" s="1"/>
      <c r="N24" s="1"/>
      <c r="O24" s="1"/>
      <c r="P24" s="1"/>
      <c r="Q24" s="1"/>
      <c r="R24" s="1"/>
      <c r="S24" s="76"/>
      <c r="T24" s="7"/>
    </row>
    <row r="25" spans="1:20">
      <c r="A25" s="1"/>
      <c r="B25" s="18"/>
      <c r="C25" s="18"/>
      <c r="D25" s="18"/>
      <c r="E25" s="18"/>
      <c r="F25" s="18"/>
      <c r="G25" s="18"/>
      <c r="H25" s="18"/>
      <c r="I25" s="18"/>
      <c r="J25" s="18"/>
      <c r="K25" s="18"/>
      <c r="L25" s="18"/>
      <c r="M25" s="18"/>
      <c r="N25" s="439"/>
      <c r="O25" s="439"/>
      <c r="P25" s="1"/>
      <c r="Q25" s="1"/>
      <c r="R25" s="1"/>
      <c r="S25" s="76"/>
      <c r="T25" s="7"/>
    </row>
    <row r="26" spans="1:20">
      <c r="A26" s="246"/>
      <c r="B26" s="1"/>
      <c r="C26" s="1"/>
      <c r="D26" s="1"/>
      <c r="E26" s="1"/>
      <c r="F26" s="1"/>
      <c r="G26" s="1"/>
      <c r="H26" s="1"/>
      <c r="I26" s="1"/>
      <c r="J26" s="2"/>
      <c r="K26" s="1"/>
      <c r="L26" s="1"/>
      <c r="M26" s="1"/>
      <c r="N26" s="1"/>
      <c r="O26" s="1"/>
      <c r="P26" s="1"/>
      <c r="Q26" s="1"/>
      <c r="R26" s="1"/>
      <c r="S26" s="77"/>
      <c r="T26" s="7"/>
    </row>
    <row r="27" spans="1:20">
      <c r="A27" s="23"/>
      <c r="B27" s="23"/>
      <c r="C27" s="23"/>
      <c r="D27" s="23"/>
      <c r="E27" s="23"/>
      <c r="F27" s="23"/>
      <c r="G27" s="23"/>
      <c r="H27" s="23"/>
      <c r="I27" s="23"/>
      <c r="J27" s="23"/>
      <c r="K27" s="1"/>
      <c r="L27" s="1"/>
      <c r="M27" s="1"/>
      <c r="N27" s="1"/>
      <c r="O27" s="1"/>
      <c r="P27" s="1"/>
      <c r="Q27" s="1"/>
      <c r="R27" s="1"/>
      <c r="S27" s="77"/>
      <c r="T27" s="7"/>
    </row>
    <row r="28" spans="1:20">
      <c r="A28" s="729"/>
      <c r="B28" s="720"/>
      <c r="C28" s="720"/>
      <c r="D28" s="720"/>
      <c r="E28" s="720"/>
      <c r="F28" s="720"/>
      <c r="G28" s="720"/>
      <c r="H28" s="720"/>
      <c r="I28" s="720"/>
      <c r="J28" s="720"/>
      <c r="K28" s="720"/>
      <c r="L28" s="720"/>
      <c r="M28" s="720"/>
      <c r="N28" s="720"/>
      <c r="O28" s="720"/>
      <c r="P28" s="720"/>
      <c r="Q28" s="720"/>
      <c r="R28" s="720"/>
      <c r="S28" s="16"/>
      <c r="T28" s="7"/>
    </row>
    <row r="29" spans="1:20">
      <c r="A29" s="430"/>
      <c r="B29" s="48"/>
      <c r="C29" s="48"/>
      <c r="D29" s="48"/>
      <c r="E29" s="48"/>
      <c r="F29" s="48"/>
      <c r="G29" s="48"/>
      <c r="H29" s="48"/>
      <c r="I29" s="48"/>
      <c r="J29" s="48"/>
      <c r="K29" s="48"/>
      <c r="L29" s="48"/>
      <c r="M29" s="48"/>
      <c r="N29" s="48"/>
      <c r="O29" s="48"/>
      <c r="P29" s="48"/>
      <c r="Q29" s="48"/>
      <c r="R29" s="48"/>
      <c r="S29" s="16"/>
      <c r="T29" s="7"/>
    </row>
    <row r="30" spans="1:20">
      <c r="A30" s="730"/>
      <c r="B30" s="728"/>
      <c r="C30" s="728"/>
      <c r="D30" s="728"/>
      <c r="E30" s="728"/>
      <c r="F30" s="728"/>
      <c r="G30" s="728"/>
      <c r="H30" s="728"/>
      <c r="I30" s="728"/>
      <c r="J30" s="728"/>
      <c r="K30" s="728"/>
      <c r="L30" s="728"/>
      <c r="M30" s="728"/>
      <c r="N30" s="728"/>
      <c r="O30" s="728"/>
      <c r="P30" s="728"/>
      <c r="Q30" s="728"/>
      <c r="R30" s="728"/>
      <c r="S30" s="16"/>
      <c r="T30" s="7"/>
    </row>
    <row r="31" spans="1:20">
      <c r="A31" s="727"/>
      <c r="B31" s="728"/>
      <c r="C31" s="728"/>
      <c r="D31" s="728"/>
      <c r="E31" s="728"/>
      <c r="F31" s="728"/>
      <c r="G31" s="728"/>
      <c r="H31" s="728"/>
      <c r="I31" s="728"/>
      <c r="J31" s="728"/>
      <c r="K31" s="728"/>
      <c r="L31" s="728"/>
      <c r="M31" s="728"/>
      <c r="N31" s="728"/>
      <c r="O31" s="728"/>
      <c r="P31" s="728"/>
      <c r="Q31" s="728"/>
      <c r="R31" s="728"/>
      <c r="S31" s="16"/>
      <c r="T31" s="7"/>
    </row>
    <row r="32" spans="1:20" ht="18" customHeight="1">
      <c r="A32" s="730"/>
      <c r="B32" s="727"/>
      <c r="C32" s="727"/>
      <c r="D32" s="727"/>
      <c r="E32" s="727"/>
      <c r="F32" s="727"/>
      <c r="G32" s="727"/>
      <c r="H32" s="727"/>
      <c r="I32" s="727"/>
      <c r="J32" s="727"/>
      <c r="K32" s="727"/>
      <c r="L32" s="727"/>
      <c r="M32" s="727"/>
      <c r="N32" s="727"/>
      <c r="O32" s="727"/>
      <c r="P32" s="727"/>
      <c r="Q32" s="727"/>
      <c r="R32" s="727"/>
      <c r="S32" s="16"/>
      <c r="T32" s="7"/>
    </row>
    <row r="33" spans="1:20" ht="18" customHeight="1">
      <c r="A33" s="46"/>
      <c r="B33" s="46"/>
      <c r="C33" s="46"/>
      <c r="D33" s="46"/>
      <c r="E33" s="46"/>
      <c r="F33" s="46"/>
      <c r="G33" s="46"/>
      <c r="H33" s="46"/>
      <c r="I33" s="46"/>
      <c r="J33" s="46"/>
      <c r="K33" s="46"/>
      <c r="L33" s="46"/>
      <c r="M33" s="46"/>
      <c r="N33" s="46"/>
      <c r="O33" s="46"/>
      <c r="P33" s="46"/>
      <c r="Q33" s="46"/>
      <c r="R33" s="46"/>
      <c r="S33" s="16"/>
      <c r="T33" s="7"/>
    </row>
    <row r="34" spans="1:20">
      <c r="A34" s="46"/>
      <c r="B34" s="46"/>
      <c r="C34" s="46"/>
      <c r="D34" s="46"/>
      <c r="E34" s="46"/>
      <c r="F34" s="46"/>
      <c r="G34" s="46"/>
      <c r="H34" s="46"/>
      <c r="I34" s="46"/>
      <c r="J34" s="46"/>
      <c r="K34" s="46"/>
      <c r="L34" s="46"/>
      <c r="M34" s="46"/>
      <c r="N34" s="46"/>
      <c r="O34" s="46"/>
      <c r="P34" s="46"/>
      <c r="Q34" s="46"/>
      <c r="R34" s="46"/>
      <c r="S34" s="16"/>
      <c r="T34" s="7"/>
    </row>
    <row r="35" spans="1:20" s="7" customFormat="1">
      <c r="A35" s="727"/>
      <c r="B35" s="727"/>
      <c r="C35" s="727"/>
      <c r="D35" s="727"/>
      <c r="E35" s="727"/>
      <c r="F35" s="727"/>
      <c r="G35" s="727"/>
      <c r="H35" s="727"/>
      <c r="I35" s="727"/>
      <c r="J35" s="727"/>
      <c r="K35" s="727"/>
      <c r="L35" s="727"/>
      <c r="M35" s="727"/>
      <c r="N35" s="727"/>
      <c r="O35" s="727"/>
      <c r="P35" s="727"/>
      <c r="Q35" s="727"/>
      <c r="R35" s="727"/>
      <c r="S35" s="16"/>
    </row>
    <row r="36" spans="1:20" s="7" customFormat="1" ht="7.5" customHeight="1">
      <c r="A36" s="431"/>
      <c r="B36" s="431"/>
      <c r="C36" s="431"/>
      <c r="D36" s="431"/>
      <c r="E36" s="431"/>
      <c r="F36" s="431"/>
      <c r="G36" s="431"/>
      <c r="H36" s="431"/>
      <c r="I36" s="431"/>
      <c r="J36" s="431"/>
      <c r="K36" s="431"/>
      <c r="L36" s="431"/>
      <c r="M36" s="431"/>
      <c r="N36" s="440"/>
      <c r="O36" s="440"/>
      <c r="P36" s="431"/>
      <c r="Q36" s="431"/>
      <c r="R36" s="431"/>
      <c r="S36" s="16"/>
    </row>
    <row r="37" spans="1:20" s="7" customFormat="1">
      <c r="A37" s="432"/>
      <c r="B37" s="431"/>
      <c r="C37" s="431"/>
      <c r="D37" s="431"/>
      <c r="E37" s="431"/>
      <c r="F37" s="431"/>
      <c r="G37" s="431"/>
      <c r="H37" s="431"/>
      <c r="I37" s="431"/>
      <c r="J37" s="431"/>
      <c r="K37" s="431"/>
      <c r="L37" s="431"/>
      <c r="M37" s="431"/>
      <c r="N37" s="440"/>
      <c r="O37" s="440"/>
      <c r="P37" s="431"/>
      <c r="Q37" s="431"/>
      <c r="R37" s="431"/>
      <c r="S37" s="16"/>
    </row>
    <row r="38" spans="1:20" s="7" customFormat="1" ht="11.25" customHeight="1">
      <c r="A38" s="46"/>
      <c r="B38" s="46"/>
      <c r="C38" s="46"/>
      <c r="D38" s="46"/>
      <c r="E38" s="46"/>
      <c r="F38" s="46"/>
      <c r="G38" s="46"/>
      <c r="H38" s="46"/>
      <c r="I38" s="46"/>
      <c r="J38" s="46"/>
      <c r="K38" s="46"/>
      <c r="L38" s="46"/>
      <c r="M38" s="46"/>
      <c r="N38" s="46"/>
      <c r="O38" s="46"/>
      <c r="P38" s="46"/>
      <c r="Q38" s="46"/>
      <c r="R38" s="46"/>
      <c r="S38" s="16"/>
    </row>
    <row r="39" spans="1:20" s="7" customFormat="1" ht="15" customHeight="1">
      <c r="A39" s="727"/>
      <c r="B39" s="728"/>
      <c r="C39" s="728"/>
      <c r="D39" s="728"/>
      <c r="E39" s="728"/>
      <c r="F39" s="728"/>
      <c r="G39" s="728"/>
      <c r="H39" s="728"/>
      <c r="I39" s="728"/>
      <c r="J39" s="728"/>
      <c r="K39" s="728"/>
      <c r="L39" s="728"/>
      <c r="M39" s="728"/>
      <c r="N39" s="728"/>
      <c r="O39" s="728"/>
      <c r="P39" s="728"/>
      <c r="Q39" s="728"/>
      <c r="R39" s="728"/>
      <c r="S39" s="16"/>
    </row>
    <row r="40" spans="1:20">
      <c r="A40" s="424"/>
      <c r="B40" s="424"/>
      <c r="C40" s="424"/>
      <c r="D40" s="424"/>
      <c r="E40" s="424"/>
      <c r="F40" s="424"/>
      <c r="G40" s="424"/>
      <c r="H40" s="424"/>
      <c r="I40" s="424"/>
      <c r="J40" s="424"/>
      <c r="K40" s="424"/>
      <c r="L40" s="424"/>
      <c r="M40" s="424"/>
      <c r="N40" s="424"/>
      <c r="O40" s="424"/>
      <c r="P40" s="424"/>
      <c r="Q40" s="424"/>
      <c r="R40" s="433"/>
      <c r="S40" s="16"/>
      <c r="T40" s="7"/>
    </row>
    <row r="41" spans="1:20" ht="18" customHeight="1">
      <c r="A41" s="719"/>
      <c r="B41" s="720"/>
      <c r="C41" s="720"/>
      <c r="D41" s="720"/>
      <c r="E41" s="720"/>
      <c r="F41" s="720"/>
      <c r="G41" s="720"/>
      <c r="H41" s="720"/>
      <c r="I41" s="720"/>
      <c r="J41" s="720"/>
      <c r="K41" s="720"/>
      <c r="L41" s="720"/>
      <c r="M41" s="720"/>
      <c r="N41" s="720"/>
      <c r="O41" s="720"/>
      <c r="P41" s="720"/>
      <c r="Q41" s="720"/>
      <c r="R41" s="720"/>
      <c r="S41" s="720"/>
      <c r="T41" s="7"/>
    </row>
    <row r="42" spans="1:20">
      <c r="A42" s="424"/>
      <c r="B42" s="424"/>
      <c r="C42" s="424"/>
      <c r="D42" s="424"/>
      <c r="E42" s="424"/>
      <c r="F42" s="424"/>
      <c r="G42" s="424"/>
      <c r="H42" s="424"/>
      <c r="I42" s="424"/>
      <c r="J42" s="424"/>
      <c r="K42" s="424"/>
      <c r="L42" s="424"/>
      <c r="M42" s="424"/>
      <c r="N42" s="16"/>
      <c r="O42" s="16"/>
      <c r="P42" s="424"/>
      <c r="Q42" s="424"/>
      <c r="R42" s="424"/>
      <c r="S42" s="433"/>
      <c r="T42" s="77"/>
    </row>
    <row r="43" spans="1:20" ht="18">
      <c r="A43" s="124"/>
      <c r="B43" s="16"/>
      <c r="C43" s="16"/>
      <c r="D43" s="16"/>
      <c r="E43" s="16"/>
      <c r="F43" s="16"/>
      <c r="G43" s="16"/>
      <c r="H43" s="16"/>
      <c r="I43" s="16"/>
      <c r="J43" s="16"/>
      <c r="K43" s="16"/>
      <c r="L43" s="16"/>
      <c r="M43" s="16"/>
      <c r="P43" s="16"/>
      <c r="Q43" s="16"/>
      <c r="R43" s="16"/>
      <c r="S43" s="16"/>
      <c r="T43" s="77"/>
    </row>
  </sheetData>
  <mergeCells count="23">
    <mergeCell ref="A41:S41"/>
    <mergeCell ref="A39:R39"/>
    <mergeCell ref="A28:R28"/>
    <mergeCell ref="A30:R30"/>
    <mergeCell ref="A31:R31"/>
    <mergeCell ref="A32:R32"/>
    <mergeCell ref="A35:R35"/>
    <mergeCell ref="H9:J10"/>
    <mergeCell ref="K9:M10"/>
    <mergeCell ref="A1:R1"/>
    <mergeCell ref="A2:R2"/>
    <mergeCell ref="A3:R3"/>
    <mergeCell ref="A4:R4"/>
    <mergeCell ref="A5:R5"/>
    <mergeCell ref="P9:R10"/>
    <mergeCell ref="N9:N10"/>
    <mergeCell ref="O9:O10"/>
    <mergeCell ref="A6:R6"/>
    <mergeCell ref="A7:R7"/>
    <mergeCell ref="A8:R8"/>
    <mergeCell ref="A9:A11"/>
    <mergeCell ref="B9:D10"/>
    <mergeCell ref="E9:G10"/>
  </mergeCells>
  <phoneticPr fontId="41" type="noConversion"/>
  <pageMargins left="0.75" right="0.75" top="1" bottom="1" header="0.5" footer="0.5"/>
  <pageSetup scale="54" orientation="landscape" r:id="rId1"/>
  <headerFooter alignWithMargins="0">
    <oddFooter>&amp;C&amp;"Times New Roman,Regular"Exhibit G:  Crosswalk of 2011 Availability</oddFooter>
  </headerFooter>
</worksheet>
</file>

<file path=xl/worksheets/sheet7.xml><?xml version="1.0" encoding="utf-8"?>
<worksheet xmlns="http://schemas.openxmlformats.org/spreadsheetml/2006/main" xmlns:r="http://schemas.openxmlformats.org/officeDocument/2006/relationships">
  <sheetPr codeName="Sheet14">
    <pageSetUpPr fitToPage="1"/>
  </sheetPr>
  <dimension ref="A1:L37"/>
  <sheetViews>
    <sheetView view="pageBreakPreview" zoomScale="75" zoomScaleNormal="75" workbookViewId="0">
      <pane xSplit="1" ySplit="11" topLeftCell="B12" activePane="bottomRight" state="frozen"/>
      <selection activeCell="O11" sqref="O11"/>
      <selection pane="topRight" activeCell="O11" sqref="O11"/>
      <selection pane="bottomLeft" activeCell="O11" sqref="O11"/>
      <selection pane="bottomRight" activeCell="A21" sqref="A21"/>
    </sheetView>
  </sheetViews>
  <sheetFormatPr defaultRowHeight="15"/>
  <cols>
    <col min="1" max="1" width="30.44140625" style="9" customWidth="1"/>
    <col min="2" max="2" width="10.77734375" style="9" customWidth="1"/>
    <col min="3" max="3" width="12.6640625" style="9" customWidth="1"/>
    <col min="4" max="4" width="10.88671875" style="9" customWidth="1"/>
    <col min="5" max="5" width="12.5546875" style="9" customWidth="1"/>
    <col min="6" max="6" width="9.77734375" style="9" customWidth="1"/>
    <col min="7" max="7" width="12" style="9" customWidth="1"/>
    <col min="8" max="9" width="9.77734375" style="9" customWidth="1"/>
    <col min="10" max="10" width="10.33203125" style="9" customWidth="1"/>
    <col min="11" max="11" width="13" style="9" customWidth="1"/>
    <col min="12" max="12" width="1.109375" style="74" customWidth="1"/>
    <col min="13" max="16384" width="8.88671875" style="9"/>
  </cols>
  <sheetData>
    <row r="1" spans="1:12" ht="20.25">
      <c r="A1" s="548" t="s">
        <v>347</v>
      </c>
      <c r="B1" s="765"/>
      <c r="C1" s="765"/>
      <c r="D1" s="765"/>
      <c r="E1" s="765"/>
      <c r="F1" s="765"/>
      <c r="G1" s="765"/>
      <c r="H1" s="765"/>
      <c r="I1" s="765"/>
      <c r="J1" s="765"/>
      <c r="K1" s="765"/>
      <c r="L1" s="74" t="s">
        <v>1</v>
      </c>
    </row>
    <row r="2" spans="1:12" ht="20.25">
      <c r="A2" s="650"/>
      <c r="B2" s="650"/>
      <c r="C2" s="650"/>
      <c r="D2" s="650"/>
      <c r="E2" s="650"/>
      <c r="F2" s="650"/>
      <c r="G2" s="650"/>
      <c r="H2" s="650"/>
      <c r="I2" s="650"/>
      <c r="J2" s="650"/>
      <c r="K2" s="770"/>
      <c r="L2" s="74" t="s">
        <v>1</v>
      </c>
    </row>
    <row r="3" spans="1:12" ht="12.6" customHeight="1">
      <c r="A3" s="650"/>
      <c r="B3" s="650"/>
      <c r="C3" s="650"/>
      <c r="D3" s="650"/>
      <c r="E3" s="650"/>
      <c r="F3" s="650"/>
      <c r="G3" s="650"/>
      <c r="H3" s="650"/>
      <c r="I3" s="650"/>
      <c r="J3" s="650"/>
      <c r="K3" s="770"/>
      <c r="L3" s="74" t="s">
        <v>1</v>
      </c>
    </row>
    <row r="4" spans="1:12" ht="18.75">
      <c r="A4" s="766" t="s">
        <v>46</v>
      </c>
      <c r="B4" s="767"/>
      <c r="C4" s="767"/>
      <c r="D4" s="767"/>
      <c r="E4" s="767"/>
      <c r="F4" s="767"/>
      <c r="G4" s="767"/>
      <c r="H4" s="767"/>
      <c r="I4" s="767"/>
      <c r="J4" s="767"/>
      <c r="K4" s="767"/>
      <c r="L4" s="74" t="s">
        <v>1</v>
      </c>
    </row>
    <row r="5" spans="1:12" ht="16.5">
      <c r="A5" s="768" t="str">
        <f>+'B. Summary of Requirements '!A5</f>
        <v>Office of Community Oriented Policing Services</v>
      </c>
      <c r="B5" s="767"/>
      <c r="C5" s="767"/>
      <c r="D5" s="767"/>
      <c r="E5" s="767"/>
      <c r="F5" s="767"/>
      <c r="G5" s="767"/>
      <c r="H5" s="767"/>
      <c r="I5" s="767"/>
      <c r="J5" s="767"/>
      <c r="K5" s="767"/>
      <c r="L5" s="74" t="s">
        <v>1</v>
      </c>
    </row>
    <row r="6" spans="1:12" ht="16.5">
      <c r="A6" s="769" t="str">
        <f>+'B. Summary of Requirements '!A6</f>
        <v>Salaries and Expenses</v>
      </c>
      <c r="B6" s="767"/>
      <c r="C6" s="767"/>
      <c r="D6" s="767"/>
      <c r="E6" s="767"/>
      <c r="F6" s="767"/>
      <c r="G6" s="767"/>
      <c r="H6" s="767"/>
      <c r="I6" s="767"/>
      <c r="J6" s="767"/>
      <c r="K6" s="767"/>
      <c r="L6" s="74" t="s">
        <v>1</v>
      </c>
    </row>
    <row r="7" spans="1:12" ht="15.75">
      <c r="A7" s="746"/>
      <c r="B7" s="746"/>
      <c r="C7" s="746"/>
      <c r="D7" s="746"/>
      <c r="E7" s="746"/>
      <c r="F7" s="746"/>
      <c r="G7" s="746"/>
      <c r="H7" s="746"/>
      <c r="I7" s="746"/>
      <c r="J7" s="746"/>
      <c r="K7" s="746"/>
      <c r="L7" s="74" t="s">
        <v>1</v>
      </c>
    </row>
    <row r="8" spans="1:12">
      <c r="A8" s="747"/>
      <c r="B8" s="747"/>
      <c r="C8" s="747"/>
      <c r="D8" s="747"/>
      <c r="E8" s="747"/>
      <c r="F8" s="747"/>
      <c r="G8" s="747"/>
      <c r="H8" s="747"/>
      <c r="I8" s="747"/>
      <c r="J8" s="747"/>
      <c r="K8" s="747"/>
      <c r="L8" s="74" t="s">
        <v>1</v>
      </c>
    </row>
    <row r="9" spans="1:12" ht="40.5" customHeight="1">
      <c r="A9" s="762" t="s">
        <v>47</v>
      </c>
      <c r="B9" s="757" t="s">
        <v>38</v>
      </c>
      <c r="C9" s="758"/>
      <c r="D9" s="757" t="s">
        <v>320</v>
      </c>
      <c r="E9" s="758"/>
      <c r="F9" s="754" t="s">
        <v>37</v>
      </c>
      <c r="G9" s="755"/>
      <c r="H9" s="755"/>
      <c r="I9" s="755"/>
      <c r="J9" s="755"/>
      <c r="K9" s="756"/>
      <c r="L9" s="74" t="s">
        <v>1</v>
      </c>
    </row>
    <row r="10" spans="1:12">
      <c r="A10" s="763"/>
      <c r="B10" s="748" t="s">
        <v>27</v>
      </c>
      <c r="C10" s="750" t="s">
        <v>28</v>
      </c>
      <c r="D10" s="748" t="s">
        <v>27</v>
      </c>
      <c r="E10" s="750" t="s">
        <v>28</v>
      </c>
      <c r="F10" s="752" t="s">
        <v>14</v>
      </c>
      <c r="G10" s="744" t="s">
        <v>226</v>
      </c>
      <c r="H10" s="744" t="s">
        <v>25</v>
      </c>
      <c r="I10" s="744" t="s">
        <v>26</v>
      </c>
      <c r="J10" s="760" t="s">
        <v>27</v>
      </c>
      <c r="K10" s="752" t="s">
        <v>28</v>
      </c>
      <c r="L10" s="74" t="s">
        <v>1</v>
      </c>
    </row>
    <row r="11" spans="1:12" ht="27" customHeight="1">
      <c r="A11" s="764"/>
      <c r="B11" s="749"/>
      <c r="C11" s="751"/>
      <c r="D11" s="749"/>
      <c r="E11" s="751"/>
      <c r="F11" s="753"/>
      <c r="G11" s="745"/>
      <c r="H11" s="745"/>
      <c r="I11" s="745"/>
      <c r="J11" s="761"/>
      <c r="K11" s="759"/>
      <c r="L11" s="74" t="s">
        <v>1</v>
      </c>
    </row>
    <row r="12" spans="1:12">
      <c r="A12" s="142" t="s">
        <v>29</v>
      </c>
      <c r="B12" s="92">
        <v>18</v>
      </c>
      <c r="C12" s="92"/>
      <c r="D12" s="92">
        <v>18</v>
      </c>
      <c r="E12" s="92"/>
      <c r="F12" s="92"/>
      <c r="G12" s="92">
        <v>2</v>
      </c>
      <c r="H12" s="92"/>
      <c r="I12" s="92"/>
      <c r="J12" s="92">
        <v>20</v>
      </c>
      <c r="K12" s="93"/>
      <c r="L12" s="74" t="s">
        <v>1</v>
      </c>
    </row>
    <row r="13" spans="1:12">
      <c r="A13" s="143" t="s">
        <v>264</v>
      </c>
      <c r="B13" s="92"/>
      <c r="C13" s="92"/>
      <c r="D13" s="92"/>
      <c r="E13" s="92"/>
      <c r="F13" s="92"/>
      <c r="G13" s="92"/>
      <c r="H13" s="92"/>
      <c r="I13" s="92"/>
      <c r="J13" s="92"/>
      <c r="K13" s="93"/>
      <c r="L13" s="74" t="s">
        <v>1</v>
      </c>
    </row>
    <row r="14" spans="1:12">
      <c r="A14" s="143" t="s">
        <v>265</v>
      </c>
      <c r="B14" s="92">
        <v>128</v>
      </c>
      <c r="C14" s="92"/>
      <c r="D14" s="92">
        <v>128</v>
      </c>
      <c r="E14" s="92"/>
      <c r="F14" s="92"/>
      <c r="G14" s="92">
        <v>17</v>
      </c>
      <c r="H14" s="92"/>
      <c r="I14" s="92"/>
      <c r="J14" s="92">
        <v>145</v>
      </c>
      <c r="K14" s="93"/>
      <c r="L14" s="74" t="s">
        <v>1</v>
      </c>
    </row>
    <row r="15" spans="1:12">
      <c r="A15" s="143" t="s">
        <v>266</v>
      </c>
      <c r="B15" s="92">
        <v>24</v>
      </c>
      <c r="C15" s="92"/>
      <c r="D15" s="92">
        <v>24</v>
      </c>
      <c r="E15" s="92"/>
      <c r="F15" s="92"/>
      <c r="G15" s="92">
        <v>2</v>
      </c>
      <c r="H15" s="92"/>
      <c r="I15" s="92"/>
      <c r="J15" s="92">
        <v>26</v>
      </c>
      <c r="K15" s="93"/>
      <c r="L15" s="74" t="s">
        <v>1</v>
      </c>
    </row>
    <row r="16" spans="1:12">
      <c r="A16" s="143" t="s">
        <v>107</v>
      </c>
      <c r="B16" s="92">
        <v>11</v>
      </c>
      <c r="C16" s="92"/>
      <c r="D16" s="92">
        <v>11</v>
      </c>
      <c r="E16" s="92"/>
      <c r="F16" s="92"/>
      <c r="G16" s="92"/>
      <c r="H16" s="92"/>
      <c r="I16" s="92"/>
      <c r="J16" s="92">
        <v>11</v>
      </c>
      <c r="K16" s="93"/>
      <c r="L16" s="74" t="s">
        <v>1</v>
      </c>
    </row>
    <row r="17" spans="1:12">
      <c r="A17" s="143" t="s">
        <v>108</v>
      </c>
      <c r="B17" s="92">
        <v>4</v>
      </c>
      <c r="C17" s="92"/>
      <c r="D17" s="92">
        <v>4</v>
      </c>
      <c r="E17" s="92"/>
      <c r="F17" s="92"/>
      <c r="G17" s="92"/>
      <c r="H17" s="92"/>
      <c r="I17" s="92"/>
      <c r="J17" s="92">
        <v>4</v>
      </c>
      <c r="K17" s="93"/>
      <c r="L17" s="74" t="s">
        <v>1</v>
      </c>
    </row>
    <row r="18" spans="1:12">
      <c r="A18" s="143" t="s">
        <v>223</v>
      </c>
      <c r="B18" s="92">
        <v>3</v>
      </c>
      <c r="C18" s="92"/>
      <c r="D18" s="92">
        <v>3</v>
      </c>
      <c r="E18" s="92"/>
      <c r="F18" s="92"/>
      <c r="G18" s="92">
        <v>1</v>
      </c>
      <c r="H18" s="92"/>
      <c r="I18" s="92"/>
      <c r="J18" s="92">
        <v>4</v>
      </c>
      <c r="K18" s="93"/>
      <c r="L18" s="74" t="s">
        <v>1</v>
      </c>
    </row>
    <row r="19" spans="1:12" ht="15.75" thickBot="1">
      <c r="A19" s="144" t="s">
        <v>41</v>
      </c>
      <c r="B19" s="126">
        <f>SUM(B12:B18)</f>
        <v>188</v>
      </c>
      <c r="C19" s="126">
        <f>SUM(C12:C18)</f>
        <v>0</v>
      </c>
      <c r="D19" s="126">
        <f>SUM(D12:D18)</f>
        <v>188</v>
      </c>
      <c r="E19" s="126">
        <f>SUM(E12:E18)</f>
        <v>0</v>
      </c>
      <c r="F19" s="126">
        <f>SUM(F12:F18)</f>
        <v>0</v>
      </c>
      <c r="G19" s="126">
        <v>22</v>
      </c>
      <c r="H19" s="126"/>
      <c r="I19" s="126">
        <f>SUM(I12:I18)</f>
        <v>0</v>
      </c>
      <c r="J19" s="126">
        <f>SUM(J12:J18)</f>
        <v>210</v>
      </c>
      <c r="K19" s="133">
        <f>SUM(K12:K18)</f>
        <v>0</v>
      </c>
      <c r="L19" s="75" t="s">
        <v>1</v>
      </c>
    </row>
    <row r="20" spans="1:12">
      <c r="A20" s="547" t="s">
        <v>252</v>
      </c>
      <c r="B20" s="544">
        <v>188</v>
      </c>
      <c r="C20" s="544">
        <v>0</v>
      </c>
      <c r="D20" s="544">
        <v>188</v>
      </c>
      <c r="E20" s="544">
        <v>0</v>
      </c>
      <c r="F20" s="544">
        <v>0</v>
      </c>
      <c r="G20" s="544">
        <v>0</v>
      </c>
      <c r="H20" s="544">
        <v>0</v>
      </c>
      <c r="I20" s="544">
        <v>0</v>
      </c>
      <c r="J20" s="544">
        <v>210</v>
      </c>
      <c r="K20" s="545">
        <v>0</v>
      </c>
      <c r="L20" s="74" t="s">
        <v>1</v>
      </c>
    </row>
    <row r="21" spans="1:12">
      <c r="A21" s="546" t="s">
        <v>267</v>
      </c>
      <c r="B21" s="236"/>
      <c r="C21" s="238"/>
      <c r="D21" s="238"/>
      <c r="E21" s="238"/>
      <c r="F21" s="238"/>
      <c r="G21" s="238"/>
      <c r="H21" s="236"/>
      <c r="I21" s="241"/>
      <c r="J21" s="241"/>
      <c r="K21" s="94"/>
      <c r="L21" s="74" t="s">
        <v>1</v>
      </c>
    </row>
    <row r="22" spans="1:12">
      <c r="A22" s="244" t="s">
        <v>268</v>
      </c>
      <c r="B22" s="237"/>
      <c r="C22" s="239"/>
      <c r="D22" s="239"/>
      <c r="E22" s="239"/>
      <c r="F22" s="239"/>
      <c r="G22" s="239"/>
      <c r="H22" s="237"/>
      <c r="I22" s="242">
        <f>G22+H22</f>
        <v>0</v>
      </c>
      <c r="J22" s="242">
        <f>D22+F22+I22</f>
        <v>0</v>
      </c>
      <c r="K22" s="94"/>
      <c r="L22" s="74" t="s">
        <v>1</v>
      </c>
    </row>
    <row r="23" spans="1:12" s="10" customFormat="1">
      <c r="A23" s="245" t="s">
        <v>41</v>
      </c>
      <c r="B23" s="243">
        <f>SUM(B20:B22)</f>
        <v>188</v>
      </c>
      <c r="C23" s="240">
        <f t="shared" ref="C23:J23" si="0">SUM(C20:C22)</f>
        <v>0</v>
      </c>
      <c r="D23" s="240">
        <f t="shared" si="0"/>
        <v>188</v>
      </c>
      <c r="E23" s="240">
        <f t="shared" si="0"/>
        <v>0</v>
      </c>
      <c r="F23" s="240">
        <f t="shared" si="0"/>
        <v>0</v>
      </c>
      <c r="G23" s="240">
        <f t="shared" si="0"/>
        <v>0</v>
      </c>
      <c r="H23" s="243">
        <f t="shared" si="0"/>
        <v>0</v>
      </c>
      <c r="I23" s="243">
        <f>SUM(I20:I22)</f>
        <v>0</v>
      </c>
      <c r="J23" s="243">
        <f t="shared" si="0"/>
        <v>210</v>
      </c>
      <c r="K23" s="95">
        <f>SUM(K20:K22)</f>
        <v>0</v>
      </c>
      <c r="L23" s="74" t="s">
        <v>24</v>
      </c>
    </row>
    <row r="24" spans="1:12" s="10" customFormat="1">
      <c r="A24" s="771"/>
      <c r="B24" s="771"/>
      <c r="C24" s="771"/>
      <c r="D24" s="771"/>
      <c r="E24" s="771"/>
      <c r="F24" s="771"/>
      <c r="G24" s="771"/>
      <c r="H24" s="771"/>
      <c r="I24" s="771"/>
      <c r="J24" s="771"/>
      <c r="K24" s="771"/>
      <c r="L24" s="74"/>
    </row>
    <row r="25" spans="1:12" s="10" customFormat="1">
      <c r="L25" s="75"/>
    </row>
    <row r="26" spans="1:12" s="10" customFormat="1">
      <c r="A26" s="21"/>
      <c r="B26" s="96"/>
      <c r="C26" s="96"/>
      <c r="D26" s="96"/>
      <c r="E26" s="96"/>
      <c r="F26" s="96"/>
      <c r="G26" s="96"/>
      <c r="H26" s="96"/>
      <c r="I26" s="96"/>
      <c r="J26" s="96"/>
      <c r="K26" s="96"/>
      <c r="L26" s="75"/>
    </row>
    <row r="27" spans="1:12" s="10" customFormat="1" ht="12" customHeight="1">
      <c r="A27" s="127"/>
      <c r="B27" s="96"/>
      <c r="C27" s="96"/>
      <c r="D27" s="96"/>
      <c r="E27" s="96"/>
      <c r="F27" s="96"/>
      <c r="G27" s="96"/>
      <c r="H27" s="96"/>
      <c r="I27" s="96"/>
      <c r="J27" s="96"/>
      <c r="K27" s="96"/>
      <c r="L27" s="75"/>
    </row>
    <row r="28" spans="1:12" s="10" customFormat="1" ht="12" customHeight="1">
      <c r="A28" s="127"/>
      <c r="B28" s="96"/>
      <c r="C28" s="96"/>
      <c r="D28" s="96"/>
      <c r="E28" s="96"/>
      <c r="F28" s="96"/>
      <c r="G28" s="96"/>
      <c r="H28" s="96"/>
      <c r="I28" s="96"/>
      <c r="J28" s="96"/>
      <c r="K28" s="96"/>
      <c r="L28" s="75"/>
    </row>
    <row r="29" spans="1:12" s="10" customFormat="1" ht="12" customHeight="1">
      <c r="A29" s="26"/>
      <c r="B29" s="27"/>
      <c r="C29" s="27"/>
      <c r="D29" s="27"/>
      <c r="E29" s="27"/>
      <c r="F29" s="27"/>
      <c r="G29" s="27"/>
      <c r="H29" s="27"/>
      <c r="I29" s="27"/>
      <c r="J29" s="27"/>
      <c r="K29" s="27"/>
      <c r="L29" s="75"/>
    </row>
    <row r="30" spans="1:12" s="10" customFormat="1" ht="15.75">
      <c r="A30" s="55"/>
      <c r="B30" s="56"/>
      <c r="C30" s="56"/>
      <c r="D30" s="56"/>
      <c r="E30" s="56"/>
      <c r="F30" s="56"/>
      <c r="G30" s="56"/>
      <c r="H30" s="56"/>
      <c r="I30" s="56"/>
      <c r="J30" s="56"/>
      <c r="K30" s="56"/>
      <c r="L30" s="75"/>
    </row>
    <row r="31" spans="1:12" ht="71.25" customHeight="1">
      <c r="A31" s="608"/>
      <c r="B31" s="608"/>
      <c r="C31" s="608"/>
      <c r="D31" s="608"/>
      <c r="E31" s="608"/>
      <c r="F31" s="608"/>
      <c r="G31" s="608"/>
      <c r="H31" s="608"/>
      <c r="I31" s="608"/>
      <c r="J31" s="608"/>
      <c r="K31" s="608"/>
    </row>
    <row r="32" spans="1:12" ht="39.75" customHeight="1">
      <c r="A32" s="608"/>
      <c r="B32" s="608"/>
      <c r="C32" s="608"/>
      <c r="D32" s="608"/>
      <c r="E32" s="608"/>
      <c r="F32" s="608"/>
      <c r="G32" s="608"/>
      <c r="H32" s="608"/>
      <c r="I32" s="608"/>
      <c r="J32" s="608"/>
      <c r="K32" s="608"/>
    </row>
    <row r="33" spans="1:11" s="9" customFormat="1" ht="58.5" customHeight="1">
      <c r="A33" s="608"/>
      <c r="B33" s="608"/>
      <c r="C33" s="608"/>
      <c r="D33" s="608"/>
      <c r="E33" s="608"/>
      <c r="F33" s="608"/>
      <c r="G33" s="608"/>
      <c r="H33" s="608"/>
      <c r="I33" s="608"/>
      <c r="J33" s="608"/>
      <c r="K33" s="608"/>
    </row>
    <row r="34" spans="1:11" s="9" customFormat="1" ht="69" customHeight="1">
      <c r="A34" s="608"/>
      <c r="B34" s="608"/>
      <c r="C34" s="608"/>
      <c r="D34" s="608"/>
      <c r="E34" s="608"/>
      <c r="F34" s="608"/>
      <c r="G34" s="608"/>
      <c r="H34" s="608"/>
      <c r="I34" s="608"/>
      <c r="J34" s="608"/>
      <c r="K34" s="608"/>
    </row>
    <row r="35" spans="1:11" s="9" customFormat="1">
      <c r="A35" s="47"/>
      <c r="B35" s="42"/>
      <c r="C35" s="42"/>
      <c r="D35" s="42"/>
      <c r="E35" s="42"/>
      <c r="F35" s="42"/>
      <c r="G35" s="42"/>
      <c r="H35" s="42"/>
      <c r="I35" s="42"/>
      <c r="J35" s="42"/>
      <c r="K35" s="42"/>
    </row>
    <row r="37" spans="1:11" s="9" customFormat="1">
      <c r="A37" s="438"/>
      <c r="K37" s="65"/>
    </row>
  </sheetData>
  <mergeCells count="27">
    <mergeCell ref="A34:K34"/>
    <mergeCell ref="A31:K31"/>
    <mergeCell ref="A32:K32"/>
    <mergeCell ref="A33:K33"/>
    <mergeCell ref="A24:K24"/>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 ref="D9:E9"/>
    <mergeCell ref="B9:C9"/>
    <mergeCell ref="K10:K11"/>
    <mergeCell ref="J10:J11"/>
    <mergeCell ref="I10:I11"/>
    <mergeCell ref="E10:E11"/>
    <mergeCell ref="A9:A11"/>
  </mergeCells>
  <phoneticPr fontId="0" type="noConversion"/>
  <printOptions horizontalCentered="1"/>
  <pageMargins left="0.75" right="0.75" top="1" bottom="1" header="0.5" footer="0.5"/>
  <pageSetup scale="71" orientation="landscape" r:id="rId1"/>
  <headerFooter alignWithMargins="0">
    <oddFooter>&amp;C&amp;"Times New Roman,Regular"Exhibit I - Detail of Permanent Positions by Category</oddFooter>
  </headerFooter>
</worksheet>
</file>

<file path=xl/worksheets/sheet8.xml><?xml version="1.0" encoding="utf-8"?>
<worksheet xmlns="http://schemas.openxmlformats.org/spreadsheetml/2006/main" xmlns:r="http://schemas.openxmlformats.org/officeDocument/2006/relationships">
  <sheetPr codeName="Sheet15">
    <pageSetUpPr fitToPage="1"/>
  </sheetPr>
  <dimension ref="A1:Q53"/>
  <sheetViews>
    <sheetView zoomScaleSheetLayoutView="55" workbookViewId="0">
      <selection activeCell="I17" sqref="I17"/>
    </sheetView>
  </sheetViews>
  <sheetFormatPr defaultRowHeight="15"/>
  <cols>
    <col min="1" max="1" width="57.44140625" customWidth="1"/>
    <col min="2" max="2" width="6.21875" customWidth="1"/>
    <col min="3" max="3" width="11.44140625" style="37" bestFit="1" customWidth="1"/>
    <col min="4" max="4" width="6.21875" customWidth="1"/>
    <col min="5" max="5" width="12.88671875" style="37" customWidth="1"/>
    <col min="6" max="6" width="8.88671875" customWidth="1"/>
  </cols>
  <sheetData>
    <row r="1" spans="1:5" ht="20.25">
      <c r="A1" s="521" t="s">
        <v>348</v>
      </c>
      <c r="B1" s="269"/>
      <c r="C1" s="269"/>
      <c r="D1" s="269"/>
      <c r="E1" s="269"/>
    </row>
    <row r="2" spans="1:5" ht="13.15" customHeight="1">
      <c r="A2" s="773"/>
      <c r="B2" s="773"/>
      <c r="C2" s="773"/>
      <c r="D2" s="773"/>
      <c r="E2" s="773"/>
    </row>
    <row r="3" spans="1:5" ht="18.75">
      <c r="A3" s="766" t="s">
        <v>5</v>
      </c>
      <c r="B3" s="766"/>
      <c r="C3" s="766"/>
      <c r="D3" s="766"/>
      <c r="E3" s="766"/>
    </row>
    <row r="4" spans="1:5" ht="18.75">
      <c r="A4" s="774" t="str">
        <f>+'B. Summary of Requirements '!A5</f>
        <v>Office of Community Oriented Policing Services</v>
      </c>
      <c r="B4" s="774"/>
      <c r="C4" s="774"/>
      <c r="D4" s="774"/>
      <c r="E4" s="774"/>
    </row>
    <row r="5" spans="1:5" ht="18.75">
      <c r="A5" s="774" t="str">
        <f>+'B. Summary of Requirements '!A6</f>
        <v>Salaries and Expenses</v>
      </c>
      <c r="B5" s="774"/>
      <c r="C5" s="774"/>
      <c r="D5" s="774"/>
      <c r="E5" s="774"/>
    </row>
    <row r="6" spans="1:5" ht="18.75">
      <c r="A6" s="774" t="s">
        <v>243</v>
      </c>
      <c r="B6" s="774"/>
      <c r="C6" s="774"/>
      <c r="D6" s="774"/>
      <c r="E6" s="774"/>
    </row>
    <row r="7" spans="1:5" ht="1.5" customHeight="1" thickBot="1">
      <c r="A7" s="772"/>
      <c r="B7" s="772"/>
      <c r="C7" s="772"/>
      <c r="D7" s="772"/>
      <c r="E7" s="772"/>
    </row>
    <row r="8" spans="1:5" ht="36.75" customHeight="1">
      <c r="A8" s="775" t="s">
        <v>242</v>
      </c>
      <c r="B8" s="784" t="s">
        <v>329</v>
      </c>
      <c r="C8" s="785"/>
      <c r="D8" s="780" t="s">
        <v>104</v>
      </c>
      <c r="E8" s="781"/>
    </row>
    <row r="9" spans="1:5" ht="17.25" customHeight="1">
      <c r="A9" s="776"/>
      <c r="B9" s="778" t="s">
        <v>6</v>
      </c>
      <c r="C9" s="779"/>
      <c r="D9" s="782"/>
      <c r="E9" s="783"/>
    </row>
    <row r="10" spans="1:5" ht="16.5" customHeight="1" thickBot="1">
      <c r="A10" s="777"/>
      <c r="B10" s="506" t="s">
        <v>260</v>
      </c>
      <c r="C10" s="504" t="s">
        <v>241</v>
      </c>
      <c r="D10" s="505" t="s">
        <v>260</v>
      </c>
      <c r="E10" s="504" t="s">
        <v>241</v>
      </c>
    </row>
    <row r="11" spans="1:5" ht="15.75">
      <c r="A11" s="525" t="s">
        <v>70</v>
      </c>
      <c r="B11" s="526">
        <v>0</v>
      </c>
      <c r="C11" s="527"/>
      <c r="D11" s="526">
        <f>SUM(B11)</f>
        <v>0</v>
      </c>
      <c r="E11" s="527">
        <f>SUM(C11)</f>
        <v>0</v>
      </c>
    </row>
    <row r="12" spans="1:5" ht="15.75">
      <c r="A12" s="528" t="s">
        <v>71</v>
      </c>
      <c r="B12" s="529">
        <v>0</v>
      </c>
      <c r="C12" s="530"/>
      <c r="D12" s="529">
        <f t="shared" ref="D12:D47" si="0">SUM(B12)</f>
        <v>0</v>
      </c>
      <c r="E12" s="530">
        <f t="shared" ref="E12:E47" si="1">SUM(C12)</f>
        <v>0</v>
      </c>
    </row>
    <row r="13" spans="1:5" ht="15.75">
      <c r="A13" s="528" t="s">
        <v>72</v>
      </c>
      <c r="B13" s="529">
        <v>0</v>
      </c>
      <c r="C13" s="530"/>
      <c r="D13" s="529">
        <f t="shared" si="0"/>
        <v>0</v>
      </c>
      <c r="E13" s="530">
        <f t="shared" si="1"/>
        <v>0</v>
      </c>
    </row>
    <row r="14" spans="1:5" ht="15.75">
      <c r="A14" s="528" t="s">
        <v>73</v>
      </c>
      <c r="B14" s="529">
        <v>0</v>
      </c>
      <c r="C14" s="530"/>
      <c r="D14" s="529">
        <f t="shared" si="0"/>
        <v>0</v>
      </c>
      <c r="E14" s="530">
        <f t="shared" si="1"/>
        <v>0</v>
      </c>
    </row>
    <row r="15" spans="1:5" ht="15.75">
      <c r="A15" s="528" t="s">
        <v>74</v>
      </c>
      <c r="B15" s="529">
        <v>0</v>
      </c>
      <c r="C15" s="530"/>
      <c r="D15" s="529">
        <f t="shared" si="0"/>
        <v>0</v>
      </c>
      <c r="E15" s="530">
        <f t="shared" si="1"/>
        <v>0</v>
      </c>
    </row>
    <row r="16" spans="1:5" ht="15.75">
      <c r="A16" s="528" t="s">
        <v>75</v>
      </c>
      <c r="B16" s="529">
        <v>4</v>
      </c>
      <c r="C16" s="530">
        <v>282</v>
      </c>
      <c r="D16" s="529">
        <f t="shared" si="0"/>
        <v>4</v>
      </c>
      <c r="E16" s="530">
        <v>0</v>
      </c>
    </row>
    <row r="17" spans="1:5" ht="15.75">
      <c r="A17" s="528" t="s">
        <v>76</v>
      </c>
      <c r="B17" s="529">
        <v>0</v>
      </c>
      <c r="C17" s="530"/>
      <c r="D17" s="529">
        <f t="shared" si="0"/>
        <v>0</v>
      </c>
      <c r="E17" s="530">
        <f t="shared" si="1"/>
        <v>0</v>
      </c>
    </row>
    <row r="18" spans="1:5" ht="15.75">
      <c r="A18" s="528" t="s">
        <v>77</v>
      </c>
      <c r="B18" s="529">
        <v>9</v>
      </c>
      <c r="C18" s="530">
        <v>527</v>
      </c>
      <c r="D18" s="529">
        <f t="shared" si="0"/>
        <v>9</v>
      </c>
      <c r="E18" s="530">
        <v>0</v>
      </c>
    </row>
    <row r="19" spans="1:5" ht="15.75">
      <c r="A19" s="528" t="s">
        <v>78</v>
      </c>
      <c r="B19" s="529">
        <v>0</v>
      </c>
      <c r="C19" s="530"/>
      <c r="D19" s="529">
        <f t="shared" si="0"/>
        <v>0</v>
      </c>
      <c r="E19" s="530">
        <f t="shared" si="1"/>
        <v>0</v>
      </c>
    </row>
    <row r="20" spans="1:5" ht="15.75">
      <c r="A20" s="528" t="s">
        <v>79</v>
      </c>
      <c r="B20" s="529">
        <v>9</v>
      </c>
      <c r="C20" s="530">
        <v>432</v>
      </c>
      <c r="D20" s="529">
        <f t="shared" si="0"/>
        <v>9</v>
      </c>
      <c r="E20" s="530">
        <v>0</v>
      </c>
    </row>
    <row r="21" spans="1:5" ht="15.75">
      <c r="A21" s="528" t="s">
        <v>80</v>
      </c>
      <c r="B21" s="529">
        <v>0</v>
      </c>
      <c r="C21" s="530"/>
      <c r="D21" s="529">
        <f t="shared" si="0"/>
        <v>0</v>
      </c>
      <c r="E21" s="530">
        <f t="shared" si="1"/>
        <v>0</v>
      </c>
    </row>
    <row r="22" spans="1:5" s="450" customFormat="1" ht="15.75">
      <c r="A22" s="528" t="s">
        <v>333</v>
      </c>
      <c r="B22" s="529">
        <v>0</v>
      </c>
      <c r="C22" s="530"/>
      <c r="D22" s="529">
        <f t="shared" si="0"/>
        <v>0</v>
      </c>
      <c r="E22" s="530">
        <f t="shared" si="1"/>
        <v>0</v>
      </c>
    </row>
    <row r="23" spans="1:5" s="450" customFormat="1" ht="15.75">
      <c r="A23" s="528" t="s">
        <v>334</v>
      </c>
      <c r="B23" s="529">
        <v>0</v>
      </c>
      <c r="C23" s="530"/>
      <c r="D23" s="529">
        <f t="shared" si="0"/>
        <v>0</v>
      </c>
      <c r="E23" s="530">
        <f t="shared" si="1"/>
        <v>0</v>
      </c>
    </row>
    <row r="24" spans="1:5" s="450" customFormat="1" ht="15.75">
      <c r="A24" s="528" t="s">
        <v>335</v>
      </c>
      <c r="B24" s="529">
        <v>0</v>
      </c>
      <c r="C24" s="530"/>
      <c r="D24" s="529">
        <f t="shared" si="0"/>
        <v>0</v>
      </c>
      <c r="E24" s="530">
        <f t="shared" si="1"/>
        <v>0</v>
      </c>
    </row>
    <row r="25" spans="1:5" s="450" customFormat="1" ht="15.75">
      <c r="A25" s="528" t="s">
        <v>336</v>
      </c>
      <c r="B25" s="529">
        <v>0</v>
      </c>
      <c r="C25" s="530"/>
      <c r="D25" s="529">
        <f t="shared" si="0"/>
        <v>0</v>
      </c>
      <c r="E25" s="530">
        <f t="shared" si="1"/>
        <v>0</v>
      </c>
    </row>
    <row r="26" spans="1:5" ht="15.75">
      <c r="A26" s="528"/>
      <c r="B26" s="529"/>
      <c r="C26" s="530"/>
      <c r="D26" s="529">
        <f t="shared" si="0"/>
        <v>0</v>
      </c>
      <c r="E26" s="530">
        <f t="shared" si="1"/>
        <v>0</v>
      </c>
    </row>
    <row r="27" spans="1:5" ht="15.75">
      <c r="A27" s="528" t="s">
        <v>7</v>
      </c>
      <c r="B27" s="529">
        <f>SUM(B11:B25)</f>
        <v>22</v>
      </c>
      <c r="C27" s="530">
        <f>+SUM(C11:C25)</f>
        <v>1241</v>
      </c>
      <c r="D27" s="529">
        <f t="shared" si="0"/>
        <v>22</v>
      </c>
      <c r="E27" s="530">
        <f t="shared" si="1"/>
        <v>1241</v>
      </c>
    </row>
    <row r="28" spans="1:5" ht="15.75">
      <c r="A28" s="528" t="s">
        <v>8</v>
      </c>
      <c r="B28" s="529">
        <f>+B27/-2</f>
        <v>-11</v>
      </c>
      <c r="C28" s="530">
        <f t="shared" ref="C28" si="2">+C27/-2</f>
        <v>-620.5</v>
      </c>
      <c r="D28" s="529">
        <f t="shared" si="0"/>
        <v>-11</v>
      </c>
      <c r="E28" s="530">
        <f t="shared" si="1"/>
        <v>-620.5</v>
      </c>
    </row>
    <row r="29" spans="1:5" ht="15.75">
      <c r="A29" s="528" t="s">
        <v>9</v>
      </c>
      <c r="B29" s="529"/>
      <c r="C29" s="530"/>
      <c r="D29" s="529">
        <f t="shared" si="0"/>
        <v>0</v>
      </c>
      <c r="E29" s="530">
        <f t="shared" si="1"/>
        <v>0</v>
      </c>
    </row>
    <row r="30" spans="1:5" ht="15.75">
      <c r="A30" s="528"/>
      <c r="B30" s="529"/>
      <c r="C30" s="530"/>
      <c r="D30" s="529">
        <f t="shared" si="0"/>
        <v>0</v>
      </c>
      <c r="E30" s="530">
        <f t="shared" si="1"/>
        <v>0</v>
      </c>
    </row>
    <row r="31" spans="1:5" ht="15.75">
      <c r="A31" s="531"/>
      <c r="B31" s="529"/>
      <c r="C31" s="530"/>
      <c r="D31" s="529">
        <f t="shared" si="0"/>
        <v>0</v>
      </c>
      <c r="E31" s="530">
        <f t="shared" si="1"/>
        <v>0</v>
      </c>
    </row>
    <row r="32" spans="1:5" ht="15.75">
      <c r="A32" s="528" t="s">
        <v>10</v>
      </c>
      <c r="B32" s="529">
        <f>SUM(B27:B29)</f>
        <v>11</v>
      </c>
      <c r="C32" s="530">
        <f t="shared" ref="C32" si="3">SUM(C27:C29)</f>
        <v>620.5</v>
      </c>
      <c r="D32" s="529">
        <f t="shared" si="0"/>
        <v>11</v>
      </c>
      <c r="E32" s="530">
        <f t="shared" si="1"/>
        <v>620.5</v>
      </c>
    </row>
    <row r="33" spans="1:17" ht="15.75">
      <c r="A33" s="528"/>
      <c r="B33" s="529"/>
      <c r="C33" s="530"/>
      <c r="D33" s="529">
        <f t="shared" si="0"/>
        <v>0</v>
      </c>
      <c r="E33" s="530">
        <f t="shared" si="1"/>
        <v>0</v>
      </c>
    </row>
    <row r="34" spans="1:17" ht="15.75">
      <c r="A34" s="528" t="s">
        <v>81</v>
      </c>
      <c r="B34" s="529"/>
      <c r="C34" s="530">
        <v>162</v>
      </c>
      <c r="D34" s="529">
        <f t="shared" si="0"/>
        <v>0</v>
      </c>
      <c r="E34" s="530">
        <f t="shared" si="1"/>
        <v>162</v>
      </c>
    </row>
    <row r="35" spans="1:17" ht="15.75">
      <c r="A35" s="528" t="s">
        <v>86</v>
      </c>
      <c r="B35" s="529"/>
      <c r="C35" s="530">
        <v>6</v>
      </c>
      <c r="D35" s="529">
        <f t="shared" si="0"/>
        <v>0</v>
      </c>
      <c r="E35" s="530">
        <f t="shared" si="1"/>
        <v>6</v>
      </c>
    </row>
    <row r="36" spans="1:17" ht="15.75">
      <c r="A36" s="528" t="s">
        <v>82</v>
      </c>
      <c r="B36" s="529"/>
      <c r="C36" s="530">
        <v>3</v>
      </c>
      <c r="D36" s="529">
        <f t="shared" si="0"/>
        <v>0</v>
      </c>
      <c r="E36" s="530">
        <f t="shared" si="1"/>
        <v>3</v>
      </c>
    </row>
    <row r="37" spans="1:17" ht="15.75">
      <c r="A37" s="528" t="s">
        <v>87</v>
      </c>
      <c r="B37" s="529"/>
      <c r="C37" s="530">
        <v>100</v>
      </c>
      <c r="D37" s="529">
        <f t="shared" si="0"/>
        <v>0</v>
      </c>
      <c r="E37" s="530">
        <f t="shared" si="1"/>
        <v>100</v>
      </c>
    </row>
    <row r="38" spans="1:17" ht="15.75">
      <c r="A38" s="528" t="s">
        <v>88</v>
      </c>
      <c r="B38" s="529"/>
      <c r="C38" s="530">
        <v>14</v>
      </c>
      <c r="D38" s="529">
        <f t="shared" si="0"/>
        <v>0</v>
      </c>
      <c r="E38" s="530">
        <f t="shared" si="1"/>
        <v>14</v>
      </c>
    </row>
    <row r="39" spans="1:17" ht="15.75">
      <c r="A39" s="528" t="s">
        <v>83</v>
      </c>
      <c r="B39" s="529"/>
      <c r="C39" s="530">
        <v>4</v>
      </c>
      <c r="D39" s="529">
        <f t="shared" si="0"/>
        <v>0</v>
      </c>
      <c r="E39" s="530">
        <f t="shared" si="1"/>
        <v>4</v>
      </c>
    </row>
    <row r="40" spans="1:17" ht="15.75">
      <c r="A40" s="528" t="s">
        <v>89</v>
      </c>
      <c r="B40" s="529"/>
      <c r="C40" s="530">
        <v>25</v>
      </c>
      <c r="D40" s="529">
        <f t="shared" si="0"/>
        <v>0</v>
      </c>
      <c r="E40" s="530">
        <f t="shared" si="1"/>
        <v>25</v>
      </c>
    </row>
    <row r="41" spans="1:17" ht="15.75">
      <c r="A41" s="528" t="s">
        <v>90</v>
      </c>
      <c r="B41" s="529"/>
      <c r="C41" s="530">
        <v>-30</v>
      </c>
      <c r="D41" s="529">
        <f t="shared" si="0"/>
        <v>0</v>
      </c>
      <c r="E41" s="530">
        <v>-30</v>
      </c>
    </row>
    <row r="42" spans="1:17" ht="15.75">
      <c r="A42" s="528" t="s">
        <v>85</v>
      </c>
      <c r="B42" s="529"/>
      <c r="C42" s="530">
        <v>50</v>
      </c>
      <c r="D42" s="529">
        <f t="shared" si="0"/>
        <v>0</v>
      </c>
      <c r="E42" s="530">
        <f t="shared" si="1"/>
        <v>50</v>
      </c>
    </row>
    <row r="43" spans="1:17" ht="15.75">
      <c r="A43" s="528" t="s">
        <v>91</v>
      </c>
      <c r="B43" s="529"/>
      <c r="C43" s="530"/>
      <c r="D43" s="529">
        <f t="shared" si="0"/>
        <v>0</v>
      </c>
      <c r="E43" s="530">
        <f t="shared" si="1"/>
        <v>0</v>
      </c>
    </row>
    <row r="44" spans="1:17" ht="15.75">
      <c r="A44" s="528" t="s">
        <v>93</v>
      </c>
      <c r="B44" s="529"/>
      <c r="C44" s="530">
        <v>-8</v>
      </c>
      <c r="D44" s="529">
        <f t="shared" si="0"/>
        <v>0</v>
      </c>
      <c r="E44" s="530">
        <v>-8</v>
      </c>
    </row>
    <row r="45" spans="1:17" ht="15.75">
      <c r="A45" s="528" t="s">
        <v>92</v>
      </c>
      <c r="B45" s="529"/>
      <c r="C45" s="530">
        <v>2</v>
      </c>
      <c r="D45" s="529">
        <f t="shared" si="0"/>
        <v>0</v>
      </c>
      <c r="E45" s="530">
        <f t="shared" si="1"/>
        <v>2</v>
      </c>
    </row>
    <row r="46" spans="1:17" ht="15.75">
      <c r="A46" s="528" t="s">
        <v>84</v>
      </c>
      <c r="B46" s="529"/>
      <c r="C46" s="530">
        <v>2</v>
      </c>
      <c r="D46" s="529">
        <f t="shared" si="0"/>
        <v>0</v>
      </c>
      <c r="E46" s="530">
        <f t="shared" si="1"/>
        <v>2</v>
      </c>
    </row>
    <row r="47" spans="1:17" ht="15.75">
      <c r="A47" s="532" t="s">
        <v>257</v>
      </c>
      <c r="B47" s="533">
        <f t="shared" ref="B47" si="4">SUM(B32:B46)</f>
        <v>11</v>
      </c>
      <c r="C47" s="534">
        <f>SUM(C11:C46)</f>
        <v>2812</v>
      </c>
      <c r="D47" s="529">
        <f t="shared" si="0"/>
        <v>11</v>
      </c>
      <c r="E47" s="530">
        <f t="shared" si="1"/>
        <v>2812</v>
      </c>
    </row>
    <row r="48" spans="1:17">
      <c r="A48" s="523"/>
      <c r="B48" s="523"/>
      <c r="C48" s="523"/>
      <c r="D48" s="523"/>
      <c r="E48" s="523"/>
      <c r="F48" s="15"/>
      <c r="G48" s="15"/>
      <c r="H48" s="15"/>
      <c r="I48" s="15"/>
      <c r="J48" s="15"/>
      <c r="K48" s="15"/>
      <c r="L48" s="15"/>
      <c r="M48" s="15"/>
      <c r="N48" s="15"/>
      <c r="O48" s="15"/>
      <c r="P48" s="15"/>
      <c r="Q48" s="15"/>
    </row>
    <row r="49" spans="1:17">
      <c r="A49" s="524"/>
      <c r="B49" s="524"/>
      <c r="C49" s="524"/>
      <c r="D49" s="524"/>
      <c r="E49" s="524"/>
      <c r="F49" s="15"/>
      <c r="G49" s="15"/>
      <c r="H49" s="15"/>
      <c r="I49" s="15"/>
      <c r="J49" s="15"/>
      <c r="K49" s="15"/>
      <c r="L49" s="15"/>
      <c r="M49" s="15"/>
      <c r="N49" s="15"/>
      <c r="O49" s="15"/>
      <c r="P49" s="15"/>
      <c r="Q49" s="15"/>
    </row>
    <row r="50" spans="1:17" ht="16.5" customHeight="1">
      <c r="A50" s="524"/>
      <c r="B50" s="524"/>
      <c r="C50" s="524"/>
      <c r="D50" s="524"/>
      <c r="E50" s="524"/>
    </row>
    <row r="51" spans="1:17" ht="15.75">
      <c r="A51" s="535"/>
      <c r="B51" s="535"/>
      <c r="C51" s="535"/>
      <c r="D51" s="535"/>
      <c r="E51" s="535"/>
    </row>
    <row r="52" spans="1:17" ht="15.75">
      <c r="A52" s="522"/>
      <c r="B52" s="522"/>
      <c r="C52" s="522"/>
      <c r="D52" s="522"/>
      <c r="E52" s="522"/>
    </row>
    <row r="53" spans="1:17">
      <c r="A53" s="52"/>
      <c r="B53" s="52"/>
      <c r="C53" s="52"/>
      <c r="D53" s="52"/>
      <c r="E53" s="52"/>
    </row>
  </sheetData>
  <mergeCells count="10">
    <mergeCell ref="A8:A10"/>
    <mergeCell ref="B9:C9"/>
    <mergeCell ref="D8:E9"/>
    <mergeCell ref="B8:C8"/>
    <mergeCell ref="A7:E7"/>
    <mergeCell ref="A2:E2"/>
    <mergeCell ref="A4:E4"/>
    <mergeCell ref="A3:E3"/>
    <mergeCell ref="A5:E5"/>
    <mergeCell ref="A6:E6"/>
  </mergeCells>
  <phoneticPr fontId="0" type="noConversion"/>
  <printOptions horizontalCentered="1"/>
  <pageMargins left="0.25" right="0.25" top="0.5" bottom="0.5" header="0.5" footer="0"/>
  <pageSetup scale="71" orientation="landscape" r:id="rId1"/>
  <headerFooter alignWithMargins="0">
    <oddFooter xml:space="preserve">&amp;C&amp;"Times New Roman,Regular"&amp;14Exhibit J - Financial Analysis of Program Changes&amp;12
</oddFooter>
  </headerFooter>
</worksheet>
</file>

<file path=xl/worksheets/sheet9.xml><?xml version="1.0" encoding="utf-8"?>
<worksheet xmlns="http://schemas.openxmlformats.org/spreadsheetml/2006/main" xmlns:r="http://schemas.openxmlformats.org/officeDocument/2006/relationships">
  <sheetPr codeName="Sheet16"/>
  <dimension ref="A1:N35"/>
  <sheetViews>
    <sheetView showGridLines="0" showOutlineSymbols="0" view="pageBreakPreview" zoomScale="75" zoomScaleNormal="75" workbookViewId="0">
      <pane xSplit="1" ySplit="11" topLeftCell="B12" activePane="bottomRight" state="frozen"/>
      <selection activeCell="O11" sqref="O11"/>
      <selection pane="topRight" activeCell="O11" sqref="O11"/>
      <selection pane="bottomLeft" activeCell="O11" sqref="O11"/>
      <selection pane="bottomRight" activeCell="G24" sqref="G24"/>
    </sheetView>
  </sheetViews>
  <sheetFormatPr defaultColWidth="9.6640625" defaultRowHeight="15.75"/>
  <cols>
    <col min="1" max="1" width="57" style="6" customWidth="1"/>
    <col min="2" max="2" width="8.33203125" style="6" customWidth="1"/>
    <col min="3" max="3" width="12.109375" style="6" customWidth="1"/>
    <col min="4" max="4" width="8.77734375" style="6" customWidth="1"/>
    <col min="5" max="5" width="9.77734375" style="6" customWidth="1"/>
    <col min="6" max="6" width="9.21875" style="6" customWidth="1"/>
    <col min="7" max="7" width="9.77734375" style="6" customWidth="1"/>
    <col min="8" max="8" width="7.77734375" style="6" customWidth="1"/>
    <col min="9" max="9" width="11.77734375" style="6" bestFit="1" customWidth="1"/>
    <col min="10" max="10" width="1.21875" style="73" customWidth="1"/>
    <col min="11" max="16384" width="9.6640625" style="6"/>
  </cols>
  <sheetData>
    <row r="1" spans="1:10" ht="20.25">
      <c r="A1" s="794" t="s">
        <v>349</v>
      </c>
      <c r="B1" s="795"/>
      <c r="C1" s="795"/>
      <c r="D1" s="795"/>
      <c r="E1" s="795"/>
      <c r="F1" s="795"/>
      <c r="G1" s="795"/>
      <c r="H1" s="795"/>
      <c r="I1" s="795"/>
      <c r="J1" s="270" t="s">
        <v>1</v>
      </c>
    </row>
    <row r="2" spans="1:10" ht="18.75">
      <c r="A2" s="796"/>
      <c r="B2" s="796"/>
      <c r="C2" s="796"/>
      <c r="D2" s="796"/>
      <c r="E2" s="796"/>
      <c r="F2" s="796"/>
      <c r="G2" s="796"/>
      <c r="H2" s="796"/>
      <c r="I2" s="796"/>
      <c r="J2" s="270" t="s">
        <v>1</v>
      </c>
    </row>
    <row r="3" spans="1:10">
      <c r="A3" s="797"/>
      <c r="B3" s="797"/>
      <c r="C3" s="797"/>
      <c r="D3" s="797"/>
      <c r="E3" s="797"/>
      <c r="F3" s="797"/>
      <c r="G3" s="797"/>
      <c r="H3" s="797"/>
      <c r="I3" s="797"/>
      <c r="J3" s="270" t="s">
        <v>1</v>
      </c>
    </row>
    <row r="4" spans="1:10" ht="20.25">
      <c r="A4" s="790" t="s">
        <v>270</v>
      </c>
      <c r="B4" s="789"/>
      <c r="C4" s="789"/>
      <c r="D4" s="789"/>
      <c r="E4" s="789"/>
      <c r="F4" s="789"/>
      <c r="G4" s="789"/>
      <c r="H4" s="789"/>
      <c r="I4" s="789"/>
      <c r="J4" s="270" t="s">
        <v>1</v>
      </c>
    </row>
    <row r="5" spans="1:10" ht="18.75">
      <c r="A5" s="788" t="str">
        <f>+'B. Summary of Requirements '!A5</f>
        <v>Office of Community Oriented Policing Services</v>
      </c>
      <c r="B5" s="767"/>
      <c r="C5" s="767"/>
      <c r="D5" s="767"/>
      <c r="E5" s="767"/>
      <c r="F5" s="767"/>
      <c r="G5" s="767"/>
      <c r="H5" s="767"/>
      <c r="I5" s="767"/>
      <c r="J5" s="270" t="s">
        <v>1</v>
      </c>
    </row>
    <row r="6" spans="1:10" ht="18.75">
      <c r="A6" s="788" t="str">
        <f>+'B. Summary of Requirements '!A6</f>
        <v>Salaries and Expenses</v>
      </c>
      <c r="B6" s="789"/>
      <c r="C6" s="789"/>
      <c r="D6" s="789"/>
      <c r="E6" s="789"/>
      <c r="F6" s="789"/>
      <c r="G6" s="789"/>
      <c r="H6" s="789"/>
      <c r="I6" s="789"/>
      <c r="J6" s="270" t="s">
        <v>1</v>
      </c>
    </row>
    <row r="7" spans="1:10">
      <c r="A7" s="797"/>
      <c r="B7" s="797"/>
      <c r="C7" s="797"/>
      <c r="D7" s="797"/>
      <c r="E7" s="797"/>
      <c r="F7" s="797"/>
      <c r="G7" s="797"/>
      <c r="H7" s="797"/>
      <c r="I7" s="797"/>
      <c r="J7" s="270" t="s">
        <v>1</v>
      </c>
    </row>
    <row r="8" spans="1:10" ht="16.5" thickBot="1">
      <c r="A8" s="786" t="s">
        <v>261</v>
      </c>
      <c r="B8" s="786"/>
      <c r="C8" s="786"/>
      <c r="D8" s="786"/>
      <c r="E8" s="786"/>
      <c r="F8" s="786"/>
      <c r="G8" s="786"/>
      <c r="H8" s="787"/>
      <c r="I8" s="787"/>
      <c r="J8" s="270" t="s">
        <v>1</v>
      </c>
    </row>
    <row r="9" spans="1:10">
      <c r="A9" s="808" t="s">
        <v>48</v>
      </c>
      <c r="B9" s="798" t="s">
        <v>20</v>
      </c>
      <c r="C9" s="799"/>
      <c r="D9" s="802" t="s">
        <v>320</v>
      </c>
      <c r="E9" s="803"/>
      <c r="F9" s="802" t="s">
        <v>37</v>
      </c>
      <c r="G9" s="803"/>
      <c r="H9" s="802" t="s">
        <v>39</v>
      </c>
      <c r="I9" s="806"/>
      <c r="J9" s="270" t="s">
        <v>1</v>
      </c>
    </row>
    <row r="10" spans="1:10" ht="30.75" customHeight="1">
      <c r="A10" s="809"/>
      <c r="B10" s="800"/>
      <c r="C10" s="801"/>
      <c r="D10" s="804"/>
      <c r="E10" s="805"/>
      <c r="F10" s="804"/>
      <c r="G10" s="805"/>
      <c r="H10" s="804"/>
      <c r="I10" s="807"/>
      <c r="J10" s="270" t="s">
        <v>1</v>
      </c>
    </row>
    <row r="11" spans="1:10" ht="16.5" thickBot="1">
      <c r="A11" s="810"/>
      <c r="B11" s="150" t="s">
        <v>260</v>
      </c>
      <c r="C11" s="151" t="s">
        <v>262</v>
      </c>
      <c r="D11" s="150" t="s">
        <v>260</v>
      </c>
      <c r="E11" s="151" t="s">
        <v>262</v>
      </c>
      <c r="F11" s="150" t="s">
        <v>260</v>
      </c>
      <c r="G11" s="151" t="s">
        <v>262</v>
      </c>
      <c r="H11" s="150" t="s">
        <v>260</v>
      </c>
      <c r="I11" s="507" t="s">
        <v>262</v>
      </c>
      <c r="J11" s="270" t="s">
        <v>1</v>
      </c>
    </row>
    <row r="12" spans="1:10">
      <c r="A12" s="145" t="s">
        <v>220</v>
      </c>
      <c r="B12" s="97">
        <v>2</v>
      </c>
      <c r="C12" s="98"/>
      <c r="D12" s="97">
        <v>2</v>
      </c>
      <c r="E12" s="98"/>
      <c r="F12" s="97">
        <v>2</v>
      </c>
      <c r="G12" s="98"/>
      <c r="H12" s="97">
        <f>F12-B12</f>
        <v>0</v>
      </c>
      <c r="I12" s="508"/>
      <c r="J12" s="270" t="s">
        <v>1</v>
      </c>
    </row>
    <row r="13" spans="1:10">
      <c r="A13" s="146" t="s">
        <v>219</v>
      </c>
      <c r="B13" s="97">
        <v>21</v>
      </c>
      <c r="C13" s="98"/>
      <c r="D13" s="97">
        <v>21</v>
      </c>
      <c r="E13" s="98"/>
      <c r="F13" s="97">
        <v>21</v>
      </c>
      <c r="G13" s="98"/>
      <c r="H13" s="97">
        <f t="shared" ref="H13:H22" si="0">F13-B13</f>
        <v>0</v>
      </c>
      <c r="I13" s="509"/>
      <c r="J13" s="270" t="s">
        <v>1</v>
      </c>
    </row>
    <row r="14" spans="1:10">
      <c r="A14" s="146" t="s">
        <v>218</v>
      </c>
      <c r="B14" s="97">
        <v>28</v>
      </c>
      <c r="C14" s="98"/>
      <c r="D14" s="97">
        <v>28</v>
      </c>
      <c r="E14" s="98"/>
      <c r="F14" s="97">
        <v>28</v>
      </c>
      <c r="G14" s="98"/>
      <c r="H14" s="97">
        <f t="shared" si="0"/>
        <v>0</v>
      </c>
      <c r="I14" s="509"/>
      <c r="J14" s="270" t="s">
        <v>1</v>
      </c>
    </row>
    <row r="15" spans="1:10">
      <c r="A15" s="146" t="s">
        <v>217</v>
      </c>
      <c r="B15" s="97">
        <v>37</v>
      </c>
      <c r="C15" s="98"/>
      <c r="D15" s="97">
        <v>37</v>
      </c>
      <c r="E15" s="98"/>
      <c r="F15" s="97">
        <v>37</v>
      </c>
      <c r="G15" s="98"/>
      <c r="H15" s="97">
        <f t="shared" si="0"/>
        <v>0</v>
      </c>
      <c r="I15" s="509"/>
      <c r="J15" s="270" t="s">
        <v>1</v>
      </c>
    </row>
    <row r="16" spans="1:10">
      <c r="A16" s="146" t="s">
        <v>216</v>
      </c>
      <c r="B16" s="97">
        <v>37</v>
      </c>
      <c r="C16" s="98"/>
      <c r="D16" s="97">
        <v>37</v>
      </c>
      <c r="E16" s="98"/>
      <c r="F16" s="97">
        <v>37</v>
      </c>
      <c r="G16" s="98"/>
      <c r="H16" s="97">
        <f t="shared" si="0"/>
        <v>0</v>
      </c>
      <c r="I16" s="509"/>
      <c r="J16" s="270" t="s">
        <v>1</v>
      </c>
    </row>
    <row r="17" spans="1:10">
      <c r="A17" s="146" t="s">
        <v>215</v>
      </c>
      <c r="B17" s="97">
        <v>17</v>
      </c>
      <c r="C17" s="98"/>
      <c r="D17" s="97">
        <v>17</v>
      </c>
      <c r="E17" s="98"/>
      <c r="F17" s="97">
        <v>21</v>
      </c>
      <c r="G17" s="98"/>
      <c r="H17" s="97">
        <f>F17-B17</f>
        <v>4</v>
      </c>
      <c r="I17" s="509"/>
      <c r="J17" s="270" t="s">
        <v>1</v>
      </c>
    </row>
    <row r="18" spans="1:10">
      <c r="A18" s="146" t="s">
        <v>214</v>
      </c>
      <c r="B18" s="97">
        <v>18</v>
      </c>
      <c r="C18" s="98"/>
      <c r="D18" s="97">
        <v>18</v>
      </c>
      <c r="E18" s="98"/>
      <c r="F18" s="97">
        <v>27</v>
      </c>
      <c r="G18" s="98"/>
      <c r="H18" s="97">
        <f t="shared" si="0"/>
        <v>9</v>
      </c>
      <c r="I18" s="509"/>
      <c r="J18" s="270" t="s">
        <v>1</v>
      </c>
    </row>
    <row r="19" spans="1:10">
      <c r="A19" s="146" t="s">
        <v>213</v>
      </c>
      <c r="B19" s="97">
        <v>3</v>
      </c>
      <c r="C19" s="98"/>
      <c r="D19" s="97">
        <v>3</v>
      </c>
      <c r="E19" s="98"/>
      <c r="F19" s="97">
        <v>3</v>
      </c>
      <c r="G19" s="98"/>
      <c r="H19" s="97">
        <f t="shared" si="0"/>
        <v>0</v>
      </c>
      <c r="I19" s="509"/>
      <c r="J19" s="270" t="s">
        <v>1</v>
      </c>
    </row>
    <row r="20" spans="1:10">
      <c r="A20" s="146" t="s">
        <v>212</v>
      </c>
      <c r="B20" s="97">
        <v>11</v>
      </c>
      <c r="C20" s="98"/>
      <c r="D20" s="97">
        <v>11</v>
      </c>
      <c r="E20" s="98"/>
      <c r="F20" s="97">
        <v>20</v>
      </c>
      <c r="G20" s="98"/>
      <c r="H20" s="97">
        <f t="shared" si="0"/>
        <v>9</v>
      </c>
      <c r="I20" s="509"/>
      <c r="J20" s="270" t="s">
        <v>1</v>
      </c>
    </row>
    <row r="21" spans="1:10">
      <c r="A21" s="146" t="s">
        <v>210</v>
      </c>
      <c r="B21" s="97">
        <v>7</v>
      </c>
      <c r="C21" s="98"/>
      <c r="D21" s="97">
        <v>7</v>
      </c>
      <c r="E21" s="98"/>
      <c r="F21" s="97">
        <v>7</v>
      </c>
      <c r="G21" s="98"/>
      <c r="H21" s="97">
        <f t="shared" si="0"/>
        <v>0</v>
      </c>
      <c r="I21" s="509"/>
      <c r="J21" s="270" t="s">
        <v>1</v>
      </c>
    </row>
    <row r="22" spans="1:10">
      <c r="A22" s="146" t="s">
        <v>211</v>
      </c>
      <c r="B22" s="163">
        <v>7</v>
      </c>
      <c r="C22" s="98"/>
      <c r="D22" s="163">
        <v>7</v>
      </c>
      <c r="E22" s="98"/>
      <c r="F22" s="97">
        <v>7</v>
      </c>
      <c r="G22" s="98"/>
      <c r="H22" s="97">
        <f t="shared" si="0"/>
        <v>0</v>
      </c>
      <c r="I22" s="509"/>
      <c r="J22" s="270" t="s">
        <v>1</v>
      </c>
    </row>
    <row r="23" spans="1:10">
      <c r="A23" s="147" t="s">
        <v>69</v>
      </c>
      <c r="B23" s="99">
        <f>SUM(B12:B22)</f>
        <v>188</v>
      </c>
      <c r="C23" s="123"/>
      <c r="D23" s="99">
        <f>SUM(D12:D22)</f>
        <v>188</v>
      </c>
      <c r="E23" s="123"/>
      <c r="F23" s="99">
        <f>SUM(F12:F22)</f>
        <v>210</v>
      </c>
      <c r="G23" s="123"/>
      <c r="H23" s="99">
        <f>SUM(H12:H22)</f>
        <v>22</v>
      </c>
      <c r="I23" s="510"/>
      <c r="J23" s="270" t="s">
        <v>1</v>
      </c>
    </row>
    <row r="24" spans="1:10">
      <c r="A24" s="148" t="s">
        <v>17</v>
      </c>
      <c r="B24" s="100"/>
      <c r="C24" s="64">
        <v>174000</v>
      </c>
      <c r="D24" s="515"/>
      <c r="E24" s="516">
        <f>C24*1.014</f>
        <v>176436</v>
      </c>
      <c r="F24" s="517"/>
      <c r="G24" s="516">
        <f>E24*1.014</f>
        <v>178906.10399999999</v>
      </c>
      <c r="H24" s="515"/>
      <c r="I24" s="518"/>
      <c r="J24" s="270" t="s">
        <v>1</v>
      </c>
    </row>
    <row r="25" spans="1:10">
      <c r="A25" s="148" t="s">
        <v>94</v>
      </c>
      <c r="B25" s="101"/>
      <c r="C25" s="64">
        <v>78085</v>
      </c>
      <c r="D25" s="515"/>
      <c r="E25" s="516">
        <f>C25*1.014</f>
        <v>79178.19</v>
      </c>
      <c r="F25" s="517"/>
      <c r="G25" s="516">
        <f>E25*1.014</f>
        <v>80286.684659999999</v>
      </c>
      <c r="H25" s="515"/>
      <c r="I25" s="519"/>
      <c r="J25" s="270" t="s">
        <v>1</v>
      </c>
    </row>
    <row r="26" spans="1:10" ht="16.5" thickBot="1">
      <c r="A26" s="149" t="s">
        <v>95</v>
      </c>
      <c r="B26" s="102"/>
      <c r="C26" s="458">
        <v>11.48</v>
      </c>
      <c r="D26" s="103"/>
      <c r="E26" s="458">
        <v>11.48</v>
      </c>
      <c r="F26" s="103"/>
      <c r="G26" s="458">
        <v>11.17</v>
      </c>
      <c r="H26" s="103"/>
      <c r="I26" s="511"/>
      <c r="J26" s="270" t="s">
        <v>24</v>
      </c>
    </row>
    <row r="27" spans="1:10">
      <c r="A27" s="811"/>
      <c r="B27" s="812"/>
      <c r="C27" s="812"/>
      <c r="D27" s="812"/>
      <c r="E27" s="812"/>
      <c r="F27" s="812"/>
      <c r="G27" s="812"/>
      <c r="H27" s="812"/>
      <c r="I27" s="812"/>
      <c r="J27" s="812"/>
    </row>
    <row r="28" spans="1:10">
      <c r="A28" s="11"/>
      <c r="B28" s="11"/>
      <c r="C28" s="11"/>
      <c r="D28" s="11"/>
      <c r="E28" s="11"/>
      <c r="F28" s="11"/>
      <c r="G28" s="11"/>
      <c r="H28" s="11"/>
      <c r="I28" s="11"/>
      <c r="J28" s="271"/>
    </row>
    <row r="29" spans="1:10">
      <c r="A29" s="54"/>
      <c r="B29" s="43"/>
      <c r="C29" s="43"/>
      <c r="D29" s="43"/>
      <c r="E29" s="43"/>
      <c r="F29" s="43"/>
      <c r="G29" s="43"/>
      <c r="H29" s="43"/>
    </row>
    <row r="30" spans="1:10">
      <c r="A30" s="54"/>
      <c r="B30" s="43"/>
      <c r="C30" s="43"/>
      <c r="D30" s="43"/>
      <c r="E30" s="43"/>
      <c r="F30" s="43"/>
      <c r="G30" s="43"/>
      <c r="H30" s="43"/>
    </row>
    <row r="31" spans="1:10" ht="67.5" customHeight="1">
      <c r="A31" s="608"/>
      <c r="B31" s="608"/>
      <c r="C31" s="608"/>
      <c r="D31" s="608"/>
      <c r="E31" s="608"/>
      <c r="F31" s="608"/>
      <c r="G31" s="608"/>
      <c r="H31" s="608"/>
    </row>
    <row r="32" spans="1:10">
      <c r="A32" s="47"/>
      <c r="B32" s="46"/>
      <c r="C32" s="46"/>
      <c r="D32" s="46"/>
      <c r="E32" s="46"/>
      <c r="F32" s="46"/>
      <c r="G32" s="46"/>
      <c r="H32" s="46"/>
    </row>
    <row r="33" spans="1:14" ht="46.5" customHeight="1">
      <c r="A33" s="727"/>
      <c r="B33" s="728"/>
      <c r="C33" s="728"/>
      <c r="D33" s="728"/>
      <c r="E33" s="728"/>
      <c r="F33" s="728"/>
      <c r="G33" s="728"/>
      <c r="H33" s="728"/>
    </row>
    <row r="34" spans="1:14">
      <c r="A34" s="16"/>
      <c r="B34" s="16"/>
      <c r="C34" s="16"/>
      <c r="D34" s="16"/>
      <c r="E34" s="16"/>
      <c r="F34" s="16"/>
      <c r="G34" s="16"/>
      <c r="H34" s="16"/>
    </row>
    <row r="35" spans="1:14" ht="18">
      <c r="A35" s="791"/>
      <c r="B35" s="792"/>
      <c r="C35" s="792"/>
      <c r="D35" s="792"/>
      <c r="E35" s="792"/>
      <c r="F35" s="792"/>
      <c r="G35" s="792"/>
      <c r="H35" s="792"/>
      <c r="I35" s="792"/>
      <c r="J35" s="792"/>
      <c r="K35" s="792"/>
      <c r="L35" s="792"/>
      <c r="M35" s="792"/>
      <c r="N35" s="793"/>
    </row>
  </sheetData>
  <mergeCells count="17">
    <mergeCell ref="A1:I1"/>
    <mergeCell ref="A2:I2"/>
    <mergeCell ref="A3:I3"/>
    <mergeCell ref="A31:H31"/>
    <mergeCell ref="A33:H33"/>
    <mergeCell ref="B9:C10"/>
    <mergeCell ref="D9:E10"/>
    <mergeCell ref="F9:G10"/>
    <mergeCell ref="H9:I10"/>
    <mergeCell ref="A9:A11"/>
    <mergeCell ref="A27:J27"/>
    <mergeCell ref="A7:I7"/>
    <mergeCell ref="A8:I8"/>
    <mergeCell ref="A6:I6"/>
    <mergeCell ref="A5:I5"/>
    <mergeCell ref="A4:I4"/>
    <mergeCell ref="A35:N35"/>
  </mergeCells>
  <phoneticPr fontId="0" type="noConversion"/>
  <printOptions horizontalCentered="1"/>
  <pageMargins left="0.5" right="0.5" top="0.5" bottom="0.55000000000000004" header="0" footer="0"/>
  <pageSetup scale="67" orientation="landscape" horizontalDpi="300" verticalDpi="300" r:id="rId1"/>
  <headerFooter alignWithMargins="0">
    <oddFooter>&amp;C&amp;"Times New Roman,Regular"Exhibit K - Summary of Requirements by Grade</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B. Summary of Requirements </vt:lpstr>
      <vt:lpstr>C. Increases Offsets</vt:lpstr>
      <vt:lpstr>D. Strategic Goals &amp; Objectives</vt:lpstr>
      <vt:lpstr>E. ATB Justification</vt:lpstr>
      <vt:lpstr>F. 2010 Crosswalk</vt:lpstr>
      <vt:lpstr>(G) 2011 Crosswalk</vt:lpstr>
      <vt:lpstr>I. Permanent Positions</vt:lpstr>
      <vt:lpstr>J. Financial Analysis</vt:lpstr>
      <vt:lpstr>K. Summary by Grade</vt:lpstr>
      <vt:lpstr>L. Summary by Object Class</vt:lpstr>
      <vt:lpstr>(N-2) Domestic Agent</vt:lpstr>
      <vt:lpstr>(N-3) Domestic Attorney</vt:lpstr>
      <vt:lpstr>(N-4) Domestic Prof Sup</vt:lpstr>
      <vt:lpstr>(N-5) Domestic Clerical</vt:lpstr>
      <vt:lpstr>(P) IT</vt:lpstr>
      <vt:lpstr>'B. Summary of Requirements '!DL</vt:lpstr>
      <vt:lpstr>'(G) 2011 Crosswalk'!Print_Area</vt:lpstr>
      <vt:lpstr>'(N-2) Domestic Agent'!Print_Area</vt:lpstr>
      <vt:lpstr>'(N-3) Domestic Attorney'!Print_Area</vt:lpstr>
      <vt:lpstr>'(N-4) Domestic Prof Sup'!Print_Area</vt:lpstr>
      <vt:lpstr>'(N-5) Domestic Clerical'!Print_Area</vt:lpstr>
      <vt:lpstr>'(P) IT'!Print_Area</vt:lpstr>
      <vt:lpstr>'B. Summary of Requirements '!Print_Area</vt:lpstr>
      <vt:lpstr>'C. Increases Offsets'!Print_Area</vt:lpstr>
      <vt:lpstr>'D. Strategic Goals &amp; Objectives'!Print_Area</vt:lpstr>
      <vt:lpstr>'E. ATB Justification'!Print_Area</vt:lpstr>
      <vt:lpstr>'F. 2010 Crosswalk'!Print_Area</vt:lpstr>
      <vt:lpstr>'I. Permanent Positions'!Print_Area</vt:lpstr>
      <vt:lpstr>'J. Financial Analysis'!Print_Area</vt:lpstr>
      <vt:lpstr>'K. Summary by Grade'!Print_Area</vt:lpstr>
      <vt:lpstr>'L. Summary by Object Class'!Print_Area</vt:lpstr>
      <vt:lpstr>'(N-2) Domestic Agent'!Print_Titles</vt:lpstr>
      <vt:lpstr>'(N-3) Domestic Attorney'!Print_Titles</vt:lpstr>
      <vt:lpstr>'(N-4) Domestic Prof Sup'!Print_Titles</vt:lpstr>
      <vt:lpstr>'(N-5) Domestic Clerical'!Print_Titles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rlindsay</cp:lastModifiedBy>
  <cp:lastPrinted>2011-02-09T18:39:28Z</cp:lastPrinted>
  <dcterms:created xsi:type="dcterms:W3CDTF">2003-08-28T20:51:00Z</dcterms:created>
  <dcterms:modified xsi:type="dcterms:W3CDTF">2011-02-16T19:04:10Z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