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150" yWindow="1110" windowWidth="15720" windowHeight="8970" tabRatio="889" firstSheet="4" activeTab="4"/>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36" r:id="rId10"/>
    <sheet name="K. Summary by Grade" sheetId="6" r:id="rId11"/>
    <sheet name="L. Summary by Object Class" sheetId="14" r:id="rId12"/>
    <sheet name="(N-2) Domestic Agent" sheetId="50" state="hidden" r:id="rId13"/>
    <sheet name="(N-3) Domestic Attorney" sheetId="49" state="hidden" r:id="rId14"/>
    <sheet name="(N-4) Domestic Prof Sup" sheetId="51" state="hidden" r:id="rId15"/>
    <sheet name="(N-5) Domestic Clerical" sheetId="52" state="hidden" r:id="rId16"/>
    <sheet name="(P) IT" sheetId="55" state="hidden" r:id="rId17"/>
  </sheets>
  <externalReferences>
    <externalReference r:id="rId18"/>
    <externalReference r:id="rId19"/>
    <externalReference r:id="rId20"/>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_xlnm._FilterDatabase" localSheetId="16" hidden="1">'(P) IT'!$F$14:$G$14</definedName>
    <definedName name="DL" localSheetId="1">'B. Summary of Requirements '!$A$3:$X$64</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6">'(G) 2011 Crosswalk'!$A$1:$R$25</definedName>
    <definedName name="_xlnm.Print_Area" localSheetId="12">'(N-2) Domestic Agent'!$A$1:$J$69</definedName>
    <definedName name="_xlnm.Print_Area" localSheetId="13">'(N-3) Domestic Attorney'!$A$1:$H$53</definedName>
    <definedName name="_xlnm.Print_Area" localSheetId="14">'(N-4) Domestic Prof Sup'!$A$1:$J$53</definedName>
    <definedName name="_xlnm.Print_Area" localSheetId="15">'(N-5) Domestic Clerical'!$A$1:$H$52</definedName>
    <definedName name="_xlnm.Print_Area" localSheetId="16">'(P) IT'!$A$1:$H$32</definedName>
    <definedName name="_xlnm.Print_Area" localSheetId="0">'A. Organization Chart'!$A$1:$N$29</definedName>
    <definedName name="_xlnm.Print_Area" localSheetId="1">'B. Summary of Requirements '!$A$1:$X$74</definedName>
    <definedName name="_xlnm.Print_Area" localSheetId="2">'C. Increases Offsets'!$A$1:$G$22</definedName>
    <definedName name="_xlnm.Print_Area" localSheetId="3">'D. Strategic Goals &amp; Objectives'!$A$1:$Q$31</definedName>
    <definedName name="_xlnm.Print_Area" localSheetId="4">'E. ATB Justification'!$A$1:$I$65</definedName>
    <definedName name="_xlnm.Print_Area" localSheetId="5">'F. 2010 Crosswalk'!$A$1:$U$27</definedName>
    <definedName name="_xlnm.Print_Area" localSheetId="7">'H. Reimbursable Resources'!$A$1:$N$15</definedName>
    <definedName name="_xlnm.Print_Area" localSheetId="8">'I. Permanent Positions'!$A$1:$K$31</definedName>
    <definedName name="_xlnm.Print_Area" localSheetId="9">'J. Financial Analysis'!$A$1:$I$41</definedName>
    <definedName name="_xlnm.Print_Area" localSheetId="10">'K. Summary by Grade'!$A$1:$I$28</definedName>
    <definedName name="_xlnm.Print_Area" localSheetId="11">'L. Summary by Object Class'!$A$1:$I$51</definedName>
    <definedName name="_xlnm.Print_Area">#REF!</definedName>
    <definedName name="_xlnm.Print_Titles" localSheetId="12">'(N-2) Domestic Agent'!$1:$13</definedName>
    <definedName name="_xlnm.Print_Titles" localSheetId="13">'(N-3) Domestic Attorney'!$1:$13</definedName>
    <definedName name="_xlnm.Print_Titles" localSheetId="14">'(N-4) Domestic Prof Sup'!$1:$13</definedName>
    <definedName name="_xlnm.Print_Titles" localSheetId="15">'(N-5) Domestic Clerical'!$1:$13</definedName>
    <definedName name="REIMPRO" localSheetId="7">'H. Reimbursable Resources'!$A$1:$N$16</definedName>
    <definedName name="REIMPRO">#REF!</definedName>
    <definedName name="REIMSOR" localSheetId="7">'H. Reimbursable Resources'!$P$19:$AF$19</definedName>
    <definedName name="REIMSOR">#REF!</definedName>
  </definedNames>
  <calcPr calcId="125725"/>
</workbook>
</file>

<file path=xl/calcChain.xml><?xml version="1.0" encoding="utf-8"?>
<calcChain xmlns="http://schemas.openxmlformats.org/spreadsheetml/2006/main">
  <c r="I65" i="29"/>
  <c r="I63"/>
  <c r="B16" i="14"/>
  <c r="H65" i="29"/>
  <c r="H63"/>
  <c r="G63"/>
  <c r="G65" s="1"/>
  <c r="I22" i="14" l="1"/>
  <c r="I18"/>
  <c r="V29" i="45"/>
  <c r="V30" s="1"/>
  <c r="V31" s="1"/>
  <c r="V41" s="1"/>
  <c r="V42" s="1"/>
  <c r="I48" i="14"/>
  <c r="H10"/>
  <c r="F16"/>
  <c r="C45"/>
  <c r="I29"/>
  <c r="U13" i="2"/>
  <c r="U14" s="1"/>
  <c r="P14"/>
  <c r="O14"/>
  <c r="O16" s="1"/>
  <c r="O20" s="1"/>
  <c r="N14"/>
  <c r="R13" i="56"/>
  <c r="R14" s="1"/>
  <c r="H14" i="16"/>
  <c r="Q14" i="2"/>
  <c r="M14"/>
  <c r="I38" i="36"/>
  <c r="I30"/>
  <c r="I41" s="1"/>
  <c r="T18" i="2"/>
  <c r="T15"/>
  <c r="R14"/>
  <c r="L14"/>
  <c r="L16" s="1"/>
  <c r="L20" s="1"/>
  <c r="K14"/>
  <c r="J14"/>
  <c r="I14"/>
  <c r="I16" s="1"/>
  <c r="I20" s="1"/>
  <c r="H14"/>
  <c r="G14"/>
  <c r="F14"/>
  <c r="F16" s="1"/>
  <c r="F20" s="1"/>
  <c r="E14"/>
  <c r="D14"/>
  <c r="C14"/>
  <c r="C16" s="1"/>
  <c r="C20" s="1"/>
  <c r="B14"/>
  <c r="T13"/>
  <c r="T14" s="1"/>
  <c r="T16" s="1"/>
  <c r="S13"/>
  <c r="S14"/>
  <c r="A5"/>
  <c r="A4"/>
  <c r="Q18" i="56"/>
  <c r="Q15"/>
  <c r="O14"/>
  <c r="N14"/>
  <c r="M14"/>
  <c r="L14"/>
  <c r="L16" s="1"/>
  <c r="L20" s="1"/>
  <c r="K14"/>
  <c r="J14"/>
  <c r="I14"/>
  <c r="I16" s="1"/>
  <c r="I20" s="1"/>
  <c r="H14"/>
  <c r="G14"/>
  <c r="F14"/>
  <c r="F16" s="1"/>
  <c r="F20" s="1"/>
  <c r="E14"/>
  <c r="D14"/>
  <c r="C14"/>
  <c r="C16" s="1"/>
  <c r="C20" s="1"/>
  <c r="B14"/>
  <c r="Q13"/>
  <c r="Q14" s="1"/>
  <c r="P13"/>
  <c r="P14" s="1"/>
  <c r="A5"/>
  <c r="A4"/>
  <c r="C41" i="36"/>
  <c r="H31"/>
  <c r="H32"/>
  <c r="I32"/>
  <c r="H33"/>
  <c r="I33"/>
  <c r="H34"/>
  <c r="I34"/>
  <c r="H35"/>
  <c r="I35"/>
  <c r="H36"/>
  <c r="H37"/>
  <c r="I37"/>
  <c r="H38"/>
  <c r="H39"/>
  <c r="I39"/>
  <c r="H40"/>
  <c r="I40"/>
  <c r="H30"/>
  <c r="H12"/>
  <c r="I12"/>
  <c r="H13"/>
  <c r="I13"/>
  <c r="H14"/>
  <c r="I14"/>
  <c r="H15"/>
  <c r="I15"/>
  <c r="H16"/>
  <c r="I16"/>
  <c r="H17"/>
  <c r="I17"/>
  <c r="H18"/>
  <c r="I18"/>
  <c r="H19"/>
  <c r="I19"/>
  <c r="H20"/>
  <c r="I20"/>
  <c r="H21"/>
  <c r="I21"/>
  <c r="I11"/>
  <c r="I23" s="1"/>
  <c r="H11"/>
  <c r="O14" i="57"/>
  <c r="O18"/>
  <c r="A4" i="14"/>
  <c r="A5"/>
  <c r="I10"/>
  <c r="H11"/>
  <c r="H16" s="1"/>
  <c r="I11"/>
  <c r="H12"/>
  <c r="I12"/>
  <c r="I13"/>
  <c r="I14"/>
  <c r="H15"/>
  <c r="I15"/>
  <c r="C16"/>
  <c r="C35" s="1"/>
  <c r="D16"/>
  <c r="E16"/>
  <c r="E35" s="1"/>
  <c r="G16"/>
  <c r="G35" s="1"/>
  <c r="G45" s="1"/>
  <c r="J16"/>
  <c r="K16"/>
  <c r="K35" s="1"/>
  <c r="K18"/>
  <c r="L18"/>
  <c r="I19"/>
  <c r="I20"/>
  <c r="L20"/>
  <c r="I21"/>
  <c r="L21"/>
  <c r="J22"/>
  <c r="J35" s="1"/>
  <c r="L22"/>
  <c r="I23"/>
  <c r="L23"/>
  <c r="I24"/>
  <c r="L24"/>
  <c r="I25"/>
  <c r="L25"/>
  <c r="I26"/>
  <c r="L26"/>
  <c r="I27"/>
  <c r="L27"/>
  <c r="I28"/>
  <c r="L28"/>
  <c r="L29"/>
  <c r="I30"/>
  <c r="L30"/>
  <c r="I31"/>
  <c r="L31"/>
  <c r="I32"/>
  <c r="L32"/>
  <c r="I33"/>
  <c r="L33"/>
  <c r="I34"/>
  <c r="L34"/>
  <c r="H47"/>
  <c r="A5" i="6"/>
  <c r="A6"/>
  <c r="D15"/>
  <c r="F15"/>
  <c r="H15"/>
  <c r="H25" s="1"/>
  <c r="D22"/>
  <c r="H22" s="1"/>
  <c r="B25"/>
  <c r="D25"/>
  <c r="F25"/>
  <c r="A4" i="36"/>
  <c r="A5"/>
  <c r="B23"/>
  <c r="C23"/>
  <c r="C24" s="1"/>
  <c r="D23"/>
  <c r="E23"/>
  <c r="F23"/>
  <c r="G23"/>
  <c r="A5" i="10"/>
  <c r="A6"/>
  <c r="J12"/>
  <c r="J13"/>
  <c r="I14"/>
  <c r="J14"/>
  <c r="I15"/>
  <c r="J15"/>
  <c r="J27" s="1"/>
  <c r="I16"/>
  <c r="J16"/>
  <c r="I17"/>
  <c r="J17"/>
  <c r="J18"/>
  <c r="J19"/>
  <c r="J20"/>
  <c r="J21"/>
  <c r="J22"/>
  <c r="J23"/>
  <c r="J24"/>
  <c r="J25"/>
  <c r="J26"/>
  <c r="B27"/>
  <c r="C27"/>
  <c r="D27"/>
  <c r="E27"/>
  <c r="F27"/>
  <c r="G27"/>
  <c r="H27"/>
  <c r="I27"/>
  <c r="K27"/>
  <c r="I28"/>
  <c r="I31"/>
  <c r="I30"/>
  <c r="J30" s="1"/>
  <c r="B31"/>
  <c r="C31"/>
  <c r="D31"/>
  <c r="E31"/>
  <c r="F31"/>
  <c r="G31"/>
  <c r="H31"/>
  <c r="K31"/>
  <c r="A4" i="16"/>
  <c r="A5"/>
  <c r="L10"/>
  <c r="L14" s="1"/>
  <c r="M10"/>
  <c r="N10"/>
  <c r="L11"/>
  <c r="M11"/>
  <c r="N11"/>
  <c r="L12"/>
  <c r="M12"/>
  <c r="N12"/>
  <c r="N14" s="1"/>
  <c r="C14"/>
  <c r="D14"/>
  <c r="E14"/>
  <c r="F14"/>
  <c r="G14"/>
  <c r="I14"/>
  <c r="J14"/>
  <c r="K14"/>
  <c r="M14"/>
  <c r="A4" i="29"/>
  <c r="E22"/>
  <c r="B24"/>
  <c r="B38" s="1"/>
  <c r="C24"/>
  <c r="D24"/>
  <c r="D38" s="1"/>
  <c r="E24"/>
  <c r="E25"/>
  <c r="E26"/>
  <c r="E27"/>
  <c r="E28"/>
  <c r="E29"/>
  <c r="E30"/>
  <c r="E31"/>
  <c r="E32"/>
  <c r="E33"/>
  <c r="E34"/>
  <c r="E35"/>
  <c r="E36"/>
  <c r="E37"/>
  <c r="C38"/>
  <c r="A4" i="57"/>
  <c r="P14"/>
  <c r="O15"/>
  <c r="P15"/>
  <c r="P18" s="1"/>
  <c r="P31" s="1"/>
  <c r="O16"/>
  <c r="P16"/>
  <c r="O17"/>
  <c r="P17"/>
  <c r="C18"/>
  <c r="D18"/>
  <c r="F18"/>
  <c r="F31" s="1"/>
  <c r="G18"/>
  <c r="G31" s="1"/>
  <c r="I18"/>
  <c r="I31" s="1"/>
  <c r="J18"/>
  <c r="J31" s="1"/>
  <c r="K18"/>
  <c r="L18"/>
  <c r="L31"/>
  <c r="M18"/>
  <c r="M31" s="1"/>
  <c r="N18"/>
  <c r="O21"/>
  <c r="P21"/>
  <c r="D22"/>
  <c r="O22"/>
  <c r="P22"/>
  <c r="O23"/>
  <c r="P23"/>
  <c r="D24"/>
  <c r="O24"/>
  <c r="O29" s="1"/>
  <c r="P24"/>
  <c r="O25"/>
  <c r="P25"/>
  <c r="O26"/>
  <c r="P26"/>
  <c r="O27"/>
  <c r="P27"/>
  <c r="O28"/>
  <c r="P28"/>
  <c r="C29"/>
  <c r="D29"/>
  <c r="D31"/>
  <c r="F29"/>
  <c r="G29"/>
  <c r="I29"/>
  <c r="J29"/>
  <c r="K29"/>
  <c r="K31"/>
  <c r="L29"/>
  <c r="M29"/>
  <c r="N29"/>
  <c r="P29"/>
  <c r="C31"/>
  <c r="N31"/>
  <c r="A5" i="21"/>
  <c r="G12"/>
  <c r="G14" s="1"/>
  <c r="C14"/>
  <c r="D14"/>
  <c r="E14"/>
  <c r="F14"/>
  <c r="G19"/>
  <c r="G22" s="1"/>
  <c r="G20"/>
  <c r="C22"/>
  <c r="D22"/>
  <c r="E22"/>
  <c r="F22"/>
  <c r="V16" i="45"/>
  <c r="W16"/>
  <c r="X16"/>
  <c r="V19"/>
  <c r="W19"/>
  <c r="X19"/>
  <c r="W29"/>
  <c r="X29"/>
  <c r="X30" s="1"/>
  <c r="X31" s="1"/>
  <c r="X41" s="1"/>
  <c r="X42" s="1"/>
  <c r="V35"/>
  <c r="W35"/>
  <c r="W40" s="1"/>
  <c r="X35"/>
  <c r="V39"/>
  <c r="W39"/>
  <c r="X39"/>
  <c r="V64"/>
  <c r="V65"/>
  <c r="W64"/>
  <c r="W65" s="1"/>
  <c r="W68" s="1"/>
  <c r="W73" s="1"/>
  <c r="X64"/>
  <c r="X65" s="1"/>
  <c r="D65"/>
  <c r="E65"/>
  <c r="E68"/>
  <c r="E73" s="1"/>
  <c r="F65"/>
  <c r="G65"/>
  <c r="H65"/>
  <c r="H68" s="1"/>
  <c r="H73" s="1"/>
  <c r="I65"/>
  <c r="J65"/>
  <c r="K65"/>
  <c r="K68" s="1"/>
  <c r="K73" s="1"/>
  <c r="L65"/>
  <c r="M65"/>
  <c r="N65"/>
  <c r="N68"/>
  <c r="N73"/>
  <c r="O65"/>
  <c r="P65"/>
  <c r="Q65"/>
  <c r="Q68"/>
  <c r="Q73" s="1"/>
  <c r="R65"/>
  <c r="S65"/>
  <c r="T65"/>
  <c r="T68" s="1"/>
  <c r="T73" s="1"/>
  <c r="U65"/>
  <c r="W67"/>
  <c r="H23" i="36"/>
  <c r="H28" s="1"/>
  <c r="H41" s="1"/>
  <c r="I16" i="14"/>
  <c r="I35" s="1"/>
  <c r="W30" i="45"/>
  <c r="W31" s="1"/>
  <c r="X40"/>
  <c r="V40"/>
  <c r="J28" i="10"/>
  <c r="J31" s="1"/>
  <c r="D24" i="36"/>
  <c r="D28"/>
  <c r="D41" s="1"/>
  <c r="L35" i="14" l="1"/>
  <c r="E45"/>
  <c r="F28" i="36"/>
  <c r="F41" s="1"/>
  <c r="I45" i="14"/>
  <c r="O31" i="57"/>
  <c r="G28" i="36"/>
  <c r="G41" s="1"/>
  <c r="W41" i="45"/>
  <c r="W42" s="1"/>
  <c r="E38" i="29"/>
  <c r="E24" i="36"/>
  <c r="E28" s="1"/>
  <c r="E41" s="1"/>
  <c r="G24"/>
  <c r="F24"/>
  <c r="B24"/>
  <c r="B28" s="1"/>
  <c r="B41" s="1"/>
  <c r="L16" i="14"/>
  <c r="Q16" i="56"/>
  <c r="Q20" s="1"/>
  <c r="T20" i="2"/>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<sst xmlns="http://schemas.openxmlformats.org/spreadsheetml/2006/main" count="1566" uniqueCount="416">
  <si>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</si>
  <si>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</si>
  <si>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</si>
  <si>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</si>
  <si>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</si>
  <si>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</si>
  <si>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Total positions &amp; annual amount</t>
  </si>
  <si>
    <t xml:space="preserve">      Lapse (-)</t>
  </si>
  <si>
    <t xml:space="preserve">     Other personnel compensation</t>
  </si>
  <si>
    <t>Total FTE &amp; personnel compensation</t>
  </si>
  <si>
    <t>Program Offsets</t>
  </si>
  <si>
    <t>Adjustments to Base</t>
  </si>
  <si>
    <t>Domestic Rent and Facilities</t>
  </si>
  <si>
    <t>ATBs</t>
  </si>
  <si>
    <t>11.1  Direct FTE &amp; personnel compensation</t>
  </si>
  <si>
    <t xml:space="preserve">       Total </t>
  </si>
  <si>
    <t>Average SES Salary</t>
  </si>
  <si>
    <t>2010 Appropriation Enacted w/Rescissions and Supplementals</t>
  </si>
  <si>
    <t>Annualization Required for 2012 ($000)</t>
  </si>
  <si>
    <t>FY 2010 Enacted Without Rescissions</t>
  </si>
  <si>
    <t>2010 Enacted w/Rescissions and Supplementals</t>
  </si>
  <si>
    <t>Perm. Pos.</t>
  </si>
  <si>
    <t>Location of Description by Decision Unit</t>
  </si>
  <si>
    <t>end of sheet</t>
  </si>
  <si>
    <t>Program Decreases</t>
  </si>
  <si>
    <t>Total Pr. Changes</t>
  </si>
  <si>
    <t>Total Authorized</t>
  </si>
  <si>
    <t>Total Reimbursable</t>
  </si>
  <si>
    <t>Total Increases</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</si>
  <si>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</si>
  <si>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</si>
  <si>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</si>
  <si>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</si>
  <si>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</si>
  <si>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</si>
  <si>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Intelligence Series (132)</t>
  </si>
  <si>
    <t>2010 Availability</t>
  </si>
  <si>
    <t>23.2 Moving/Lease Expirations/Contract Parking</t>
  </si>
  <si>
    <r>
      <t>International Cooperative Administrative Support Services (ICASS)</t>
    </r>
    <r>
      <rPr>
        <sz val="9"/>
        <color indexed="8"/>
        <rFont val="Times New Roman"/>
        <family val="1"/>
      </rPr>
      <t>.  Under the ICASS, an annual charge is made by the Department of State for administrative support based on the overseas staff of each federal agency.  This request is based on the projected FY 2011 bill for post invoices and other ICASS costs.</t>
    </r>
  </si>
  <si>
    <t>Transfers:</t>
  </si>
  <si>
    <t xml:space="preserve">Total Adjustments to Base </t>
  </si>
  <si>
    <t>Increases:</t>
  </si>
  <si>
    <t>FY 2012 Request</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</si>
  <si>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</si>
  <si>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</si>
  <si>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</si>
  <si>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</si>
  <si>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</si>
  <si>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</si>
  <si>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</si>
  <si>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</si>
  <si>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</si>
  <si>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</si>
  <si>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</si>
  <si>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</si>
  <si>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</si>
  <si>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</si>
  <si>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</si>
  <si>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</si>
  <si>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</si>
  <si>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</si>
  <si>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</si>
  <si>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</si>
  <si>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</si>
  <si>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</si>
  <si>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</si>
  <si>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</si>
  <si>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</si>
  <si>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</si>
  <si>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</si>
  <si>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</si>
  <si>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</si>
  <si>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Recoveries of prior year obligations</t>
  </si>
  <si>
    <t>11.3  Other than full-time permanent</t>
  </si>
  <si>
    <t xml:space="preserve">     Total, appropriated positions</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</si>
  <si>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</si>
  <si>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</si>
  <si>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</si>
  <si>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</si>
  <si>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</si>
  <si>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</si>
  <si>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</si>
  <si>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</si>
  <si>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</si>
  <si>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</si>
  <si>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</si>
  <si>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</si>
  <si>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</si>
  <si>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</si>
  <si>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</si>
  <si>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</si>
  <si>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</si>
  <si>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</si>
  <si>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</si>
  <si>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Other services</t>
  </si>
  <si>
    <t>Supplies and materials</t>
  </si>
  <si>
    <t>Average GS Salary</t>
  </si>
  <si>
    <t>Average GS Grade</t>
  </si>
  <si>
    <t>Object Classes</t>
  </si>
  <si>
    <t>Other Object Classes:</t>
  </si>
  <si>
    <t>Summary of Reimbursable Resources</t>
  </si>
  <si>
    <t>Summary of Requirements by Object Class</t>
  </si>
  <si>
    <t>Overtime</t>
  </si>
  <si>
    <t>Program Changes</t>
  </si>
  <si>
    <t>Total Program Changes</t>
  </si>
  <si>
    <t>Subtotal Increases</t>
  </si>
  <si>
    <t>Travel</t>
  </si>
  <si>
    <t>Attorneys (905)</t>
  </si>
  <si>
    <t>Paralegals / Other Law (900-998)</t>
  </si>
  <si>
    <t>Information &amp; Arts (1000-1099)</t>
  </si>
  <si>
    <t>Business &amp; Industry (1100-1199)</t>
  </si>
  <si>
    <t>Library (1400-1499)</t>
  </si>
  <si>
    <t>Security Specialists (080)</t>
  </si>
  <si>
    <t>2010 Enacted (with Rescissions, direct only)</t>
  </si>
  <si>
    <t>Total 2010 Enacted (with Rescissions and Supplementals)</t>
  </si>
  <si>
    <t>2010 Increases ($000)</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</si>
  <si>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</si>
  <si>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</si>
  <si>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</si>
  <si>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</si>
  <si>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</si>
  <si>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</si>
  <si>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</si>
  <si>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</si>
  <si>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</si>
  <si>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</si>
  <si>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</si>
  <si>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</si>
  <si>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</si>
  <si>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</si>
  <si>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</si>
  <si>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</si>
  <si>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</si>
  <si>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</si>
  <si>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</si>
  <si>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</si>
  <si>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</si>
  <si>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</si>
  <si>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</si>
  <si>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</si>
  <si>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</si>
  <si>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</si>
  <si>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</si>
  <si>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</si>
  <si>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</si>
  <si>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</si>
  <si>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</si>
  <si>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</si>
  <si>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</si>
  <si>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</si>
  <si>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</si>
  <si>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</si>
  <si>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</si>
  <si>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</si>
  <si>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</si>
  <si>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</si>
  <si>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</si>
  <si>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</si>
  <si>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</si>
  <si>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</si>
  <si>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</si>
  <si>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</si>
  <si>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</si>
  <si>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</si>
  <si>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</si>
  <si>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</si>
  <si>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</si>
  <si>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</si>
  <si>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</si>
  <si>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</si>
  <si>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</si>
  <si>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</si>
  <si>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</si>
  <si>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</si>
  <si>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</si>
  <si>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</si>
  <si>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</si>
  <si>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</si>
  <si>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</si>
  <si>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</si>
  <si>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</si>
  <si>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</si>
  <si>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</si>
  <si>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</si>
  <si>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</si>
  <si>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</si>
  <si>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</si>
  <si>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</si>
  <si>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</si>
  <si>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</si>
  <si>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</si>
  <si>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</si>
  <si>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</si>
  <si>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</si>
  <si>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</si>
  <si>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</si>
  <si>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</si>
  <si>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</si>
  <si>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</si>
  <si>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</si>
  <si>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</si>
  <si>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</si>
  <si>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</si>
  <si>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</si>
  <si>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</si>
  <si>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</si>
  <si>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</si>
  <si>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</si>
  <si>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</si>
  <si>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</si>
  <si>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</si>
  <si>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</si>
  <si>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</si>
  <si>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</si>
  <si>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</si>
  <si>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</si>
  <si>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</si>
  <si>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</si>
  <si>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</si>
  <si>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</si>
  <si>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</si>
  <si>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</si>
  <si>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</si>
  <si>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</si>
  <si>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</si>
  <si>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</si>
  <si>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</si>
  <si>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</si>
  <si>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</si>
  <si>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</si>
  <si>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Information Technology Mgmt  (2210)</t>
  </si>
  <si>
    <t>FY 2011 CJ Submission</t>
  </si>
  <si>
    <t>23.1  GSA rent</t>
  </si>
  <si>
    <t>25.4  Operation and maintenance of facilities</t>
  </si>
  <si>
    <t>Less lapse (50 %)</t>
  </si>
  <si>
    <t>L: Summary of Requirements by Object Class</t>
  </si>
  <si>
    <t>K: Summary of Requirements by Grade</t>
  </si>
  <si>
    <t>Program Increases</t>
  </si>
  <si>
    <t>FY 2012 Program Increases/Offsets By Decision Unit</t>
  </si>
  <si>
    <t>F: Crosswalk of 2010 Availability</t>
  </si>
  <si>
    <t>25.7 Operation and maintenance of equipment</t>
  </si>
  <si>
    <t>2010 Supplementals</t>
  </si>
  <si>
    <t>Justification for Base Adjustments</t>
  </si>
  <si>
    <t>Net Compensation</t>
  </si>
  <si>
    <t>Associated employee benefits</t>
  </si>
  <si>
    <t>Transportation of Things</t>
  </si>
  <si>
    <t>Communications/Utilities</t>
  </si>
  <si>
    <t>Printing/Reproduction</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</si>
  <si>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</si>
  <si>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</si>
  <si>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</si>
  <si>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</si>
  <si>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</si>
  <si>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</si>
  <si>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</si>
  <si>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</si>
  <si>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Foreign Expenses</t>
  </si>
  <si>
    <t>POS</t>
  </si>
  <si>
    <t>Total Increase:</t>
  </si>
  <si>
    <t>Total ATB:</t>
  </si>
  <si>
    <t>Other Contractual Services:</t>
  </si>
  <si>
    <t xml:space="preserve">    25.2  Other Services</t>
  </si>
  <si>
    <t xml:space="preserve">    25.3  Purchase of Goods and Services from Government Accts.</t>
  </si>
  <si>
    <t xml:space="preserve">    25.4 Operation and Maintenance of Facilities</t>
  </si>
  <si>
    <t xml:space="preserve">    25.6  Medical Care</t>
  </si>
  <si>
    <t>Supplies and Materials</t>
  </si>
  <si>
    <t>TOTAL COSTS SUBJECT TO ANNUALIZATION</t>
  </si>
  <si>
    <t xml:space="preserve">Amount  </t>
  </si>
  <si>
    <t>Grades:</t>
  </si>
  <si>
    <t>(Dollars in Thousands)</t>
  </si>
  <si>
    <t>Salaries and Expenses</t>
  </si>
  <si>
    <t>A: Organizational Chart</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</si>
  <si>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</si>
  <si>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</si>
  <si>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</si>
  <si>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</si>
  <si>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</si>
  <si>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</si>
  <si>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</si>
  <si>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</si>
  <si>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</si>
  <si>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</si>
  <si>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</si>
  <si>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Supplementals</t>
  </si>
  <si>
    <t xml:space="preserve">     Subtotal Increases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</si>
  <si>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</si>
  <si>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</si>
  <si>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</si>
  <si>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</si>
  <si>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</si>
  <si>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</si>
  <si>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</si>
  <si>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</si>
  <si>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</si>
  <si>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</si>
  <si>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</si>
  <si>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</si>
  <si>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</si>
  <si>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</si>
  <si>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</si>
  <si>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</si>
  <si>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</si>
  <si>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</si>
  <si>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</si>
  <si>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</si>
  <si>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</si>
  <si>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Goal 1: Prevent Terrorism and Promote the Nation's Security</t>
  </si>
  <si>
    <r>
      <t xml:space="preserve">   1.1 Prevent, disrupt, and defeat terrorist operations before they occur</t>
    </r>
    <r>
      <rPr>
        <b/>
        <sz val="10"/>
        <rFont val="Times New Roman"/>
        <family val="1"/>
      </rPr>
      <t xml:space="preserve"> </t>
    </r>
  </si>
  <si>
    <t xml:space="preserve">   1.2  Strengthen partnerships to prevent, deter, and respond to terrorist incidents </t>
  </si>
  <si>
    <t xml:space="preserve">   1.3  Prosecute those who have committed, or intend to commit, terrorist acts in                                                                                                                                                                                                                                                                                                                             the United States  </t>
  </si>
  <si>
    <t xml:space="preserve">    1.4  Combat espionage against the United States </t>
  </si>
  <si>
    <t>Subtotal, Goal 1</t>
  </si>
  <si>
    <t>Goal 2: Prevent Crime, Enforce Federal Laws and Represent the 
              Rights and Interests of the American People</t>
  </si>
  <si>
    <t xml:space="preserve">   2.1  Strengthen partnerships for safer communities and enhance the Nation’s capacity to prevent, solve, and control crime </t>
  </si>
  <si>
    <t xml:space="preserve">   2.2  Reduce the threat, incidence, and prevalence of violent crime </t>
  </si>
  <si>
    <r>
      <t xml:space="preserve">   2.3  Prevent, suppress, and intervene in crimes against children</t>
    </r>
    <r>
      <rPr>
        <b/>
        <sz val="10"/>
        <rFont val="Times New Roman"/>
        <family val="1"/>
      </rPr>
      <t xml:space="preserve"> </t>
    </r>
  </si>
  <si>
    <t xml:space="preserve">   2.4  Reduce the threat, trafficking, use, and related violence of illegal drugs </t>
  </si>
  <si>
    <r>
      <t xml:space="preserve">   2.5 Combat public and corporate corruption, fraud, economic crime, and cybercrime</t>
    </r>
    <r>
      <rPr>
        <b/>
        <sz val="10"/>
        <rFont val="Times New Roman"/>
        <family val="1"/>
      </rPr>
      <t xml:space="preserve"> </t>
    </r>
  </si>
  <si>
    <t xml:space="preserve">   2.6 Uphold the civil and Constitutional rights of all Americans </t>
  </si>
  <si>
    <t xml:space="preserve">   2.7 Vigorously enforce and represent the interests of the United States in all matters over which the Department has jurisdiction </t>
  </si>
  <si>
    <t xml:space="preserve">   2.8 Protect the integrity and ensure the effective operation of the Nation’s bankruptcy system </t>
  </si>
  <si>
    <t>Subtotal, Goal 2</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</si>
  <si>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</si>
  <si>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</si>
  <si>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</si>
  <si>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</si>
  <si>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</si>
  <si>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</si>
  <si>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</si>
  <si>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</si>
  <si>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</si>
  <si>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</si>
  <si>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</si>
  <si>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</si>
  <si>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[2]</t>
  </si>
  <si>
    <t>U.S. Department of State</t>
  </si>
  <si>
    <t>Interagency Crime and Drug Enforcement</t>
  </si>
  <si>
    <t>All Other Sources</t>
  </si>
  <si>
    <t>Criminal Division</t>
  </si>
  <si>
    <t>Enforcing Federal Criminal Laws</t>
  </si>
  <si>
    <t>Intellectual Property Enforcement</t>
  </si>
  <si>
    <t>13.0 Benefits to Former Personnel</t>
  </si>
  <si>
    <t>25.6 Medical Care</t>
  </si>
  <si>
    <t>32.0 Buildout</t>
  </si>
  <si>
    <r>
      <t>Changes in Compensable Days</t>
    </r>
    <r>
      <rPr>
        <sz val="9"/>
        <rFont val="Times New Roman"/>
        <family val="1"/>
      </rPr>
      <t>.  The decreased cost for one compensable day in FY 2012 compared to FY 2011 is calculated by dividing the FY 2011 estimated personnel compensation -$368,000 and applicable benefits -$68,000 by 261 compensable days.</t>
    </r>
  </si>
  <si>
    <r>
      <t>Employees Compensation Fund:</t>
    </r>
    <r>
      <rPr>
        <sz val="9"/>
        <rFont val="Times New Roman"/>
        <family val="1"/>
      </rPr>
      <t xml:space="preserve">  The -$72,000 decrease reflects payments to the Department of Labor for injury benefits paid in the past year under the Federal Employee Compensation Act.  This estimate is based on the first quarter of prior year billing and current year estimates.</t>
    </r>
  </si>
  <si>
    <r>
      <t>Health Insurance</t>
    </r>
    <r>
      <rPr>
        <sz val="9"/>
        <rFont val="Times New Roman"/>
        <family val="1"/>
      </rPr>
      <t>:  Effective January 2012, this component's contribution to Federal employees' health insurance premiums increased by 7.5% percent.  Applied against the 2011 estimate of $86,933, the additional amount required is $319,000.</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</si>
  <si>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$2,715,000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</si>
  <si>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t>Annual salary rate of 27 new positions</t>
  </si>
  <si>
    <t>Buildout</t>
  </si>
  <si>
    <r>
      <t>Annualization of FY 2010 Southwest Border Supplemental.</t>
    </r>
    <r>
      <rPr>
        <sz val="9"/>
        <rFont val="Times New Roman"/>
        <family val="1"/>
      </rPr>
      <t xml:space="preserve">  This provides for the inclusion of 26 positions, 17 attorneys, and 26 FTE appropriated in the FY 2010 Southwest Border Supplemental funding.  This request will permanently add these positions and FTE and associated funding to the base. </t>
    </r>
  </si>
  <si>
    <t xml:space="preserve">Footnotes: </t>
  </si>
  <si>
    <r>
      <t>Education Allowance - object class 12.1.</t>
    </r>
    <r>
      <rPr>
        <sz val="9"/>
        <rFont val="Times New Roman"/>
        <family val="1"/>
      </rPr>
      <t xml:space="preserve">  For employees stationed abroad, components are obligated to meet the educational expenses incurred by an employee in providing adequate elementary (grades K-8) and secondary (grades 9-12) education for dependent children at post.  $18,0000 reflects the change in cost to support existing staffing levels.  </t>
    </r>
  </si>
  <si>
    <t xml:space="preserve">Increases </t>
  </si>
  <si>
    <t>Subtotal Offsets</t>
  </si>
  <si>
    <t>Enf Fed Crm Laws</t>
  </si>
  <si>
    <t>Intellectual Property</t>
  </si>
  <si>
    <t>Total 
Offsets</t>
  </si>
  <si>
    <t>Atty</t>
  </si>
  <si>
    <t>Forensic Scientist (1301)</t>
  </si>
  <si>
    <t>Statistical Assistant (1531)</t>
  </si>
  <si>
    <t>Travel Services Specialist (2101)</t>
  </si>
  <si>
    <t>Soc. Science, Economics, &amp; Kindred (100-199)</t>
  </si>
  <si>
    <t>SL, $119,554 - 179,700</t>
  </si>
  <si>
    <t>Administrative Efficiencies</t>
  </si>
  <si>
    <t>Reallocations</t>
  </si>
  <si>
    <r>
      <t>Overseas Capital Security Cost Sharing (CSCS).</t>
    </r>
    <r>
      <rPr>
        <sz val="9"/>
        <color indexed="8"/>
        <rFont val="Times New Roman"/>
        <family val="1"/>
      </rPr>
      <t xml:space="preserve">  The Department of State (DOS) is in the midst of a 14-year, $17.5 billion embassy construction program, with a plan to build approximately 150 new diplomatic and consular compounds.  DOS has proposed that costs be allocated through a Capital Security Cost Sharing Program in which each agency will contribute funding based on the number of positions that are authorized for overseas personnel.  Funding increase of $12,000 is requested for this account.  </t>
    </r>
  </si>
  <si>
    <r>
      <t>Moves (Lease Expirations)</t>
    </r>
    <r>
      <rPr>
        <sz val="9"/>
        <rFont val="Times New Roman"/>
        <family val="1"/>
      </rPr>
      <t>.  GSA requires all agencies to pay relocation costs associated with lease expirations.  This request provides for the costs associated with new office relocations caused by the expiration of leases in FY 2012.  Funding increase of $9,662,000 is required for this account.</t>
    </r>
  </si>
  <si>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decrease of  $115,000 is necessary to meet our increased retirement obligations as a result of this conversion.</t>
    </r>
  </si>
  <si>
    <t>Annualization Required for 2011 ($000)</t>
  </si>
  <si>
    <t>Total Annualization Required for 2012 ($000)</t>
  </si>
  <si>
    <t>Crosswalk of 2011 Availability</t>
  </si>
  <si>
    <t>FY 2011 CR Without Rescissions</t>
  </si>
  <si>
    <t>Rescissions</t>
  </si>
  <si>
    <t>Reprogrammings / Transfers</t>
  </si>
  <si>
    <t>Carryover</t>
  </si>
  <si>
    <t>Recoveries</t>
  </si>
  <si>
    <t>2011 Availability</t>
  </si>
  <si>
    <t>Enforcing Federal Criminal Law</t>
  </si>
  <si>
    <t>2010 Actual</t>
  </si>
  <si>
    <t>2011 Planned</t>
  </si>
  <si>
    <t>Supplemental</t>
  </si>
  <si>
    <t>Transfer from other Accounts</t>
  </si>
  <si>
    <t>Unobligated balance expiring</t>
  </si>
  <si>
    <t xml:space="preserve">Unobligated balance, start of year </t>
  </si>
  <si>
    <t xml:space="preserve">Unobligated balance, end of year </t>
  </si>
  <si>
    <t xml:space="preserve">2010 Actual </t>
  </si>
  <si>
    <t>Total 2011 Continuing Resolution (with Rescissions)</t>
  </si>
  <si>
    <t>2011 Continuing Resolution (direct only)</t>
  </si>
  <si>
    <t>2011 Rescissions</t>
  </si>
  <si>
    <t>2011 
Continuing Resolution
(CR)</t>
  </si>
  <si>
    <t>2011
Continuing Resolution
(CR)</t>
  </si>
  <si>
    <r>
      <t>Annualization of additional positions approved in 2010</t>
    </r>
    <r>
      <rPr>
        <sz val="9"/>
        <rFont val="Times New Roman"/>
        <family val="1"/>
      </rPr>
      <t>.  This provides for the annualization of 7 additional professional positions appropriated in 2010.  Annualization of new professional positions extends to 3 years to provide for entry level funding in the first year with a 2-year progression to the journeyman level.  For 2010 increases, this request includes an increase of $3,131,000 for full-year payroll costs associated with these additional positions.</t>
    </r>
  </si>
  <si>
    <t xml:space="preserve">Reprograming </t>
  </si>
  <si>
    <t>Transfer To other Accounts</t>
  </si>
  <si>
    <t>2010 - 2012 Total Change</t>
  </si>
  <si>
    <t>Extend Technology Refresh</t>
  </si>
  <si>
    <t>Note: The FTE listed in this budget reflect an FTE level developed using the authorized FTE level in FY 2010 and differ from the FTE listed in the FY 2012 President’s Budget Appendix, which were developed using FY 2010 on-board levels</t>
  </si>
  <si>
    <r>
      <t>Annualization of 2010 pay raise</t>
    </r>
    <r>
      <rPr>
        <sz val="9"/>
        <rFont val="Times New Roman"/>
        <family val="1"/>
      </rPr>
      <t xml:space="preserve">.  This pay annualization represents first quarter amounts (October through December) of the 2010 pay increase of 2.0 percent, for which funds were not provided under the FY 2011 CR.  Together with the resources provided in 2010 for the pay raise, the $626,000 requested represents the pay requirements for the full year of the 2010 enacted pay raise ($482,000 for pay and $144,000 for benefits).
</t>
    </r>
  </si>
  <si>
    <t xml:space="preserve">Carryover: Funding includes $269,000 for FARA, $549,000 for ALS, $2,405,000 for Afghanistan Training, and $3,550,000 SWB funding. </t>
  </si>
  <si>
    <t xml:space="preserve">Carryover: Funding includes $24,000 for FARA, $2,030,000 for ALS, and $3,943,000 for GWOT funding. </t>
  </si>
  <si>
    <t>2011 
Availability</t>
  </si>
  <si>
    <t>Transfer to Professional Responsibility Advisory Office (PRAO)</t>
  </si>
  <si>
    <t>Transfer to Office of Information Policy (OIP)</t>
  </si>
  <si>
    <t>Transfer to Office of Tribal Justice (OTJ)</t>
  </si>
  <si>
    <t>Extend Tech Refresh</t>
  </si>
  <si>
    <t>Strengthening Transnational Enforcement of Intellectual Property Law</t>
  </si>
  <si>
    <r>
      <rPr>
        <u/>
        <sz val="9"/>
        <rFont val="Times New Roman"/>
        <family val="1"/>
      </rPr>
      <t>Transfer to Professional Responsibility Advisory Office (PRAO).</t>
    </r>
    <r>
      <rPr>
        <sz val="9"/>
        <rFont val="Times New Roman"/>
        <family val="1"/>
      </rPr>
      <t xml:space="preserve">  The component transfers for the Professional Responsibility Advisory Office (PRAO)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amounts for PRAO are based on the FY 2010 actual costs plus standard inflation per year (the average increase over the past three years) to bridge to FY 2012 amounts.  The amount per component is based on the average percentage of total costs paid by that component since 2007.</t>
    </r>
  </si>
  <si>
    <r>
      <rPr>
        <u/>
        <sz val="9"/>
        <rFont val="Times New Roman"/>
        <family val="1"/>
      </rPr>
      <t>Transfer to Office of Information Policy (OIP).</t>
    </r>
    <r>
      <rPr>
        <sz val="9"/>
        <rFont val="Times New Roman"/>
        <family val="1"/>
      </rPr>
      <t xml:space="preserve">  The component transfers for the Office of Information Policy (OIP)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amounts for OIP are based on the FY 2010 actual costs plus standard inflation per year (the average increase over the past three years) to bridge to FY 2012 amounts.  The amount per component is based on the average percentage of total costs paid by that component since 2007.</t>
    </r>
  </si>
  <si>
    <r>
      <rPr>
        <u/>
        <sz val="9"/>
        <rFont val="Times New Roman"/>
        <family val="1"/>
      </rPr>
      <t>Transfer to Office of Tribal Justice Transfer (OTJ).</t>
    </r>
    <r>
      <rPr>
        <sz val="9"/>
        <rFont val="Times New Roman"/>
        <family val="1"/>
      </rPr>
      <t xml:space="preserve">  This request transfers the 1 attorney position, 1 FTE, and $336,000 from the Criminal Division to the Office of Tribal Justice.  These funds will be transfered to the General Administration based on Department guidance. </t>
    </r>
  </si>
  <si>
    <t>Recoveries: Funding includes $269,000 for FARA and $837,000 for ALS.</t>
  </si>
  <si>
    <t>G: Crosswalk of 2011 Availability</t>
  </si>
  <si>
    <t>Supplemental: Positions and funding from FY 2010 Supplemental Emergency Border Security, P.L. 111-230.</t>
  </si>
  <si>
    <t xml:space="preserve">Reprogramming/Transfers: Funding includes transfers from the Department of State in the amount of $2,405,000 to support the Afghanistan training program. A total of $24,000 was reprogrammed from CRM's FARA account to GLA's ALS account. </t>
  </si>
  <si>
    <t>Reallocations: Funding reallocated to the Criminal Division from the ALS fund in the amount of $2,172,000.</t>
  </si>
  <si>
    <t xml:space="preserve">Reprogramming/Transfers: Funding includes $4,677,000 transfers from the Department of State to support the Afghanistan training program. </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</si>
</sst>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72">
    <font>
      <sz val="12"/>
      <name val="Arial"/>
    </font>
    <font>
      <sz val="12"/>
      <name val="TimesNewRomanPS"/>
    </font>
    <font>
      <sz val="12"/>
      <name val="Times New Roman"/>
      <family val="1"/>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sz val="10"/>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u/>
      <sz val="9"/>
      <color indexed="8"/>
      <name val="Times New Roman"/>
      <family val="1"/>
    </font>
    <font>
      <sz val="8"/>
      <name val="Arial"/>
      <family val="2"/>
    </font>
    <font>
      <sz val="9"/>
      <name val="Arial"/>
      <family val="2"/>
    </font>
    <font>
      <sz val="12"/>
      <color indexed="9"/>
      <name val="Arial"/>
      <family val="2"/>
    </font>
    <font>
      <sz val="12"/>
      <color indexed="9"/>
      <name val="TimesNewRomanPS"/>
    </font>
    <font>
      <sz val="12"/>
      <color indexed="9"/>
      <name val="Times New Roman"/>
      <family val="1"/>
    </font>
    <font>
      <sz val="12"/>
      <color indexed="9"/>
      <name val="Times New Roman"/>
      <family val="1"/>
    </font>
    <font>
      <sz val="10"/>
      <color indexed="9"/>
      <name val="Times New Roman"/>
      <family val="1"/>
    </font>
    <font>
      <sz val="10"/>
      <color indexed="9"/>
      <name val="Arial"/>
      <family val="2"/>
    </font>
    <font>
      <sz val="8"/>
      <color indexed="9"/>
      <name val="Arial"/>
      <family val="2"/>
    </font>
    <font>
      <sz val="8"/>
      <color indexed="9"/>
      <name val="Arial"/>
      <family val="2"/>
    </font>
    <font>
      <sz val="8"/>
      <name val="Times New Roman"/>
      <family val="1"/>
    </font>
    <font>
      <sz val="8"/>
      <color indexed="9"/>
      <name val="Times New Roman"/>
      <family val="1"/>
    </font>
    <font>
      <sz val="12"/>
      <name val="Arial"/>
      <family val="2"/>
    </font>
    <font>
      <sz val="18"/>
      <name val="Arial"/>
      <family val="2"/>
    </font>
    <font>
      <sz val="16"/>
      <name val="Arial"/>
      <family val="2"/>
    </font>
    <font>
      <b/>
      <sz val="12"/>
      <color indexed="9"/>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b/>
      <sz val="9"/>
      <name val="Arial"/>
      <family val="2"/>
    </font>
    <font>
      <b/>
      <sz val="8"/>
      <color indexed="9"/>
      <name val="Arial"/>
      <family val="2"/>
    </font>
    <font>
      <sz val="12"/>
      <color theme="0"/>
      <name val="Arial"/>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6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right style="medium">
        <color indexed="8"/>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medium">
        <color indexed="8"/>
      </right>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thin">
        <color indexed="64"/>
      </right>
      <top/>
      <bottom style="thin">
        <color indexed="23"/>
      </bottom>
      <diagonal/>
    </border>
    <border>
      <left/>
      <right/>
      <top style="hair">
        <color indexed="64"/>
      </top>
      <bottom style="medium">
        <color indexed="64"/>
      </bottom>
      <diagonal/>
    </border>
    <border>
      <left style="thin">
        <color indexed="23"/>
      </left>
      <right style="thin">
        <color indexed="23"/>
      </right>
      <top style="thin">
        <color indexed="23"/>
      </top>
      <bottom/>
      <diagonal/>
    </border>
    <border>
      <left style="hair">
        <color indexed="64"/>
      </left>
      <right style="hair">
        <color indexed="64"/>
      </right>
      <top/>
      <bottom style="medium">
        <color indexed="64"/>
      </bottom>
      <diagonal/>
    </border>
    <border>
      <left style="thin">
        <color indexed="64"/>
      </left>
      <right style="thin">
        <color indexed="64"/>
      </right>
      <top/>
      <bottom style="thin">
        <color indexed="23"/>
      </bottom>
      <diagonal/>
    </border>
    <border>
      <left style="hair">
        <color indexed="64"/>
      </left>
      <right style="thin">
        <color indexed="64"/>
      </right>
      <top/>
      <bottom style="medium">
        <color indexed="64"/>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8"/>
      </left>
      <right/>
      <top style="thin">
        <color indexed="23"/>
      </top>
      <bottom style="thin">
        <color indexed="23"/>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23"/>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64"/>
      </left>
      <right/>
      <top style="thin">
        <color indexed="8"/>
      </top>
      <bottom style="medium">
        <color indexed="8"/>
      </bottom>
      <diagonal/>
    </border>
    <border>
      <left style="thin">
        <color indexed="64"/>
      </left>
      <right/>
      <top style="medium">
        <color indexed="64"/>
      </top>
      <bottom style="hair">
        <color indexed="8"/>
      </bottom>
      <diagonal/>
    </border>
    <border>
      <left style="thin">
        <color indexed="64"/>
      </left>
      <right/>
      <top style="thin">
        <color indexed="8"/>
      </top>
      <bottom/>
      <diagonal/>
    </border>
    <border>
      <left style="thin">
        <color indexed="64"/>
      </left>
      <right style="thin">
        <color indexed="64"/>
      </right>
      <top/>
      <bottom style="thin">
        <color indexed="8"/>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8"/>
      </left>
      <right/>
      <top style="thin">
        <color indexed="64"/>
      </top>
      <bottom/>
      <diagonal/>
    </border>
    <border>
      <left style="thin">
        <color indexed="8"/>
      </left>
      <right/>
      <top/>
      <bottom style="thin">
        <color indexed="8"/>
      </bottom>
      <diagonal/>
    </border>
    <border>
      <left style="medium">
        <color indexed="64"/>
      </left>
      <right/>
      <top style="medium">
        <color indexed="64"/>
      </top>
      <bottom style="hair">
        <color indexed="8"/>
      </bottom>
      <diagonal/>
    </border>
    <border>
      <left style="medium">
        <color indexed="64"/>
      </left>
      <right/>
      <top/>
      <bottom style="hair">
        <color indexed="8"/>
      </bottom>
      <diagonal/>
    </border>
    <border>
      <left style="medium">
        <color indexed="64"/>
      </left>
      <right/>
      <top style="thin">
        <color indexed="8"/>
      </top>
      <bottom/>
      <diagonal/>
    </border>
    <border>
      <left style="medium">
        <color indexed="64"/>
      </left>
      <right/>
      <top style="hair">
        <color indexed="8"/>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8"/>
      </top>
      <bottom style="medium">
        <color indexed="8"/>
      </bottom>
      <diagonal/>
    </border>
    <border>
      <left style="thin">
        <color indexed="64"/>
      </left>
      <right/>
      <top/>
      <bottom style="thin">
        <color indexed="23"/>
      </bottom>
      <diagonal/>
    </border>
    <border>
      <left/>
      <right/>
      <top/>
      <bottom style="thin">
        <color indexed="23"/>
      </bottom>
      <diagonal/>
    </border>
    <border>
      <left style="thin">
        <color indexed="64"/>
      </left>
      <right/>
      <top/>
      <bottom style="thin">
        <color indexed="8"/>
      </bottom>
      <diagonal/>
    </border>
    <border>
      <left/>
      <right/>
      <top/>
      <bottom style="thin">
        <color indexed="8"/>
      </bottom>
      <diagonal/>
    </border>
    <border>
      <left style="thin">
        <color indexed="64"/>
      </left>
      <right/>
      <top style="thin">
        <color indexed="23"/>
      </top>
      <bottom style="hair">
        <color indexed="64"/>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8"/>
      </top>
      <bottom/>
      <diagonal/>
    </border>
    <border>
      <left/>
      <right style="thin">
        <color indexed="8"/>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right style="medium">
        <color indexed="8"/>
      </right>
      <top/>
      <bottom style="thin">
        <color indexed="8"/>
      </bottom>
      <diagonal/>
    </border>
    <border>
      <left style="thin">
        <color indexed="64"/>
      </left>
      <right style="thin">
        <color indexed="64"/>
      </right>
      <top style="medium">
        <color indexed="64"/>
      </top>
      <bottom/>
      <diagonal/>
    </border>
    <border>
      <left/>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xf numFmtId="43" fontId="17" fillId="0" borderId="0" applyFont="0" applyFill="0" applyBorder="0" applyAlignment="0" applyProtection="0"/>
    <xf numFmtId="44" fontId="17" fillId="0" borderId="0" applyFont="0" applyFill="0" applyBorder="0" applyAlignment="0" applyProtection="0"/>
    <xf numFmtId="0" fontId="13"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cellStyleXfs>
  <cellXfs count="873">
    <xf numFmtId="0" fontId="0" fillId="0" borderId="0" xfId="0"/>
    <xf numFmtId="165" fontId="1" fillId="0" borderId="0" xfId="0" applyNumberFormat="1" applyFont="1" applyAlignment="1"/>
    <xf numFmtId="165" fontId="1" fillId="0" borderId="0" xfId="0" applyNumberFormat="1" applyFont="1" applyBorder="1" applyAlignment="1"/>
    <xf numFmtId="165" fontId="3" fillId="0" borderId="0" xfId="0" applyNumberFormat="1" applyFont="1"/>
    <xf numFmtId="3" fontId="3" fillId="0" borderId="0" xfId="0" applyNumberFormat="1" applyFont="1" applyAlignment="1"/>
    <xf numFmtId="3" fontId="3" fillId="0" borderId="0" xfId="0" applyNumberFormat="1" applyFont="1" applyAlignment="1">
      <alignment horizontal="fill"/>
    </xf>
    <xf numFmtId="165" fontId="6" fillId="0" borderId="0" xfId="0" applyNumberFormat="1" applyFont="1" applyAlignment="1"/>
    <xf numFmtId="165" fontId="3" fillId="0" borderId="0" xfId="0" applyNumberFormat="1" applyFont="1" applyAlignment="1"/>
    <xf numFmtId="165" fontId="0" fillId="0" borderId="0" xfId="0" applyNumberFormat="1"/>
    <xf numFmtId="165" fontId="0" fillId="0" borderId="0" xfId="0" applyNumberFormat="1" applyBorder="1"/>
    <xf numFmtId="165" fontId="4" fillId="2" borderId="0" xfId="0" applyNumberFormat="1" applyFont="1" applyFill="1" applyAlignment="1"/>
    <xf numFmtId="165" fontId="5" fillId="2" borderId="0" xfId="0" applyNumberFormat="1" applyFont="1" applyFill="1" applyBorder="1" applyAlignment="1"/>
    <xf numFmtId="165" fontId="10" fillId="2" borderId="0" xfId="0" applyNumberFormat="1" applyFont="1" applyFill="1" applyAlignment="1"/>
    <xf numFmtId="165" fontId="3" fillId="0" borderId="0" xfId="0" applyNumberFormat="1" applyFont="1" applyAlignment="1">
      <alignment horizontal="right"/>
    </xf>
    <xf numFmtId="3" fontId="15" fillId="0" borderId="0" xfId="0" applyNumberFormat="1" applyFont="1" applyAlignment="1"/>
    <xf numFmtId="165" fontId="2" fillId="0" borderId="0" xfId="0" applyNumberFormat="1" applyFont="1" applyAlignment="1"/>
    <xf numFmtId="165" fontId="16" fillId="2" borderId="0" xfId="0" applyNumberFormat="1" applyFont="1" applyFill="1" applyAlignment="1"/>
    <xf numFmtId="165" fontId="3" fillId="0" borderId="0" xfId="0" applyNumberFormat="1" applyFont="1" applyBorder="1"/>
    <xf numFmtId="0" fontId="17" fillId="0" borderId="0" xfId="6"/>
    <xf numFmtId="0" fontId="18" fillId="0" borderId="2" xfId="6" applyFont="1" applyBorder="1" applyAlignment="1">
      <alignment horizontal="center"/>
    </xf>
    <xf numFmtId="0" fontId="18" fillId="0" borderId="3" xfId="6" applyFont="1" applyBorder="1" applyAlignment="1">
      <alignment horizontal="center"/>
    </xf>
    <xf numFmtId="0" fontId="18" fillId="0" borderId="4" xfId="6" applyFont="1" applyBorder="1" applyAlignment="1">
      <alignment horizontal="center"/>
    </xf>
    <xf numFmtId="0" fontId="6" fillId="0" borderId="5" xfId="6" applyFont="1" applyBorder="1"/>
    <xf numFmtId="0" fontId="6" fillId="0" borderId="3" xfId="6" applyFont="1" applyBorder="1"/>
    <xf numFmtId="5" fontId="18" fillId="0" borderId="0" xfId="6" applyNumberFormat="1" applyFont="1" applyBorder="1"/>
    <xf numFmtId="5" fontId="18" fillId="0" borderId="6" xfId="6" applyNumberFormat="1" applyFont="1" applyBorder="1"/>
    <xf numFmtId="0" fontId="6" fillId="0" borderId="7" xfId="6" applyFont="1" applyBorder="1"/>
    <xf numFmtId="0" fontId="6" fillId="0" borderId="4" xfId="6" applyFont="1" applyBorder="1"/>
    <xf numFmtId="0" fontId="18" fillId="0" borderId="8" xfId="6" applyFont="1" applyBorder="1" applyAlignment="1">
      <alignment horizontal="left"/>
    </xf>
    <xf numFmtId="0" fontId="0" fillId="0" borderId="0" xfId="0" applyBorder="1" applyAlignment="1">
      <alignment vertical="top" wrapText="1"/>
    </xf>
    <xf numFmtId="0" fontId="27" fillId="0" borderId="0" xfId="0" applyFont="1"/>
    <xf numFmtId="0" fontId="6" fillId="0" borderId="9" xfId="6" applyFont="1" applyBorder="1"/>
    <xf numFmtId="0" fontId="6" fillId="0" borderId="9" xfId="6" applyFont="1" applyBorder="1" applyAlignment="1">
      <alignment horizontal="center"/>
    </xf>
    <xf numFmtId="0" fontId="6" fillId="0" borderId="5" xfId="6" applyFont="1" applyBorder="1" applyAlignment="1">
      <alignment horizontal="center"/>
    </xf>
    <xf numFmtId="0" fontId="6" fillId="0" borderId="10" xfId="6" applyFont="1" applyBorder="1"/>
    <xf numFmtId="3" fontId="3" fillId="0" borderId="11" xfId="0" applyNumberFormat="1" applyFont="1" applyBorder="1" applyAlignment="1"/>
    <xf numFmtId="165" fontId="3" fillId="0" borderId="0" xfId="0" applyNumberFormat="1" applyFont="1" applyFill="1" applyAlignment="1"/>
    <xf numFmtId="5" fontId="23" fillId="2" borderId="12" xfId="0" applyNumberFormat="1" applyFont="1" applyFill="1" applyBorder="1" applyAlignment="1"/>
    <xf numFmtId="5" fontId="23" fillId="2" borderId="11" xfId="0" applyNumberFormat="1" applyFont="1" applyFill="1" applyBorder="1" applyAlignment="1"/>
    <xf numFmtId="0" fontId="0" fillId="0" borderId="0" xfId="0" applyBorder="1" applyAlignment="1">
      <alignment horizontal="center"/>
    </xf>
    <xf numFmtId="0" fontId="27" fillId="0" borderId="0" xfId="0" applyFont="1" applyBorder="1" applyAlignment="1">
      <alignment horizontal="center"/>
    </xf>
    <xf numFmtId="0" fontId="0" fillId="0" borderId="0" xfId="0" applyAlignment="1">
      <alignment horizontal="center"/>
    </xf>
    <xf numFmtId="0" fontId="6" fillId="0" borderId="13" xfId="6" applyFont="1" applyBorder="1"/>
    <xf numFmtId="0" fontId="17" fillId="0" borderId="14" xfId="6" applyBorder="1"/>
    <xf numFmtId="0" fontId="6" fillId="0" borderId="14" xfId="6" applyFont="1" applyBorder="1"/>
    <xf numFmtId="0" fontId="17" fillId="0" borderId="10" xfId="6" applyBorder="1"/>
    <xf numFmtId="3" fontId="14" fillId="0" borderId="0" xfId="0" applyNumberFormat="1" applyFont="1" applyAlignment="1">
      <alignment horizontal="centerContinuous"/>
    </xf>
    <xf numFmtId="165" fontId="14" fillId="0" borderId="0" xfId="0" applyNumberFormat="1" applyFont="1" applyAlignment="1">
      <alignment horizontal="centerContinuous"/>
    </xf>
    <xf numFmtId="0" fontId="22" fillId="3" borderId="0" xfId="0" applyFont="1" applyFill="1" applyBorder="1" applyAlignment="1">
      <alignment vertical="top" wrapText="1"/>
    </xf>
    <xf numFmtId="164" fontId="21" fillId="2" borderId="11" xfId="0" applyNumberFormat="1" applyFont="1" applyFill="1" applyBorder="1" applyAlignment="1"/>
    <xf numFmtId="165" fontId="38" fillId="0" borderId="0" xfId="0" applyNumberFormat="1" applyFont="1" applyBorder="1" applyAlignment="1"/>
    <xf numFmtId="165" fontId="39" fillId="0" borderId="0" xfId="0" applyNumberFormat="1" applyFont="1" applyAlignment="1"/>
    <xf numFmtId="0" fontId="37" fillId="0" borderId="0" xfId="0" applyFont="1"/>
    <xf numFmtId="165" fontId="40" fillId="0" borderId="0" xfId="0" applyNumberFormat="1" applyFont="1" applyAlignment="1"/>
    <xf numFmtId="165" fontId="40" fillId="0" borderId="0" xfId="0" applyNumberFormat="1" applyFont="1" applyFill="1" applyAlignment="1"/>
    <xf numFmtId="170" fontId="23" fillId="2" borderId="15" xfId="0" applyNumberFormat="1" applyFont="1" applyFill="1" applyBorder="1" applyAlignment="1"/>
    <xf numFmtId="0" fontId="44" fillId="0" borderId="0" xfId="0" applyFont="1"/>
    <xf numFmtId="165" fontId="43" fillId="0" borderId="0" xfId="0" applyNumberFormat="1" applyFont="1"/>
    <xf numFmtId="165" fontId="26" fillId="0" borderId="0" xfId="0" applyNumberFormat="1" applyFont="1"/>
    <xf numFmtId="165" fontId="43" fillId="0" borderId="0" xfId="0" applyNumberFormat="1" applyFont="1" applyAlignment="1"/>
    <xf numFmtId="165" fontId="26" fillId="0" borderId="0" xfId="0" applyNumberFormat="1" applyFont="1" applyAlignment="1"/>
    <xf numFmtId="3" fontId="43" fillId="2" borderId="0" xfId="0" applyNumberFormat="1" applyFont="1" applyFill="1" applyAlignment="1"/>
    <xf numFmtId="0" fontId="26" fillId="0" borderId="0" xfId="0" applyFont="1"/>
    <xf numFmtId="165" fontId="44" fillId="0" borderId="0" xfId="0" applyNumberFormat="1" applyFont="1"/>
    <xf numFmtId="165" fontId="44" fillId="0" borderId="0" xfId="0" applyNumberFormat="1" applyFont="1" applyBorder="1"/>
    <xf numFmtId="3" fontId="46" fillId="0" borderId="0" xfId="0" applyNumberFormat="1" applyFont="1" applyAlignment="1"/>
    <xf numFmtId="3" fontId="45" fillId="0" borderId="0" xfId="0" applyNumberFormat="1" applyFont="1" applyAlignment="1"/>
    <xf numFmtId="0" fontId="44" fillId="0" borderId="0" xfId="6" applyFont="1"/>
    <xf numFmtId="0" fontId="35" fillId="0" borderId="0" xfId="6" applyFont="1"/>
    <xf numFmtId="37" fontId="3" fillId="0" borderId="9" xfId="0" applyNumberFormat="1" applyFont="1" applyBorder="1" applyAlignment="1"/>
    <xf numFmtId="37" fontId="3" fillId="0" borderId="12" xfId="0" applyNumberFormat="1" applyFont="1" applyBorder="1" applyAlignment="1"/>
    <xf numFmtId="37" fontId="14" fillId="0" borderId="16" xfId="0" applyNumberFormat="1" applyFont="1" applyBorder="1" applyAlignment="1"/>
    <xf numFmtId="37" fontId="3" fillId="0" borderId="5" xfId="0" applyNumberFormat="1" applyFont="1" applyBorder="1" applyAlignment="1"/>
    <xf numFmtId="37" fontId="3" fillId="0" borderId="10" xfId="0" applyNumberFormat="1" applyFont="1" applyBorder="1" applyAlignment="1"/>
    <xf numFmtId="37" fontId="14" fillId="0" borderId="5" xfId="0" applyNumberFormat="1" applyFont="1" applyBorder="1" applyAlignment="1"/>
    <xf numFmtId="37" fontId="3" fillId="0" borderId="11" xfId="0" applyNumberFormat="1" applyFont="1" applyBorder="1"/>
    <xf numFmtId="37" fontId="3" fillId="0" borderId="12" xfId="0" applyNumberFormat="1" applyFont="1" applyBorder="1"/>
    <xf numFmtId="37" fontId="3" fillId="0" borderId="7" xfId="0" applyNumberFormat="1" applyFont="1" applyBorder="1"/>
    <xf numFmtId="37" fontId="3" fillId="0" borderId="3" xfId="0" applyNumberFormat="1" applyFont="1" applyBorder="1"/>
    <xf numFmtId="37" fontId="3" fillId="0" borderId="4" xfId="0" applyNumberFormat="1" applyFont="1" applyBorder="1"/>
    <xf numFmtId="37" fontId="3" fillId="0" borderId="10" xfId="0" applyNumberFormat="1" applyFont="1" applyBorder="1"/>
    <xf numFmtId="37" fontId="18" fillId="0" borderId="8" xfId="6" applyNumberFormat="1" applyFont="1" applyBorder="1"/>
    <xf numFmtId="37" fontId="18" fillId="0" borderId="0" xfId="6" applyNumberFormat="1" applyFont="1" applyBorder="1"/>
    <xf numFmtId="37" fontId="4" fillId="2" borderId="1" xfId="0" applyNumberFormat="1" applyFont="1" applyFill="1" applyBorder="1" applyAlignment="1"/>
    <xf numFmtId="37" fontId="4" fillId="2" borderId="17" xfId="0" applyNumberFormat="1" applyFont="1" applyFill="1" applyBorder="1" applyAlignment="1"/>
    <xf numFmtId="37" fontId="4" fillId="2" borderId="12" xfId="0" applyNumberFormat="1" applyFont="1" applyFill="1" applyBorder="1" applyAlignment="1"/>
    <xf numFmtId="37" fontId="25" fillId="0" borderId="18" xfId="0" applyNumberFormat="1" applyFont="1" applyBorder="1"/>
    <xf numFmtId="37" fontId="20" fillId="2" borderId="19" xfId="0" applyNumberFormat="1" applyFont="1" applyFill="1" applyBorder="1" applyAlignment="1"/>
    <xf numFmtId="37" fontId="20" fillId="2" borderId="20" xfId="0" applyNumberFormat="1" applyFont="1" applyFill="1" applyBorder="1" applyAlignment="1"/>
    <xf numFmtId="37" fontId="20" fillId="2" borderId="21" xfId="0" applyNumberFormat="1" applyFont="1" applyFill="1" applyBorder="1" applyAlignment="1"/>
    <xf numFmtId="37" fontId="20" fillId="2" borderId="22" xfId="0" applyNumberFormat="1" applyFont="1" applyFill="1" applyBorder="1" applyAlignment="1"/>
    <xf numFmtId="37" fontId="20" fillId="2" borderId="23" xfId="0" applyNumberFormat="1" applyFont="1" applyFill="1" applyBorder="1" applyAlignment="1"/>
    <xf numFmtId="37" fontId="20" fillId="2" borderId="24" xfId="0" applyNumberFormat="1" applyFont="1" applyFill="1" applyBorder="1" applyAlignment="1"/>
    <xf numFmtId="37" fontId="20" fillId="2" borderId="25" xfId="0" applyNumberFormat="1" applyFont="1" applyFill="1" applyBorder="1" applyAlignment="1"/>
    <xf numFmtId="37" fontId="20" fillId="2" borderId="26" xfId="0" applyNumberFormat="1" applyFont="1" applyFill="1" applyBorder="1" applyAlignment="1"/>
    <xf numFmtId="37" fontId="20" fillId="2" borderId="27" xfId="0" applyNumberFormat="1" applyFont="1" applyFill="1" applyBorder="1" applyAlignment="1"/>
    <xf numFmtId="37" fontId="20" fillId="2" borderId="28" xfId="0" applyNumberFormat="1" applyFont="1" applyFill="1" applyBorder="1" applyAlignment="1"/>
    <xf numFmtId="37" fontId="20" fillId="2" borderId="29" xfId="0" applyNumberFormat="1" applyFont="1" applyFill="1" applyBorder="1" applyAlignment="1"/>
    <xf numFmtId="37" fontId="20" fillId="2" borderId="30" xfId="0" applyNumberFormat="1" applyFont="1" applyFill="1" applyBorder="1" applyAlignment="1"/>
    <xf numFmtId="37" fontId="20" fillId="2" borderId="31" xfId="0" applyNumberFormat="1" applyFont="1" applyFill="1" applyBorder="1" applyAlignment="1"/>
    <xf numFmtId="37" fontId="20" fillId="2" borderId="32" xfId="0" applyNumberFormat="1" applyFont="1" applyFill="1" applyBorder="1" applyAlignment="1"/>
    <xf numFmtId="37" fontId="20" fillId="2" borderId="0" xfId="0" applyNumberFormat="1" applyFont="1" applyFill="1" applyBorder="1" applyAlignment="1"/>
    <xf numFmtId="37" fontId="20" fillId="2" borderId="33" xfId="0" applyNumberFormat="1" applyFont="1" applyFill="1" applyBorder="1" applyAlignment="1"/>
    <xf numFmtId="37" fontId="20" fillId="2" borderId="34" xfId="0" applyNumberFormat="1" applyFont="1" applyFill="1" applyBorder="1" applyAlignment="1"/>
    <xf numFmtId="37" fontId="20" fillId="2" borderId="35" xfId="0" applyNumberFormat="1" applyFont="1" applyFill="1" applyBorder="1" applyAlignment="1"/>
    <xf numFmtId="37" fontId="20" fillId="2" borderId="36" xfId="0" applyNumberFormat="1" applyFont="1" applyFill="1" applyBorder="1" applyAlignment="1"/>
    <xf numFmtId="37" fontId="20" fillId="2" borderId="37" xfId="0" applyNumberFormat="1" applyFont="1" applyFill="1" applyBorder="1" applyAlignment="1"/>
    <xf numFmtId="37" fontId="20" fillId="2" borderId="38" xfId="0" applyNumberFormat="1" applyFont="1" applyFill="1" applyBorder="1" applyAlignment="1"/>
    <xf numFmtId="37" fontId="20" fillId="2" borderId="0" xfId="0" applyNumberFormat="1" applyFont="1" applyFill="1" applyAlignment="1"/>
    <xf numFmtId="37" fontId="20" fillId="2" borderId="39" xfId="0" applyNumberFormat="1" applyFont="1" applyFill="1" applyBorder="1" applyAlignment="1"/>
    <xf numFmtId="37" fontId="20" fillId="2" borderId="15" xfId="0" applyNumberFormat="1" applyFont="1" applyFill="1" applyBorder="1" applyAlignment="1"/>
    <xf numFmtId="37" fontId="20" fillId="2" borderId="11" xfId="0" applyNumberFormat="1" applyFont="1" applyFill="1" applyBorder="1" applyAlignment="1"/>
    <xf numFmtId="37" fontId="20" fillId="2" borderId="12" xfId="0" applyNumberFormat="1" applyFont="1" applyFill="1" applyBorder="1" applyAlignment="1"/>
    <xf numFmtId="37" fontId="21" fillId="2" borderId="40" xfId="0" applyNumberFormat="1" applyFont="1" applyFill="1" applyBorder="1" applyAlignment="1"/>
    <xf numFmtId="4" fontId="20" fillId="2" borderId="15" xfId="0" applyNumberFormat="1" applyFont="1" applyFill="1" applyBorder="1" applyAlignment="1"/>
    <xf numFmtId="4" fontId="20" fillId="2" borderId="15" xfId="0" applyNumberFormat="1" applyFont="1" applyFill="1" applyBorder="1" applyAlignment="1">
      <alignment horizontal="right"/>
    </xf>
    <xf numFmtId="4" fontId="20" fillId="2" borderId="41" xfId="0" applyNumberFormat="1" applyFont="1" applyFill="1" applyBorder="1" applyAlignment="1">
      <alignment horizontal="right"/>
    </xf>
    <xf numFmtId="4" fontId="20" fillId="2" borderId="41" xfId="0" applyNumberFormat="1" applyFont="1" applyFill="1" applyBorder="1" applyAlignment="1"/>
    <xf numFmtId="4" fontId="3" fillId="0" borderId="15" xfId="0" applyNumberFormat="1" applyFont="1" applyBorder="1" applyAlignment="1"/>
    <xf numFmtId="4" fontId="20" fillId="2" borderId="12" xfId="0" applyNumberFormat="1" applyFont="1" applyFill="1" applyBorder="1" applyAlignment="1"/>
    <xf numFmtId="4" fontId="20" fillId="2" borderId="42" xfId="0" applyNumberFormat="1" applyFont="1" applyFill="1" applyBorder="1" applyAlignment="1"/>
    <xf numFmtId="37" fontId="4" fillId="2" borderId="15" xfId="0" applyNumberFormat="1" applyFont="1" applyFill="1" applyBorder="1" applyAlignment="1"/>
    <xf numFmtId="37" fontId="4" fillId="2" borderId="11" xfId="0" applyNumberFormat="1" applyFont="1" applyFill="1" applyBorder="1" applyAlignment="1"/>
    <xf numFmtId="37" fontId="4" fillId="2" borderId="15" xfId="0" applyNumberFormat="1" applyFont="1" applyFill="1" applyBorder="1" applyAlignment="1">
      <alignment horizontal="right"/>
    </xf>
    <xf numFmtId="37" fontId="4" fillId="0" borderId="15" xfId="0" applyNumberFormat="1" applyFont="1" applyFill="1" applyBorder="1" applyAlignment="1"/>
    <xf numFmtId="37" fontId="4" fillId="0" borderId="11" xfId="0" applyNumberFormat="1" applyFont="1" applyFill="1" applyBorder="1" applyAlignment="1"/>
    <xf numFmtId="37" fontId="4" fillId="0" borderId="12" xfId="0" applyNumberFormat="1" applyFont="1" applyFill="1" applyBorder="1" applyAlignment="1"/>
    <xf numFmtId="37" fontId="5" fillId="2" borderId="15" xfId="0" applyNumberFormat="1" applyFont="1" applyFill="1" applyBorder="1" applyAlignment="1"/>
    <xf numFmtId="37" fontId="5" fillId="2" borderId="11" xfId="0" applyNumberFormat="1" applyFont="1" applyFill="1" applyBorder="1" applyAlignment="1"/>
    <xf numFmtId="37" fontId="5" fillId="2" borderId="12" xfId="0" applyNumberFormat="1" applyFont="1" applyFill="1" applyBorder="1" applyAlignment="1"/>
    <xf numFmtId="37" fontId="4" fillId="2" borderId="8" xfId="0" applyNumberFormat="1" applyFont="1" applyFill="1" applyBorder="1" applyAlignment="1"/>
    <xf numFmtId="37" fontId="4" fillId="2" borderId="0" xfId="0" applyNumberFormat="1" applyFont="1" applyFill="1" applyBorder="1" applyAlignment="1"/>
    <xf numFmtId="37" fontId="4" fillId="2" borderId="43" xfId="0" applyNumberFormat="1" applyFont="1" applyFill="1" applyBorder="1" applyAlignment="1"/>
    <xf numFmtId="37" fontId="4" fillId="2" borderId="40" xfId="0" applyNumberFormat="1" applyFont="1" applyFill="1" applyBorder="1" applyAlignment="1"/>
    <xf numFmtId="37" fontId="4" fillId="2" borderId="44" xfId="0" applyNumberFormat="1" applyFont="1" applyFill="1" applyBorder="1" applyAlignment="1"/>
    <xf numFmtId="37" fontId="4" fillId="2" borderId="18" xfId="0" applyNumberFormat="1" applyFont="1" applyFill="1" applyBorder="1" applyAlignment="1"/>
    <xf numFmtId="0" fontId="18" fillId="0" borderId="45" xfId="6" applyFont="1" applyBorder="1"/>
    <xf numFmtId="0" fontId="17" fillId="0" borderId="44" xfId="6" applyBorder="1"/>
    <xf numFmtId="37" fontId="18" fillId="0" borderId="40" xfId="6" applyNumberFormat="1" applyFont="1" applyBorder="1"/>
    <xf numFmtId="37" fontId="18" fillId="0" borderId="44" xfId="6" applyNumberFormat="1" applyFont="1" applyBorder="1"/>
    <xf numFmtId="5" fontId="18" fillId="0" borderId="44" xfId="6" applyNumberFormat="1" applyFont="1" applyBorder="1"/>
    <xf numFmtId="5" fontId="18" fillId="0" borderId="45" xfId="6" applyNumberFormat="1" applyFont="1" applyBorder="1"/>
    <xf numFmtId="0" fontId="15" fillId="0" borderId="0" xfId="0" applyFont="1"/>
    <xf numFmtId="0" fontId="33" fillId="0" borderId="0" xfId="0" applyFont="1" applyBorder="1" applyAlignment="1">
      <alignment vertical="top" wrapText="1"/>
    </xf>
    <xf numFmtId="0" fontId="0" fillId="0" borderId="0" xfId="0" applyAlignment="1">
      <alignment vertical="top"/>
    </xf>
    <xf numFmtId="0" fontId="27" fillId="0" borderId="0" xfId="0" applyFont="1" applyAlignment="1">
      <alignment vertical="top"/>
    </xf>
    <xf numFmtId="0" fontId="27" fillId="0" borderId="0" xfId="0" applyFont="1" applyBorder="1" applyAlignment="1">
      <alignment horizontal="center" vertical="top" wrapText="1"/>
    </xf>
    <xf numFmtId="0" fontId="27" fillId="0" borderId="0" xfId="0" applyFont="1" applyBorder="1" applyAlignment="1">
      <alignment vertical="top"/>
    </xf>
    <xf numFmtId="0" fontId="27" fillId="0" borderId="3" xfId="0" applyFont="1" applyBorder="1" applyAlignment="1">
      <alignment vertical="top"/>
    </xf>
    <xf numFmtId="0" fontId="27" fillId="0" borderId="0" xfId="0" applyFont="1" applyBorder="1" applyAlignment="1">
      <alignment vertical="top" wrapText="1"/>
    </xf>
    <xf numFmtId="37" fontId="20" fillId="2" borderId="43" xfId="0" applyNumberFormat="1" applyFont="1" applyFill="1" applyBorder="1" applyAlignment="1"/>
    <xf numFmtId="5" fontId="21" fillId="2" borderId="46" xfId="0" applyNumberFormat="1" applyFont="1" applyFill="1" applyBorder="1" applyAlignment="1"/>
    <xf numFmtId="170" fontId="21" fillId="2" borderId="47" xfId="0" applyNumberFormat="1" applyFont="1" applyFill="1" applyBorder="1" applyAlignment="1"/>
    <xf numFmtId="5" fontId="21" fillId="2" borderId="47" xfId="0" applyNumberFormat="1" applyFont="1" applyFill="1" applyBorder="1" applyAlignment="1"/>
    <xf numFmtId="37" fontId="21" fillId="2" borderId="48" xfId="0" applyNumberFormat="1" applyFont="1" applyFill="1" applyBorder="1" applyAlignment="1"/>
    <xf numFmtId="5" fontId="21" fillId="2" borderId="49" xfId="0" applyNumberFormat="1" applyFont="1" applyFill="1" applyBorder="1" applyAlignment="1"/>
    <xf numFmtId="37" fontId="14" fillId="0" borderId="14" xfId="0" applyNumberFormat="1" applyFont="1" applyBorder="1" applyAlignment="1">
      <alignment horizontal="right"/>
    </xf>
    <xf numFmtId="37" fontId="21" fillId="2" borderId="44" xfId="0" applyNumberFormat="1" applyFont="1" applyFill="1" applyBorder="1" applyAlignment="1"/>
    <xf numFmtId="37" fontId="21" fillId="2" borderId="18" xfId="0" applyNumberFormat="1" applyFont="1" applyFill="1" applyBorder="1" applyAlignment="1"/>
    <xf numFmtId="0" fontId="50" fillId="2" borderId="0" xfId="0" applyFont="1" applyFill="1" applyProtection="1">
      <protection hidden="1"/>
    </xf>
    <xf numFmtId="164" fontId="14" fillId="0" borderId="50" xfId="0" applyNumberFormat="1" applyFont="1" applyBorder="1" applyAlignment="1"/>
    <xf numFmtId="3" fontId="21" fillId="2" borderId="51" xfId="0" applyNumberFormat="1" applyFont="1" applyFill="1" applyBorder="1" applyAlignment="1"/>
    <xf numFmtId="37" fontId="4" fillId="2" borderId="52" xfId="0" applyNumberFormat="1" applyFont="1" applyFill="1" applyBorder="1" applyAlignment="1"/>
    <xf numFmtId="37" fontId="24" fillId="2" borderId="53" xfId="0" applyNumberFormat="1" applyFont="1" applyFill="1" applyBorder="1" applyAlignment="1"/>
    <xf numFmtId="1" fontId="14" fillId="0" borderId="54" xfId="0" applyNumberFormat="1" applyFont="1" applyBorder="1" applyAlignment="1">
      <alignment horizontal="right"/>
    </xf>
    <xf numFmtId="37" fontId="3" fillId="0" borderId="9" xfId="0" applyNumberFormat="1" applyFont="1" applyBorder="1" applyAlignment="1">
      <alignment horizontal="right"/>
    </xf>
    <xf numFmtId="37" fontId="14" fillId="0" borderId="16" xfId="0" applyNumberFormat="1" applyFont="1" applyBorder="1" applyAlignment="1">
      <alignment horizontal="right"/>
    </xf>
    <xf numFmtId="37" fontId="24" fillId="2" borderId="55" xfId="0" applyNumberFormat="1" applyFont="1" applyFill="1" applyBorder="1" applyAlignment="1"/>
    <xf numFmtId="0" fontId="11" fillId="0" borderId="0" xfId="0" applyFont="1"/>
    <xf numFmtId="37" fontId="3" fillId="0" borderId="15" xfId="0" applyNumberFormat="1" applyFont="1" applyBorder="1" applyAlignment="1">
      <alignment horizontal="center"/>
    </xf>
    <xf numFmtId="37" fontId="3" fillId="0" borderId="11" xfId="0" applyNumberFormat="1" applyFont="1" applyBorder="1" applyAlignment="1">
      <alignment horizontal="center"/>
    </xf>
    <xf numFmtId="37" fontId="3" fillId="0" borderId="11" xfId="0" applyNumberFormat="1" applyFont="1" applyBorder="1" applyAlignment="1"/>
    <xf numFmtId="3" fontId="3" fillId="0" borderId="12" xfId="0" applyNumberFormat="1" applyFont="1" applyBorder="1" applyAlignment="1"/>
    <xf numFmtId="164" fontId="14" fillId="0" borderId="3" xfId="0" applyNumberFormat="1" applyFont="1" applyBorder="1" applyAlignment="1"/>
    <xf numFmtId="164" fontId="14" fillId="0" borderId="4" xfId="0" applyNumberFormat="1" applyFont="1" applyBorder="1" applyAlignment="1"/>
    <xf numFmtId="3" fontId="3" fillId="0" borderId="3" xfId="0" applyNumberFormat="1" applyFont="1" applyBorder="1" applyAlignment="1"/>
    <xf numFmtId="37" fontId="3" fillId="0" borderId="8" xfId="0" applyNumberFormat="1" applyFont="1" applyBorder="1"/>
    <xf numFmtId="37" fontId="3" fillId="0" borderId="13" xfId="0" applyNumberFormat="1" applyFont="1" applyBorder="1"/>
    <xf numFmtId="0" fontId="4" fillId="2" borderId="56" xfId="0" applyNumberFormat="1" applyFont="1" applyFill="1" applyBorder="1" applyAlignment="1"/>
    <xf numFmtId="0" fontId="4" fillId="2" borderId="57" xfId="0" applyNumberFormat="1" applyFont="1" applyFill="1" applyBorder="1" applyAlignment="1">
      <alignment horizontal="left"/>
    </xf>
    <xf numFmtId="0" fontId="6" fillId="0" borderId="57" xfId="0" applyNumberFormat="1" applyFont="1" applyBorder="1" applyAlignment="1"/>
    <xf numFmtId="0" fontId="4" fillId="2" borderId="58" xfId="0" applyNumberFormat="1" applyFont="1" applyFill="1" applyBorder="1" applyAlignment="1">
      <alignment horizontal="left"/>
    </xf>
    <xf numFmtId="0" fontId="6" fillId="0" borderId="58" xfId="0" applyNumberFormat="1" applyFont="1" applyFill="1" applyBorder="1" applyAlignment="1"/>
    <xf numFmtId="0" fontId="20" fillId="2" borderId="19" xfId="0" applyNumberFormat="1" applyFont="1" applyFill="1" applyBorder="1" applyAlignment="1">
      <alignment horizontal="left"/>
    </xf>
    <xf numFmtId="0" fontId="20" fillId="2" borderId="26" xfId="0" applyNumberFormat="1" applyFont="1" applyFill="1" applyBorder="1" applyAlignment="1">
      <alignment horizontal="left"/>
    </xf>
    <xf numFmtId="0" fontId="21" fillId="2" borderId="59" xfId="0" applyNumberFormat="1" applyFont="1" applyFill="1" applyBorder="1" applyAlignment="1">
      <alignment horizontal="left"/>
    </xf>
    <xf numFmtId="0" fontId="21" fillId="2" borderId="60" xfId="0" applyNumberFormat="1" applyFont="1" applyFill="1" applyBorder="1" applyAlignment="1">
      <alignment horizontal="right"/>
    </xf>
    <xf numFmtId="0" fontId="21" fillId="2" borderId="61" xfId="0" applyNumberFormat="1" applyFont="1" applyFill="1" applyBorder="1" applyAlignment="1">
      <alignment horizontal="right"/>
    </xf>
    <xf numFmtId="0" fontId="21" fillId="2" borderId="62" xfId="0" applyNumberFormat="1" applyFont="1" applyFill="1" applyBorder="1" applyAlignment="1">
      <alignment horizontal="right"/>
    </xf>
    <xf numFmtId="0" fontId="21" fillId="2" borderId="63" xfId="0" applyNumberFormat="1" applyFont="1" applyFill="1" applyBorder="1" applyAlignment="1">
      <alignment horizontal="right"/>
    </xf>
    <xf numFmtId="0" fontId="15" fillId="0" borderId="0" xfId="0" applyNumberFormat="1" applyFont="1" applyAlignment="1"/>
    <xf numFmtId="0" fontId="20" fillId="0" borderId="15" xfId="0" applyNumberFormat="1" applyFont="1" applyFill="1" applyBorder="1" applyAlignment="1">
      <alignment horizontal="left"/>
    </xf>
    <xf numFmtId="0" fontId="20" fillId="2" borderId="15" xfId="0" applyNumberFormat="1" applyFont="1" applyFill="1" applyBorder="1" applyAlignment="1">
      <alignment horizontal="left"/>
    </xf>
    <xf numFmtId="0" fontId="21" fillId="2" borderId="40" xfId="0" applyNumberFormat="1" applyFont="1" applyFill="1" applyBorder="1" applyAlignment="1">
      <alignment horizontal="left"/>
    </xf>
    <xf numFmtId="0" fontId="21" fillId="2" borderId="15" xfId="0" applyNumberFormat="1" applyFont="1" applyFill="1" applyBorder="1" applyAlignment="1">
      <alignment horizontal="left"/>
    </xf>
    <xf numFmtId="0" fontId="21" fillId="2" borderId="41" xfId="0" applyNumberFormat="1" applyFont="1" applyFill="1" applyBorder="1" applyAlignment="1">
      <alignment horizontal="left"/>
    </xf>
    <xf numFmtId="0" fontId="21" fillId="2" borderId="64" xfId="0" applyNumberFormat="1" applyFont="1" applyFill="1" applyBorder="1" applyAlignment="1">
      <alignment horizontal="right"/>
    </xf>
    <xf numFmtId="0" fontId="21" fillId="2" borderId="65" xfId="0" applyNumberFormat="1" applyFont="1" applyFill="1" applyBorder="1" applyAlignment="1">
      <alignment horizontal="right"/>
    </xf>
    <xf numFmtId="0" fontId="21" fillId="2" borderId="66" xfId="0" applyNumberFormat="1" applyFont="1" applyFill="1" applyBorder="1" applyAlignment="1">
      <alignment horizontal="right"/>
    </xf>
    <xf numFmtId="0" fontId="4" fillId="2" borderId="67" xfId="0" applyNumberFormat="1" applyFont="1" applyFill="1" applyBorder="1" applyAlignment="1">
      <alignment horizontal="left" indent="1"/>
    </xf>
    <xf numFmtId="0" fontId="4" fillId="2" borderId="13" xfId="0" applyNumberFormat="1" applyFont="1" applyFill="1" applyBorder="1" applyAlignment="1">
      <alignment horizontal="left" indent="1"/>
    </xf>
    <xf numFmtId="0" fontId="5" fillId="2" borderId="13" xfId="0" applyNumberFormat="1" applyFont="1" applyFill="1" applyBorder="1" applyAlignment="1">
      <alignment horizontal="left" indent="2"/>
    </xf>
    <xf numFmtId="0" fontId="4" fillId="2" borderId="68" xfId="0" applyNumberFormat="1" applyFont="1" applyFill="1" applyBorder="1" applyAlignment="1">
      <alignment horizontal="left" indent="1"/>
    </xf>
    <xf numFmtId="0" fontId="4" fillId="2" borderId="69" xfId="0" applyNumberFormat="1" applyFont="1" applyFill="1" applyBorder="1" applyAlignment="1">
      <alignment horizontal="left" indent="2"/>
    </xf>
    <xf numFmtId="0" fontId="4" fillId="2" borderId="13" xfId="0" applyNumberFormat="1" applyFont="1" applyFill="1" applyBorder="1" applyAlignment="1">
      <alignment horizontal="left" indent="2"/>
    </xf>
    <xf numFmtId="0" fontId="23" fillId="2" borderId="13" xfId="0" applyNumberFormat="1" applyFont="1" applyFill="1" applyBorder="1" applyAlignment="1">
      <alignment horizontal="left" indent="3"/>
    </xf>
    <xf numFmtId="0" fontId="4" fillId="0" borderId="13" xfId="0" applyNumberFormat="1" applyFont="1" applyFill="1" applyBorder="1" applyAlignment="1">
      <alignment horizontal="left" indent="2"/>
    </xf>
    <xf numFmtId="0" fontId="23" fillId="2" borderId="64" xfId="0" applyNumberFormat="1" applyFont="1" applyFill="1" applyBorder="1" applyAlignment="1">
      <alignment horizontal="right"/>
    </xf>
    <xf numFmtId="0" fontId="23" fillId="2" borderId="65" xfId="0" applyNumberFormat="1" applyFont="1" applyFill="1" applyBorder="1" applyAlignment="1">
      <alignment horizontal="right"/>
    </xf>
    <xf numFmtId="0" fontId="23" fillId="2" borderId="66" xfId="0" applyNumberFormat="1" applyFont="1" applyFill="1" applyBorder="1" applyAlignment="1">
      <alignment horizontal="right"/>
    </xf>
    <xf numFmtId="0" fontId="3" fillId="0" borderId="15" xfId="0" applyNumberFormat="1" applyFont="1" applyBorder="1" applyAlignment="1"/>
    <xf numFmtId="0" fontId="3" fillId="0" borderId="11" xfId="0" applyNumberFormat="1" applyFont="1" applyBorder="1" applyAlignment="1"/>
    <xf numFmtId="0" fontId="3" fillId="0" borderId="7" xfId="0" applyNumberFormat="1" applyFont="1" applyBorder="1" applyAlignment="1"/>
    <xf numFmtId="0" fontId="14" fillId="0" borderId="3" xfId="0" applyNumberFormat="1" applyFont="1" applyBorder="1" applyAlignment="1"/>
    <xf numFmtId="0" fontId="3" fillId="0" borderId="70" xfId="0" applyNumberFormat="1" applyFont="1" applyBorder="1" applyAlignment="1"/>
    <xf numFmtId="0" fontId="3" fillId="0" borderId="71" xfId="0" applyNumberFormat="1" applyFont="1" applyBorder="1" applyAlignment="1"/>
    <xf numFmtId="0" fontId="3" fillId="0" borderId="11" xfId="0" applyNumberFormat="1" applyFont="1" applyBorder="1" applyAlignment="1">
      <alignment horizontal="fill"/>
    </xf>
    <xf numFmtId="0" fontId="3" fillId="0" borderId="3" xfId="0" applyNumberFormat="1" applyFont="1" applyBorder="1" applyAlignment="1">
      <alignment horizontal="fill"/>
    </xf>
    <xf numFmtId="0" fontId="3" fillId="0" borderId="3" xfId="0" applyNumberFormat="1" applyFont="1" applyBorder="1" applyAlignment="1"/>
    <xf numFmtId="0" fontId="3" fillId="0" borderId="64" xfId="0" applyNumberFormat="1" applyFont="1" applyBorder="1" applyAlignment="1">
      <alignment horizontal="right"/>
    </xf>
    <xf numFmtId="0" fontId="3" fillId="0" borderId="65" xfId="0" applyNumberFormat="1" applyFont="1" applyBorder="1" applyAlignment="1">
      <alignment horizontal="center"/>
    </xf>
    <xf numFmtId="0" fontId="3" fillId="0" borderId="65" xfId="0" applyNumberFormat="1" applyFont="1" applyBorder="1" applyAlignment="1">
      <alignment horizontal="right"/>
    </xf>
    <xf numFmtId="0" fontId="3" fillId="0" borderId="64" xfId="0" applyNumberFormat="1" applyFont="1" applyBorder="1" applyAlignment="1">
      <alignment horizontal="center"/>
    </xf>
    <xf numFmtId="0" fontId="3" fillId="0" borderId="66" xfId="0" applyNumberFormat="1" applyFont="1" applyBorder="1" applyAlignment="1">
      <alignment horizontal="right"/>
    </xf>
    <xf numFmtId="37" fontId="14" fillId="0" borderId="68" xfId="0" applyNumberFormat="1" applyFont="1" applyBorder="1" applyAlignment="1">
      <alignment horizontal="center"/>
    </xf>
    <xf numFmtId="37" fontId="14" fillId="0" borderId="3" xfId="0" applyNumberFormat="1" applyFont="1" applyBorder="1" applyAlignment="1">
      <alignment horizontal="center"/>
    </xf>
    <xf numFmtId="37" fontId="3" fillId="0" borderId="8" xfId="0" applyNumberFormat="1" applyFont="1" applyBorder="1" applyAlignment="1">
      <alignment horizontal="center"/>
    </xf>
    <xf numFmtId="37" fontId="3" fillId="0" borderId="0" xfId="0" applyNumberFormat="1" applyFont="1" applyAlignment="1">
      <alignment horizontal="center"/>
    </xf>
    <xf numFmtId="37" fontId="3" fillId="0" borderId="7" xfId="0" applyNumberFormat="1" applyFont="1" applyBorder="1" applyAlignment="1">
      <alignment horizontal="center"/>
    </xf>
    <xf numFmtId="37" fontId="3" fillId="0" borderId="3" xfId="0" applyNumberFormat="1" applyFont="1" applyBorder="1" applyAlignment="1">
      <alignment horizontal="center"/>
    </xf>
    <xf numFmtId="37" fontId="3" fillId="0" borderId="8" xfId="0" applyNumberFormat="1" applyFont="1" applyBorder="1" applyAlignment="1"/>
    <xf numFmtId="37" fontId="3" fillId="0" borderId="0" xfId="0" applyNumberFormat="1" applyFont="1" applyAlignment="1"/>
    <xf numFmtId="37" fontId="3" fillId="0" borderId="7" xfId="0" applyNumberFormat="1" applyFont="1" applyBorder="1" applyAlignment="1"/>
    <xf numFmtId="37" fontId="3" fillId="0" borderId="3" xfId="0" applyNumberFormat="1" applyFont="1" applyBorder="1" applyAlignment="1"/>
    <xf numFmtId="37" fontId="3" fillId="0" borderId="15" xfId="0" applyNumberFormat="1" applyFont="1" applyBorder="1" applyAlignment="1"/>
    <xf numFmtId="37" fontId="3" fillId="0" borderId="0" xfId="0" applyNumberFormat="1" applyFont="1" applyBorder="1" applyAlignment="1"/>
    <xf numFmtId="167" fontId="51" fillId="0" borderId="0" xfId="1" applyNumberFormat="1" applyFont="1" applyAlignment="1">
      <alignment horizontal="center" vertical="center"/>
    </xf>
    <xf numFmtId="0" fontId="52" fillId="0" borderId="0" xfId="5" applyNumberFormat="1" applyFont="1" applyFill="1" applyBorder="1" applyAlignment="1" applyProtection="1"/>
    <xf numFmtId="0" fontId="17" fillId="0" borderId="0" xfId="5" applyNumberFormat="1" applyFill="1" applyBorder="1" applyAlignment="1" applyProtection="1"/>
    <xf numFmtId="167" fontId="51" fillId="0" borderId="0" xfId="1" applyNumberFormat="1" applyFont="1" applyAlignment="1">
      <alignment horizontal="centerContinuous" vertical="center"/>
    </xf>
    <xf numFmtId="167" fontId="17" fillId="0" borderId="0" xfId="1" applyNumberFormat="1" applyFill="1" applyBorder="1" applyAlignment="1" applyProtection="1"/>
    <xf numFmtId="0" fontId="52" fillId="0" borderId="0" xfId="5" applyNumberFormat="1" applyFont="1" applyFill="1" applyBorder="1" applyAlignment="1" applyProtection="1">
      <alignment horizontal="left"/>
    </xf>
    <xf numFmtId="165" fontId="6" fillId="3" borderId="0" xfId="0" applyNumberFormat="1" applyFont="1" applyFill="1" applyAlignment="1">
      <alignment horizontal="centerContinuous"/>
    </xf>
    <xf numFmtId="166" fontId="53" fillId="3" borderId="0" xfId="0" applyNumberFormat="1" applyFont="1" applyFill="1" applyAlignment="1">
      <alignment horizontal="centerContinuous"/>
    </xf>
    <xf numFmtId="0" fontId="17" fillId="3" borderId="0" xfId="0" applyFont="1" applyFill="1" applyBorder="1" applyAlignment="1">
      <alignment vertical="top" wrapText="1"/>
    </xf>
    <xf numFmtId="166" fontId="6" fillId="3" borderId="0" xfId="0" applyNumberFormat="1" applyFont="1" applyFill="1" applyBorder="1"/>
    <xf numFmtId="165" fontId="6" fillId="3" borderId="0" xfId="0" applyNumberFormat="1" applyFont="1" applyFill="1" applyBorder="1"/>
    <xf numFmtId="0" fontId="17" fillId="0" borderId="0" xfId="5" applyNumberFormat="1" applyFont="1" applyFill="1" applyBorder="1" applyAlignment="1" applyProtection="1"/>
    <xf numFmtId="0" fontId="0" fillId="0" borderId="0" xfId="0" applyBorder="1" applyAlignment="1">
      <alignment wrapText="1"/>
    </xf>
    <xf numFmtId="166" fontId="53" fillId="3" borderId="0" xfId="0" applyNumberFormat="1" applyFont="1" applyFill="1" applyAlignment="1">
      <alignment horizontal="centerContinuous" wrapText="1"/>
    </xf>
    <xf numFmtId="165" fontId="6" fillId="3" borderId="0" xfId="0" applyNumberFormat="1" applyFont="1" applyFill="1" applyAlignment="1">
      <alignment horizontal="centerContinuous" wrapText="1"/>
    </xf>
    <xf numFmtId="166" fontId="6" fillId="3" borderId="0" xfId="0" applyNumberFormat="1" applyFont="1" applyFill="1" applyBorder="1" applyAlignment="1">
      <alignment wrapText="1"/>
    </xf>
    <xf numFmtId="165" fontId="6" fillId="3" borderId="0" xfId="0" applyNumberFormat="1" applyFont="1" applyFill="1" applyBorder="1" applyAlignment="1">
      <alignment wrapText="1"/>
    </xf>
    <xf numFmtId="0" fontId="0" fillId="0" borderId="0" xfId="0" applyAlignment="1">
      <alignment wrapText="1"/>
    </xf>
    <xf numFmtId="0" fontId="47" fillId="0" borderId="0" xfId="5" applyNumberFormat="1" applyFont="1" applyFill="1" applyBorder="1" applyAlignment="1" applyProtection="1"/>
    <xf numFmtId="167" fontId="17" fillId="0" borderId="0" xfId="1" applyNumberFormat="1" applyFont="1" applyFill="1" applyBorder="1" applyAlignment="1" applyProtection="1"/>
    <xf numFmtId="0" fontId="17" fillId="0" borderId="0" xfId="0" applyFont="1" applyBorder="1" applyAlignment="1"/>
    <xf numFmtId="166" fontId="6" fillId="0" borderId="0" xfId="0" applyNumberFormat="1" applyFont="1" applyBorder="1"/>
    <xf numFmtId="165" fontId="6" fillId="0" borderId="0" xfId="0" applyNumberFormat="1" applyFont="1" applyBorder="1"/>
    <xf numFmtId="9" fontId="17" fillId="0" borderId="0" xfId="8" applyFill="1" applyBorder="1" applyAlignment="1" applyProtection="1"/>
    <xf numFmtId="0" fontId="17" fillId="0" borderId="0" xfId="5"/>
    <xf numFmtId="165" fontId="19" fillId="3" borderId="0" xfId="0" applyNumberFormat="1" applyFont="1" applyFill="1" applyAlignment="1">
      <alignment horizontal="centerContinuous"/>
    </xf>
    <xf numFmtId="165" fontId="3" fillId="3" borderId="0" xfId="0" applyNumberFormat="1" applyFont="1" applyFill="1" applyBorder="1"/>
    <xf numFmtId="167" fontId="55" fillId="0" borderId="0" xfId="1" applyNumberFormat="1" applyFont="1" applyAlignment="1">
      <alignment horizontal="left" vertical="center"/>
    </xf>
    <xf numFmtId="5" fontId="4" fillId="2" borderId="11" xfId="0" applyNumberFormat="1" applyFont="1" applyFill="1" applyBorder="1" applyAlignment="1"/>
    <xf numFmtId="5" fontId="4" fillId="2" borderId="12" xfId="0" applyNumberFormat="1" applyFont="1" applyFill="1" applyBorder="1" applyAlignment="1"/>
    <xf numFmtId="0" fontId="3" fillId="0" borderId="0" xfId="4" applyFont="1" applyAlignment="1">
      <alignment vertical="top" wrapText="1"/>
    </xf>
    <xf numFmtId="0" fontId="3" fillId="0" borderId="0" xfId="4" applyFont="1" applyAlignment="1">
      <alignment vertical="top"/>
    </xf>
    <xf numFmtId="0" fontId="40" fillId="0" borderId="0" xfId="4" applyFont="1" applyAlignment="1">
      <alignment vertical="top"/>
    </xf>
    <xf numFmtId="0" fontId="3" fillId="0" borderId="0" xfId="4" applyFont="1" applyFill="1" applyBorder="1" applyAlignment="1">
      <alignment vertical="top" wrapText="1"/>
    </xf>
    <xf numFmtId="169" fontId="3" fillId="0" borderId="0" xfId="2" applyNumberFormat="1" applyFont="1" applyFill="1" applyBorder="1" applyAlignment="1">
      <alignment vertical="top"/>
    </xf>
    <xf numFmtId="0" fontId="3" fillId="0" borderId="0" xfId="4" applyFont="1" applyFill="1" applyBorder="1" applyAlignment="1">
      <alignment vertical="top"/>
    </xf>
    <xf numFmtId="0" fontId="14" fillId="0" borderId="0" xfId="4" applyFont="1" applyFill="1" applyBorder="1" applyAlignment="1">
      <alignment vertical="top"/>
    </xf>
    <xf numFmtId="0" fontId="56" fillId="0" borderId="0" xfId="4" applyFont="1" applyAlignment="1">
      <alignment horizontal="left" vertical="top" wrapText="1"/>
    </xf>
    <xf numFmtId="0" fontId="3" fillId="0" borderId="0" xfId="4" applyFont="1" applyFill="1" applyAlignment="1">
      <alignment vertical="top"/>
    </xf>
    <xf numFmtId="0" fontId="57" fillId="0" borderId="0" xfId="4" applyFont="1" applyAlignment="1">
      <alignment vertical="top" wrapText="1"/>
    </xf>
    <xf numFmtId="0" fontId="3" fillId="3" borderId="0" xfId="4" applyFont="1" applyFill="1" applyAlignment="1">
      <alignment vertical="top" wrapText="1"/>
    </xf>
    <xf numFmtId="0" fontId="0" fillId="3" borderId="0" xfId="0" applyFill="1" applyBorder="1" applyAlignment="1"/>
    <xf numFmtId="166" fontId="53" fillId="0" borderId="0" xfId="0" applyNumberFormat="1" applyFont="1" applyFill="1" applyAlignment="1">
      <alignment horizontal="centerContinuous"/>
    </xf>
    <xf numFmtId="165" fontId="6" fillId="0" borderId="0" xfId="0" applyNumberFormat="1" applyFont="1" applyFill="1" applyAlignment="1">
      <alignment horizontal="centerContinuous"/>
    </xf>
    <xf numFmtId="166" fontId="6" fillId="0" borderId="0" xfId="0" applyNumberFormat="1" applyFont="1" applyFill="1" applyBorder="1"/>
    <xf numFmtId="165" fontId="6" fillId="0" borderId="0" xfId="0" applyNumberFormat="1" applyFont="1" applyFill="1" applyBorder="1"/>
    <xf numFmtId="0" fontId="3" fillId="0" borderId="0" xfId="4" applyFont="1" applyFill="1" applyAlignment="1">
      <alignment vertical="top" wrapText="1"/>
    </xf>
    <xf numFmtId="37" fontId="6" fillId="0" borderId="72" xfId="0" applyNumberFormat="1" applyFont="1" applyBorder="1"/>
    <xf numFmtId="37" fontId="6" fillId="0" borderId="73" xfId="0" applyNumberFormat="1" applyFont="1" applyBorder="1"/>
    <xf numFmtId="37" fontId="6" fillId="0" borderId="74" xfId="0" applyNumberFormat="1" applyFont="1" applyBorder="1"/>
    <xf numFmtId="37" fontId="6" fillId="0" borderId="75" xfId="0" applyNumberFormat="1" applyFont="1" applyBorder="1"/>
    <xf numFmtId="37" fontId="6" fillId="0" borderId="76" xfId="0" applyNumberFormat="1" applyFont="1" applyBorder="1"/>
    <xf numFmtId="37" fontId="6" fillId="0" borderId="77" xfId="0" applyNumberFormat="1" applyFont="1" applyBorder="1"/>
    <xf numFmtId="37" fontId="25" fillId="0" borderId="78" xfId="0" applyNumberFormat="1" applyFont="1" applyBorder="1"/>
    <xf numFmtId="37" fontId="4" fillId="2" borderId="72" xfId="0" applyNumberFormat="1" applyFont="1" applyFill="1" applyBorder="1" applyAlignment="1"/>
    <xf numFmtId="37" fontId="4" fillId="2" borderId="73" xfId="0" applyNumberFormat="1" applyFont="1" applyFill="1" applyBorder="1" applyAlignment="1"/>
    <xf numFmtId="37" fontId="4" fillId="2" borderId="74" xfId="0" applyNumberFormat="1" applyFont="1" applyFill="1" applyBorder="1" applyAlignment="1"/>
    <xf numFmtId="37" fontId="25" fillId="0" borderId="79" xfId="0" applyNumberFormat="1" applyFont="1" applyBorder="1"/>
    <xf numFmtId="0" fontId="4" fillId="2" borderId="80" xfId="0" applyNumberFormat="1" applyFont="1" applyFill="1" applyBorder="1" applyAlignment="1">
      <alignment horizontal="left"/>
    </xf>
    <xf numFmtId="0" fontId="4" fillId="2" borderId="81" xfId="0" applyNumberFormat="1" applyFont="1" applyFill="1" applyBorder="1" applyAlignment="1">
      <alignment horizontal="left"/>
    </xf>
    <xf numFmtId="0" fontId="4" fillId="2" borderId="82" xfId="0" applyNumberFormat="1" applyFont="1" applyFill="1" applyBorder="1" applyAlignment="1">
      <alignment horizontal="left"/>
    </xf>
    <xf numFmtId="0" fontId="24" fillId="2" borderId="83" xfId="0" applyNumberFormat="1" applyFont="1" applyFill="1" applyBorder="1" applyAlignment="1">
      <alignment horizontal="left" indent="5"/>
    </xf>
    <xf numFmtId="165" fontId="1" fillId="0" borderId="0" xfId="0" applyNumberFormat="1" applyFont="1" applyBorder="1"/>
    <xf numFmtId="0" fontId="36" fillId="0" borderId="0" xfId="0" applyFont="1" applyBorder="1" applyAlignment="1">
      <alignment vertical="top" wrapText="1"/>
    </xf>
    <xf numFmtId="0" fontId="27" fillId="0" borderId="0" xfId="0" applyFont="1" applyBorder="1" applyAlignment="1">
      <alignment horizontal="center" vertical="top"/>
    </xf>
    <xf numFmtId="0" fontId="33" fillId="0" borderId="0" xfId="0" applyFont="1" applyBorder="1" applyAlignment="1">
      <alignment horizontal="center" vertical="top" wrapText="1"/>
    </xf>
    <xf numFmtId="0" fontId="59" fillId="0" borderId="0" xfId="0" applyFont="1" applyBorder="1" applyAlignment="1">
      <alignment horizontal="center"/>
    </xf>
    <xf numFmtId="0" fontId="58" fillId="0" borderId="0" xfId="0" applyFont="1" applyBorder="1" applyAlignment="1">
      <alignment vertical="top" wrapText="1"/>
    </xf>
    <xf numFmtId="3" fontId="27" fillId="0" borderId="0" xfId="0" applyNumberFormat="1" applyFont="1" applyBorder="1" applyAlignment="1">
      <alignment vertical="top" wrapText="1"/>
    </xf>
    <xf numFmtId="1" fontId="27" fillId="0" borderId="0" xfId="0" applyNumberFormat="1" applyFont="1" applyBorder="1" applyAlignment="1">
      <alignment vertical="top" wrapText="1"/>
    </xf>
    <xf numFmtId="1" fontId="27" fillId="0" borderId="0" xfId="0" applyNumberFormat="1" applyFont="1" applyBorder="1" applyAlignment="1">
      <alignment vertical="top"/>
    </xf>
    <xf numFmtId="0" fontId="33" fillId="0" borderId="0" xfId="0" applyFont="1" applyBorder="1" applyAlignment="1">
      <alignment horizontal="center"/>
    </xf>
    <xf numFmtId="0" fontId="14" fillId="0" borderId="64" xfId="0" applyNumberFormat="1" applyFont="1" applyBorder="1" applyAlignment="1">
      <alignment horizontal="right"/>
    </xf>
    <xf numFmtId="0" fontId="14" fillId="0" borderId="65" xfId="0" applyNumberFormat="1" applyFont="1" applyBorder="1" applyAlignment="1">
      <alignment horizontal="right"/>
    </xf>
    <xf numFmtId="0" fontId="14" fillId="0" borderId="66" xfId="0" applyNumberFormat="1" applyFont="1" applyBorder="1" applyAlignment="1">
      <alignment horizontal="right"/>
    </xf>
    <xf numFmtId="0" fontId="14" fillId="0" borderId="40" xfId="0" applyNumberFormat="1" applyFont="1" applyBorder="1" applyAlignment="1">
      <alignment horizontal="left" indent="3"/>
    </xf>
    <xf numFmtId="37" fontId="14" fillId="0" borderId="7" xfId="0" applyNumberFormat="1" applyFont="1" applyBorder="1" applyAlignment="1"/>
    <xf numFmtId="37" fontId="14" fillId="0" borderId="3" xfId="0" applyNumberFormat="1" applyFont="1" applyBorder="1" applyAlignment="1"/>
    <xf numFmtId="5" fontId="14" fillId="0" borderId="3" xfId="0" applyNumberFormat="1" applyFont="1" applyBorder="1" applyAlignment="1"/>
    <xf numFmtId="5" fontId="14" fillId="0" borderId="4" xfId="0" applyNumberFormat="1" applyFont="1" applyBorder="1" applyAlignment="1"/>
    <xf numFmtId="37" fontId="3" fillId="0" borderId="4" xfId="0" applyNumberFormat="1" applyFont="1" applyBorder="1" applyAlignment="1"/>
    <xf numFmtId="165" fontId="3" fillId="0" borderId="0" xfId="0" applyNumberFormat="1" applyFont="1" applyAlignment="1">
      <alignment horizontal="centerContinuous"/>
    </xf>
    <xf numFmtId="0" fontId="14" fillId="0" borderId="0" xfId="0" applyNumberFormat="1" applyFont="1" applyBorder="1" applyAlignment="1">
      <alignment horizontal="left" indent="5"/>
    </xf>
    <xf numFmtId="37" fontId="14" fillId="0" borderId="0" xfId="0" applyNumberFormat="1" applyFont="1" applyBorder="1" applyAlignment="1"/>
    <xf numFmtId="5" fontId="14" fillId="0" borderId="0" xfId="0" applyNumberFormat="1" applyFont="1" applyBorder="1" applyAlignment="1"/>
    <xf numFmtId="3" fontId="4" fillId="2" borderId="0" xfId="0" applyNumberFormat="1" applyFont="1" applyFill="1" applyAlignment="1"/>
    <xf numFmtId="3" fontId="4" fillId="2" borderId="0" xfId="0" applyNumberFormat="1" applyFont="1" applyFill="1" applyBorder="1" applyAlignment="1"/>
    <xf numFmtId="165" fontId="46" fillId="0" borderId="0" xfId="0" applyNumberFormat="1" applyFont="1" applyAlignment="1"/>
    <xf numFmtId="0" fontId="6" fillId="0" borderId="0" xfId="5" applyNumberFormat="1" applyFont="1" applyFill="1" applyBorder="1" applyAlignment="1" applyProtection="1"/>
    <xf numFmtId="0" fontId="61" fillId="0" borderId="0" xfId="5" applyFont="1" applyBorder="1" applyAlignment="1">
      <alignment vertical="center"/>
    </xf>
    <xf numFmtId="0" fontId="61" fillId="0" borderId="0" xfId="5" applyFont="1" applyAlignment="1">
      <alignment vertical="center"/>
    </xf>
    <xf numFmtId="0" fontId="63" fillId="0" borderId="44" xfId="5" applyFont="1" applyFill="1" applyBorder="1" applyAlignment="1">
      <alignment horizontal="left" vertical="center"/>
    </xf>
    <xf numFmtId="0" fontId="63" fillId="0" borderId="84" xfId="5" applyFont="1" applyFill="1" applyBorder="1" applyAlignment="1">
      <alignment horizontal="left" vertical="center"/>
    </xf>
    <xf numFmtId="0" fontId="63" fillId="0" borderId="13" xfId="5" applyFont="1" applyFill="1" applyBorder="1" applyAlignment="1">
      <alignment horizontal="left" vertical="center"/>
    </xf>
    <xf numFmtId="0" fontId="63" fillId="0" borderId="85" xfId="5" applyFont="1" applyFill="1" applyBorder="1" applyAlignment="1">
      <alignment horizontal="left" vertical="center"/>
    </xf>
    <xf numFmtId="166" fontId="63" fillId="0" borderId="13" xfId="5" applyNumberFormat="1" applyFont="1" applyFill="1" applyBorder="1" applyAlignment="1">
      <alignment horizontal="left" vertical="center"/>
    </xf>
    <xf numFmtId="0" fontId="64" fillId="0" borderId="85" xfId="5" applyFont="1" applyFill="1" applyBorder="1" applyAlignment="1">
      <alignment horizontal="left" vertical="center"/>
    </xf>
    <xf numFmtId="166" fontId="64" fillId="0" borderId="13" xfId="5" applyNumberFormat="1" applyFont="1" applyFill="1" applyBorder="1" applyAlignment="1">
      <alignment horizontal="left" vertical="center"/>
    </xf>
    <xf numFmtId="0" fontId="63" fillId="0" borderId="86" xfId="5" applyFont="1" applyFill="1" applyBorder="1" applyAlignment="1">
      <alignment horizontal="left" vertical="center"/>
    </xf>
    <xf numFmtId="0" fontId="63" fillId="0" borderId="40" xfId="5" applyFont="1" applyFill="1" applyBorder="1" applyAlignment="1">
      <alignment vertical="center"/>
    </xf>
    <xf numFmtId="0" fontId="63" fillId="0" borderId="69" xfId="5" applyFont="1" applyFill="1" applyBorder="1" applyAlignment="1">
      <alignment vertical="center"/>
    </xf>
    <xf numFmtId="0" fontId="63" fillId="0" borderId="13" xfId="5" applyFont="1" applyFill="1" applyBorder="1" applyAlignment="1">
      <alignment vertical="center"/>
    </xf>
    <xf numFmtId="0" fontId="63" fillId="0" borderId="71" xfId="5" applyFont="1" applyFill="1" applyBorder="1" applyAlignment="1">
      <alignment vertical="center"/>
    </xf>
    <xf numFmtId="166" fontId="64" fillId="0" borderId="68" xfId="5" applyNumberFormat="1" applyFont="1" applyFill="1" applyBorder="1" applyAlignment="1">
      <alignment horizontal="left" vertical="center"/>
    </xf>
    <xf numFmtId="0" fontId="64" fillId="0" borderId="87" xfId="5" applyFont="1" applyFill="1" applyBorder="1" applyAlignment="1">
      <alignment horizontal="left" vertical="center"/>
    </xf>
    <xf numFmtId="0" fontId="64" fillId="0" borderId="40" xfId="5" applyFont="1" applyFill="1" applyBorder="1" applyAlignment="1">
      <alignment vertical="center"/>
    </xf>
    <xf numFmtId="0" fontId="65" fillId="0" borderId="44" xfId="5" applyNumberFormat="1" applyFont="1" applyFill="1" applyBorder="1" applyAlignment="1" applyProtection="1"/>
    <xf numFmtId="166" fontId="64" fillId="0" borderId="69" xfId="5" applyNumberFormat="1" applyFont="1" applyFill="1" applyBorder="1" applyAlignment="1">
      <alignment horizontal="left" vertical="center"/>
    </xf>
    <xf numFmtId="0" fontId="64" fillId="0" borderId="84" xfId="5" applyFont="1" applyFill="1" applyBorder="1" applyAlignment="1">
      <alignment horizontal="left" vertical="center"/>
    </xf>
    <xf numFmtId="166" fontId="64" fillId="0" borderId="71" xfId="5" applyNumberFormat="1" applyFont="1" applyFill="1" applyBorder="1" applyAlignment="1">
      <alignment horizontal="left" vertical="center"/>
    </xf>
    <xf numFmtId="0" fontId="64" fillId="0" borderId="86" xfId="5" applyFont="1" applyFill="1" applyBorder="1" applyAlignment="1">
      <alignment horizontal="left" vertical="center"/>
    </xf>
    <xf numFmtId="0" fontId="64" fillId="0" borderId="44" xfId="5" applyFont="1" applyFill="1" applyBorder="1" applyAlignment="1">
      <alignment horizontal="right" vertical="center"/>
    </xf>
    <xf numFmtId="0" fontId="64" fillId="0" borderId="15" xfId="5" applyFont="1" applyFill="1" applyBorder="1" applyAlignment="1">
      <alignment vertical="center"/>
    </xf>
    <xf numFmtId="0" fontId="64" fillId="0" borderId="73" xfId="5" applyFont="1" applyFill="1" applyBorder="1" applyAlignment="1">
      <alignment horizontal="left" vertical="center"/>
    </xf>
    <xf numFmtId="0" fontId="64" fillId="0" borderId="71" xfId="5" applyFont="1" applyFill="1" applyBorder="1" applyAlignment="1">
      <alignment vertical="center"/>
    </xf>
    <xf numFmtId="0" fontId="64" fillId="0" borderId="44" xfId="5" applyFont="1" applyFill="1" applyBorder="1" applyAlignment="1">
      <alignment horizontal="left" vertical="center"/>
    </xf>
    <xf numFmtId="0" fontId="63" fillId="0" borderId="7" xfId="5" applyFont="1" applyFill="1" applyBorder="1" applyAlignment="1">
      <alignment vertical="center"/>
    </xf>
    <xf numFmtId="0" fontId="63" fillId="0" borderId="3" xfId="5" applyFont="1" applyFill="1" applyBorder="1" applyAlignment="1">
      <alignment horizontal="left" vertical="center"/>
    </xf>
    <xf numFmtId="37" fontId="63" fillId="0" borderId="44" xfId="1" applyNumberFormat="1" applyFont="1" applyFill="1" applyBorder="1" applyAlignment="1">
      <alignment horizontal="right" vertical="center"/>
    </xf>
    <xf numFmtId="37" fontId="63" fillId="0" borderId="18" xfId="1" applyNumberFormat="1" applyFont="1" applyFill="1" applyBorder="1" applyAlignment="1">
      <alignment horizontal="right" vertical="center"/>
    </xf>
    <xf numFmtId="37" fontId="63" fillId="0" borderId="88" xfId="1" applyNumberFormat="1" applyFont="1" applyFill="1" applyBorder="1" applyAlignment="1">
      <alignment horizontal="right" vertical="center"/>
    </xf>
    <xf numFmtId="37" fontId="63" fillId="0" borderId="89" xfId="1" applyNumberFormat="1" applyFont="1" applyFill="1" applyBorder="1" applyAlignment="1">
      <alignment horizontal="right" vertical="center"/>
    </xf>
    <xf numFmtId="37" fontId="63" fillId="0" borderId="90" xfId="1" applyNumberFormat="1" applyFont="1" applyFill="1" applyBorder="1" applyAlignment="1">
      <alignment horizontal="right" vertical="center"/>
    </xf>
    <xf numFmtId="37" fontId="63" fillId="0" borderId="91" xfId="1" applyNumberFormat="1" applyFont="1" applyFill="1" applyBorder="1" applyAlignment="1">
      <alignment horizontal="right" vertical="center"/>
    </xf>
    <xf numFmtId="37" fontId="63" fillId="0" borderId="92" xfId="1" applyNumberFormat="1" applyFont="1" applyFill="1" applyBorder="1" applyAlignment="1">
      <alignment horizontal="right" vertical="center"/>
    </xf>
    <xf numFmtId="37" fontId="63" fillId="0" borderId="85" xfId="1" applyNumberFormat="1" applyFont="1" applyFill="1" applyBorder="1" applyAlignment="1">
      <alignment horizontal="right" vertical="center"/>
    </xf>
    <xf numFmtId="37" fontId="63" fillId="0" borderId="93" xfId="1" applyNumberFormat="1" applyFont="1" applyFill="1" applyBorder="1" applyAlignment="1">
      <alignment horizontal="right" vertical="center"/>
    </xf>
    <xf numFmtId="37" fontId="63" fillId="0" borderId="94" xfId="1" applyNumberFormat="1" applyFont="1" applyFill="1" applyBorder="1" applyAlignment="1">
      <alignment horizontal="right" vertical="center"/>
    </xf>
    <xf numFmtId="37" fontId="63" fillId="0" borderId="95" xfId="1" applyNumberFormat="1" applyFont="1" applyFill="1" applyBorder="1" applyAlignment="1">
      <alignment horizontal="right" vertical="center"/>
    </xf>
    <xf numFmtId="37" fontId="63" fillId="0" borderId="3" xfId="1" applyNumberFormat="1" applyFont="1" applyFill="1" applyBorder="1" applyAlignment="1">
      <alignment horizontal="right" vertical="center"/>
    </xf>
    <xf numFmtId="37" fontId="63" fillId="0" borderId="4" xfId="1" applyNumberFormat="1" applyFont="1" applyFill="1" applyBorder="1" applyAlignment="1">
      <alignment horizontal="right" vertical="center"/>
    </xf>
    <xf numFmtId="37" fontId="6" fillId="0" borderId="0" xfId="1" applyNumberFormat="1" applyFont="1" applyFill="1" applyBorder="1" applyAlignment="1" applyProtection="1"/>
    <xf numFmtId="37" fontId="65" fillId="0" borderId="44" xfId="1" applyNumberFormat="1" applyFont="1" applyFill="1" applyBorder="1" applyAlignment="1" applyProtection="1"/>
    <xf numFmtId="37" fontId="65" fillId="0" borderId="18" xfId="1" applyNumberFormat="1" applyFont="1" applyFill="1" applyBorder="1" applyAlignment="1" applyProtection="1"/>
    <xf numFmtId="37" fontId="64" fillId="0" borderId="88" xfId="1" applyNumberFormat="1" applyFont="1" applyFill="1" applyBorder="1" applyAlignment="1">
      <alignment horizontal="right" vertical="center"/>
    </xf>
    <xf numFmtId="37" fontId="64" fillId="0" borderId="89" xfId="1" applyNumberFormat="1" applyFont="1" applyFill="1" applyBorder="1" applyAlignment="1">
      <alignment horizontal="right" vertical="center"/>
    </xf>
    <xf numFmtId="37" fontId="64" fillId="0" borderId="90" xfId="1" applyNumberFormat="1" applyFont="1" applyFill="1" applyBorder="1" applyAlignment="1">
      <alignment horizontal="right" vertical="center"/>
    </xf>
    <xf numFmtId="37" fontId="64" fillId="0" borderId="91" xfId="1" applyNumberFormat="1" applyFont="1" applyFill="1" applyBorder="1" applyAlignment="1">
      <alignment horizontal="right" vertical="center"/>
    </xf>
    <xf numFmtId="37" fontId="64" fillId="0" borderId="92" xfId="1" applyNumberFormat="1" applyFont="1" applyFill="1" applyBorder="1" applyAlignment="1">
      <alignment horizontal="right" vertical="center"/>
    </xf>
    <xf numFmtId="37" fontId="64" fillId="0" borderId="93" xfId="1" applyNumberFormat="1" applyFont="1" applyFill="1" applyBorder="1" applyAlignment="1">
      <alignment horizontal="right" vertical="center"/>
    </xf>
    <xf numFmtId="37" fontId="64" fillId="0" borderId="94" xfId="1" applyNumberFormat="1" applyFont="1" applyFill="1" applyBorder="1" applyAlignment="1">
      <alignment horizontal="right" vertical="center"/>
    </xf>
    <xf numFmtId="37" fontId="64" fillId="0" borderId="95" xfId="1" applyNumberFormat="1" applyFont="1" applyFill="1" applyBorder="1" applyAlignment="1">
      <alignment horizontal="right" vertical="center"/>
    </xf>
    <xf numFmtId="37" fontId="64" fillId="0" borderId="76" xfId="1" applyNumberFormat="1" applyFont="1" applyFill="1" applyBorder="1" applyAlignment="1">
      <alignment horizontal="right" vertical="center"/>
    </xf>
    <xf numFmtId="37" fontId="64" fillId="0" borderId="96" xfId="1" applyNumberFormat="1" applyFont="1" applyFill="1" applyBorder="1" applyAlignment="1">
      <alignment horizontal="right" vertical="center"/>
    </xf>
    <xf numFmtId="37" fontId="64" fillId="0" borderId="44" xfId="1" applyNumberFormat="1" applyFont="1" applyFill="1" applyBorder="1" applyAlignment="1">
      <alignment horizontal="right" vertical="center"/>
    </xf>
    <xf numFmtId="37" fontId="64" fillId="0" borderId="18" xfId="1" applyNumberFormat="1" applyFont="1" applyFill="1" applyBorder="1" applyAlignment="1">
      <alignment horizontal="right" vertical="center"/>
    </xf>
    <xf numFmtId="37" fontId="3" fillId="0" borderId="43" xfId="0" applyNumberFormat="1" applyFont="1" applyBorder="1" applyAlignment="1"/>
    <xf numFmtId="0" fontId="57" fillId="0" borderId="8" xfId="0" applyNumberFormat="1" applyFont="1" applyBorder="1" applyAlignment="1"/>
    <xf numFmtId="0" fontId="57" fillId="0" borderId="0" xfId="0" applyNumberFormat="1" applyFont="1" applyBorder="1" applyAlignment="1"/>
    <xf numFmtId="0" fontId="57" fillId="0" borderId="43" xfId="0" applyNumberFormat="1" applyFont="1" applyBorder="1" applyAlignment="1"/>
    <xf numFmtId="0" fontId="57" fillId="0" borderId="0" xfId="0" applyNumberFormat="1" applyFont="1" applyAlignment="1"/>
    <xf numFmtId="0" fontId="42" fillId="0" borderId="0" xfId="7" applyFont="1"/>
    <xf numFmtId="0" fontId="0" fillId="0" borderId="0" xfId="0" applyAlignment="1"/>
    <xf numFmtId="0" fontId="17" fillId="0" borderId="0" xfId="7"/>
    <xf numFmtId="0" fontId="14" fillId="0" borderId="0" xfId="7" applyFont="1"/>
    <xf numFmtId="0" fontId="18" fillId="0" borderId="0" xfId="7" applyFont="1"/>
    <xf numFmtId="0" fontId="6" fillId="0" borderId="0" xfId="7" applyFont="1"/>
    <xf numFmtId="0" fontId="6" fillId="0" borderId="0" xfId="7" applyFont="1" applyFill="1" applyAlignment="1">
      <alignment vertical="center"/>
    </xf>
    <xf numFmtId="0" fontId="18" fillId="0" borderId="0" xfId="7" applyFont="1" applyFill="1" applyBorder="1" applyAlignment="1">
      <alignment horizontal="centerContinuous"/>
    </xf>
    <xf numFmtId="0" fontId="6" fillId="0" borderId="8" xfId="7" applyFont="1" applyFill="1" applyBorder="1" applyAlignment="1">
      <alignment horizontal="center"/>
    </xf>
    <xf numFmtId="0" fontId="6" fillId="0" borderId="43" xfId="7" applyFont="1" applyFill="1" applyBorder="1" applyAlignment="1">
      <alignment horizontal="center"/>
    </xf>
    <xf numFmtId="0" fontId="6" fillId="0" borderId="0" xfId="7" applyFont="1" applyFill="1"/>
    <xf numFmtId="0" fontId="6" fillId="0" borderId="0" xfId="7" applyFont="1" applyFill="1" applyBorder="1" applyAlignment="1">
      <alignment horizontal="center"/>
    </xf>
    <xf numFmtId="0" fontId="6" fillId="0" borderId="7" xfId="7" applyFont="1" applyFill="1" applyBorder="1" applyAlignment="1">
      <alignment horizontal="center" wrapText="1"/>
    </xf>
    <xf numFmtId="0" fontId="6" fillId="0" borderId="4" xfId="7" applyFont="1" applyFill="1" applyBorder="1" applyAlignment="1">
      <alignment horizontal="center" wrapText="1"/>
    </xf>
    <xf numFmtId="0" fontId="67" fillId="0" borderId="0" xfId="7" applyFont="1" applyFill="1" applyBorder="1" applyAlignment="1">
      <alignment horizontal="center"/>
    </xf>
    <xf numFmtId="0" fontId="6" fillId="0" borderId="2" xfId="7" applyFont="1" applyBorder="1"/>
    <xf numFmtId="37" fontId="6" fillId="0" borderId="8" xfId="7" applyNumberFormat="1" applyFont="1" applyBorder="1"/>
    <xf numFmtId="37" fontId="6" fillId="0" borderId="43" xfId="7" applyNumberFormat="1" applyFont="1" applyBorder="1"/>
    <xf numFmtId="3" fontId="6" fillId="0" borderId="0" xfId="7" applyNumberFormat="1" applyFont="1"/>
    <xf numFmtId="37" fontId="6" fillId="0" borderId="0" xfId="7" applyNumberFormat="1" applyFont="1" applyBorder="1"/>
    <xf numFmtId="37" fontId="6" fillId="0" borderId="70" xfId="7" applyNumberFormat="1" applyFont="1" applyBorder="1"/>
    <xf numFmtId="0" fontId="6" fillId="0" borderId="0" xfId="7" applyFont="1" applyBorder="1"/>
    <xf numFmtId="0" fontId="18" fillId="0" borderId="6" xfId="7" applyFont="1" applyBorder="1"/>
    <xf numFmtId="37" fontId="6" fillId="0" borderId="43" xfId="2" applyNumberFormat="1" applyFont="1" applyBorder="1"/>
    <xf numFmtId="168" fontId="18" fillId="0" borderId="0" xfId="2" applyNumberFormat="1" applyFont="1" applyBorder="1"/>
    <xf numFmtId="0" fontId="6" fillId="0" borderId="6" xfId="0" applyFont="1" applyBorder="1"/>
    <xf numFmtId="0" fontId="6" fillId="0" borderId="6" xfId="0" applyFont="1" applyBorder="1" applyAlignment="1">
      <alignment wrapText="1"/>
    </xf>
    <xf numFmtId="0" fontId="6" fillId="0" borderId="6" xfId="7" applyFont="1" applyBorder="1"/>
    <xf numFmtId="37" fontId="6" fillId="0" borderId="7" xfId="1" applyNumberFormat="1" applyFont="1" applyBorder="1"/>
    <xf numFmtId="37" fontId="6" fillId="0" borderId="4" xfId="1" applyNumberFormat="1" applyFont="1" applyBorder="1"/>
    <xf numFmtId="3" fontId="6" fillId="0" borderId="8" xfId="1" applyNumberFormat="1" applyFont="1" applyBorder="1"/>
    <xf numFmtId="3" fontId="6" fillId="0" borderId="6" xfId="1" applyNumberFormat="1" applyFont="1" applyBorder="1"/>
    <xf numFmtId="37" fontId="6" fillId="0" borderId="3" xfId="1" applyNumberFormat="1" applyFont="1" applyBorder="1"/>
    <xf numFmtId="167" fontId="6" fillId="0" borderId="0" xfId="1" applyNumberFormat="1" applyFont="1" applyBorder="1"/>
    <xf numFmtId="0" fontId="18" fillId="0" borderId="5" xfId="7" applyFont="1" applyBorder="1"/>
    <xf numFmtId="37" fontId="18" fillId="0" borderId="7" xfId="1" applyNumberFormat="1" applyFont="1" applyBorder="1"/>
    <xf numFmtId="37" fontId="18" fillId="0" borderId="4" xfId="1" applyNumberFormat="1" applyFont="1" applyBorder="1"/>
    <xf numFmtId="3" fontId="18" fillId="0" borderId="8" xfId="1" applyNumberFormat="1" applyFont="1" applyBorder="1"/>
    <xf numFmtId="3" fontId="18" fillId="0" borderId="6" xfId="1" applyNumberFormat="1" applyFont="1" applyBorder="1"/>
    <xf numFmtId="167" fontId="18" fillId="0" borderId="0" xfId="1" applyNumberFormat="1" applyFont="1" applyBorder="1"/>
    <xf numFmtId="0" fontId="68" fillId="0" borderId="0" xfId="7" applyFont="1"/>
    <xf numFmtId="170" fontId="6" fillId="0" borderId="0" xfId="7" applyNumberFormat="1" applyFont="1"/>
    <xf numFmtId="0" fontId="18" fillId="0" borderId="6" xfId="7" applyFont="1" applyBorder="1" applyAlignment="1">
      <alignment wrapText="1"/>
    </xf>
    <xf numFmtId="37" fontId="6" fillId="0" borderId="0" xfId="7" applyNumberFormat="1" applyFont="1"/>
    <xf numFmtId="37" fontId="6" fillId="0" borderId="8" xfId="7" applyNumberFormat="1" applyFont="1" applyBorder="1" applyAlignment="1"/>
    <xf numFmtId="37" fontId="6" fillId="0" borderId="43" xfId="7" applyNumberFormat="1" applyFont="1" applyBorder="1" applyAlignment="1"/>
    <xf numFmtId="37" fontId="6" fillId="0" borderId="8" xfId="1" applyNumberFormat="1" applyFont="1" applyBorder="1"/>
    <xf numFmtId="37" fontId="6" fillId="0" borderId="6" xfId="1" applyNumberFormat="1" applyFont="1" applyBorder="1"/>
    <xf numFmtId="37" fontId="6" fillId="0" borderId="4" xfId="7" applyNumberFormat="1" applyFont="1" applyBorder="1"/>
    <xf numFmtId="37" fontId="18" fillId="0" borderId="8" xfId="1" applyNumberFormat="1" applyFont="1" applyBorder="1"/>
    <xf numFmtId="37" fontId="18" fillId="0" borderId="6" xfId="1" applyNumberFormat="1" applyFont="1" applyBorder="1"/>
    <xf numFmtId="37" fontId="18" fillId="0" borderId="40" xfId="1" applyNumberFormat="1" applyFont="1" applyBorder="1"/>
    <xf numFmtId="37" fontId="18" fillId="0" borderId="3" xfId="1" applyNumberFormat="1" applyFont="1" applyBorder="1"/>
    <xf numFmtId="0" fontId="6" fillId="0" borderId="0" xfId="7" applyNumberFormat="1" applyFont="1"/>
    <xf numFmtId="37" fontId="6" fillId="0" borderId="97" xfId="7" applyNumberFormat="1" applyFont="1" applyBorder="1"/>
    <xf numFmtId="0" fontId="18" fillId="0" borderId="98" xfId="7" applyFont="1" applyBorder="1" applyAlignment="1">
      <alignment horizontal="left"/>
    </xf>
    <xf numFmtId="0" fontId="18" fillId="0" borderId="99" xfId="7" applyFont="1" applyBorder="1" applyAlignment="1">
      <alignment horizontal="left"/>
    </xf>
    <xf numFmtId="37" fontId="18" fillId="0" borderId="100" xfId="7" applyNumberFormat="1" applyFont="1" applyBorder="1" applyAlignment="1">
      <alignment horizontal="left"/>
    </xf>
    <xf numFmtId="5" fontId="18" fillId="0" borderId="101" xfId="2" applyNumberFormat="1" applyFont="1" applyBorder="1" applyAlignment="1">
      <alignment horizontal="left"/>
    </xf>
    <xf numFmtId="167" fontId="18" fillId="0" borderId="0" xfId="7" applyNumberFormat="1" applyFont="1" applyBorder="1" applyAlignment="1">
      <alignment horizontal="left"/>
    </xf>
    <xf numFmtId="168" fontId="18" fillId="0" borderId="0" xfId="2" applyNumberFormat="1" applyFont="1" applyBorder="1" applyAlignment="1">
      <alignment horizontal="left"/>
    </xf>
    <xf numFmtId="0" fontId="68" fillId="0" borderId="0" xfId="7" applyFont="1" applyAlignment="1">
      <alignment horizontal="left"/>
    </xf>
    <xf numFmtId="0" fontId="41" fillId="0" borderId="0" xfId="7" applyFont="1" applyAlignment="1">
      <alignment horizontal="left"/>
    </xf>
    <xf numFmtId="0" fontId="68" fillId="0" borderId="0" xfId="7" applyFont="1" applyBorder="1" applyAlignment="1">
      <alignment horizontal="left"/>
    </xf>
    <xf numFmtId="5" fontId="3" fillId="0" borderId="0" xfId="2" applyNumberFormat="1" applyFont="1" applyFill="1" applyBorder="1" applyAlignment="1">
      <alignment vertical="top"/>
    </xf>
    <xf numFmtId="0" fontId="3" fillId="0" borderId="0" xfId="4" applyFont="1" applyFill="1" applyBorder="1" applyAlignment="1">
      <alignment horizontal="center" vertical="top" wrapText="1"/>
    </xf>
    <xf numFmtId="7" fontId="3" fillId="0" borderId="0" xfId="2" applyNumberFormat="1" applyFont="1" applyFill="1" applyBorder="1" applyAlignment="1">
      <alignment vertical="top"/>
    </xf>
    <xf numFmtId="0" fontId="71" fillId="0" borderId="0" xfId="0" applyFont="1"/>
    <xf numFmtId="0" fontId="4" fillId="2" borderId="15" xfId="0" applyNumberFormat="1" applyFont="1" applyFill="1" applyBorder="1" applyAlignment="1">
      <alignment horizontal="left" indent="1"/>
    </xf>
    <xf numFmtId="0" fontId="23" fillId="0" borderId="71" xfId="0" applyNumberFormat="1" applyFont="1" applyFill="1" applyBorder="1" applyAlignment="1">
      <alignment horizontal="left" indent="2"/>
    </xf>
    <xf numFmtId="37" fontId="23" fillId="0" borderId="71" xfId="0" applyNumberFormat="1" applyFont="1" applyFill="1" applyBorder="1" applyAlignment="1"/>
    <xf numFmtId="37" fontId="23" fillId="0" borderId="102" xfId="0" applyNumberFormat="1" applyFont="1" applyFill="1" applyBorder="1" applyAlignment="1"/>
    <xf numFmtId="37" fontId="23" fillId="0" borderId="103" xfId="0" applyNumberFormat="1" applyFont="1" applyFill="1" applyBorder="1" applyAlignment="1"/>
    <xf numFmtId="0" fontId="63" fillId="0" borderId="87" xfId="5" applyFont="1" applyFill="1" applyBorder="1" applyAlignment="1">
      <alignment horizontal="left" vertical="center"/>
    </xf>
    <xf numFmtId="0" fontId="63" fillId="0" borderId="68" xfId="5" applyFont="1" applyFill="1" applyBorder="1" applyAlignment="1">
      <alignment vertical="center"/>
    </xf>
    <xf numFmtId="37" fontId="5" fillId="2" borderId="15" xfId="0" applyNumberFormat="1" applyFont="1" applyFill="1" applyBorder="1" applyAlignment="1">
      <alignment horizontal="right"/>
    </xf>
    <xf numFmtId="0" fontId="70" fillId="0" borderId="0" xfId="0" applyFont="1"/>
    <xf numFmtId="0" fontId="11" fillId="0" borderId="0" xfId="0" applyFont="1" applyAlignment="1">
      <alignment vertical="top"/>
    </xf>
    <xf numFmtId="0" fontId="69" fillId="0" borderId="0" xfId="0" applyFont="1" applyBorder="1" applyAlignment="1">
      <alignment vertical="top" wrapText="1"/>
    </xf>
    <xf numFmtId="164" fontId="58" fillId="0" borderId="0" xfId="0" applyNumberFormat="1" applyFont="1" applyBorder="1" applyAlignment="1">
      <alignment vertical="top" wrapText="1"/>
    </xf>
    <xf numFmtId="0" fontId="58" fillId="0" borderId="0" xfId="0" applyFont="1" applyAlignment="1">
      <alignment vertical="top"/>
    </xf>
    <xf numFmtId="167" fontId="27" fillId="0" borderId="0" xfId="1" applyNumberFormat="1" applyFont="1" applyBorder="1" applyAlignment="1">
      <alignment vertical="top" wrapText="1"/>
    </xf>
    <xf numFmtId="167" fontId="27" fillId="0" borderId="0" xfId="1" applyNumberFormat="1" applyFont="1" applyBorder="1" applyAlignment="1">
      <alignment vertical="top"/>
    </xf>
    <xf numFmtId="167" fontId="27" fillId="0" borderId="0" xfId="1" applyNumberFormat="1" applyFont="1" applyAlignment="1">
      <alignment vertical="top"/>
    </xf>
    <xf numFmtId="167" fontId="27" fillId="0" borderId="3" xfId="1" applyNumberFormat="1" applyFont="1" applyBorder="1" applyAlignment="1">
      <alignment vertical="top"/>
    </xf>
    <xf numFmtId="164" fontId="27" fillId="0" borderId="0" xfId="0" applyNumberFormat="1" applyFont="1"/>
    <xf numFmtId="37" fontId="2" fillId="0" borderId="3" xfId="0" applyNumberFormat="1" applyFont="1" applyBorder="1" applyAlignment="1">
      <alignment horizontal="center"/>
    </xf>
    <xf numFmtId="37" fontId="2" fillId="0" borderId="3" xfId="0" applyNumberFormat="1" applyFont="1" applyBorder="1" applyAlignment="1"/>
    <xf numFmtId="0" fontId="4" fillId="2" borderId="104" xfId="0" applyNumberFormat="1" applyFont="1" applyFill="1" applyBorder="1" applyAlignment="1">
      <alignment horizontal="left"/>
    </xf>
    <xf numFmtId="0" fontId="24" fillId="2" borderId="105" xfId="0" applyNumberFormat="1" applyFont="1" applyFill="1" applyBorder="1" applyAlignment="1">
      <alignment horizontal="left" indent="5"/>
    </xf>
    <xf numFmtId="37" fontId="24" fillId="2" borderId="106" xfId="0" applyNumberFormat="1" applyFont="1" applyFill="1" applyBorder="1" applyAlignment="1"/>
    <xf numFmtId="37" fontId="4" fillId="2" borderId="107" xfId="0" applyNumberFormat="1" applyFont="1" applyFill="1" applyBorder="1" applyAlignment="1"/>
    <xf numFmtId="37" fontId="4" fillId="2" borderId="108" xfId="0" applyNumberFormat="1" applyFont="1" applyFill="1" applyBorder="1" applyAlignment="1"/>
    <xf numFmtId="37" fontId="20" fillId="2" borderId="70" xfId="0" applyNumberFormat="1" applyFont="1" applyFill="1" applyBorder="1" applyAlignment="1"/>
    <xf numFmtId="37" fontId="20" fillId="2" borderId="8" xfId="0" applyNumberFormat="1" applyFont="1" applyFill="1" applyBorder="1" applyAlignment="1"/>
    <xf numFmtId="170" fontId="21" fillId="2" borderId="109" xfId="0" applyNumberFormat="1" applyFont="1" applyFill="1" applyBorder="1" applyAlignment="1"/>
    <xf numFmtId="37" fontId="20" fillId="2" borderId="110" xfId="0" applyNumberFormat="1" applyFont="1" applyFill="1" applyBorder="1" applyAlignment="1"/>
    <xf numFmtId="37" fontId="20" fillId="2" borderId="111" xfId="0" applyNumberFormat="1" applyFont="1" applyFill="1" applyBorder="1" applyAlignment="1"/>
    <xf numFmtId="0" fontId="12" fillId="0" borderId="0" xfId="0" applyFont="1" applyBorder="1" applyAlignment="1">
      <alignment horizontal="left"/>
    </xf>
    <xf numFmtId="0" fontId="18" fillId="2" borderId="13" xfId="0" applyNumberFormat="1" applyFont="1" applyFill="1" applyBorder="1" applyAlignment="1">
      <alignment horizontal="left" indent="2"/>
    </xf>
    <xf numFmtId="165" fontId="2" fillId="0" borderId="0" xfId="0" applyNumberFormat="1" applyFont="1"/>
    <xf numFmtId="0" fontId="58" fillId="0" borderId="0" xfId="0" applyFont="1" applyBorder="1" applyAlignment="1">
      <alignment horizontal="right" vertical="top" wrapText="1"/>
    </xf>
    <xf numFmtId="164" fontId="58" fillId="0" borderId="0" xfId="0" applyNumberFormat="1" applyFont="1" applyBorder="1" applyAlignment="1">
      <alignment horizontal="right" vertical="top" wrapText="1"/>
    </xf>
    <xf numFmtId="37" fontId="14" fillId="0" borderId="112" xfId="0" applyNumberFormat="1" applyFont="1" applyBorder="1" applyAlignment="1">
      <alignment horizontal="right"/>
    </xf>
    <xf numFmtId="37" fontId="14" fillId="0" borderId="112" xfId="0" applyNumberFormat="1" applyFont="1" applyBorder="1" applyAlignment="1"/>
    <xf numFmtId="37" fontId="14" fillId="0" borderId="54" xfId="0" applyNumberFormat="1" applyFont="1" applyBorder="1" applyAlignment="1">
      <alignment horizontal="right"/>
    </xf>
    <xf numFmtId="37" fontId="14" fillId="0" borderId="54" xfId="0" applyNumberFormat="1" applyFont="1" applyBorder="1" applyAlignment="1"/>
    <xf numFmtId="1" fontId="2" fillId="0" borderId="54" xfId="0" applyNumberFormat="1" applyFont="1" applyBorder="1" applyAlignment="1">
      <alignment horizontal="right"/>
    </xf>
    <xf numFmtId="3" fontId="2" fillId="0" borderId="50" xfId="0" applyNumberFormat="1" applyFont="1" applyBorder="1" applyAlignment="1"/>
    <xf numFmtId="37" fontId="6" fillId="0" borderId="8" xfId="7" applyNumberFormat="1" applyFont="1" applyFill="1" applyBorder="1"/>
    <xf numFmtId="37" fontId="6" fillId="0" borderId="7" xfId="1" applyNumberFormat="1" applyFont="1" applyFill="1" applyBorder="1"/>
    <xf numFmtId="37" fontId="18" fillId="0" borderId="7" xfId="1" applyNumberFormat="1" applyFont="1" applyFill="1" applyBorder="1"/>
    <xf numFmtId="0" fontId="14" fillId="0" borderId="8" xfId="0" applyNumberFormat="1" applyFont="1" applyBorder="1" applyAlignment="1">
      <alignment horizontal="center"/>
    </xf>
    <xf numFmtId="0" fontId="14" fillId="0" borderId="115" xfId="0" applyNumberFormat="1" applyFont="1" applyBorder="1" applyAlignment="1">
      <alignment horizontal="center"/>
    </xf>
    <xf numFmtId="0" fontId="14" fillId="0" borderId="65" xfId="0" applyNumberFormat="1" applyFont="1" applyBorder="1" applyAlignment="1">
      <alignment horizontal="center"/>
    </xf>
    <xf numFmtId="0" fontId="2" fillId="0" borderId="67" xfId="0" applyNumberFormat="1" applyFont="1" applyBorder="1" applyAlignment="1">
      <alignment horizontal="left"/>
    </xf>
    <xf numFmtId="37" fontId="2" fillId="0" borderId="15" xfId="0" applyNumberFormat="1" applyFont="1" applyBorder="1" applyAlignment="1"/>
    <xf numFmtId="37" fontId="2" fillId="0" borderId="11" xfId="0" applyNumberFormat="1" applyFont="1" applyBorder="1" applyAlignment="1"/>
    <xf numFmtId="37" fontId="2" fillId="0" borderId="9" xfId="0" applyNumberFormat="1" applyFont="1" applyBorder="1" applyAlignment="1"/>
    <xf numFmtId="37" fontId="2" fillId="0" borderId="12" xfId="0" applyNumberFormat="1" applyFont="1" applyBorder="1" applyAlignment="1"/>
    <xf numFmtId="5" fontId="14" fillId="0" borderId="44" xfId="0" applyNumberFormat="1" applyFont="1" applyBorder="1" applyAlignment="1"/>
    <xf numFmtId="0" fontId="2" fillId="0" borderId="40" xfId="0" applyNumberFormat="1" applyFont="1" applyBorder="1" applyAlignment="1"/>
    <xf numFmtId="37" fontId="2" fillId="0" borderId="7" xfId="0" applyNumberFormat="1" applyFont="1" applyBorder="1" applyAlignment="1"/>
    <xf numFmtId="37" fontId="2" fillId="0" borderId="5" xfId="0" applyNumberFormat="1" applyFont="1" applyBorder="1" applyAlignment="1"/>
    <xf numFmtId="37" fontId="2" fillId="0" borderId="4" xfId="0" applyNumberFormat="1" applyFont="1" applyBorder="1" applyAlignment="1"/>
    <xf numFmtId="165" fontId="2" fillId="0" borderId="0" xfId="0" applyNumberFormat="1" applyFont="1" applyBorder="1" applyAlignment="1"/>
    <xf numFmtId="37" fontId="2" fillId="0" borderId="40" xfId="0" applyNumberFormat="1" applyFont="1" applyBorder="1" applyAlignment="1"/>
    <xf numFmtId="37" fontId="2" fillId="0" borderId="44" xfId="0" applyNumberFormat="1" applyFont="1" applyBorder="1" applyAlignment="1"/>
    <xf numFmtId="37" fontId="2" fillId="0" borderId="45" xfId="0" applyNumberFormat="1" applyFont="1" applyBorder="1" applyAlignment="1"/>
    <xf numFmtId="37" fontId="2" fillId="0" borderId="18" xfId="0" applyNumberFormat="1" applyFont="1" applyBorder="1" applyAlignment="1"/>
    <xf numFmtId="0" fontId="2" fillId="0" borderId="69" xfId="0" applyNumberFormat="1" applyFont="1" applyBorder="1" applyAlignment="1"/>
    <xf numFmtId="0" fontId="2" fillId="0" borderId="13" xfId="0" applyNumberFormat="1" applyFont="1" applyBorder="1" applyAlignment="1">
      <alignment horizontal="left" indent="3"/>
    </xf>
    <xf numFmtId="0" fontId="2" fillId="0" borderId="68" xfId="0" applyNumberFormat="1" applyFont="1" applyBorder="1" applyAlignment="1">
      <alignment horizontal="left" indent="3"/>
    </xf>
    <xf numFmtId="5" fontId="2" fillId="0" borderId="3" xfId="0" applyNumberFormat="1" applyFont="1" applyBorder="1" applyAlignment="1"/>
    <xf numFmtId="5" fontId="2" fillId="0" borderId="5" xfId="0" applyNumberFormat="1" applyFont="1" applyBorder="1" applyAlignment="1"/>
    <xf numFmtId="5" fontId="2" fillId="0" borderId="4" xfId="0" applyNumberFormat="1" applyFont="1" applyBorder="1" applyAlignment="1"/>
    <xf numFmtId="165" fontId="45" fillId="0" borderId="0" xfId="0" applyNumberFormat="1" applyFont="1" applyAlignment="1"/>
    <xf numFmtId="165" fontId="1" fillId="0" borderId="0" xfId="0" applyNumberFormat="1" applyFont="1" applyFill="1" applyAlignment="1"/>
    <xf numFmtId="37" fontId="14" fillId="0" borderId="40" xfId="0" applyNumberFormat="1" applyFont="1" applyBorder="1" applyAlignment="1"/>
    <xf numFmtId="0" fontId="14" fillId="0" borderId="8" xfId="0" applyNumberFormat="1" applyFont="1" applyBorder="1" applyAlignment="1">
      <alignment horizontal="right"/>
    </xf>
    <xf numFmtId="0" fontId="14" fillId="0" borderId="0" xfId="0" applyNumberFormat="1" applyFont="1" applyBorder="1" applyAlignment="1">
      <alignment horizontal="right"/>
    </xf>
    <xf numFmtId="0" fontId="14" fillId="0" borderId="6" xfId="0" applyNumberFormat="1" applyFont="1" applyBorder="1" applyAlignment="1">
      <alignment horizontal="center"/>
    </xf>
    <xf numFmtId="0" fontId="14" fillId="0" borderId="0" xfId="0" applyNumberFormat="1" applyFont="1" applyBorder="1" applyAlignment="1">
      <alignment horizontal="center"/>
    </xf>
    <xf numFmtId="0" fontId="14" fillId="0" borderId="43" xfId="0" applyNumberFormat="1" applyFont="1" applyBorder="1" applyAlignment="1">
      <alignment horizontal="right"/>
    </xf>
    <xf numFmtId="37" fontId="2" fillId="0" borderId="3" xfId="0" applyNumberFormat="1" applyFont="1" applyBorder="1" applyAlignment="1">
      <alignment horizontal="right"/>
    </xf>
    <xf numFmtId="37" fontId="2" fillId="0" borderId="11" xfId="0" applyNumberFormat="1" applyFont="1" applyBorder="1" applyAlignment="1">
      <alignment horizontal="right"/>
    </xf>
    <xf numFmtId="37" fontId="14" fillId="0" borderId="44" xfId="0" applyNumberFormat="1" applyFont="1" applyBorder="1" applyAlignment="1">
      <alignment horizontal="right"/>
    </xf>
    <xf numFmtId="37" fontId="2" fillId="0" borderId="44" xfId="0" applyNumberFormat="1" applyFont="1" applyBorder="1" applyAlignment="1">
      <alignment horizontal="right"/>
    </xf>
    <xf numFmtId="0" fontId="20" fillId="2" borderId="32" xfId="0" applyNumberFormat="1" applyFont="1" applyFill="1" applyBorder="1" applyAlignment="1">
      <alignment horizontal="left"/>
    </xf>
    <xf numFmtId="0" fontId="20" fillId="2" borderId="116" xfId="0" applyNumberFormat="1" applyFont="1" applyFill="1" applyBorder="1" applyAlignment="1">
      <alignment horizontal="left"/>
    </xf>
    <xf numFmtId="0" fontId="3" fillId="0" borderId="8" xfId="0" applyNumberFormat="1" applyFont="1" applyBorder="1"/>
    <xf numFmtId="0" fontId="20" fillId="2" borderId="117" xfId="0" applyNumberFormat="1" applyFont="1" applyFill="1" applyBorder="1" applyAlignment="1">
      <alignment horizontal="left"/>
    </xf>
    <xf numFmtId="37" fontId="20" fillId="2" borderId="118" xfId="0" applyNumberFormat="1" applyFont="1" applyFill="1" applyBorder="1" applyAlignment="1"/>
    <xf numFmtId="37" fontId="20" fillId="2" borderId="119" xfId="0" applyNumberFormat="1" applyFont="1" applyFill="1" applyBorder="1" applyAlignment="1"/>
    <xf numFmtId="37" fontId="20" fillId="2" borderId="120" xfId="0" applyNumberFormat="1" applyFont="1" applyFill="1" applyBorder="1" applyAlignment="1"/>
    <xf numFmtId="37" fontId="20" fillId="2" borderId="121" xfId="0" applyNumberFormat="1" applyFont="1" applyFill="1" applyBorder="1" applyAlignment="1"/>
    <xf numFmtId="37" fontId="20" fillId="2" borderId="122" xfId="0" applyNumberFormat="1" applyFont="1" applyFill="1" applyBorder="1" applyAlignment="1"/>
    <xf numFmtId="37" fontId="20" fillId="2" borderId="123" xfId="0" applyNumberFormat="1" applyFont="1" applyFill="1" applyBorder="1" applyAlignment="1"/>
    <xf numFmtId="37" fontId="20" fillId="2" borderId="124" xfId="0" applyNumberFormat="1" applyFont="1" applyFill="1" applyBorder="1" applyAlignment="1"/>
    <xf numFmtId="170" fontId="21" fillId="2" borderId="125" xfId="0" applyNumberFormat="1" applyFont="1" applyFill="1" applyBorder="1" applyAlignment="1"/>
    <xf numFmtId="0" fontId="6" fillId="0" borderId="0" xfId="0" applyFont="1"/>
    <xf numFmtId="0" fontId="34" fillId="0" borderId="0" xfId="0" applyFont="1" applyBorder="1" applyAlignment="1">
      <alignment vertical="top" wrapText="1"/>
    </xf>
    <xf numFmtId="37" fontId="2" fillId="0" borderId="8" xfId="0" applyNumberFormat="1" applyFont="1" applyBorder="1" applyAlignment="1"/>
    <xf numFmtId="37" fontId="2" fillId="0" borderId="0" xfId="0" applyNumberFormat="1" applyFont="1" applyBorder="1" applyAlignment="1"/>
    <xf numFmtId="37" fontId="2" fillId="0" borderId="6" xfId="0" applyNumberFormat="1" applyFont="1" applyBorder="1" applyAlignment="1"/>
    <xf numFmtId="37" fontId="2" fillId="0" borderId="0" xfId="0" applyNumberFormat="1" applyFont="1" applyBorder="1" applyAlignment="1">
      <alignment horizontal="right"/>
    </xf>
    <xf numFmtId="37" fontId="2" fillId="0" borderId="43" xfId="0" applyNumberFormat="1" applyFont="1" applyBorder="1" applyAlignment="1"/>
    <xf numFmtId="37" fontId="14" fillId="0" borderId="44" xfId="0" applyNumberFormat="1" applyFont="1" applyBorder="1" applyAlignment="1"/>
    <xf numFmtId="5" fontId="14" fillId="0" borderId="45" xfId="0" applyNumberFormat="1" applyFont="1" applyBorder="1" applyAlignment="1"/>
    <xf numFmtId="5" fontId="14" fillId="0" borderId="18" xfId="0" applyNumberFormat="1" applyFont="1" applyBorder="1" applyAlignment="1"/>
    <xf numFmtId="0" fontId="2" fillId="0" borderId="137" xfId="0" applyNumberFormat="1" applyFont="1" applyBorder="1" applyAlignment="1">
      <alignment horizontal="left"/>
    </xf>
    <xf numFmtId="0" fontId="14" fillId="0" borderId="68" xfId="0" applyNumberFormat="1" applyFont="1" applyBorder="1" applyAlignment="1">
      <alignment horizontal="left" indent="3"/>
    </xf>
    <xf numFmtId="37" fontId="14" fillId="0" borderId="68" xfId="0" applyNumberFormat="1" applyFont="1" applyBorder="1" applyAlignment="1"/>
    <xf numFmtId="37" fontId="14" fillId="0" borderId="161" xfId="0" applyNumberFormat="1" applyFont="1" applyBorder="1" applyAlignment="1"/>
    <xf numFmtId="5" fontId="14" fillId="0" borderId="161" xfId="0" applyNumberFormat="1" applyFont="1" applyBorder="1" applyAlignment="1"/>
    <xf numFmtId="5" fontId="14" fillId="0" borderId="10" xfId="0" applyNumberFormat="1" applyFont="1" applyBorder="1" applyAlignment="1"/>
    <xf numFmtId="5" fontId="14" fillId="0" borderId="162" xfId="0" applyNumberFormat="1" applyFont="1" applyBorder="1" applyAlignment="1"/>
    <xf numFmtId="0" fontId="41" fillId="0" borderId="0" xfId="0" applyFont="1" applyBorder="1" applyAlignment="1"/>
    <xf numFmtId="0" fontId="47" fillId="0" borderId="0" xfId="0" applyFont="1" applyBorder="1" applyAlignment="1"/>
    <xf numFmtId="0" fontId="2" fillId="0" borderId="13" xfId="0" applyNumberFormat="1" applyFont="1" applyFill="1" applyBorder="1" applyAlignment="1">
      <alignment horizontal="left" indent="4"/>
    </xf>
    <xf numFmtId="0" fontId="0" fillId="0" borderId="113" xfId="0" applyNumberFormat="1" applyBorder="1" applyAlignment="1">
      <alignment horizontal="left" indent="4"/>
    </xf>
    <xf numFmtId="0" fontId="15" fillId="0" borderId="0" xfId="0" applyNumberFormat="1" applyFont="1" applyAlignment="1"/>
    <xf numFmtId="0" fontId="49" fillId="0" borderId="0" xfId="0" applyNumberFormat="1" applyFont="1" applyAlignment="1"/>
    <xf numFmtId="0" fontId="14" fillId="0" borderId="126" xfId="0" applyNumberFormat="1" applyFont="1" applyBorder="1" applyAlignment="1"/>
    <xf numFmtId="0" fontId="0" fillId="0" borderId="127" xfId="0" applyNumberFormat="1" applyBorder="1" applyAlignment="1"/>
    <xf numFmtId="3" fontId="3" fillId="0" borderId="0" xfId="0" applyNumberFormat="1" applyFont="1" applyAlignment="1">
      <alignment horizontal="center"/>
    </xf>
    <xf numFmtId="3" fontId="6" fillId="0" borderId="0" xfId="0" applyNumberFormat="1" applyFont="1" applyAlignment="1">
      <alignment horizontal="center"/>
    </xf>
    <xf numFmtId="3" fontId="29" fillId="0" borderId="0" xfId="0" applyNumberFormat="1" applyFont="1" applyAlignment="1">
      <alignment horizontal="center"/>
    </xf>
    <xf numFmtId="165" fontId="14" fillId="0" borderId="2" xfId="0" applyNumberFormat="1" applyFont="1" applyBorder="1" applyAlignment="1">
      <alignment horizontal="right"/>
    </xf>
    <xf numFmtId="0" fontId="0" fillId="0" borderId="115" xfId="0" applyBorder="1" applyAlignment="1"/>
    <xf numFmtId="165" fontId="14" fillId="0" borderId="2" xfId="0" applyNumberFormat="1" applyFont="1" applyBorder="1" applyAlignment="1">
      <alignment horizontal="center"/>
    </xf>
    <xf numFmtId="165" fontId="14" fillId="0" borderId="2" xfId="0" applyNumberFormat="1" applyFont="1" applyBorder="1" applyAlignment="1">
      <alignment horizontal="center" wrapText="1"/>
    </xf>
    <xf numFmtId="0" fontId="0" fillId="0" borderId="115" xfId="0" applyBorder="1" applyAlignment="1">
      <alignment horizontal="center" wrapText="1"/>
    </xf>
    <xf numFmtId="0" fontId="28" fillId="0" borderId="0" xfId="0" applyNumberFormat="1" applyFont="1" applyAlignment="1">
      <alignment horizontal="center"/>
    </xf>
    <xf numFmtId="0" fontId="0" fillId="0" borderId="0" xfId="0" applyNumberFormat="1" applyAlignment="1">
      <alignment horizontal="center"/>
    </xf>
    <xf numFmtId="0" fontId="29" fillId="0" borderId="0" xfId="0" applyNumberFormat="1" applyFont="1" applyAlignment="1">
      <alignment horizontal="center"/>
    </xf>
    <xf numFmtId="0" fontId="0" fillId="0" borderId="0" xfId="0" applyNumberFormat="1" applyBorder="1" applyAlignment="1">
      <alignment horizontal="center"/>
    </xf>
    <xf numFmtId="0" fontId="14" fillId="0" borderId="128" xfId="0" applyNumberFormat="1" applyFont="1" applyBorder="1" applyAlignment="1">
      <alignment horizontal="left" indent="2"/>
    </xf>
    <xf numFmtId="0" fontId="0" fillId="0" borderId="129" xfId="0" applyNumberFormat="1" applyBorder="1" applyAlignment="1">
      <alignment horizontal="left" indent="2"/>
    </xf>
    <xf numFmtId="165" fontId="14" fillId="0" borderId="40" xfId="0" applyNumberFormat="1" applyFont="1" applyBorder="1" applyAlignment="1">
      <alignment horizontal="center"/>
    </xf>
    <xf numFmtId="165" fontId="14" fillId="0" borderId="44" xfId="0" applyNumberFormat="1" applyFont="1" applyBorder="1" applyAlignment="1">
      <alignment horizontal="center"/>
    </xf>
    <xf numFmtId="165" fontId="14" fillId="0" borderId="18" xfId="0" applyNumberFormat="1" applyFont="1" applyBorder="1" applyAlignment="1">
      <alignment horizontal="center"/>
    </xf>
    <xf numFmtId="0" fontId="3" fillId="0" borderId="130" xfId="0" applyNumberFormat="1" applyFont="1" applyBorder="1" applyAlignment="1"/>
    <xf numFmtId="0" fontId="0" fillId="0" borderId="131" xfId="0" applyNumberFormat="1" applyBorder="1" applyAlignment="1"/>
    <xf numFmtId="3" fontId="6" fillId="0" borderId="43" xfId="0" applyNumberFormat="1" applyFont="1" applyBorder="1" applyAlignment="1">
      <alignment horizontal="center"/>
    </xf>
    <xf numFmtId="3" fontId="6" fillId="0" borderId="65" xfId="0" applyNumberFormat="1" applyFont="1" applyBorder="1" applyAlignment="1">
      <alignment horizontal="center"/>
    </xf>
    <xf numFmtId="3" fontId="6" fillId="0" borderId="66" xfId="0" applyNumberFormat="1" applyFont="1" applyBorder="1" applyAlignment="1">
      <alignment horizontal="center"/>
    </xf>
    <xf numFmtId="0" fontId="2" fillId="0" borderId="57" xfId="0" applyNumberFormat="1" applyFont="1" applyBorder="1" applyAlignment="1"/>
    <xf numFmtId="0" fontId="0" fillId="0" borderId="132" xfId="0" applyNumberFormat="1" applyBorder="1" applyAlignment="1"/>
    <xf numFmtId="0" fontId="14" fillId="0" borderId="133" xfId="0" applyNumberFormat="1" applyFont="1" applyBorder="1" applyAlignment="1">
      <alignment horizontal="left" indent="2"/>
    </xf>
    <xf numFmtId="0" fontId="0" fillId="0" borderId="134" xfId="0" applyNumberFormat="1" applyBorder="1" applyAlignment="1">
      <alignment horizontal="left" indent="2"/>
    </xf>
    <xf numFmtId="0" fontId="2" fillId="0" borderId="13" xfId="0" applyNumberFormat="1" applyFont="1" applyBorder="1" applyAlignment="1">
      <alignment horizontal="left" indent="4"/>
    </xf>
    <xf numFmtId="0" fontId="2" fillId="0" borderId="15" xfId="0" applyNumberFormat="1" applyFont="1" applyBorder="1" applyAlignment="1">
      <alignment horizontal="left" indent="4"/>
    </xf>
    <xf numFmtId="0" fontId="0" fillId="0" borderId="11" xfId="0" applyNumberFormat="1" applyBorder="1" applyAlignment="1">
      <alignment horizontal="left" indent="4"/>
    </xf>
    <xf numFmtId="0" fontId="3" fillId="0" borderId="13" xfId="0" applyNumberFormat="1" applyFont="1" applyBorder="1" applyAlignment="1">
      <alignment horizontal="left" indent="4"/>
    </xf>
    <xf numFmtId="0" fontId="3" fillId="0" borderId="13" xfId="0" applyNumberFormat="1" applyFont="1" applyBorder="1" applyAlignment="1">
      <alignment horizontal="left" indent="2"/>
    </xf>
    <xf numFmtId="0" fontId="0" fillId="0" borderId="113" xfId="0" applyNumberFormat="1" applyBorder="1" applyAlignment="1">
      <alignment horizontal="left" indent="2"/>
    </xf>
    <xf numFmtId="0" fontId="3" fillId="0" borderId="3" xfId="0" applyNumberFormat="1" applyFont="1" applyBorder="1" applyAlignment="1">
      <alignment horizontal="left"/>
    </xf>
    <xf numFmtId="0" fontId="3" fillId="0" borderId="4" xfId="0" applyNumberFormat="1" applyFont="1" applyBorder="1" applyAlignment="1">
      <alignment horizontal="left"/>
    </xf>
    <xf numFmtId="0" fontId="3" fillId="0" borderId="102" xfId="0" applyNumberFormat="1" applyFont="1" applyBorder="1" applyAlignment="1">
      <alignment horizontal="center"/>
    </xf>
    <xf numFmtId="0" fontId="3" fillId="0" borderId="103" xfId="0" applyNumberFormat="1" applyFont="1" applyBorder="1" applyAlignment="1">
      <alignment horizontal="center"/>
    </xf>
    <xf numFmtId="0" fontId="3" fillId="0" borderId="15" xfId="0" applyNumberFormat="1" applyFont="1" applyBorder="1" applyAlignment="1">
      <alignment horizontal="left" indent="4"/>
    </xf>
    <xf numFmtId="0" fontId="14" fillId="0" borderId="70" xfId="0" applyNumberFormat="1" applyFont="1" applyBorder="1" applyAlignment="1"/>
    <xf numFmtId="0" fontId="47" fillId="0" borderId="135" xfId="0" applyNumberFormat="1" applyFont="1" applyBorder="1" applyAlignment="1"/>
    <xf numFmtId="0" fontId="47" fillId="0" borderId="8" xfId="0" applyNumberFormat="1" applyFont="1" applyBorder="1" applyAlignment="1"/>
    <xf numFmtId="0" fontId="47" fillId="0" borderId="0" xfId="0" applyNumberFormat="1" applyFont="1" applyBorder="1" applyAlignment="1"/>
    <xf numFmtId="0" fontId="47" fillId="0" borderId="64" xfId="0" applyNumberFormat="1" applyFont="1" applyBorder="1" applyAlignment="1"/>
    <xf numFmtId="0" fontId="47" fillId="0" borderId="65" xfId="0" applyNumberFormat="1" applyFont="1" applyBorder="1" applyAlignment="1"/>
    <xf numFmtId="0" fontId="2" fillId="0" borderId="11" xfId="0" applyNumberFormat="1" applyFont="1" applyBorder="1" applyAlignment="1"/>
    <xf numFmtId="0" fontId="3" fillId="0" borderId="11" xfId="0" applyNumberFormat="1" applyFont="1" applyBorder="1" applyAlignment="1"/>
    <xf numFmtId="0" fontId="2" fillId="0" borderId="40" xfId="0" applyNumberFormat="1" applyFont="1" applyBorder="1" applyAlignment="1"/>
    <xf numFmtId="0" fontId="0" fillId="0" borderId="44" xfId="0" applyNumberFormat="1" applyBorder="1" applyAlignment="1"/>
    <xf numFmtId="0" fontId="14" fillId="0" borderId="40" xfId="0" applyNumberFormat="1" applyFont="1" applyBorder="1" applyAlignment="1"/>
    <xf numFmtId="0" fontId="3" fillId="0" borderId="11" xfId="0" applyNumberFormat="1" applyFont="1" applyBorder="1" applyAlignment="1">
      <alignment horizontal="left"/>
    </xf>
    <xf numFmtId="0" fontId="3" fillId="0" borderId="12" xfId="0" applyNumberFormat="1" applyFont="1" applyBorder="1" applyAlignment="1">
      <alignment horizontal="left"/>
    </xf>
    <xf numFmtId="0" fontId="3" fillId="0" borderId="44" xfId="0" applyNumberFormat="1" applyFont="1" applyBorder="1" applyAlignment="1">
      <alignment horizontal="left"/>
    </xf>
    <xf numFmtId="0" fontId="3" fillId="0" borderId="18" xfId="0" applyNumberFormat="1" applyFont="1" applyBorder="1" applyAlignment="1">
      <alignment horizontal="left"/>
    </xf>
    <xf numFmtId="0" fontId="3" fillId="0" borderId="13" xfId="0" applyNumberFormat="1" applyFont="1" applyBorder="1" applyAlignment="1"/>
    <xf numFmtId="0" fontId="0" fillId="0" borderId="113" xfId="0" applyNumberFormat="1" applyBorder="1" applyAlignment="1"/>
    <xf numFmtId="0" fontId="3" fillId="0" borderId="13" xfId="0" applyNumberFormat="1" applyFont="1" applyFill="1" applyBorder="1" applyAlignment="1">
      <alignment horizontal="left" indent="4"/>
    </xf>
    <xf numFmtId="0" fontId="2" fillId="0" borderId="13" xfId="0" applyNumberFormat="1" applyFont="1" applyBorder="1" applyAlignment="1">
      <alignment horizontal="left" indent="2"/>
    </xf>
    <xf numFmtId="0" fontId="3" fillId="0" borderId="135" xfId="0" applyNumberFormat="1" applyFont="1" applyBorder="1" applyAlignment="1">
      <alignment horizontal="center"/>
    </xf>
    <xf numFmtId="0" fontId="3" fillId="0" borderId="136" xfId="0" applyNumberFormat="1" applyFont="1" applyBorder="1" applyAlignment="1">
      <alignment horizontal="center"/>
    </xf>
    <xf numFmtId="0" fontId="14" fillId="0" borderId="13" xfId="0" applyNumberFormat="1" applyFont="1" applyBorder="1" applyAlignment="1">
      <alignment horizontal="left"/>
    </xf>
    <xf numFmtId="0" fontId="14" fillId="0" borderId="113" xfId="0" applyNumberFormat="1" applyFont="1" applyBorder="1" applyAlignment="1">
      <alignment horizontal="left"/>
    </xf>
    <xf numFmtId="0" fontId="14" fillId="0" borderId="114" xfId="0" applyNumberFormat="1" applyFont="1" applyBorder="1" applyAlignment="1">
      <alignment horizontal="left"/>
    </xf>
    <xf numFmtId="0" fontId="3" fillId="0" borderId="113" xfId="0" applyNumberFormat="1" applyFont="1" applyBorder="1" applyAlignment="1">
      <alignment horizontal="left" indent="4"/>
    </xf>
    <xf numFmtId="0" fontId="3" fillId="0" borderId="114" xfId="0" applyNumberFormat="1" applyFont="1" applyBorder="1" applyAlignment="1">
      <alignment horizontal="left" indent="4"/>
    </xf>
    <xf numFmtId="0" fontId="3" fillId="0" borderId="70" xfId="0" applyNumberFormat="1" applyFont="1" applyBorder="1" applyAlignment="1">
      <alignment horizontal="center" vertical="center" wrapText="1"/>
    </xf>
    <xf numFmtId="0" fontId="47" fillId="0" borderId="135" xfId="0" applyNumberFormat="1" applyFont="1" applyBorder="1" applyAlignment="1">
      <alignment horizontal="center" vertical="center" wrapText="1"/>
    </xf>
    <xf numFmtId="0" fontId="47" fillId="0" borderId="136" xfId="0" applyNumberFormat="1" applyFont="1" applyBorder="1" applyAlignment="1">
      <alignment horizontal="center" vertical="center" wrapText="1"/>
    </xf>
    <xf numFmtId="0" fontId="47" fillId="0" borderId="7" xfId="0" applyNumberFormat="1" applyFont="1" applyBorder="1" applyAlignment="1">
      <alignment horizontal="center" vertical="center" wrapText="1"/>
    </xf>
    <xf numFmtId="0" fontId="47" fillId="0" borderId="3" xfId="0" applyNumberFormat="1" applyFont="1" applyBorder="1" applyAlignment="1">
      <alignment horizontal="center" vertical="center" wrapText="1"/>
    </xf>
    <xf numFmtId="0" fontId="47" fillId="0" borderId="4" xfId="0" applyNumberFormat="1" applyFont="1" applyBorder="1" applyAlignment="1">
      <alignment horizontal="center" vertical="center" wrapText="1"/>
    </xf>
    <xf numFmtId="0" fontId="2" fillId="0" borderId="70" xfId="0" applyNumberFormat="1" applyFont="1" applyBorder="1" applyAlignment="1">
      <alignment horizontal="center" vertical="center" wrapText="1"/>
    </xf>
    <xf numFmtId="0" fontId="12" fillId="0" borderId="135" xfId="0" applyNumberFormat="1" applyFont="1" applyBorder="1" applyAlignment="1">
      <alignment vertical="center"/>
    </xf>
    <xf numFmtId="0" fontId="12" fillId="0" borderId="136" xfId="0" applyNumberFormat="1" applyFont="1" applyBorder="1" applyAlignment="1">
      <alignment vertical="center"/>
    </xf>
    <xf numFmtId="0" fontId="12" fillId="0" borderId="7" xfId="0" applyNumberFormat="1" applyFont="1" applyBorder="1" applyAlignment="1">
      <alignment vertical="center"/>
    </xf>
    <xf numFmtId="0" fontId="12" fillId="0" borderId="3" xfId="0" applyNumberFormat="1" applyFont="1" applyBorder="1" applyAlignment="1">
      <alignment vertical="center"/>
    </xf>
    <xf numFmtId="0" fontId="12" fillId="0" borderId="4" xfId="0" applyNumberFormat="1" applyFont="1" applyBorder="1" applyAlignment="1">
      <alignment vertical="center"/>
    </xf>
    <xf numFmtId="0" fontId="47" fillId="0" borderId="135" xfId="0" applyNumberFormat="1" applyFont="1" applyBorder="1" applyAlignment="1">
      <alignment vertical="center" wrapText="1"/>
    </xf>
    <xf numFmtId="0" fontId="47" fillId="0" borderId="7" xfId="0" applyNumberFormat="1" applyFont="1" applyBorder="1" applyAlignment="1">
      <alignment vertical="center" wrapText="1"/>
    </xf>
    <xf numFmtId="0" fontId="47" fillId="0" borderId="3" xfId="0" applyNumberFormat="1" applyFont="1" applyBorder="1" applyAlignment="1">
      <alignment vertical="center" wrapText="1"/>
    </xf>
    <xf numFmtId="0" fontId="41" fillId="0" borderId="7" xfId="6"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18" fillId="0" borderId="2" xfId="6" applyFont="1" applyBorder="1" applyAlignment="1"/>
    <xf numFmtId="0" fontId="0" fillId="0" borderId="5" xfId="0" applyBorder="1" applyAlignment="1"/>
    <xf numFmtId="3" fontId="15" fillId="0" borderId="0" xfId="0" applyNumberFormat="1" applyFont="1" applyAlignment="1"/>
    <xf numFmtId="0" fontId="49" fillId="0" borderId="0" xfId="0" applyFont="1" applyAlignment="1"/>
    <xf numFmtId="0" fontId="28" fillId="0" borderId="0" xfId="6" applyFont="1" applyAlignment="1">
      <alignment horizontal="center"/>
    </xf>
    <xf numFmtId="0" fontId="48" fillId="0" borderId="0" xfId="0" applyFont="1" applyAlignment="1">
      <alignment horizontal="center"/>
    </xf>
    <xf numFmtId="3" fontId="29" fillId="0" borderId="0" xfId="6" applyNumberFormat="1" applyFont="1" applyAlignment="1">
      <alignment horizontal="center"/>
    </xf>
    <xf numFmtId="0" fontId="48" fillId="0" borderId="0" xfId="0" applyFont="1" applyBorder="1" applyAlignment="1">
      <alignment horizontal="center"/>
    </xf>
    <xf numFmtId="0" fontId="29" fillId="0" borderId="0" xfId="6" applyFont="1" applyAlignment="1">
      <alignment horizontal="center"/>
    </xf>
    <xf numFmtId="3" fontId="15" fillId="0" borderId="0" xfId="0" applyNumberFormat="1" applyFont="1" applyAlignment="1">
      <alignment horizontal="center"/>
    </xf>
    <xf numFmtId="0" fontId="17" fillId="0" borderId="0" xfId="6" applyAlignment="1">
      <alignment horizontal="center"/>
    </xf>
    <xf numFmtId="0" fontId="13" fillId="0" borderId="0" xfId="6" applyFont="1" applyAlignment="1">
      <alignment horizontal="center"/>
    </xf>
    <xf numFmtId="0" fontId="17" fillId="0" borderId="3" xfId="6" applyBorder="1" applyAlignment="1">
      <alignment horizontal="center"/>
    </xf>
    <xf numFmtId="0" fontId="18" fillId="0" borderId="40" xfId="6" applyFont="1" applyBorder="1" applyAlignment="1">
      <alignment horizontal="center"/>
    </xf>
    <xf numFmtId="0" fontId="0" fillId="0" borderId="44" xfId="0" applyBorder="1" applyAlignment="1">
      <alignment horizontal="center"/>
    </xf>
    <xf numFmtId="0" fontId="0" fillId="0" borderId="18" xfId="0" applyBorder="1" applyAlignment="1">
      <alignment horizontal="center"/>
    </xf>
    <xf numFmtId="0" fontId="18" fillId="0" borderId="2" xfId="6" applyFont="1" applyBorder="1" applyAlignment="1">
      <alignment horizontal="center" wrapText="1"/>
    </xf>
    <xf numFmtId="0" fontId="0" fillId="0" borderId="5" xfId="0" applyBorder="1" applyAlignment="1">
      <alignment horizontal="center" wrapText="1"/>
    </xf>
    <xf numFmtId="0" fontId="18" fillId="0" borderId="135" xfId="7" applyFont="1" applyFill="1" applyBorder="1" applyAlignment="1"/>
    <xf numFmtId="0" fontId="6" fillId="0" borderId="3" xfId="7" applyFont="1" applyFill="1" applyBorder="1" applyAlignment="1"/>
    <xf numFmtId="0" fontId="41" fillId="0" borderId="0" xfId="7" applyFont="1" applyBorder="1" applyAlignment="1">
      <alignment horizontal="center"/>
    </xf>
    <xf numFmtId="0" fontId="37" fillId="0" borderId="0" xfId="0" applyFont="1" applyBorder="1" applyAlignment="1">
      <alignment horizontal="center"/>
    </xf>
    <xf numFmtId="1" fontId="18" fillId="0" borderId="137" xfId="7" applyNumberFormat="1" applyFont="1" applyFill="1" applyBorder="1" applyAlignment="1">
      <alignment horizontal="center" vertical="center" wrapText="1"/>
    </xf>
    <xf numFmtId="0" fontId="0" fillId="0" borderId="138"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18" fillId="0" borderId="7" xfId="7" applyFont="1" applyFill="1" applyBorder="1" applyAlignment="1">
      <alignment horizontal="center"/>
    </xf>
    <xf numFmtId="0" fontId="18" fillId="0" borderId="4" xfId="7" applyFont="1" applyFill="1" applyBorder="1" applyAlignment="1">
      <alignment horizontal="center"/>
    </xf>
    <xf numFmtId="1" fontId="18" fillId="0" borderId="139" xfId="7" applyNumberFormat="1" applyFont="1" applyFill="1" applyBorder="1" applyAlignment="1">
      <alignment horizontal="center" vertical="center" wrapText="1"/>
    </xf>
    <xf numFmtId="0" fontId="0" fillId="0" borderId="140" xfId="0" applyBorder="1" applyAlignment="1">
      <alignment horizontal="center" vertical="center" wrapText="1"/>
    </xf>
    <xf numFmtId="0" fontId="0" fillId="0" borderId="141" xfId="0" applyBorder="1" applyAlignment="1">
      <alignment horizontal="center" vertical="center" wrapText="1"/>
    </xf>
    <xf numFmtId="0" fontId="58" fillId="0" borderId="137" xfId="7" applyFont="1" applyFill="1" applyBorder="1" applyAlignment="1">
      <alignment horizontal="center" vertical="center" wrapText="1"/>
    </xf>
    <xf numFmtId="0" fontId="15" fillId="0" borderId="0" xfId="7" applyFont="1" applyAlignment="1"/>
    <xf numFmtId="0" fontId="66" fillId="0" borderId="0" xfId="0" applyFont="1" applyBorder="1" applyAlignment="1"/>
    <xf numFmtId="0" fontId="14" fillId="0" borderId="0" xfId="7" applyFont="1" applyAlignment="1">
      <alignment horizontal="center"/>
    </xf>
    <xf numFmtId="0" fontId="0" fillId="0" borderId="0" xfId="0" applyBorder="1" applyAlignment="1">
      <alignment horizontal="center"/>
    </xf>
    <xf numFmtId="3" fontId="14" fillId="0" borderId="0" xfId="7" applyNumberFormat="1" applyFont="1" applyAlignment="1">
      <alignment horizontal="center"/>
    </xf>
    <xf numFmtId="0" fontId="6" fillId="0" borderId="0" xfId="7" applyFont="1" applyAlignment="1">
      <alignment horizontal="center"/>
    </xf>
    <xf numFmtId="0" fontId="0" fillId="0" borderId="7" xfId="0" applyBorder="1" applyAlignment="1">
      <alignment vertical="center" wrapText="1"/>
    </xf>
    <xf numFmtId="0" fontId="0" fillId="0" borderId="4" xfId="0" applyBorder="1" applyAlignment="1">
      <alignment vertical="center" wrapText="1"/>
    </xf>
    <xf numFmtId="0" fontId="18" fillId="0" borderId="40" xfId="7" applyFont="1" applyFill="1" applyBorder="1" applyAlignment="1">
      <alignment horizontal="center"/>
    </xf>
    <xf numFmtId="0" fontId="33" fillId="0" borderId="0" xfId="0" applyFont="1" applyFill="1" applyBorder="1" applyAlignment="1">
      <alignment vertical="top" wrapText="1"/>
    </xf>
    <xf numFmtId="0" fontId="0" fillId="0" borderId="0" xfId="0" applyBorder="1" applyAlignment="1">
      <alignment vertical="top" wrapText="1"/>
    </xf>
    <xf numFmtId="0" fontId="33" fillId="0" borderId="0" xfId="0" applyNumberFormat="1" applyFont="1" applyBorder="1" applyAlignment="1">
      <alignment vertical="top" wrapText="1"/>
    </xf>
    <xf numFmtId="0" fontId="34" fillId="0" borderId="0" xfId="0" applyFont="1" applyBorder="1" applyAlignment="1">
      <alignment vertical="top" wrapText="1"/>
    </xf>
    <xf numFmtId="0" fontId="33" fillId="0" borderId="0" xfId="0" applyFont="1" applyBorder="1" applyAlignment="1">
      <alignment vertical="top" wrapText="1"/>
    </xf>
    <xf numFmtId="0" fontId="27" fillId="0" borderId="0" xfId="0" applyFont="1" applyBorder="1" applyAlignment="1">
      <alignment horizontal="center" vertical="top" wrapText="1"/>
    </xf>
    <xf numFmtId="0" fontId="27" fillId="0" borderId="3" xfId="0" applyFont="1" applyBorder="1" applyAlignment="1">
      <alignment horizontal="center" vertical="top" wrapText="1"/>
    </xf>
    <xf numFmtId="0" fontId="15" fillId="0" borderId="0" xfId="7" applyFont="1" applyAlignment="1">
      <alignment horizontal="left"/>
    </xf>
    <xf numFmtId="0" fontId="0" fillId="0" borderId="0" xfId="0" applyBorder="1" applyAlignment="1">
      <alignment horizontal="left"/>
    </xf>
    <xf numFmtId="0" fontId="3" fillId="0" borderId="0" xfId="7" applyFont="1" applyAlignment="1">
      <alignment horizontal="center"/>
    </xf>
    <xf numFmtId="0" fontId="3" fillId="0" borderId="0" xfId="7" applyFont="1" applyBorder="1" applyAlignment="1">
      <alignment horizontal="center"/>
    </xf>
    <xf numFmtId="0" fontId="27" fillId="0" borderId="0" xfId="7" applyFont="1" applyBorder="1" applyAlignment="1">
      <alignment horizontal="center"/>
    </xf>
    <xf numFmtId="0" fontId="27" fillId="0" borderId="0" xfId="0" applyFont="1" applyBorder="1" applyAlignment="1">
      <alignment vertical="top" wrapText="1"/>
    </xf>
    <xf numFmtId="0" fontId="33" fillId="0" borderId="0" xfId="0" applyFont="1" applyBorder="1" applyAlignment="1">
      <alignment horizontal="center"/>
    </xf>
    <xf numFmtId="0" fontId="33" fillId="0" borderId="0" xfId="0" applyFont="1" applyBorder="1" applyAlignment="1">
      <alignment horizontal="center" vertical="top"/>
    </xf>
    <xf numFmtId="0" fontId="0" fillId="0" borderId="0" xfId="0" applyBorder="1" applyAlignment="1">
      <alignment horizontal="center" vertical="top"/>
    </xf>
    <xf numFmtId="165" fontId="9" fillId="0" borderId="0" xfId="0" applyNumberFormat="1" applyFont="1" applyAlignment="1">
      <alignment horizontal="center"/>
    </xf>
    <xf numFmtId="0" fontId="2" fillId="0" borderId="0" xfId="0" applyFont="1" applyAlignment="1">
      <alignment horizontal="center"/>
    </xf>
    <xf numFmtId="165" fontId="6" fillId="0" borderId="0" xfId="0" applyNumberFormat="1" applyFont="1" applyAlignment="1">
      <alignment horizontal="center"/>
    </xf>
    <xf numFmtId="0" fontId="2" fillId="0" borderId="0" xfId="0" applyFont="1" applyBorder="1" applyAlignment="1">
      <alignment horizontal="center"/>
    </xf>
    <xf numFmtId="165" fontId="2" fillId="0" borderId="0" xfId="0" applyNumberFormat="1" applyFont="1" applyAlignment="1">
      <alignment horizontal="center"/>
    </xf>
    <xf numFmtId="165" fontId="2" fillId="0" borderId="3" xfId="0" applyNumberFormat="1" applyFont="1" applyBorder="1" applyAlignment="1">
      <alignment horizontal="center"/>
    </xf>
    <xf numFmtId="0" fontId="14" fillId="0" borderId="70" xfId="0" applyNumberFormat="1" applyFont="1" applyBorder="1" applyAlignment="1">
      <alignment horizontal="center" vertical="center" wrapText="1"/>
    </xf>
    <xf numFmtId="0" fontId="2" fillId="0" borderId="135"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0" xfId="0" applyNumberFormat="1" applyFont="1" applyBorder="1" applyAlignment="1">
      <alignment horizontal="center" vertical="center" wrapText="1"/>
    </xf>
    <xf numFmtId="0" fontId="14" fillId="0" borderId="2" xfId="0" applyNumberFormat="1" applyFont="1" applyBorder="1" applyAlignment="1">
      <alignment horizontal="center" vertical="center" wrapText="1"/>
    </xf>
    <xf numFmtId="0" fontId="14" fillId="0" borderId="6" xfId="0" applyNumberFormat="1" applyFont="1" applyBorder="1" applyAlignment="1">
      <alignment horizontal="center" vertical="center" wrapText="1"/>
    </xf>
    <xf numFmtId="0" fontId="2" fillId="0" borderId="136" xfId="0" applyNumberFormat="1" applyFont="1" applyBorder="1" applyAlignment="1">
      <alignment horizontal="center" vertical="center" wrapText="1"/>
    </xf>
    <xf numFmtId="0" fontId="2" fillId="0" borderId="43" xfId="0" applyNumberFormat="1" applyFont="1" applyBorder="1" applyAlignment="1">
      <alignment horizontal="center" vertical="center" wrapText="1"/>
    </xf>
    <xf numFmtId="0" fontId="14" fillId="0" borderId="70" xfId="0" applyNumberFormat="1" applyFont="1" applyBorder="1" applyAlignment="1">
      <alignment horizontal="center"/>
    </xf>
    <xf numFmtId="0" fontId="14" fillId="0" borderId="8" xfId="0" applyNumberFormat="1" applyFont="1" applyBorder="1" applyAlignment="1">
      <alignment horizontal="center"/>
    </xf>
    <xf numFmtId="0" fontId="14" fillId="0" borderId="64" xfId="0" applyNumberFormat="1" applyFont="1" applyBorder="1" applyAlignment="1">
      <alignment horizontal="center"/>
    </xf>
    <xf numFmtId="0" fontId="14" fillId="0" borderId="70" xfId="0" applyNumberFormat="1" applyFont="1" applyBorder="1" applyAlignment="1">
      <alignment horizontal="center" vertical="center"/>
    </xf>
    <xf numFmtId="0" fontId="2" fillId="0" borderId="135" xfId="0" applyNumberFormat="1" applyFont="1" applyBorder="1" applyAlignment="1">
      <alignment horizontal="center" vertical="center"/>
    </xf>
    <xf numFmtId="0" fontId="2" fillId="0" borderId="136" xfId="0" applyNumberFormat="1" applyFont="1" applyBorder="1" applyAlignment="1">
      <alignment horizontal="center" vertical="center"/>
    </xf>
    <xf numFmtId="0" fontId="2" fillId="0" borderId="8" xfId="0" applyNumberFormat="1" applyFont="1" applyBorder="1" applyAlignment="1">
      <alignment horizontal="center" vertical="center"/>
    </xf>
    <xf numFmtId="0" fontId="2" fillId="0" borderId="0" xfId="0" applyNumberFormat="1" applyFont="1" applyBorder="1" applyAlignment="1">
      <alignment horizontal="center" vertical="center"/>
    </xf>
    <xf numFmtId="0" fontId="2" fillId="0" borderId="43" xfId="0" applyNumberFormat="1" applyFont="1" applyBorder="1" applyAlignment="1">
      <alignment horizontal="center" vertical="center"/>
    </xf>
    <xf numFmtId="165" fontId="7" fillId="0" borderId="0" xfId="0" applyNumberFormat="1" applyFont="1" applyAlignment="1">
      <alignment horizontal="center"/>
    </xf>
    <xf numFmtId="0" fontId="14" fillId="0" borderId="136" xfId="0" applyNumberFormat="1" applyFont="1" applyBorder="1" applyAlignment="1">
      <alignment horizontal="center" vertical="center" wrapText="1"/>
    </xf>
    <xf numFmtId="0" fontId="14" fillId="0" borderId="43" xfId="0" applyNumberFormat="1" applyFont="1" applyBorder="1" applyAlignment="1">
      <alignment horizontal="center" vertical="center" wrapText="1"/>
    </xf>
    <xf numFmtId="165" fontId="40" fillId="0" borderId="0" xfId="0" applyNumberFormat="1" applyFont="1" applyAlignment="1">
      <alignment horizontal="center"/>
    </xf>
    <xf numFmtId="0" fontId="40" fillId="0" borderId="0" xfId="0" applyFont="1" applyBorder="1" applyAlignment="1">
      <alignment horizontal="center"/>
    </xf>
    <xf numFmtId="0" fontId="3" fillId="0" borderId="0" xfId="0" applyNumberFormat="1" applyFont="1" applyAlignment="1"/>
    <xf numFmtId="0" fontId="7" fillId="0" borderId="0" xfId="0" applyNumberFormat="1" applyFont="1" applyAlignment="1">
      <alignment horizontal="center"/>
    </xf>
    <xf numFmtId="0" fontId="3" fillId="0" borderId="0" xfId="0" applyNumberFormat="1" applyFont="1" applyAlignment="1">
      <alignment horizontal="center"/>
    </xf>
    <xf numFmtId="0" fontId="9" fillId="0" borderId="0" xfId="0" applyNumberFormat="1" applyFont="1" applyAlignment="1">
      <alignment horizontal="center"/>
    </xf>
    <xf numFmtId="0" fontId="3" fillId="0" borderId="0" xfId="0" applyNumberFormat="1" applyFont="1" applyBorder="1" applyAlignment="1">
      <alignment horizontal="center"/>
    </xf>
    <xf numFmtId="0" fontId="6" fillId="0" borderId="0" xfId="0" applyNumberFormat="1" applyFont="1" applyAlignment="1">
      <alignment horizontal="center"/>
    </xf>
    <xf numFmtId="0" fontId="3" fillId="0" borderId="70" xfId="0" applyNumberFormat="1" applyFont="1" applyBorder="1" applyAlignment="1">
      <alignment horizontal="center"/>
    </xf>
    <xf numFmtId="0" fontId="3" fillId="0" borderId="13" xfId="0" applyNumberFormat="1" applyFont="1" applyBorder="1" applyAlignment="1">
      <alignment horizontal="left"/>
    </xf>
    <xf numFmtId="0" fontId="3" fillId="0" borderId="114" xfId="0" applyNumberFormat="1" applyFont="1" applyBorder="1" applyAlignment="1">
      <alignment horizontal="left"/>
    </xf>
    <xf numFmtId="0" fontId="3" fillId="0" borderId="67" xfId="0" applyNumberFormat="1" applyFont="1" applyBorder="1" applyAlignment="1">
      <alignment horizontal="left"/>
    </xf>
    <xf numFmtId="0" fontId="3" fillId="0" borderId="142" xfId="0" applyNumberFormat="1" applyFont="1" applyBorder="1" applyAlignment="1">
      <alignment horizontal="left"/>
    </xf>
    <xf numFmtId="0" fontId="14" fillId="0" borderId="7" xfId="0" applyNumberFormat="1" applyFont="1" applyBorder="1" applyAlignment="1">
      <alignment horizontal="left" indent="5"/>
    </xf>
    <xf numFmtId="0" fontId="14" fillId="0" borderId="4" xfId="0" applyNumberFormat="1" applyFont="1" applyBorder="1" applyAlignment="1">
      <alignment horizontal="left" indent="5"/>
    </xf>
    <xf numFmtId="0" fontId="14" fillId="0" borderId="40" xfId="0" applyNumberFormat="1" applyFont="1" applyBorder="1" applyAlignment="1">
      <alignment horizontal="center"/>
    </xf>
    <xf numFmtId="0" fontId="3" fillId="0" borderId="44" xfId="0" applyNumberFormat="1" applyFont="1" applyBorder="1" applyAlignment="1">
      <alignment horizontal="center"/>
    </xf>
    <xf numFmtId="0" fontId="3" fillId="0" borderId="18" xfId="0" applyNumberFormat="1" applyFont="1" applyBorder="1" applyAlignment="1">
      <alignment horizontal="center"/>
    </xf>
    <xf numFmtId="0" fontId="3" fillId="0" borderId="135" xfId="0" applyNumberFormat="1" applyFont="1" applyBorder="1" applyAlignment="1"/>
    <xf numFmtId="0" fontId="3" fillId="0" borderId="64" xfId="0" applyNumberFormat="1" applyFont="1" applyBorder="1" applyAlignment="1"/>
    <xf numFmtId="0" fontId="3" fillId="0" borderId="65" xfId="0" applyNumberFormat="1" applyFont="1" applyBorder="1" applyAlignment="1"/>
    <xf numFmtId="165" fontId="3" fillId="0" borderId="0" xfId="0" applyNumberFormat="1" applyFont="1" applyBorder="1" applyAlignment="1">
      <alignment horizontal="center"/>
    </xf>
    <xf numFmtId="165" fontId="4" fillId="2" borderId="129" xfId="0" applyNumberFormat="1" applyFont="1" applyFill="1" applyBorder="1" applyAlignment="1">
      <alignment horizontal="center"/>
    </xf>
    <xf numFmtId="0" fontId="23" fillId="2" borderId="143" xfId="0" applyNumberFormat="1" applyFont="1" applyFill="1" applyBorder="1" applyAlignment="1">
      <alignment horizontal="center" wrapText="1"/>
    </xf>
    <xf numFmtId="0" fontId="3" fillId="0" borderId="112" xfId="0" applyNumberFormat="1" applyFont="1" applyBorder="1" applyAlignment="1">
      <alignment horizontal="center" wrapText="1"/>
    </xf>
    <xf numFmtId="0" fontId="23" fillId="2" borderId="116" xfId="0" applyNumberFormat="1" applyFont="1" applyFill="1" applyBorder="1" applyAlignment="1">
      <alignment horizontal="center" wrapText="1"/>
    </xf>
    <xf numFmtId="0" fontId="3" fillId="0" borderId="36" xfId="0" applyNumberFormat="1" applyFont="1" applyBorder="1" applyAlignment="1">
      <alignment horizontal="center" wrapText="1"/>
    </xf>
    <xf numFmtId="0" fontId="23" fillId="2" borderId="144" xfId="0" applyNumberFormat="1" applyFont="1" applyFill="1" applyBorder="1" applyAlignment="1">
      <alignment horizontal="center" wrapText="1"/>
    </xf>
    <xf numFmtId="0" fontId="3" fillId="0" borderId="37" xfId="0" applyNumberFormat="1" applyFont="1" applyBorder="1" applyAlignment="1">
      <alignment horizontal="center" wrapText="1"/>
    </xf>
    <xf numFmtId="0" fontId="23" fillId="2" borderId="145" xfId="0" applyNumberFormat="1" applyFont="1" applyFill="1" applyBorder="1" applyAlignment="1">
      <alignment horizontal="center" wrapText="1"/>
    </xf>
    <xf numFmtId="0" fontId="23" fillId="2" borderId="146" xfId="0" applyNumberFormat="1" applyFont="1" applyFill="1" applyBorder="1" applyAlignment="1">
      <alignment horizontal="center" wrapText="1"/>
    </xf>
    <xf numFmtId="0" fontId="23" fillId="2" borderId="147" xfId="0" applyNumberFormat="1" applyFont="1" applyFill="1" applyBorder="1" applyAlignment="1">
      <alignment horizontal="center" vertical="center"/>
    </xf>
    <xf numFmtId="0" fontId="23" fillId="2" borderId="148" xfId="0" applyNumberFormat="1" applyFont="1" applyFill="1" applyBorder="1" applyAlignment="1">
      <alignment horizontal="center" vertical="center"/>
    </xf>
    <xf numFmtId="0" fontId="23" fillId="2" borderId="149" xfId="0" applyNumberFormat="1" applyFont="1" applyFill="1" applyBorder="1" applyAlignment="1">
      <alignment horizontal="center" vertical="center"/>
    </xf>
    <xf numFmtId="0" fontId="23" fillId="2" borderId="150" xfId="0" applyNumberFormat="1" applyFont="1" applyFill="1" applyBorder="1" applyAlignment="1">
      <alignment horizontal="center" vertical="center" wrapText="1"/>
    </xf>
    <xf numFmtId="0" fontId="2" fillId="0" borderId="151" xfId="0" applyNumberFormat="1" applyFont="1" applyBorder="1" applyAlignment="1">
      <alignment horizontal="center" vertical="center" wrapText="1"/>
    </xf>
    <xf numFmtId="0" fontId="3" fillId="0" borderId="0" xfId="0" applyNumberFormat="1" applyFont="1" applyBorder="1" applyAlignment="1"/>
    <xf numFmtId="0" fontId="9" fillId="0" borderId="0" xfId="0" applyNumberFormat="1" applyFont="1" applyBorder="1" applyAlignment="1">
      <alignment horizontal="center"/>
    </xf>
    <xf numFmtId="3" fontId="15" fillId="0" borderId="0" xfId="0" applyNumberFormat="1" applyFont="1" applyBorder="1" applyAlignment="1">
      <alignment horizontal="center"/>
    </xf>
    <xf numFmtId="165" fontId="37" fillId="0" borderId="135" xfId="0" applyNumberFormat="1" applyFont="1" applyBorder="1" applyAlignment="1">
      <alignment horizontal="center"/>
    </xf>
    <xf numFmtId="0" fontId="3" fillId="0" borderId="152" xfId="0" applyNumberFormat="1" applyFont="1" applyBorder="1" applyAlignment="1">
      <alignment horizontal="center" wrapText="1"/>
    </xf>
    <xf numFmtId="0" fontId="23" fillId="2" borderId="153" xfId="0" applyNumberFormat="1" applyFont="1" applyFill="1" applyBorder="1" applyAlignment="1">
      <alignment horizontal="center" wrapText="1"/>
    </xf>
    <xf numFmtId="0" fontId="3" fillId="0" borderId="154" xfId="0" applyNumberFormat="1" applyFont="1" applyBorder="1" applyAlignment="1">
      <alignment horizontal="center" wrapText="1"/>
    </xf>
    <xf numFmtId="0" fontId="23" fillId="2" borderId="111" xfId="0" applyNumberFormat="1" applyFont="1" applyFill="1" applyBorder="1" applyAlignment="1">
      <alignment horizontal="center" wrapText="1"/>
    </xf>
    <xf numFmtId="0" fontId="3" fillId="0" borderId="8" xfId="0" applyNumberFormat="1" applyFont="1" applyBorder="1" applyAlignment="1">
      <alignment wrapText="1"/>
    </xf>
    <xf numFmtId="0" fontId="3" fillId="0" borderId="128" xfId="0" applyNumberFormat="1" applyFont="1" applyBorder="1" applyAlignment="1">
      <alignment wrapText="1"/>
    </xf>
    <xf numFmtId="0" fontId="3" fillId="0" borderId="151" xfId="0" applyNumberFormat="1" applyFont="1" applyBorder="1" applyAlignment="1">
      <alignment horizontal="center" vertical="center" wrapText="1"/>
    </xf>
    <xf numFmtId="3" fontId="4" fillId="2" borderId="129" xfId="0" applyNumberFormat="1" applyFont="1" applyFill="1" applyBorder="1" applyAlignment="1">
      <alignment horizontal="center"/>
    </xf>
    <xf numFmtId="3" fontId="4" fillId="2" borderId="0" xfId="0" applyNumberFormat="1" applyFont="1" applyFill="1" applyAlignment="1">
      <alignment horizontal="center"/>
    </xf>
    <xf numFmtId="3" fontId="4" fillId="2" borderId="0" xfId="0" applyNumberFormat="1" applyFont="1" applyFill="1" applyBorder="1" applyAlignment="1">
      <alignment horizontal="center"/>
    </xf>
    <xf numFmtId="0" fontId="21" fillId="2" borderId="0" xfId="0" applyNumberFormat="1" applyFont="1" applyFill="1" applyAlignment="1">
      <alignment horizontal="center" wrapText="1"/>
    </xf>
    <xf numFmtId="0" fontId="21" fillId="2" borderId="0" xfId="0" applyNumberFormat="1" applyFont="1" applyFill="1" applyBorder="1" applyAlignment="1">
      <alignment horizontal="center" wrapText="1"/>
    </xf>
    <xf numFmtId="0" fontId="21" fillId="2" borderId="155" xfId="0" applyNumberFormat="1" applyFont="1" applyFill="1" applyBorder="1" applyAlignment="1">
      <alignment wrapText="1"/>
    </xf>
    <xf numFmtId="0" fontId="3" fillId="0" borderId="156" xfId="0" applyNumberFormat="1" applyFont="1" applyBorder="1" applyAlignment="1">
      <alignment wrapText="1"/>
    </xf>
    <xf numFmtId="0" fontId="3" fillId="0" borderId="157" xfId="0" applyNumberFormat="1" applyFont="1" applyBorder="1" applyAlignment="1">
      <alignment wrapText="1"/>
    </xf>
    <xf numFmtId="0" fontId="21" fillId="2" borderId="28" xfId="0" applyNumberFormat="1" applyFont="1" applyFill="1" applyBorder="1" applyAlignment="1">
      <alignment horizontal="center" wrapText="1"/>
    </xf>
    <xf numFmtId="0" fontId="21" fillId="2" borderId="31" xfId="0" applyNumberFormat="1" applyFont="1" applyFill="1" applyBorder="1" applyAlignment="1">
      <alignment horizontal="center" wrapText="1"/>
    </xf>
    <xf numFmtId="0" fontId="21" fillId="2" borderId="117" xfId="0" applyNumberFormat="1" applyFont="1" applyFill="1" applyBorder="1" applyAlignment="1">
      <alignment horizontal="center" wrapText="1"/>
    </xf>
    <xf numFmtId="0" fontId="21" fillId="2" borderId="158" xfId="0" applyNumberFormat="1" applyFont="1" applyFill="1" applyBorder="1" applyAlignment="1">
      <alignment horizontal="center" wrapText="1"/>
    </xf>
    <xf numFmtId="0" fontId="21" fillId="2" borderId="34" xfId="0" applyNumberFormat="1" applyFont="1" applyFill="1" applyBorder="1" applyAlignment="1">
      <alignment horizontal="center" wrapText="1"/>
    </xf>
    <xf numFmtId="0" fontId="21" fillId="2" borderId="30" xfId="0" applyNumberFormat="1" applyFont="1" applyFill="1" applyBorder="1" applyAlignment="1">
      <alignment horizontal="center" wrapText="1"/>
    </xf>
    <xf numFmtId="0" fontId="21" fillId="2" borderId="29" xfId="0" applyNumberFormat="1" applyFont="1" applyFill="1" applyBorder="1" applyAlignment="1">
      <alignment horizontal="center" wrapText="1"/>
    </xf>
    <xf numFmtId="0" fontId="32" fillId="2" borderId="0" xfId="0" applyNumberFormat="1" applyFont="1" applyFill="1" applyAlignment="1">
      <alignment horizontal="center"/>
    </xf>
    <xf numFmtId="0" fontId="31" fillId="2" borderId="0" xfId="0" applyNumberFormat="1" applyFont="1" applyFill="1" applyAlignment="1">
      <alignment horizontal="center"/>
    </xf>
    <xf numFmtId="0" fontId="31" fillId="2" borderId="0" xfId="0" applyNumberFormat="1" applyFont="1" applyFill="1" applyAlignment="1"/>
    <xf numFmtId="165" fontId="30" fillId="2" borderId="0" xfId="0" applyNumberFormat="1" applyFont="1" applyFill="1" applyAlignment="1">
      <alignment horizontal="center"/>
    </xf>
    <xf numFmtId="165" fontId="4" fillId="2" borderId="0" xfId="0" applyNumberFormat="1" applyFont="1" applyFill="1" applyAlignment="1">
      <alignment horizontal="center"/>
    </xf>
    <xf numFmtId="0" fontId="21" fillId="2" borderId="137" xfId="0" applyNumberFormat="1" applyFont="1" applyFill="1" applyBorder="1" applyAlignment="1">
      <alignment horizontal="center" wrapText="1"/>
    </xf>
    <xf numFmtId="0" fontId="3" fillId="0" borderId="138" xfId="0" applyNumberFormat="1" applyFont="1" applyBorder="1" applyAlignment="1">
      <alignment horizontal="center" wrapText="1"/>
    </xf>
    <xf numFmtId="0" fontId="3" fillId="0" borderId="7" xfId="0" applyNumberFormat="1" applyFont="1" applyBorder="1" applyAlignment="1">
      <alignment horizontal="center" wrapText="1"/>
    </xf>
    <xf numFmtId="0" fontId="3" fillId="0" borderId="4" xfId="0" applyNumberFormat="1" applyFont="1" applyBorder="1" applyAlignment="1">
      <alignment horizontal="center" wrapText="1"/>
    </xf>
    <xf numFmtId="0" fontId="21" fillId="2" borderId="137" xfId="0" applyNumberFormat="1" applyFont="1" applyFill="1" applyBorder="1" applyAlignment="1">
      <alignment horizontal="center" vertical="center" wrapText="1"/>
    </xf>
    <xf numFmtId="0" fontId="2" fillId="0" borderId="138"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3" fillId="0" borderId="13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21" fillId="2" borderId="159" xfId="0" applyNumberFormat="1" applyFont="1" applyFill="1" applyBorder="1" applyAlignment="1">
      <alignment wrapText="1"/>
    </xf>
    <xf numFmtId="0" fontId="3" fillId="0" borderId="6" xfId="0" applyNumberFormat="1" applyFont="1" applyBorder="1" applyAlignment="1">
      <alignment wrapText="1"/>
    </xf>
    <xf numFmtId="0" fontId="3" fillId="0" borderId="115" xfId="0" applyNumberFormat="1" applyFont="1" applyBorder="1" applyAlignment="1">
      <alignment wrapText="1"/>
    </xf>
    <xf numFmtId="165" fontId="4" fillId="2" borderId="65" xfId="0" applyNumberFormat="1" applyFont="1" applyFill="1" applyBorder="1" applyAlignment="1">
      <alignment horizontal="center"/>
    </xf>
    <xf numFmtId="165" fontId="2" fillId="0" borderId="0" xfId="0" applyNumberFormat="1" applyFont="1" applyBorder="1" applyAlignment="1">
      <alignment horizontal="left"/>
    </xf>
    <xf numFmtId="0" fontId="23" fillId="2" borderId="40" xfId="0" applyNumberFormat="1" applyFont="1" applyFill="1" applyBorder="1" applyAlignment="1">
      <alignment horizontal="center" vertical="center"/>
    </xf>
    <xf numFmtId="0" fontId="0" fillId="0" borderId="18" xfId="0" applyNumberFormat="1" applyBorder="1" applyAlignment="1">
      <alignment horizontal="center" vertical="center"/>
    </xf>
    <xf numFmtId="0" fontId="23" fillId="2" borderId="18" xfId="0" applyNumberFormat="1" applyFont="1" applyFill="1" applyBorder="1" applyAlignment="1">
      <alignment horizontal="center" vertical="center"/>
    </xf>
    <xf numFmtId="0" fontId="18" fillId="0" borderId="40" xfId="0" applyNumberFormat="1" applyFont="1" applyBorder="1" applyAlignment="1">
      <alignment horizontal="center" vertical="center" wrapText="1"/>
    </xf>
    <xf numFmtId="0" fontId="18" fillId="0" borderId="18" xfId="0" applyNumberFormat="1" applyFont="1" applyBorder="1" applyAlignment="1">
      <alignment horizontal="center" vertical="center" wrapText="1"/>
    </xf>
    <xf numFmtId="165" fontId="3" fillId="0" borderId="3" xfId="0" applyNumberFormat="1" applyFont="1" applyBorder="1" applyAlignment="1">
      <alignment horizontal="center"/>
    </xf>
    <xf numFmtId="0" fontId="23" fillId="2" borderId="40" xfId="0" applyNumberFormat="1" applyFont="1" applyFill="1" applyBorder="1" applyAlignment="1">
      <alignment horizontal="center" vertical="center" wrapText="1"/>
    </xf>
    <xf numFmtId="0" fontId="0" fillId="0" borderId="44" xfId="0" applyNumberFormat="1" applyBorder="1" applyAlignment="1">
      <alignment horizontal="center" vertical="center" wrapText="1"/>
    </xf>
    <xf numFmtId="0" fontId="20" fillId="0" borderId="160" xfId="0" applyNumberFormat="1" applyFont="1" applyFill="1" applyBorder="1" applyAlignment="1">
      <alignment horizontal="left" wrapText="1"/>
    </xf>
    <xf numFmtId="0" fontId="0" fillId="0" borderId="0" xfId="0" applyNumberFormat="1" applyBorder="1" applyAlignment="1"/>
    <xf numFmtId="3" fontId="15" fillId="0" borderId="0" xfId="0" applyNumberFormat="1" applyFont="1" applyBorder="1" applyAlignment="1"/>
    <xf numFmtId="0" fontId="0" fillId="0" borderId="0" xfId="0" applyBorder="1" applyAlignment="1"/>
    <xf numFmtId="0" fontId="7" fillId="0" borderId="0" xfId="0" applyNumberFormat="1" applyFont="1" applyBorder="1" applyAlignment="1">
      <alignment horizontal="center"/>
    </xf>
    <xf numFmtId="0" fontId="4" fillId="2" borderId="70" xfId="0" applyNumberFormat="1" applyFont="1" applyFill="1" applyBorder="1" applyAlignment="1"/>
    <xf numFmtId="0" fontId="0" fillId="0" borderId="64" xfId="0" applyNumberFormat="1" applyBorder="1" applyAlignment="1"/>
    <xf numFmtId="0" fontId="6" fillId="0" borderId="0" xfId="0" applyNumberFormat="1" applyFont="1" applyBorder="1" applyAlignment="1">
      <alignment horizontal="center"/>
    </xf>
    <xf numFmtId="166" fontId="6" fillId="3" borderId="0" xfId="0" applyNumberFormat="1" applyFont="1" applyFill="1" applyBorder="1" applyAlignment="1">
      <alignment vertical="top" wrapText="1"/>
    </xf>
    <xf numFmtId="0" fontId="0" fillId="0" borderId="0" xfId="0" applyAlignment="1">
      <alignment vertical="top" wrapText="1"/>
    </xf>
    <xf numFmtId="0" fontId="62" fillId="0" borderId="70" xfId="5" applyNumberFormat="1" applyFont="1" applyFill="1" applyBorder="1" applyAlignment="1" applyProtection="1"/>
    <xf numFmtId="0" fontId="62" fillId="0" borderId="135" xfId="5" applyNumberFormat="1" applyFont="1" applyFill="1" applyBorder="1" applyAlignment="1" applyProtection="1"/>
    <xf numFmtId="0" fontId="62" fillId="0" borderId="7" xfId="5" applyNumberFormat="1" applyFont="1" applyFill="1" applyBorder="1" applyAlignment="1" applyProtection="1"/>
    <xf numFmtId="0" fontId="62" fillId="0" borderId="3" xfId="5" applyNumberFormat="1" applyFont="1" applyFill="1" applyBorder="1" applyAlignment="1" applyProtection="1"/>
    <xf numFmtId="166" fontId="53" fillId="3" borderId="0" xfId="0" applyNumberFormat="1" applyFont="1" applyFill="1" applyBorder="1" applyAlignment="1">
      <alignment horizontal="center"/>
    </xf>
    <xf numFmtId="166" fontId="6" fillId="3" borderId="0" xfId="0" applyNumberFormat="1" applyFont="1" applyFill="1" applyBorder="1" applyAlignment="1">
      <alignment horizontal="left" wrapText="1"/>
    </xf>
    <xf numFmtId="0" fontId="6" fillId="3" borderId="0" xfId="0" applyFont="1" applyFill="1" applyBorder="1" applyAlignment="1">
      <alignment vertical="top" wrapText="1"/>
    </xf>
    <xf numFmtId="167" fontId="62" fillId="0" borderId="136" xfId="1" applyNumberFormat="1" applyFont="1" applyFill="1" applyBorder="1" applyAlignment="1">
      <alignment horizontal="center" vertical="top" wrapText="1"/>
    </xf>
    <xf numFmtId="167" fontId="62" fillId="0" borderId="4" xfId="1" applyNumberFormat="1" applyFont="1" applyFill="1" applyBorder="1" applyAlignment="1">
      <alignment horizontal="center" vertical="top" wrapText="1"/>
    </xf>
    <xf numFmtId="167" fontId="62" fillId="0" borderId="135" xfId="1" applyNumberFormat="1" applyFont="1" applyFill="1" applyBorder="1" applyAlignment="1">
      <alignment horizontal="center" vertical="top" wrapText="1"/>
    </xf>
    <xf numFmtId="167" fontId="62" fillId="0" borderId="3" xfId="1" applyNumberFormat="1" applyFont="1" applyFill="1" applyBorder="1" applyAlignment="1">
      <alignment horizontal="center" vertical="top" wrapText="1"/>
    </xf>
    <xf numFmtId="167" fontId="60" fillId="0" borderId="0" xfId="1" applyNumberFormat="1" applyFont="1" applyAlignment="1">
      <alignment horizontal="center" vertical="center"/>
    </xf>
    <xf numFmtId="0" fontId="6" fillId="0" borderId="3" xfId="5" applyNumberFormat="1" applyFont="1" applyFill="1" applyBorder="1" applyAlignment="1" applyProtection="1">
      <alignment horizontal="center"/>
    </xf>
    <xf numFmtId="167" fontId="6" fillId="0" borderId="0" xfId="1" applyNumberFormat="1" applyFont="1" applyFill="1" applyBorder="1" applyAlignment="1" applyProtection="1">
      <alignment horizontal="center"/>
    </xf>
    <xf numFmtId="167" fontId="62" fillId="0" borderId="70" xfId="1" applyNumberFormat="1" applyFont="1" applyFill="1" applyBorder="1" applyAlignment="1">
      <alignment horizontal="center" vertical="top" wrapText="1"/>
    </xf>
    <xf numFmtId="167" fontId="62" fillId="0" borderId="7" xfId="1" applyNumberFormat="1" applyFont="1" applyFill="1" applyBorder="1" applyAlignment="1">
      <alignment horizontal="center" vertical="top" wrapText="1"/>
    </xf>
    <xf numFmtId="3" fontId="14" fillId="0" borderId="0" xfId="5" applyNumberFormat="1" applyFont="1" applyAlignment="1">
      <alignment horizontal="left"/>
    </xf>
    <xf numFmtId="166" fontId="3" fillId="0" borderId="0" xfId="5" applyNumberFormat="1" applyFont="1" applyAlignment="1">
      <alignment horizontal="center"/>
    </xf>
    <xf numFmtId="166" fontId="14" fillId="0" borderId="0" xfId="5" applyNumberFormat="1" applyFont="1" applyAlignment="1">
      <alignment horizontal="center"/>
    </xf>
    <xf numFmtId="167" fontId="21" fillId="0" borderId="0" xfId="1" applyNumberFormat="1" applyFont="1" applyAlignment="1">
      <alignment horizontal="center" vertical="center"/>
    </xf>
    <xf numFmtId="0" fontId="61" fillId="0" borderId="3" xfId="5" applyFont="1" applyBorder="1" applyAlignment="1">
      <alignment horizontal="center" vertical="center"/>
    </xf>
    <xf numFmtId="0" fontId="0" fillId="0" borderId="0" xfId="0" applyBorder="1" applyAlignment="1">
      <alignment wrapText="1"/>
    </xf>
    <xf numFmtId="0" fontId="63" fillId="0" borderId="40" xfId="5" applyFont="1" applyFill="1" applyBorder="1" applyAlignment="1">
      <alignment horizontal="left" vertical="center"/>
    </xf>
    <xf numFmtId="0" fontId="63" fillId="0" borderId="44" xfId="5" applyFont="1" applyFill="1" applyBorder="1" applyAlignment="1">
      <alignment horizontal="left" vertical="center"/>
    </xf>
    <xf numFmtId="0" fontId="17" fillId="0" borderId="0" xfId="0" applyFont="1" applyBorder="1" applyAlignment="1">
      <alignment vertical="top" wrapText="1"/>
    </xf>
    <xf numFmtId="0" fontId="17" fillId="0" borderId="0" xfId="0" applyFont="1" applyBorder="1" applyAlignment="1">
      <alignment horizontal="center"/>
    </xf>
    <xf numFmtId="0" fontId="17" fillId="0" borderId="0" xfId="0" applyFont="1" applyBorder="1" applyAlignment="1">
      <alignment wrapText="1"/>
    </xf>
    <xf numFmtId="0" fontId="0" fillId="0" borderId="0" xfId="0" applyBorder="1"/>
    <xf numFmtId="0" fontId="14" fillId="0" borderId="0" xfId="0" applyFont="1" applyBorder="1" applyAlignment="1">
      <alignment horizontal="left"/>
    </xf>
    <xf numFmtId="3" fontId="3" fillId="0" borderId="0" xfId="0" applyNumberFormat="1" applyFont="1" applyBorder="1" applyAlignment="1">
      <alignment horizontal="center"/>
    </xf>
    <xf numFmtId="0" fontId="6" fillId="0" borderId="0" xfId="0" applyFont="1" applyFill="1" applyBorder="1" applyAlignment="1">
      <alignment vertical="top" wrapText="1"/>
    </xf>
    <xf numFmtId="0" fontId="0" fillId="0" borderId="0" xfId="0" applyFill="1" applyBorder="1"/>
    <xf numFmtId="166" fontId="6" fillId="0" borderId="0" xfId="0" applyNumberFormat="1" applyFont="1" applyFill="1" applyBorder="1" applyAlignment="1">
      <alignment vertical="top" wrapText="1"/>
    </xf>
    <xf numFmtId="0" fontId="3" fillId="0" borderId="0" xfId="4" applyFont="1" applyAlignment="1">
      <alignment horizontal="center" vertical="top"/>
    </xf>
    <xf numFmtId="0" fontId="3" fillId="0" borderId="0" xfId="0" applyFont="1" applyBorder="1" applyAlignment="1">
      <alignment horizontal="left"/>
    </xf>
    <xf numFmtId="0" fontId="14" fillId="0" borderId="0" xfId="0" applyFont="1" applyBorder="1" applyAlignment="1">
      <alignment horizontal="center"/>
    </xf>
  </cellXfs>
  <cellStyles count="9">
    <cellStyle name="Comma" xfId="1" builtinId="3"/>
    <cellStyle name="Currency" xfId="2" builtinId="4"/>
    <cellStyle name="Normal" xfId="0" builtinId="0"/>
    <cellStyle name="Normal 3" xfId="3"/>
    <cellStyle name="Normal_FY 2011 Qs for IT Requests 04-16-09" xfId="4"/>
    <cellStyle name="Normal_FY2009 Cost Mod Prototype - Update 03-05-07" xfId="5"/>
    <cellStyle name="Normal_Improve by DU" xfId="6"/>
    <cellStyle name="Normal_Rsrcs_X_ DOJ Goal  Obj" xfId="7"/>
    <cellStyle name="Percent" xfId="8"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1</xdr:row>
      <xdr:rowOff>31751</xdr:rowOff>
    </xdr:from>
    <xdr:to>
      <xdr:col>12</xdr:col>
      <xdr:colOff>63500</xdr:colOff>
      <xdr:row>28</xdr:row>
      <xdr:rowOff>142876</xdr:rowOff>
    </xdr:to>
    <xdr:pic>
      <xdr:nvPicPr>
        <xdr:cNvPr id="2" name="Picture 1" descr="CRM Org Chart .jpg"/>
        <xdr:cNvPicPr>
          <a:picLocks noChangeAspect="1"/>
        </xdr:cNvPicPr>
      </xdr:nvPicPr>
      <xdr:blipFill>
        <a:blip xmlns:r="http://schemas.openxmlformats.org/officeDocument/2006/relationships" r:embed="rId1" cstate="print"/>
        <a:stretch>
          <a:fillRect/>
        </a:stretch>
      </xdr:blipFill>
      <xdr:spPr>
        <a:xfrm>
          <a:off x="619125" y="285751"/>
          <a:ext cx="8588375" cy="527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_Budget%20Formulation\2012%20Budget\Cong\Instructions\FY12%20Exhibit%20NEW%20Template%20-%20CJ%20Submission%20508%20Compliant%20Fina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
      <sheetName val="(M) Studies"/>
      <sheetName val="P. ATB by Decision Unit"/>
      <sheetName val="(N-2) Domestic Agent"/>
      <sheetName val="(N-3) Domestic Attorney"/>
      <sheetName val="(N-4) Domestic Prof Sup"/>
      <sheetName val="(N-5) Domestic Clerical"/>
      <sheetName val="(P) IT"/>
    </sheetNames>
    <sheetDataSet>
      <sheetData sheetId="0" refreshError="1"/>
      <sheetData sheetId="1" refreshError="1"/>
      <sheetData sheetId="2">
        <row r="5">
          <cell r="A5" t="str">
            <v>Criminal Division</v>
          </cell>
        </row>
        <row r="6">
          <cell r="A6" t="str">
            <v>Salaries and Expenses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4"/>
  <sheetViews>
    <sheetView view="pageBreakPreview" zoomScale="60" zoomScaleNormal="75" workbookViewId="0">
      <selection activeCell="A3" sqref="A3"/>
    </sheetView>
  </sheetViews>
  <sheetFormatPr defaultRowHeight="15"/>
  <cols>
    <col min="14" max="14" width="1.5546875" style="56" customWidth="1"/>
  </cols>
  <sheetData>
    <row r="1" spans="1:14" ht="20.25">
      <c r="A1" s="142" t="s">
        <v>271</v>
      </c>
      <c r="N1" s="56" t="s">
        <v>1</v>
      </c>
    </row>
    <row r="2" spans="1:14">
      <c r="N2" s="56" t="s">
        <v>1</v>
      </c>
    </row>
    <row r="3" spans="1:14">
      <c r="N3" s="56" t="s">
        <v>1</v>
      </c>
    </row>
    <row r="4" spans="1:14">
      <c r="N4" s="56" t="s">
        <v>1</v>
      </c>
    </row>
    <row r="5" spans="1:14" ht="15.75">
      <c r="B5" s="168"/>
      <c r="N5" s="56" t="s">
        <v>1</v>
      </c>
    </row>
    <row r="6" spans="1:14">
      <c r="N6" s="56" t="s">
        <v>1</v>
      </c>
    </row>
    <row r="7" spans="1:14">
      <c r="N7" s="56" t="s">
        <v>1</v>
      </c>
    </row>
    <row r="8" spans="1:14">
      <c r="N8" s="56" t="s">
        <v>1</v>
      </c>
    </row>
    <row r="9" spans="1:14">
      <c r="N9" s="56" t="s">
        <v>1</v>
      </c>
    </row>
    <row r="10" spans="1:14">
      <c r="N10" s="56" t="s">
        <v>1</v>
      </c>
    </row>
    <row r="11" spans="1:14">
      <c r="N11" s="56" t="s">
        <v>1</v>
      </c>
    </row>
    <row r="12" spans="1:14">
      <c r="N12" s="56" t="s">
        <v>1</v>
      </c>
    </row>
    <row r="13" spans="1:14">
      <c r="N13" s="56" t="s">
        <v>1</v>
      </c>
    </row>
    <row r="14" spans="1:14">
      <c r="N14" s="56" t="s">
        <v>1</v>
      </c>
    </row>
    <row r="15" spans="1:14">
      <c r="N15" s="56" t="s">
        <v>1</v>
      </c>
    </row>
    <row r="16" spans="1:14">
      <c r="N16" s="56" t="s">
        <v>1</v>
      </c>
    </row>
    <row r="17" spans="1:14">
      <c r="N17" s="56" t="s">
        <v>1</v>
      </c>
    </row>
    <row r="18" spans="1:14">
      <c r="N18" s="56" t="s">
        <v>1</v>
      </c>
    </row>
    <row r="19" spans="1:14">
      <c r="N19" s="56" t="s">
        <v>1</v>
      </c>
    </row>
    <row r="20" spans="1:14">
      <c r="N20" s="56" t="s">
        <v>1</v>
      </c>
    </row>
    <row r="21" spans="1:14">
      <c r="N21" s="56" t="s">
        <v>1</v>
      </c>
    </row>
    <row r="22" spans="1:14">
      <c r="N22" s="56" t="s">
        <v>1</v>
      </c>
    </row>
    <row r="23" spans="1:14">
      <c r="N23" s="56" t="s">
        <v>1</v>
      </c>
    </row>
    <row r="24" spans="1:14">
      <c r="N24" s="56" t="s">
        <v>1</v>
      </c>
    </row>
    <row r="25" spans="1:14">
      <c r="N25" s="56" t="s">
        <v>1</v>
      </c>
    </row>
    <row r="26" spans="1:14">
      <c r="N26" s="56" t="s">
        <v>1</v>
      </c>
    </row>
    <row r="27" spans="1:14">
      <c r="N27" s="56" t="s">
        <v>1</v>
      </c>
    </row>
    <row r="28" spans="1:14">
      <c r="N28" s="56" t="s">
        <v>1</v>
      </c>
    </row>
    <row r="29" spans="1:14">
      <c r="A29" s="564"/>
      <c r="B29" s="565"/>
      <c r="C29" s="565"/>
      <c r="D29" s="565"/>
      <c r="E29" s="565"/>
      <c r="F29" s="565"/>
      <c r="G29" s="565"/>
      <c r="H29" s="565"/>
      <c r="I29" s="565"/>
      <c r="J29" s="565"/>
      <c r="K29" s="565"/>
      <c r="L29" s="565"/>
      <c r="M29" s="565"/>
      <c r="N29" s="56" t="s">
        <v>23</v>
      </c>
    </row>
    <row r="198" spans="1:1">
      <c r="A198" t="s">
        <v>229</v>
      </c>
    </row>
    <row r="254" spans="1:1" ht="15.75">
      <c r="A254" s="159" t="s">
        <v>231</v>
      </c>
    </row>
  </sheetData>
  <mergeCells count="1">
    <mergeCell ref="A29:M29"/>
  </mergeCells>
  <phoneticPr fontId="0" type="noConversion"/>
  <printOptions horizontalCentered="1"/>
  <pageMargins left="0.75" right="0.75" top="1" bottom="1" header="0.5" footer="0.5"/>
  <pageSetup scale="86"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pageSetUpPr fitToPage="1"/>
  </sheetPr>
  <dimension ref="A1:J44"/>
  <sheetViews>
    <sheetView view="pageBreakPreview" zoomScale="75" zoomScaleNormal="75" zoomScaleSheetLayoutView="50" workbookViewId="0">
      <pane xSplit="1" ySplit="10" topLeftCell="B11" activePane="bottomRight" state="frozen"/>
      <selection activeCell="A3" sqref="A3"/>
      <selection pane="topRight" activeCell="A3" sqref="A3"/>
      <selection pane="bottomLeft" activeCell="A3" sqref="A3"/>
      <selection pane="bottomRight" activeCell="M32" sqref="M32"/>
    </sheetView>
  </sheetViews>
  <sheetFormatPr defaultRowHeight="15"/>
  <cols>
    <col min="1" max="1" width="48" customWidth="1"/>
    <col min="8" max="8" width="10.5546875" bestFit="1" customWidth="1"/>
    <col min="9" max="9" width="11.21875" bestFit="1" customWidth="1"/>
    <col min="10" max="10" width="0.6640625" style="62" customWidth="1"/>
  </cols>
  <sheetData>
    <row r="1" spans="1:10" ht="20.25">
      <c r="A1" s="190" t="s">
        <v>29</v>
      </c>
      <c r="B1" s="321"/>
      <c r="C1" s="321"/>
      <c r="D1" s="321"/>
      <c r="E1" s="321"/>
      <c r="F1" s="321"/>
      <c r="G1" s="321"/>
      <c r="H1" s="321"/>
      <c r="I1" s="322"/>
      <c r="J1" s="61" t="s">
        <v>1</v>
      </c>
    </row>
    <row r="2" spans="1:10" ht="13.15" customHeight="1">
      <c r="A2" s="784"/>
      <c r="B2" s="784"/>
      <c r="C2" s="784"/>
      <c r="D2" s="784"/>
      <c r="E2" s="784"/>
      <c r="F2" s="784"/>
      <c r="G2" s="784"/>
      <c r="H2" s="784"/>
      <c r="I2" s="785"/>
      <c r="J2" s="61" t="s">
        <v>1</v>
      </c>
    </row>
    <row r="3" spans="1:10" ht="18.75">
      <c r="A3" s="739" t="s">
        <v>5</v>
      </c>
      <c r="B3" s="739"/>
      <c r="C3" s="739"/>
      <c r="D3" s="739"/>
      <c r="E3" s="739"/>
      <c r="F3" s="739"/>
      <c r="G3" s="739"/>
      <c r="H3" s="739"/>
      <c r="I3" s="739"/>
      <c r="J3" s="61" t="s">
        <v>1</v>
      </c>
    </row>
    <row r="4" spans="1:10" ht="16.5">
      <c r="A4" s="741" t="str">
        <f>+'B. Summary of Requirements '!A5</f>
        <v>Criminal Division</v>
      </c>
      <c r="B4" s="741"/>
      <c r="C4" s="741"/>
      <c r="D4" s="741"/>
      <c r="E4" s="741"/>
      <c r="F4" s="741"/>
      <c r="G4" s="741"/>
      <c r="H4" s="741"/>
      <c r="I4" s="741"/>
      <c r="J4" s="61" t="s">
        <v>1</v>
      </c>
    </row>
    <row r="5" spans="1:10" ht="16.5">
      <c r="A5" s="741" t="str">
        <f>+'B. Summary of Requirements '!A6</f>
        <v>Salaries and Expenses</v>
      </c>
      <c r="B5" s="741"/>
      <c r="C5" s="741"/>
      <c r="D5" s="741"/>
      <c r="E5" s="741"/>
      <c r="F5" s="741"/>
      <c r="G5" s="741"/>
      <c r="H5" s="741"/>
      <c r="I5" s="741"/>
      <c r="J5" s="61" t="s">
        <v>1</v>
      </c>
    </row>
    <row r="6" spans="1:10">
      <c r="A6" s="743" t="s">
        <v>269</v>
      </c>
      <c r="B6" s="743"/>
      <c r="C6" s="743"/>
      <c r="D6" s="743"/>
      <c r="E6" s="743"/>
      <c r="F6" s="743"/>
      <c r="G6" s="743"/>
      <c r="H6" s="743"/>
      <c r="I6" s="743"/>
      <c r="J6" s="61" t="s">
        <v>1</v>
      </c>
    </row>
    <row r="7" spans="1:10">
      <c r="A7" s="783"/>
      <c r="B7" s="783"/>
      <c r="C7" s="783"/>
      <c r="D7" s="783"/>
      <c r="E7" s="783"/>
      <c r="F7" s="783"/>
      <c r="G7" s="783"/>
      <c r="H7" s="783"/>
      <c r="I7" s="783"/>
      <c r="J7" s="61" t="s">
        <v>1</v>
      </c>
    </row>
    <row r="8" spans="1:10" ht="6.75" customHeight="1">
      <c r="A8" s="788" t="s">
        <v>268</v>
      </c>
      <c r="B8" s="796"/>
      <c r="C8" s="796"/>
      <c r="D8" s="796"/>
      <c r="E8" s="796"/>
      <c r="F8" s="796"/>
      <c r="G8" s="797"/>
      <c r="H8" s="791" t="s">
        <v>103</v>
      </c>
      <c r="I8" s="792"/>
      <c r="J8" s="61" t="s">
        <v>1</v>
      </c>
    </row>
    <row r="9" spans="1:10" ht="30" customHeight="1">
      <c r="A9" s="789"/>
      <c r="B9" s="786" t="s">
        <v>340</v>
      </c>
      <c r="C9" s="786"/>
      <c r="D9" s="786" t="s">
        <v>396</v>
      </c>
      <c r="E9" s="787"/>
      <c r="F9" s="787" t="s">
        <v>364</v>
      </c>
      <c r="G9" s="795"/>
      <c r="H9" s="793"/>
      <c r="I9" s="794"/>
      <c r="J9" s="61" t="s">
        <v>1</v>
      </c>
    </row>
    <row r="10" spans="1:10" ht="22.5" customHeight="1" thickBot="1">
      <c r="A10" s="790"/>
      <c r="B10" s="188" t="s">
        <v>290</v>
      </c>
      <c r="C10" s="187" t="s">
        <v>267</v>
      </c>
      <c r="D10" s="188" t="s">
        <v>290</v>
      </c>
      <c r="E10" s="187" t="s">
        <v>267</v>
      </c>
      <c r="F10" s="188" t="s">
        <v>290</v>
      </c>
      <c r="G10" s="187" t="s">
        <v>267</v>
      </c>
      <c r="H10" s="186" t="s">
        <v>290</v>
      </c>
      <c r="I10" s="189" t="s">
        <v>267</v>
      </c>
      <c r="J10" s="61" t="s">
        <v>1</v>
      </c>
    </row>
    <row r="11" spans="1:10" ht="15.75">
      <c r="A11" s="183" t="s">
        <v>75</v>
      </c>
      <c r="B11" s="539"/>
      <c r="C11" s="90"/>
      <c r="D11" s="89"/>
      <c r="E11" s="89"/>
      <c r="F11" s="483"/>
      <c r="G11" s="89"/>
      <c r="H11" s="91">
        <f>SUM(,D11,B11)</f>
        <v>0</v>
      </c>
      <c r="I11" s="92">
        <f>SUM(,E11,C11)</f>
        <v>0</v>
      </c>
      <c r="J11" s="61" t="s">
        <v>1</v>
      </c>
    </row>
    <row r="12" spans="1:10" ht="15.75">
      <c r="A12" s="183" t="s">
        <v>76</v>
      </c>
      <c r="B12" s="540"/>
      <c r="C12" s="90"/>
      <c r="D12" s="89"/>
      <c r="E12" s="89"/>
      <c r="F12" s="91"/>
      <c r="G12" s="89"/>
      <c r="H12" s="91">
        <f t="shared" ref="H12:H21" si="0">SUM(,D12,B12)</f>
        <v>0</v>
      </c>
      <c r="I12" s="92">
        <f t="shared" ref="I12:I21" si="1">SUM(,E12,C12)</f>
        <v>0</v>
      </c>
      <c r="J12" s="61" t="s">
        <v>1</v>
      </c>
    </row>
    <row r="13" spans="1:10" ht="15.75">
      <c r="A13" s="183" t="s">
        <v>77</v>
      </c>
      <c r="B13" s="540">
        <v>6</v>
      </c>
      <c r="C13" s="90">
        <v>993</v>
      </c>
      <c r="D13" s="89"/>
      <c r="E13" s="89"/>
      <c r="F13" s="91"/>
      <c r="G13" s="89"/>
      <c r="H13" s="91">
        <f t="shared" si="0"/>
        <v>6</v>
      </c>
      <c r="I13" s="92">
        <f t="shared" si="1"/>
        <v>993</v>
      </c>
      <c r="J13" s="61" t="s">
        <v>1</v>
      </c>
    </row>
    <row r="14" spans="1:10" ht="15.75">
      <c r="A14" s="183" t="s">
        <v>78</v>
      </c>
      <c r="B14" s="540"/>
      <c r="C14" s="90"/>
      <c r="D14" s="89"/>
      <c r="E14" s="89"/>
      <c r="F14" s="91"/>
      <c r="G14" s="89"/>
      <c r="H14" s="91">
        <f t="shared" si="0"/>
        <v>0</v>
      </c>
      <c r="I14" s="92">
        <f t="shared" si="1"/>
        <v>0</v>
      </c>
      <c r="J14" s="61" t="s">
        <v>1</v>
      </c>
    </row>
    <row r="15" spans="1:10" ht="15.75">
      <c r="A15" s="183" t="s">
        <v>79</v>
      </c>
      <c r="B15" s="540"/>
      <c r="C15" s="90"/>
      <c r="D15" s="89"/>
      <c r="E15" s="89"/>
      <c r="F15" s="91"/>
      <c r="G15" s="89"/>
      <c r="H15" s="91">
        <f t="shared" si="0"/>
        <v>0</v>
      </c>
      <c r="I15" s="92">
        <f t="shared" si="1"/>
        <v>0</v>
      </c>
      <c r="J15" s="61" t="s">
        <v>1</v>
      </c>
    </row>
    <row r="16" spans="1:10" ht="15.75">
      <c r="A16" s="183" t="s">
        <v>80</v>
      </c>
      <c r="B16" s="540"/>
      <c r="C16" s="90"/>
      <c r="D16" s="89"/>
      <c r="E16" s="89"/>
      <c r="F16" s="91"/>
      <c r="G16" s="89"/>
      <c r="H16" s="91">
        <f t="shared" si="0"/>
        <v>0</v>
      </c>
      <c r="I16" s="92">
        <f t="shared" si="1"/>
        <v>0</v>
      </c>
      <c r="J16" s="61" t="s">
        <v>1</v>
      </c>
    </row>
    <row r="17" spans="1:10" ht="15.75">
      <c r="A17" s="183" t="s">
        <v>81</v>
      </c>
      <c r="B17" s="540"/>
      <c r="C17" s="90"/>
      <c r="D17" s="89"/>
      <c r="E17" s="89"/>
      <c r="F17" s="91"/>
      <c r="G17" s="89"/>
      <c r="H17" s="91">
        <f t="shared" si="0"/>
        <v>0</v>
      </c>
      <c r="I17" s="92">
        <f t="shared" si="1"/>
        <v>0</v>
      </c>
      <c r="J17" s="61" t="s">
        <v>1</v>
      </c>
    </row>
    <row r="18" spans="1:10" ht="15.75">
      <c r="A18" s="183" t="s">
        <v>82</v>
      </c>
      <c r="B18" s="540"/>
      <c r="C18" s="90"/>
      <c r="D18" s="89"/>
      <c r="E18" s="89"/>
      <c r="F18" s="91"/>
      <c r="G18" s="89"/>
      <c r="H18" s="91">
        <f t="shared" si="0"/>
        <v>0</v>
      </c>
      <c r="I18" s="92">
        <f t="shared" si="1"/>
        <v>0</v>
      </c>
      <c r="J18" s="61" t="s">
        <v>1</v>
      </c>
    </row>
    <row r="19" spans="1:10" ht="15.75" hidden="1">
      <c r="A19" s="183" t="s">
        <v>83</v>
      </c>
      <c r="B19" s="540"/>
      <c r="C19" s="90"/>
      <c r="D19" s="89"/>
      <c r="E19" s="89"/>
      <c r="F19" s="91"/>
      <c r="G19" s="89"/>
      <c r="H19" s="91">
        <f t="shared" si="0"/>
        <v>0</v>
      </c>
      <c r="I19" s="92">
        <f t="shared" si="1"/>
        <v>0</v>
      </c>
      <c r="J19" s="61" t="s">
        <v>1</v>
      </c>
    </row>
    <row r="20" spans="1:10" ht="15.75" hidden="1">
      <c r="A20" s="183" t="s">
        <v>84</v>
      </c>
      <c r="B20" s="540"/>
      <c r="C20" s="90"/>
      <c r="D20" s="89"/>
      <c r="E20" s="89"/>
      <c r="F20" s="91"/>
      <c r="G20" s="89"/>
      <c r="H20" s="91">
        <f t="shared" si="0"/>
        <v>0</v>
      </c>
      <c r="I20" s="92">
        <f t="shared" si="1"/>
        <v>0</v>
      </c>
      <c r="J20" s="61" t="s">
        <v>1</v>
      </c>
    </row>
    <row r="21" spans="1:10" ht="15.75" hidden="1">
      <c r="A21" s="535" t="s">
        <v>85</v>
      </c>
      <c r="B21" s="540"/>
      <c r="C21" s="90"/>
      <c r="D21" s="89"/>
      <c r="E21" s="89"/>
      <c r="F21" s="91"/>
      <c r="G21" s="89"/>
      <c r="H21" s="91">
        <f t="shared" si="0"/>
        <v>0</v>
      </c>
      <c r="I21" s="92">
        <f t="shared" si="1"/>
        <v>0</v>
      </c>
      <c r="J21" s="61" t="s">
        <v>1</v>
      </c>
    </row>
    <row r="22" spans="1:10" ht="15.75">
      <c r="A22" s="184"/>
      <c r="B22" s="541"/>
      <c r="C22" s="97"/>
      <c r="D22" s="98"/>
      <c r="E22" s="98"/>
      <c r="F22" s="484"/>
      <c r="G22" s="98"/>
      <c r="H22" s="96"/>
      <c r="I22" s="99"/>
      <c r="J22" s="61" t="s">
        <v>1</v>
      </c>
    </row>
    <row r="23" spans="1:10" ht="15.75">
      <c r="A23" s="183" t="s">
        <v>6</v>
      </c>
      <c r="B23" s="540">
        <f t="shared" ref="B23:I23" si="2">SUM(B11:B21)</f>
        <v>6</v>
      </c>
      <c r="C23" s="88">
        <f t="shared" si="2"/>
        <v>993</v>
      </c>
      <c r="D23" s="87">
        <f t="shared" si="2"/>
        <v>0</v>
      </c>
      <c r="E23" s="89">
        <f t="shared" si="2"/>
        <v>0</v>
      </c>
      <c r="F23" s="91">
        <f>SUM(F11:F21)</f>
        <v>0</v>
      </c>
      <c r="G23" s="88">
        <f>SUM(G11:G21)</f>
        <v>0</v>
      </c>
      <c r="H23" s="87">
        <f>SUM(H11:H21)</f>
        <v>6</v>
      </c>
      <c r="I23" s="92">
        <f t="shared" si="2"/>
        <v>993</v>
      </c>
      <c r="J23" s="61" t="s">
        <v>1</v>
      </c>
    </row>
    <row r="24" spans="1:10" ht="15.75">
      <c r="A24" s="183" t="s">
        <v>7</v>
      </c>
      <c r="B24" s="540">
        <f>+B23/-2</f>
        <v>-3</v>
      </c>
      <c r="C24" s="88">
        <f>(+C23/-2)</f>
        <v>-496.5</v>
      </c>
      <c r="D24" s="87">
        <f>+D23/-2</f>
        <v>0</v>
      </c>
      <c r="E24" s="89">
        <f>+E23/-2</f>
        <v>0</v>
      </c>
      <c r="F24" s="91">
        <f>+F23/-2</f>
        <v>0</v>
      </c>
      <c r="G24" s="88">
        <f>+G23/-2</f>
        <v>0</v>
      </c>
      <c r="H24" s="87">
        <v>-3</v>
      </c>
      <c r="I24" s="92">
        <v>-497</v>
      </c>
      <c r="J24" s="61" t="s">
        <v>1</v>
      </c>
    </row>
    <row r="25" spans="1:10" ht="15.75">
      <c r="A25" s="535" t="s">
        <v>8</v>
      </c>
      <c r="B25" s="542"/>
      <c r="C25" s="95"/>
      <c r="D25" s="100"/>
      <c r="E25" s="95"/>
      <c r="F25" s="100"/>
      <c r="G25" s="95"/>
      <c r="H25" s="100"/>
      <c r="I25" s="92"/>
      <c r="J25" s="61" t="s">
        <v>1</v>
      </c>
    </row>
    <row r="26" spans="1:10" ht="5.25" customHeight="1">
      <c r="A26" s="536"/>
      <c r="B26" s="543"/>
      <c r="C26" s="97"/>
      <c r="D26" s="101"/>
      <c r="E26" s="97"/>
      <c r="F26" s="101"/>
      <c r="G26" s="97"/>
      <c r="H26" s="101"/>
      <c r="I26" s="102"/>
      <c r="J26" s="61" t="s">
        <v>1</v>
      </c>
    </row>
    <row r="27" spans="1:10" ht="4.5" customHeight="1">
      <c r="A27" s="537"/>
      <c r="B27" s="544"/>
      <c r="C27" s="103"/>
      <c r="D27" s="101"/>
      <c r="E27" s="103"/>
      <c r="F27" s="101"/>
      <c r="G27" s="103"/>
      <c r="H27" s="101"/>
      <c r="I27" s="104"/>
      <c r="J27" s="61" t="s">
        <v>1</v>
      </c>
    </row>
    <row r="28" spans="1:10" ht="15" customHeight="1">
      <c r="A28" s="538" t="s">
        <v>9</v>
      </c>
      <c r="B28" s="545">
        <f>SUM(B23:B25)</f>
        <v>3</v>
      </c>
      <c r="C28" s="106">
        <v>496</v>
      </c>
      <c r="D28" s="105">
        <f>SUM(D23:D25)</f>
        <v>0</v>
      </c>
      <c r="E28" s="106">
        <f>SUM(E23:E25)</f>
        <v>0</v>
      </c>
      <c r="F28" s="105">
        <f>SUM(F23:F25)</f>
        <v>0</v>
      </c>
      <c r="G28" s="106">
        <f>SUM(G23:G25)</f>
        <v>0</v>
      </c>
      <c r="H28" s="105">
        <f>SUM(H23:H25)</f>
        <v>3</v>
      </c>
      <c r="I28" s="107">
        <v>496</v>
      </c>
      <c r="J28" s="61" t="s">
        <v>1</v>
      </c>
    </row>
    <row r="29" spans="1:10" ht="15.75">
      <c r="A29" s="184"/>
      <c r="B29" s="544"/>
      <c r="C29" s="103"/>
      <c r="D29" s="108"/>
      <c r="E29" s="108"/>
      <c r="F29" s="480"/>
      <c r="G29" s="108"/>
      <c r="H29" s="94"/>
      <c r="I29" s="109"/>
      <c r="J29" s="61" t="s">
        <v>1</v>
      </c>
    </row>
    <row r="30" spans="1:10" ht="15.75">
      <c r="A30" s="183" t="s">
        <v>86</v>
      </c>
      <c r="B30" s="540"/>
      <c r="C30" s="90">
        <v>437</v>
      </c>
      <c r="D30" s="89"/>
      <c r="E30" s="89">
        <v>0</v>
      </c>
      <c r="F30" s="91"/>
      <c r="G30" s="89">
        <v>0</v>
      </c>
      <c r="H30" s="87">
        <f>SUM(,D30,B30)</f>
        <v>0</v>
      </c>
      <c r="I30" s="93">
        <f>SUM(,E30,C30)</f>
        <v>437</v>
      </c>
      <c r="J30" s="61" t="s">
        <v>1</v>
      </c>
    </row>
    <row r="31" spans="1:10" ht="15.75">
      <c r="A31" s="183" t="s">
        <v>91</v>
      </c>
      <c r="B31" s="540"/>
      <c r="C31" s="90">
        <v>235</v>
      </c>
      <c r="D31" s="89"/>
      <c r="E31" s="89">
        <v>0</v>
      </c>
      <c r="F31" s="91"/>
      <c r="G31" s="89">
        <v>-148</v>
      </c>
      <c r="H31" s="87">
        <f t="shared" ref="H31:H40" si="3">SUM(,D31,B31)</f>
        <v>0</v>
      </c>
      <c r="I31" s="93">
        <v>137</v>
      </c>
      <c r="J31" s="61" t="s">
        <v>1</v>
      </c>
    </row>
    <row r="32" spans="1:10" ht="15.75">
      <c r="A32" s="183" t="s">
        <v>87</v>
      </c>
      <c r="B32" s="540"/>
      <c r="C32" s="90">
        <v>161</v>
      </c>
      <c r="D32" s="89"/>
      <c r="E32" s="89">
        <v>0</v>
      </c>
      <c r="F32" s="91"/>
      <c r="G32" s="89">
        <v>0</v>
      </c>
      <c r="H32" s="87">
        <f t="shared" si="3"/>
        <v>0</v>
      </c>
      <c r="I32" s="93">
        <f t="shared" ref="I32:I40" si="4">SUM(,E32,C32)</f>
        <v>161</v>
      </c>
      <c r="J32" s="61" t="s">
        <v>1</v>
      </c>
    </row>
    <row r="33" spans="1:10" ht="15.75">
      <c r="A33" s="183" t="s">
        <v>92</v>
      </c>
      <c r="B33" s="540"/>
      <c r="C33" s="90">
        <v>0</v>
      </c>
      <c r="D33" s="89"/>
      <c r="E33" s="89">
        <v>0</v>
      </c>
      <c r="F33" s="91"/>
      <c r="G33" s="89">
        <v>0</v>
      </c>
      <c r="H33" s="87">
        <f t="shared" si="3"/>
        <v>0</v>
      </c>
      <c r="I33" s="93">
        <f t="shared" si="4"/>
        <v>0</v>
      </c>
      <c r="J33" s="61" t="s">
        <v>1</v>
      </c>
    </row>
    <row r="34" spans="1:10" ht="15.75">
      <c r="A34" s="183" t="s">
        <v>93</v>
      </c>
      <c r="B34" s="540"/>
      <c r="C34" s="90">
        <v>217</v>
      </c>
      <c r="D34" s="89"/>
      <c r="E34" s="89">
        <v>0</v>
      </c>
      <c r="F34" s="91"/>
      <c r="G34" s="89">
        <v>0</v>
      </c>
      <c r="H34" s="87">
        <f t="shared" si="3"/>
        <v>0</v>
      </c>
      <c r="I34" s="93">
        <f t="shared" si="4"/>
        <v>217</v>
      </c>
      <c r="J34" s="61" t="s">
        <v>1</v>
      </c>
    </row>
    <row r="35" spans="1:10" ht="15.75">
      <c r="A35" s="183" t="s">
        <v>88</v>
      </c>
      <c r="B35" s="540"/>
      <c r="C35" s="90">
        <v>0</v>
      </c>
      <c r="D35" s="89"/>
      <c r="E35" s="89">
        <v>0</v>
      </c>
      <c r="F35" s="91"/>
      <c r="G35" s="89">
        <v>0</v>
      </c>
      <c r="H35" s="87">
        <f t="shared" si="3"/>
        <v>0</v>
      </c>
      <c r="I35" s="93">
        <f t="shared" si="4"/>
        <v>0</v>
      </c>
      <c r="J35" s="61" t="s">
        <v>1</v>
      </c>
    </row>
    <row r="36" spans="1:10" ht="15.75">
      <c r="A36" s="183" t="s">
        <v>94</v>
      </c>
      <c r="B36" s="540"/>
      <c r="C36" s="90">
        <v>310</v>
      </c>
      <c r="D36" s="89"/>
      <c r="E36" s="89">
        <v>-171</v>
      </c>
      <c r="F36" s="91"/>
      <c r="G36" s="89">
        <v>0</v>
      </c>
      <c r="H36" s="87">
        <f t="shared" si="3"/>
        <v>0</v>
      </c>
      <c r="I36" s="93">
        <v>89</v>
      </c>
      <c r="J36" s="61" t="s">
        <v>1</v>
      </c>
    </row>
    <row r="37" spans="1:10" ht="15.75">
      <c r="A37" s="183" t="s">
        <v>90</v>
      </c>
      <c r="B37" s="540"/>
      <c r="C37" s="90">
        <v>565</v>
      </c>
      <c r="D37" s="89"/>
      <c r="E37" s="89">
        <v>0</v>
      </c>
      <c r="F37" s="91"/>
      <c r="G37" s="89">
        <v>0</v>
      </c>
      <c r="H37" s="87">
        <f t="shared" si="3"/>
        <v>0</v>
      </c>
      <c r="I37" s="93">
        <f t="shared" si="4"/>
        <v>565</v>
      </c>
      <c r="J37" s="61" t="s">
        <v>1</v>
      </c>
    </row>
    <row r="38" spans="1:10" ht="15.75">
      <c r="A38" s="183" t="s">
        <v>95</v>
      </c>
      <c r="B38" s="540"/>
      <c r="C38" s="90">
        <v>5</v>
      </c>
      <c r="D38" s="89"/>
      <c r="E38" s="89">
        <v>0</v>
      </c>
      <c r="F38" s="91"/>
      <c r="G38" s="89">
        <v>-11</v>
      </c>
      <c r="H38" s="87">
        <f t="shared" si="3"/>
        <v>0</v>
      </c>
      <c r="I38" s="93">
        <f>SUM(,G38,C38)</f>
        <v>-6</v>
      </c>
      <c r="J38" s="61" t="s">
        <v>1</v>
      </c>
    </row>
    <row r="39" spans="1:10" ht="15.75">
      <c r="A39" s="183" t="s">
        <v>89</v>
      </c>
      <c r="B39" s="540"/>
      <c r="C39" s="90">
        <v>441</v>
      </c>
      <c r="D39" s="89"/>
      <c r="E39" s="89">
        <v>0</v>
      </c>
      <c r="F39" s="91"/>
      <c r="G39" s="89">
        <v>0</v>
      </c>
      <c r="H39" s="87">
        <f t="shared" si="3"/>
        <v>0</v>
      </c>
      <c r="I39" s="93">
        <f t="shared" si="4"/>
        <v>441</v>
      </c>
      <c r="J39" s="61" t="s">
        <v>1</v>
      </c>
    </row>
    <row r="40" spans="1:10" ht="15.75">
      <c r="A40" s="535" t="s">
        <v>349</v>
      </c>
      <c r="B40" s="544"/>
      <c r="C40" s="150">
        <v>83</v>
      </c>
      <c r="D40" s="101"/>
      <c r="E40" s="101">
        <v>0</v>
      </c>
      <c r="F40" s="481"/>
      <c r="G40" s="101">
        <v>0</v>
      </c>
      <c r="H40" s="87">
        <f t="shared" si="3"/>
        <v>0</v>
      </c>
      <c r="I40" s="93">
        <f t="shared" si="4"/>
        <v>83</v>
      </c>
      <c r="J40" s="61" t="s">
        <v>1</v>
      </c>
    </row>
    <row r="41" spans="1:10" ht="16.5" thickBot="1">
      <c r="A41" s="185" t="s">
        <v>285</v>
      </c>
      <c r="B41" s="546">
        <f t="shared" ref="B41:I41" si="5">SUM(B28:B40)</f>
        <v>3</v>
      </c>
      <c r="C41" s="151">
        <f t="shared" si="5"/>
        <v>2950</v>
      </c>
      <c r="D41" s="152">
        <f t="shared" si="5"/>
        <v>0</v>
      </c>
      <c r="E41" s="153">
        <f t="shared" si="5"/>
        <v>-171</v>
      </c>
      <c r="F41" s="482">
        <f t="shared" si="5"/>
        <v>0</v>
      </c>
      <c r="G41" s="153">
        <f t="shared" si="5"/>
        <v>-159</v>
      </c>
      <c r="H41" s="154">
        <f t="shared" si="5"/>
        <v>3</v>
      </c>
      <c r="I41" s="155">
        <f t="shared" si="5"/>
        <v>2620</v>
      </c>
      <c r="J41" s="61" t="s">
        <v>23</v>
      </c>
    </row>
    <row r="44" spans="1:10">
      <c r="I44" s="52"/>
    </row>
  </sheetData>
  <mergeCells count="12">
    <mergeCell ref="D9:E9"/>
    <mergeCell ref="A8:A10"/>
    <mergeCell ref="B9:C9"/>
    <mergeCell ref="H8:I9"/>
    <mergeCell ref="F9:G9"/>
    <mergeCell ref="B8:G8"/>
    <mergeCell ref="A7:I7"/>
    <mergeCell ref="A2:I2"/>
    <mergeCell ref="A4:I4"/>
    <mergeCell ref="A3:I3"/>
    <mergeCell ref="A5:I5"/>
    <mergeCell ref="A6:I6"/>
  </mergeCells>
  <phoneticPr fontId="0" type="noConversion"/>
  <printOptions horizontalCentered="1"/>
  <pageMargins left="0.25" right="0.25" top="0.25" bottom="0.75" header="0.3" footer="0.3"/>
  <pageSetup scale="91"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J30"/>
  <sheetViews>
    <sheetView showGridLines="0" showOutlineSymbols="0" view="pageBreakPreview" zoomScale="75" zoomScaleNormal="75" workbookViewId="0">
      <pane xSplit="1" ySplit="11" topLeftCell="B12" activePane="bottomRight" state="frozen"/>
      <selection activeCell="A3" sqref="A3"/>
      <selection pane="topRight" activeCell="A3" sqref="A3"/>
      <selection pane="bottomLeft" activeCell="A3" sqref="A3"/>
      <selection pane="bottomRight" activeCell="E30" sqref="E30"/>
    </sheetView>
  </sheetViews>
  <sheetFormatPr defaultColWidth="9.6640625" defaultRowHeight="15.75"/>
  <cols>
    <col min="1" max="1" width="57" style="7" customWidth="1"/>
    <col min="2" max="2" width="8.33203125" style="7" customWidth="1"/>
    <col min="3" max="3" width="12.109375" style="7" customWidth="1"/>
    <col min="4" max="4" width="8.77734375" style="7" customWidth="1"/>
    <col min="5" max="5" width="9.77734375" style="7" customWidth="1"/>
    <col min="6" max="6" width="9.21875" style="7" customWidth="1"/>
    <col min="7" max="7" width="9.77734375" style="7" customWidth="1"/>
    <col min="8" max="8" width="7.77734375" style="7" customWidth="1"/>
    <col min="9" max="9" width="11.77734375" style="7" bestFit="1" customWidth="1"/>
    <col min="10" max="10" width="1.21875" style="60" customWidth="1"/>
    <col min="11" max="16384" width="9.6640625" style="7"/>
  </cols>
  <sheetData>
    <row r="1" spans="1:10" ht="20.25">
      <c r="A1" s="800" t="s">
        <v>236</v>
      </c>
      <c r="B1" s="738"/>
      <c r="C1" s="738"/>
      <c r="D1" s="738"/>
      <c r="E1" s="738"/>
      <c r="F1" s="738"/>
      <c r="G1" s="738"/>
      <c r="H1" s="738"/>
      <c r="I1" s="738"/>
      <c r="J1" s="323" t="s">
        <v>1</v>
      </c>
    </row>
    <row r="2" spans="1:10" ht="18.75">
      <c r="A2" s="801"/>
      <c r="B2" s="801"/>
      <c r="C2" s="801"/>
      <c r="D2" s="801"/>
      <c r="E2" s="801"/>
      <c r="F2" s="801"/>
      <c r="G2" s="801"/>
      <c r="H2" s="801"/>
      <c r="I2" s="801"/>
      <c r="J2" s="323" t="s">
        <v>1</v>
      </c>
    </row>
    <row r="3" spans="1:10">
      <c r="A3" s="802"/>
      <c r="B3" s="802"/>
      <c r="C3" s="802"/>
      <c r="D3" s="802"/>
      <c r="E3" s="802"/>
      <c r="F3" s="802"/>
      <c r="G3" s="802"/>
      <c r="H3" s="802"/>
      <c r="I3" s="802"/>
      <c r="J3" s="323" t="s">
        <v>1</v>
      </c>
    </row>
    <row r="4" spans="1:10" ht="20.25">
      <c r="A4" s="799" t="s">
        <v>300</v>
      </c>
      <c r="B4" s="740"/>
      <c r="C4" s="740"/>
      <c r="D4" s="740"/>
      <c r="E4" s="740"/>
      <c r="F4" s="740"/>
      <c r="G4" s="740"/>
      <c r="H4" s="740"/>
      <c r="I4" s="740"/>
      <c r="J4" s="323" t="s">
        <v>1</v>
      </c>
    </row>
    <row r="5" spans="1:10" ht="18.75">
      <c r="A5" s="798" t="str">
        <f>+'B. Summary of Requirements '!A5</f>
        <v>Criminal Division</v>
      </c>
      <c r="B5" s="742"/>
      <c r="C5" s="742"/>
      <c r="D5" s="742"/>
      <c r="E5" s="742"/>
      <c r="F5" s="742"/>
      <c r="G5" s="742"/>
      <c r="H5" s="742"/>
      <c r="I5" s="742"/>
      <c r="J5" s="323" t="s">
        <v>1</v>
      </c>
    </row>
    <row r="6" spans="1:10" ht="18.75">
      <c r="A6" s="798" t="str">
        <f>+'B. Summary of Requirements '!A6</f>
        <v>Salaries and Expenses</v>
      </c>
      <c r="B6" s="740"/>
      <c r="C6" s="740"/>
      <c r="D6" s="740"/>
      <c r="E6" s="740"/>
      <c r="F6" s="740"/>
      <c r="G6" s="740"/>
      <c r="H6" s="740"/>
      <c r="I6" s="740"/>
      <c r="J6" s="323" t="s">
        <v>1</v>
      </c>
    </row>
    <row r="7" spans="1:10">
      <c r="A7" s="802"/>
      <c r="B7" s="802"/>
      <c r="C7" s="802"/>
      <c r="D7" s="802"/>
      <c r="E7" s="802"/>
      <c r="F7" s="802"/>
      <c r="G7" s="802"/>
      <c r="H7" s="802"/>
      <c r="I7" s="802"/>
      <c r="J7" s="323" t="s">
        <v>1</v>
      </c>
    </row>
    <row r="8" spans="1:10" ht="16.5" thickBot="1">
      <c r="A8" s="817" t="s">
        <v>291</v>
      </c>
      <c r="B8" s="817"/>
      <c r="C8" s="817"/>
      <c r="D8" s="817"/>
      <c r="E8" s="817"/>
      <c r="F8" s="817"/>
      <c r="G8" s="817"/>
      <c r="H8" s="817"/>
      <c r="I8" s="817"/>
      <c r="J8" s="323" t="s">
        <v>1</v>
      </c>
    </row>
    <row r="9" spans="1:10" ht="15.75" customHeight="1">
      <c r="A9" s="814" t="s">
        <v>55</v>
      </c>
      <c r="B9" s="803" t="s">
        <v>20</v>
      </c>
      <c r="C9" s="804"/>
      <c r="D9" s="807" t="s">
        <v>390</v>
      </c>
      <c r="E9" s="808"/>
      <c r="F9" s="807" t="s">
        <v>43</v>
      </c>
      <c r="G9" s="811"/>
      <c r="H9" s="807" t="s">
        <v>45</v>
      </c>
      <c r="I9" s="811"/>
      <c r="J9" s="323" t="s">
        <v>1</v>
      </c>
    </row>
    <row r="10" spans="1:10" ht="30.75" customHeight="1">
      <c r="A10" s="815"/>
      <c r="B10" s="805"/>
      <c r="C10" s="806"/>
      <c r="D10" s="809"/>
      <c r="E10" s="810"/>
      <c r="F10" s="812"/>
      <c r="G10" s="813"/>
      <c r="H10" s="812"/>
      <c r="I10" s="813"/>
      <c r="J10" s="323" t="s">
        <v>1</v>
      </c>
    </row>
    <row r="11" spans="1:10" ht="16.5" thickBot="1">
      <c r="A11" s="816"/>
      <c r="B11" s="196" t="s">
        <v>290</v>
      </c>
      <c r="C11" s="197" t="s">
        <v>292</v>
      </c>
      <c r="D11" s="196" t="s">
        <v>290</v>
      </c>
      <c r="E11" s="197" t="s">
        <v>292</v>
      </c>
      <c r="F11" s="196" t="s">
        <v>290</v>
      </c>
      <c r="G11" s="197" t="s">
        <v>292</v>
      </c>
      <c r="H11" s="196" t="s">
        <v>290</v>
      </c>
      <c r="I11" s="198" t="s">
        <v>292</v>
      </c>
      <c r="J11" s="323" t="s">
        <v>1</v>
      </c>
    </row>
    <row r="12" spans="1:10">
      <c r="A12" s="191" t="s">
        <v>227</v>
      </c>
      <c r="B12" s="110">
        <v>36</v>
      </c>
      <c r="C12" s="111"/>
      <c r="D12" s="110">
        <v>36</v>
      </c>
      <c r="E12" s="111"/>
      <c r="F12" s="110">
        <v>36</v>
      </c>
      <c r="G12" s="111"/>
      <c r="H12" s="110"/>
      <c r="I12" s="112"/>
      <c r="J12" s="323" t="s">
        <v>1</v>
      </c>
    </row>
    <row r="13" spans="1:10">
      <c r="A13" s="192" t="s">
        <v>363</v>
      </c>
      <c r="B13" s="110">
        <v>5</v>
      </c>
      <c r="C13" s="111"/>
      <c r="D13" s="110">
        <v>5</v>
      </c>
      <c r="E13" s="111"/>
      <c r="F13" s="110">
        <v>5</v>
      </c>
      <c r="G13" s="111"/>
      <c r="H13" s="110"/>
      <c r="I13" s="112"/>
      <c r="J13" s="323" t="s">
        <v>1</v>
      </c>
    </row>
    <row r="14" spans="1:10">
      <c r="A14" s="192" t="s">
        <v>226</v>
      </c>
      <c r="B14" s="110">
        <v>396</v>
      </c>
      <c r="C14" s="111"/>
      <c r="D14" s="110">
        <v>396</v>
      </c>
      <c r="E14" s="111"/>
      <c r="F14" s="110">
        <v>396</v>
      </c>
      <c r="G14" s="111"/>
      <c r="H14" s="110"/>
      <c r="I14" s="112"/>
      <c r="J14" s="323" t="s">
        <v>1</v>
      </c>
    </row>
    <row r="15" spans="1:10">
      <c r="A15" s="192" t="s">
        <v>225</v>
      </c>
      <c r="B15" s="110">
        <v>67</v>
      </c>
      <c r="C15" s="111"/>
      <c r="D15" s="110">
        <f>B15-17</f>
        <v>50</v>
      </c>
      <c r="E15" s="111"/>
      <c r="F15" s="110">
        <f>67+5</f>
        <v>72</v>
      </c>
      <c r="G15" s="111"/>
      <c r="H15" s="110">
        <f>F15-D15</f>
        <v>22</v>
      </c>
      <c r="I15" s="112"/>
      <c r="J15" s="323" t="s">
        <v>1</v>
      </c>
    </row>
    <row r="16" spans="1:10">
      <c r="A16" s="192" t="s">
        <v>224</v>
      </c>
      <c r="B16" s="110">
        <v>50</v>
      </c>
      <c r="C16" s="111"/>
      <c r="D16" s="110">
        <v>50</v>
      </c>
      <c r="E16" s="111"/>
      <c r="F16" s="110">
        <v>50</v>
      </c>
      <c r="G16" s="111"/>
      <c r="H16" s="110"/>
      <c r="I16" s="112"/>
      <c r="J16" s="323" t="s">
        <v>1</v>
      </c>
    </row>
    <row r="17" spans="1:10">
      <c r="A17" s="192" t="s">
        <v>223</v>
      </c>
      <c r="B17" s="110">
        <v>39</v>
      </c>
      <c r="C17" s="111"/>
      <c r="D17" s="110">
        <v>39</v>
      </c>
      <c r="E17" s="111"/>
      <c r="F17" s="110">
        <v>39</v>
      </c>
      <c r="G17" s="111"/>
      <c r="H17" s="110"/>
      <c r="I17" s="112"/>
      <c r="J17" s="323" t="s">
        <v>1</v>
      </c>
    </row>
    <row r="18" spans="1:10">
      <c r="A18" s="192" t="s">
        <v>222</v>
      </c>
      <c r="B18" s="110">
        <v>66</v>
      </c>
      <c r="C18" s="111"/>
      <c r="D18" s="110">
        <v>66</v>
      </c>
      <c r="E18" s="111"/>
      <c r="F18" s="110">
        <v>66</v>
      </c>
      <c r="G18" s="111"/>
      <c r="H18" s="110"/>
      <c r="I18" s="112"/>
      <c r="J18" s="323" t="s">
        <v>1</v>
      </c>
    </row>
    <row r="19" spans="1:10">
      <c r="A19" s="192" t="s">
        <v>221</v>
      </c>
      <c r="B19" s="110">
        <v>0</v>
      </c>
      <c r="C19" s="111"/>
      <c r="D19" s="110">
        <v>0</v>
      </c>
      <c r="E19" s="111"/>
      <c r="F19" s="110">
        <v>0</v>
      </c>
      <c r="G19" s="111"/>
      <c r="H19" s="110"/>
      <c r="I19" s="112"/>
      <c r="J19" s="323" t="s">
        <v>1</v>
      </c>
    </row>
    <row r="20" spans="1:10">
      <c r="A20" s="192" t="s">
        <v>220</v>
      </c>
      <c r="B20" s="110">
        <v>47</v>
      </c>
      <c r="C20" s="111"/>
      <c r="D20" s="110">
        <v>47</v>
      </c>
      <c r="E20" s="111"/>
      <c r="F20" s="110">
        <v>47</v>
      </c>
      <c r="G20" s="111"/>
      <c r="H20" s="110"/>
      <c r="I20" s="112"/>
      <c r="J20" s="323" t="s">
        <v>1</v>
      </c>
    </row>
    <row r="21" spans="1:10">
      <c r="A21" s="192" t="s">
        <v>219</v>
      </c>
      <c r="B21" s="110">
        <v>20</v>
      </c>
      <c r="C21" s="111"/>
      <c r="D21" s="110">
        <v>20</v>
      </c>
      <c r="E21" s="111"/>
      <c r="F21" s="110">
        <v>20</v>
      </c>
      <c r="G21" s="111"/>
      <c r="H21" s="110"/>
      <c r="I21" s="112"/>
      <c r="J21" s="323" t="s">
        <v>1</v>
      </c>
    </row>
    <row r="22" spans="1:10">
      <c r="A22" s="192" t="s">
        <v>218</v>
      </c>
      <c r="B22" s="110">
        <v>31</v>
      </c>
      <c r="C22" s="111"/>
      <c r="D22" s="110">
        <f>B22-9</f>
        <v>22</v>
      </c>
      <c r="E22" s="111"/>
      <c r="F22" s="110">
        <v>31</v>
      </c>
      <c r="G22" s="111"/>
      <c r="H22" s="110">
        <f>F22-D22</f>
        <v>9</v>
      </c>
      <c r="I22" s="112"/>
      <c r="J22" s="323" t="s">
        <v>1</v>
      </c>
    </row>
    <row r="23" spans="1:10">
      <c r="A23" s="192" t="s">
        <v>217</v>
      </c>
      <c r="B23" s="110">
        <v>11</v>
      </c>
      <c r="C23" s="111"/>
      <c r="D23" s="110">
        <v>11</v>
      </c>
      <c r="E23" s="111"/>
      <c r="F23" s="110">
        <v>11</v>
      </c>
      <c r="G23" s="111"/>
      <c r="H23" s="110"/>
      <c r="I23" s="112"/>
      <c r="J23" s="323" t="s">
        <v>1</v>
      </c>
    </row>
    <row r="24" spans="1:10">
      <c r="A24" s="192" t="s">
        <v>216</v>
      </c>
      <c r="B24" s="110">
        <v>9</v>
      </c>
      <c r="C24" s="111"/>
      <c r="D24" s="110">
        <v>9</v>
      </c>
      <c r="E24" s="111"/>
      <c r="F24" s="110">
        <v>9</v>
      </c>
      <c r="G24" s="111"/>
      <c r="H24" s="110"/>
      <c r="I24" s="112"/>
      <c r="J24" s="323" t="s">
        <v>1</v>
      </c>
    </row>
    <row r="25" spans="1:10">
      <c r="A25" s="193" t="s">
        <v>74</v>
      </c>
      <c r="B25" s="113">
        <f>SUM(B12:B24)</f>
        <v>777</v>
      </c>
      <c r="C25" s="157"/>
      <c r="D25" s="113">
        <f>SUM(D12:D24)</f>
        <v>751</v>
      </c>
      <c r="E25" s="157"/>
      <c r="F25" s="113">
        <f>SUM(F12:F24)</f>
        <v>782</v>
      </c>
      <c r="G25" s="157"/>
      <c r="H25" s="113">
        <f>SUM(H12:H24)</f>
        <v>31</v>
      </c>
      <c r="I25" s="158"/>
      <c r="J25" s="323" t="s">
        <v>1</v>
      </c>
    </row>
    <row r="26" spans="1:10">
      <c r="A26" s="194" t="s">
        <v>16</v>
      </c>
      <c r="B26" s="114"/>
      <c r="C26" s="49">
        <v>149627</v>
      </c>
      <c r="D26" s="114"/>
      <c r="E26" s="49">
        <v>149627</v>
      </c>
      <c r="F26" s="118"/>
      <c r="G26" s="49">
        <v>149627</v>
      </c>
      <c r="H26" s="114"/>
      <c r="I26" s="119"/>
      <c r="J26" s="323" t="s">
        <v>1</v>
      </c>
    </row>
    <row r="27" spans="1:10">
      <c r="A27" s="194" t="s">
        <v>96</v>
      </c>
      <c r="B27" s="115"/>
      <c r="C27" s="49">
        <v>111124</v>
      </c>
      <c r="D27" s="114"/>
      <c r="E27" s="49">
        <v>111682</v>
      </c>
      <c r="F27" s="118"/>
      <c r="G27" s="49">
        <v>111191</v>
      </c>
      <c r="H27" s="114"/>
      <c r="I27" s="119"/>
      <c r="J27" s="323" t="s">
        <v>1</v>
      </c>
    </row>
    <row r="28" spans="1:10" ht="16.5" thickBot="1">
      <c r="A28" s="195" t="s">
        <v>97</v>
      </c>
      <c r="B28" s="116"/>
      <c r="C28" s="161">
        <v>13</v>
      </c>
      <c r="D28" s="117"/>
      <c r="E28" s="161">
        <v>13</v>
      </c>
      <c r="F28" s="117"/>
      <c r="G28" s="161">
        <v>13</v>
      </c>
      <c r="H28" s="117"/>
      <c r="I28" s="120"/>
      <c r="J28" s="323" t="s">
        <v>23</v>
      </c>
    </row>
    <row r="30" spans="1:10">
      <c r="J30" s="59"/>
    </row>
  </sheetData>
  <mergeCells count="13">
    <mergeCell ref="A7:I7"/>
    <mergeCell ref="A8:I8"/>
    <mergeCell ref="B9:C10"/>
    <mergeCell ref="D9:E10"/>
    <mergeCell ref="F9:G10"/>
    <mergeCell ref="H9:I10"/>
    <mergeCell ref="A9:A11"/>
    <mergeCell ref="A6:I6"/>
    <mergeCell ref="A5:I5"/>
    <mergeCell ref="A4:I4"/>
    <mergeCell ref="A1:I1"/>
    <mergeCell ref="A2:I2"/>
    <mergeCell ref="A3:I3"/>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O167"/>
  <sheetViews>
    <sheetView view="pageBreakPreview" zoomScale="75" zoomScaleNormal="75" zoomScaleSheetLayoutView="75" workbookViewId="0">
      <pane xSplit="1" ySplit="9" topLeftCell="B25" activePane="bottomRight" state="frozen"/>
      <selection activeCell="A3" sqref="A3"/>
      <selection pane="topRight" activeCell="A3" sqref="A3"/>
      <selection pane="bottomLeft" activeCell="A3" sqref="A3"/>
      <selection pane="bottomRight" activeCell="B48" sqref="B48"/>
    </sheetView>
  </sheetViews>
  <sheetFormatPr defaultRowHeight="15.75"/>
  <cols>
    <col min="1" max="1" width="62.66406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33203125" style="3" customWidth="1"/>
    <col min="10" max="12" width="0" style="3" hidden="1" customWidth="1"/>
    <col min="13" max="13" width="1" style="58" customWidth="1"/>
    <col min="15" max="16384" width="8.88671875" style="3"/>
  </cols>
  <sheetData>
    <row r="1" spans="1:13" ht="19.149999999999999" customHeight="1">
      <c r="A1" s="568" t="s">
        <v>235</v>
      </c>
      <c r="B1" s="828"/>
      <c r="C1" s="828"/>
      <c r="D1" s="828"/>
      <c r="E1" s="828"/>
      <c r="F1" s="828"/>
      <c r="G1" s="828"/>
      <c r="H1" s="828"/>
      <c r="I1" s="828"/>
      <c r="M1" s="57" t="s">
        <v>1</v>
      </c>
    </row>
    <row r="2" spans="1:13" ht="10.5" customHeight="1">
      <c r="A2" s="829"/>
      <c r="B2" s="830"/>
      <c r="C2" s="830"/>
      <c r="D2" s="830"/>
      <c r="E2" s="830"/>
      <c r="F2" s="830"/>
      <c r="G2" s="830"/>
      <c r="H2" s="830"/>
      <c r="I2" s="830"/>
      <c r="M2" s="57" t="s">
        <v>1</v>
      </c>
    </row>
    <row r="3" spans="1:13" ht="18.75">
      <c r="A3" s="831" t="s">
        <v>101</v>
      </c>
      <c r="B3" s="828"/>
      <c r="C3" s="828"/>
      <c r="D3" s="828"/>
      <c r="E3" s="828"/>
      <c r="F3" s="828"/>
      <c r="G3" s="828"/>
      <c r="H3" s="828"/>
      <c r="I3" s="828"/>
      <c r="M3" s="57" t="s">
        <v>1</v>
      </c>
    </row>
    <row r="4" spans="1:13" ht="16.5">
      <c r="A4" s="773" t="str">
        <f>+'B. Summary of Requirements '!A5</f>
        <v>Criminal Division</v>
      </c>
      <c r="B4" s="828"/>
      <c r="C4" s="828"/>
      <c r="D4" s="828"/>
      <c r="E4" s="828"/>
      <c r="F4" s="828"/>
      <c r="G4" s="828"/>
      <c r="H4" s="828"/>
      <c r="I4" s="828"/>
      <c r="M4" s="57" t="s">
        <v>1</v>
      </c>
    </row>
    <row r="5" spans="1:13" ht="16.5">
      <c r="A5" s="773" t="str">
        <f>+'B. Summary of Requirements '!A6</f>
        <v>Salaries and Expenses</v>
      </c>
      <c r="B5" s="828"/>
      <c r="C5" s="828"/>
      <c r="D5" s="828"/>
      <c r="E5" s="828"/>
      <c r="F5" s="828"/>
      <c r="G5" s="828"/>
      <c r="H5" s="828"/>
      <c r="I5" s="828"/>
      <c r="M5" s="57" t="s">
        <v>1</v>
      </c>
    </row>
    <row r="6" spans="1:13">
      <c r="A6" s="834" t="s">
        <v>269</v>
      </c>
      <c r="B6" s="828"/>
      <c r="C6" s="828"/>
      <c r="D6" s="828"/>
      <c r="E6" s="828"/>
      <c r="F6" s="828"/>
      <c r="G6" s="828"/>
      <c r="H6" s="828"/>
      <c r="I6" s="828"/>
      <c r="M6" s="57" t="s">
        <v>1</v>
      </c>
    </row>
    <row r="7" spans="1:13" ht="11.25" customHeight="1">
      <c r="A7" s="824"/>
      <c r="B7" s="824"/>
      <c r="C7" s="824"/>
      <c r="D7" s="824"/>
      <c r="E7" s="824"/>
      <c r="F7" s="824"/>
      <c r="G7" s="824"/>
      <c r="H7" s="824"/>
      <c r="I7" s="824"/>
      <c r="M7" s="57" t="s">
        <v>1</v>
      </c>
    </row>
    <row r="8" spans="1:13" ht="44.25" customHeight="1">
      <c r="A8" s="832" t="s">
        <v>98</v>
      </c>
      <c r="B8" s="825" t="s">
        <v>386</v>
      </c>
      <c r="C8" s="826"/>
      <c r="D8" s="822" t="s">
        <v>401</v>
      </c>
      <c r="E8" s="823"/>
      <c r="F8" s="819" t="s">
        <v>43</v>
      </c>
      <c r="G8" s="821"/>
      <c r="H8" s="819" t="s">
        <v>45</v>
      </c>
      <c r="I8" s="820"/>
      <c r="J8" s="7"/>
      <c r="M8" s="57" t="s">
        <v>1</v>
      </c>
    </row>
    <row r="9" spans="1:13" ht="25.5" customHeight="1" thickBot="1">
      <c r="A9" s="833"/>
      <c r="B9" s="207" t="s">
        <v>50</v>
      </c>
      <c r="C9" s="208" t="s">
        <v>292</v>
      </c>
      <c r="D9" s="207" t="s">
        <v>50</v>
      </c>
      <c r="E9" s="208" t="s">
        <v>292</v>
      </c>
      <c r="F9" s="207" t="s">
        <v>50</v>
      </c>
      <c r="G9" s="208" t="s">
        <v>292</v>
      </c>
      <c r="H9" s="207" t="s">
        <v>50</v>
      </c>
      <c r="I9" s="209" t="s">
        <v>292</v>
      </c>
      <c r="J9" s="7"/>
      <c r="M9" s="57" t="s">
        <v>1</v>
      </c>
    </row>
    <row r="10" spans="1:13">
      <c r="A10" s="199" t="s">
        <v>14</v>
      </c>
      <c r="B10" s="121">
        <v>567</v>
      </c>
      <c r="C10" s="264">
        <v>73801</v>
      </c>
      <c r="D10" s="121">
        <v>637</v>
      </c>
      <c r="E10" s="264">
        <v>89177</v>
      </c>
      <c r="F10" s="121">
        <v>674</v>
      </c>
      <c r="G10" s="264">
        <v>90412</v>
      </c>
      <c r="H10" s="121">
        <f>F10-D10</f>
        <v>37</v>
      </c>
      <c r="I10" s="265">
        <f>G10-E10</f>
        <v>1235</v>
      </c>
      <c r="J10" s="7"/>
      <c r="M10" s="57" t="s">
        <v>1</v>
      </c>
    </row>
    <row r="11" spans="1:13">
      <c r="A11" s="200" t="s">
        <v>73</v>
      </c>
      <c r="B11" s="121">
        <v>107</v>
      </c>
      <c r="C11" s="122">
        <v>8229</v>
      </c>
      <c r="D11" s="121">
        <v>111</v>
      </c>
      <c r="E11" s="122">
        <v>11622</v>
      </c>
      <c r="F11" s="121">
        <v>111</v>
      </c>
      <c r="G11" s="122">
        <v>11435</v>
      </c>
      <c r="H11" s="121">
        <f>F11-D11</f>
        <v>0</v>
      </c>
      <c r="I11" s="85">
        <f>G11-E11</f>
        <v>-187</v>
      </c>
      <c r="J11" s="13" t="s">
        <v>48</v>
      </c>
      <c r="K11" s="3" t="s">
        <v>49</v>
      </c>
      <c r="M11" s="57" t="s">
        <v>1</v>
      </c>
    </row>
    <row r="12" spans="1:13">
      <c r="A12" s="200" t="s">
        <v>57</v>
      </c>
      <c r="B12" s="121"/>
      <c r="C12" s="122">
        <v>1518</v>
      </c>
      <c r="D12" s="121"/>
      <c r="E12" s="122">
        <v>1698</v>
      </c>
      <c r="F12" s="121"/>
      <c r="G12" s="122">
        <v>1818</v>
      </c>
      <c r="H12" s="121">
        <f>+H13+H14</f>
        <v>0</v>
      </c>
      <c r="I12" s="85">
        <f>G12-E12</f>
        <v>120</v>
      </c>
      <c r="J12" s="7">
        <v>93</v>
      </c>
      <c r="M12" s="57" t="s">
        <v>1</v>
      </c>
    </row>
    <row r="13" spans="1:13">
      <c r="A13" s="201" t="s">
        <v>59</v>
      </c>
      <c r="B13" s="462" t="s">
        <v>334</v>
      </c>
      <c r="C13" s="128"/>
      <c r="D13" s="462" t="s">
        <v>334</v>
      </c>
      <c r="E13" s="128"/>
      <c r="F13" s="462" t="s">
        <v>334</v>
      </c>
      <c r="G13" s="128"/>
      <c r="H13" s="127"/>
      <c r="I13" s="129">
        <f>G13-E13</f>
        <v>0</v>
      </c>
      <c r="J13" s="7"/>
      <c r="M13" s="57" t="s">
        <v>1</v>
      </c>
    </row>
    <row r="14" spans="1:13">
      <c r="A14" s="201" t="s">
        <v>58</v>
      </c>
      <c r="B14" s="127"/>
      <c r="C14" s="128"/>
      <c r="D14" s="127"/>
      <c r="E14" s="128"/>
      <c r="F14" s="127"/>
      <c r="G14" s="128"/>
      <c r="H14" s="127"/>
      <c r="I14" s="129">
        <f>G14-E14</f>
        <v>0</v>
      </c>
      <c r="J14" s="7"/>
      <c r="M14" s="57" t="s">
        <v>1</v>
      </c>
    </row>
    <row r="15" spans="1:13">
      <c r="A15" s="202" t="s">
        <v>60</v>
      </c>
      <c r="B15" s="130"/>
      <c r="C15" s="131">
        <v>2456</v>
      </c>
      <c r="D15" s="130"/>
      <c r="E15" s="131">
        <v>282</v>
      </c>
      <c r="F15" s="130"/>
      <c r="G15" s="131">
        <v>302</v>
      </c>
      <c r="H15" s="130">
        <f>F15-D15</f>
        <v>0</v>
      </c>
      <c r="I15" s="132">
        <f>G15-E15</f>
        <v>20</v>
      </c>
      <c r="J15" s="7"/>
      <c r="M15" s="57" t="s">
        <v>1</v>
      </c>
    </row>
    <row r="16" spans="1:13">
      <c r="A16" s="203" t="s">
        <v>15</v>
      </c>
      <c r="B16" s="133">
        <f>+B10+B11+B12+B15</f>
        <v>674</v>
      </c>
      <c r="C16" s="134">
        <f t="shared" ref="B16:G16" si="0">+C10+C11+C12+C15</f>
        <v>86004</v>
      </c>
      <c r="D16" s="133">
        <f t="shared" si="0"/>
        <v>748</v>
      </c>
      <c r="E16" s="134">
        <f t="shared" si="0"/>
        <v>102779</v>
      </c>
      <c r="F16" s="133">
        <f t="shared" si="0"/>
        <v>785</v>
      </c>
      <c r="G16" s="134">
        <f t="shared" si="0"/>
        <v>103967</v>
      </c>
      <c r="H16" s="133">
        <f>SUM(H10:H15)</f>
        <v>37</v>
      </c>
      <c r="I16" s="135">
        <f>SUM(I10:I15)</f>
        <v>1188</v>
      </c>
      <c r="J16" s="17">
        <f>697+630+957+2333</f>
        <v>4617</v>
      </c>
      <c r="K16" s="3">
        <f>2451-93</f>
        <v>2358</v>
      </c>
      <c r="L16" s="3">
        <f>+E16-G16</f>
        <v>-1188</v>
      </c>
      <c r="M16" s="57" t="s">
        <v>1</v>
      </c>
    </row>
    <row r="17" spans="1:15">
      <c r="A17" s="200" t="s">
        <v>99</v>
      </c>
      <c r="B17" s="121"/>
      <c r="C17" s="122"/>
      <c r="D17" s="121"/>
      <c r="E17" s="122"/>
      <c r="F17" s="121"/>
      <c r="G17" s="122"/>
      <c r="H17" s="121"/>
      <c r="I17" s="85"/>
      <c r="J17" s="7"/>
      <c r="M17" s="57" t="s">
        <v>1</v>
      </c>
    </row>
    <row r="18" spans="1:15">
      <c r="A18" s="204" t="s">
        <v>62</v>
      </c>
      <c r="B18" s="121"/>
      <c r="C18" s="122">
        <v>22233</v>
      </c>
      <c r="D18" s="121"/>
      <c r="E18" s="122">
        <v>23873</v>
      </c>
      <c r="F18" s="121"/>
      <c r="G18" s="122">
        <v>24252</v>
      </c>
      <c r="H18" s="121"/>
      <c r="I18" s="85">
        <f t="shared" ref="I18:I23" si="1">G18-E18</f>
        <v>379</v>
      </c>
      <c r="J18" s="7">
        <v>359</v>
      </c>
      <c r="K18" s="3">
        <f>1171+93</f>
        <v>1264</v>
      </c>
      <c r="L18" s="3">
        <f t="shared" ref="L18:L35" si="2">+E18-G18</f>
        <v>-379</v>
      </c>
      <c r="M18" s="57" t="s">
        <v>1</v>
      </c>
    </row>
    <row r="19" spans="1:15">
      <c r="A19" s="204" t="s">
        <v>341</v>
      </c>
      <c r="B19" s="121"/>
      <c r="C19" s="122">
        <v>31</v>
      </c>
      <c r="D19" s="121"/>
      <c r="E19" s="122">
        <v>39</v>
      </c>
      <c r="F19" s="121"/>
      <c r="G19" s="122">
        <v>42</v>
      </c>
      <c r="H19" s="121"/>
      <c r="I19" s="85">
        <f t="shared" si="1"/>
        <v>3</v>
      </c>
      <c r="J19" s="7"/>
      <c r="M19" s="57" t="s">
        <v>1</v>
      </c>
    </row>
    <row r="20" spans="1:15">
      <c r="A20" s="204" t="s">
        <v>63</v>
      </c>
      <c r="B20" s="121"/>
      <c r="C20" s="122">
        <v>4513</v>
      </c>
      <c r="D20" s="121"/>
      <c r="E20" s="122">
        <v>5394</v>
      </c>
      <c r="F20" s="121"/>
      <c r="G20" s="122">
        <v>6171</v>
      </c>
      <c r="H20" s="121"/>
      <c r="I20" s="85">
        <f t="shared" si="1"/>
        <v>777</v>
      </c>
      <c r="J20" s="7"/>
      <c r="K20" s="3">
        <v>110</v>
      </c>
      <c r="L20" s="3">
        <f t="shared" si="2"/>
        <v>-777</v>
      </c>
      <c r="M20" s="57" t="s">
        <v>1</v>
      </c>
    </row>
    <row r="21" spans="1:15">
      <c r="A21" s="204" t="s">
        <v>64</v>
      </c>
      <c r="B21" s="121"/>
      <c r="C21" s="122">
        <v>1262</v>
      </c>
      <c r="D21" s="121"/>
      <c r="E21" s="122">
        <v>1747</v>
      </c>
      <c r="F21" s="121"/>
      <c r="G21" s="122">
        <v>1769</v>
      </c>
      <c r="H21" s="121"/>
      <c r="I21" s="85">
        <f t="shared" si="1"/>
        <v>22</v>
      </c>
      <c r="J21" s="7"/>
      <c r="K21" s="3">
        <v>0</v>
      </c>
      <c r="L21" s="3">
        <f t="shared" si="2"/>
        <v>-22</v>
      </c>
      <c r="M21" s="57" t="s">
        <v>1</v>
      </c>
    </row>
    <row r="22" spans="1:15">
      <c r="A22" s="204" t="s">
        <v>232</v>
      </c>
      <c r="B22" s="121"/>
      <c r="C22" s="122">
        <v>23233</v>
      </c>
      <c r="D22" s="121"/>
      <c r="E22" s="122">
        <v>28137</v>
      </c>
      <c r="F22" s="121"/>
      <c r="G22" s="122">
        <v>31104</v>
      </c>
      <c r="H22" s="121"/>
      <c r="I22" s="85">
        <f t="shared" si="1"/>
        <v>2967</v>
      </c>
      <c r="J22" s="7">
        <f>4220-576</f>
        <v>3644</v>
      </c>
      <c r="L22" s="3">
        <f t="shared" si="2"/>
        <v>-2967</v>
      </c>
      <c r="M22" s="57" t="s">
        <v>1</v>
      </c>
    </row>
    <row r="23" spans="1:15">
      <c r="A23" s="204" t="s">
        <v>37</v>
      </c>
      <c r="B23" s="121"/>
      <c r="C23" s="122">
        <v>1516</v>
      </c>
      <c r="D23" s="121"/>
      <c r="E23" s="122">
        <v>1712</v>
      </c>
      <c r="F23" s="121"/>
      <c r="G23" s="122">
        <v>1782</v>
      </c>
      <c r="H23" s="121"/>
      <c r="I23" s="85">
        <f t="shared" si="1"/>
        <v>70</v>
      </c>
      <c r="J23" s="7"/>
      <c r="L23" s="3">
        <f t="shared" si="2"/>
        <v>-70</v>
      </c>
      <c r="M23" s="57" t="s">
        <v>1</v>
      </c>
    </row>
    <row r="24" spans="1:15">
      <c r="A24" s="204" t="s">
        <v>65</v>
      </c>
      <c r="B24" s="121"/>
      <c r="C24" s="122">
        <v>2675</v>
      </c>
      <c r="D24" s="121"/>
      <c r="E24" s="122">
        <v>3850</v>
      </c>
      <c r="F24" s="121"/>
      <c r="G24" s="122">
        <v>4070</v>
      </c>
      <c r="H24" s="121"/>
      <c r="I24" s="85">
        <f t="shared" ref="I24:I34" si="3">G24-E24</f>
        <v>220</v>
      </c>
      <c r="J24" s="7">
        <v>332</v>
      </c>
      <c r="K24" s="3">
        <v>175</v>
      </c>
      <c r="L24" s="3">
        <f t="shared" si="2"/>
        <v>-220</v>
      </c>
      <c r="M24" s="57" t="s">
        <v>1</v>
      </c>
    </row>
    <row r="25" spans="1:15">
      <c r="A25" s="204" t="s">
        <v>66</v>
      </c>
      <c r="B25" s="121"/>
      <c r="C25" s="122">
        <v>186</v>
      </c>
      <c r="D25" s="121"/>
      <c r="E25" s="122">
        <v>231</v>
      </c>
      <c r="F25" s="121"/>
      <c r="G25" s="122">
        <v>221</v>
      </c>
      <c r="H25" s="121"/>
      <c r="I25" s="85">
        <f t="shared" si="3"/>
        <v>-10</v>
      </c>
      <c r="J25" s="7"/>
      <c r="L25" s="3">
        <f t="shared" si="2"/>
        <v>10</v>
      </c>
      <c r="M25" s="57" t="s">
        <v>1</v>
      </c>
    </row>
    <row r="26" spans="1:15">
      <c r="A26" s="204" t="s">
        <v>67</v>
      </c>
      <c r="B26" s="121"/>
      <c r="C26" s="122">
        <v>3498</v>
      </c>
      <c r="D26" s="121"/>
      <c r="E26" s="122">
        <v>10223</v>
      </c>
      <c r="F26" s="121"/>
      <c r="G26" s="122">
        <v>11052</v>
      </c>
      <c r="H26" s="121"/>
      <c r="I26" s="85">
        <f t="shared" si="3"/>
        <v>829</v>
      </c>
      <c r="J26" s="7"/>
      <c r="K26" s="3">
        <v>14918</v>
      </c>
      <c r="L26" s="3">
        <f t="shared" si="2"/>
        <v>-829</v>
      </c>
      <c r="M26" s="57" t="s">
        <v>1</v>
      </c>
    </row>
    <row r="27" spans="1:15">
      <c r="A27" s="204" t="s">
        <v>68</v>
      </c>
      <c r="B27" s="121"/>
      <c r="C27" s="122">
        <v>16850</v>
      </c>
      <c r="D27" s="121"/>
      <c r="E27" s="122">
        <v>6797</v>
      </c>
      <c r="F27" s="121"/>
      <c r="G27" s="122">
        <v>6685</v>
      </c>
      <c r="H27" s="121"/>
      <c r="I27" s="85">
        <f t="shared" si="3"/>
        <v>-112</v>
      </c>
      <c r="J27" s="7">
        <v>276</v>
      </c>
      <c r="K27" s="3">
        <v>14853</v>
      </c>
      <c r="L27" s="3">
        <f t="shared" si="2"/>
        <v>112</v>
      </c>
      <c r="M27" s="57" t="s">
        <v>1</v>
      </c>
    </row>
    <row r="28" spans="1:15">
      <c r="A28" s="204" t="s">
        <v>0</v>
      </c>
      <c r="B28" s="121"/>
      <c r="C28" s="122">
        <v>15510</v>
      </c>
      <c r="D28" s="121"/>
      <c r="E28" s="122">
        <v>1116</v>
      </c>
      <c r="F28" s="121"/>
      <c r="G28" s="122">
        <v>7194</v>
      </c>
      <c r="H28" s="121"/>
      <c r="I28" s="85">
        <f t="shared" si="3"/>
        <v>6078</v>
      </c>
      <c r="J28" s="7"/>
      <c r="K28" s="3">
        <v>135</v>
      </c>
      <c r="L28" s="3">
        <f t="shared" si="2"/>
        <v>-6078</v>
      </c>
      <c r="M28" s="57" t="s">
        <v>1</v>
      </c>
    </row>
    <row r="29" spans="1:15">
      <c r="A29" s="204" t="s">
        <v>233</v>
      </c>
      <c r="B29" s="121"/>
      <c r="C29" s="122">
        <v>47</v>
      </c>
      <c r="D29" s="121"/>
      <c r="E29" s="122">
        <v>0</v>
      </c>
      <c r="F29" s="121"/>
      <c r="G29" s="122">
        <v>0</v>
      </c>
      <c r="H29" s="121"/>
      <c r="I29" s="85">
        <f>G29-E29</f>
        <v>0</v>
      </c>
      <c r="J29" s="7"/>
      <c r="L29" s="3">
        <f t="shared" si="2"/>
        <v>0</v>
      </c>
      <c r="M29" s="57" t="s">
        <v>1</v>
      </c>
      <c r="O29" s="17"/>
    </row>
    <row r="30" spans="1:15">
      <c r="A30" s="204" t="s">
        <v>342</v>
      </c>
      <c r="B30" s="121"/>
      <c r="C30" s="122">
        <v>91</v>
      </c>
      <c r="D30" s="121"/>
      <c r="E30" s="122">
        <v>99</v>
      </c>
      <c r="F30" s="121"/>
      <c r="G30" s="122">
        <v>105</v>
      </c>
      <c r="H30" s="121"/>
      <c r="I30" s="85">
        <f t="shared" si="3"/>
        <v>6</v>
      </c>
      <c r="J30" s="7"/>
      <c r="L30" s="3">
        <f t="shared" si="2"/>
        <v>-6</v>
      </c>
      <c r="M30" s="57" t="s">
        <v>1</v>
      </c>
    </row>
    <row r="31" spans="1:15">
      <c r="A31" s="204" t="s">
        <v>240</v>
      </c>
      <c r="B31" s="121"/>
      <c r="C31" s="122">
        <v>524</v>
      </c>
      <c r="D31" s="121"/>
      <c r="E31" s="122">
        <v>143</v>
      </c>
      <c r="F31" s="121"/>
      <c r="G31" s="122">
        <v>153</v>
      </c>
      <c r="H31" s="121"/>
      <c r="I31" s="85">
        <f t="shared" si="3"/>
        <v>10</v>
      </c>
      <c r="J31" s="7"/>
      <c r="K31" s="3">
        <v>10</v>
      </c>
      <c r="L31" s="3">
        <f t="shared" si="2"/>
        <v>-10</v>
      </c>
      <c r="M31" s="57" t="s">
        <v>1</v>
      </c>
    </row>
    <row r="32" spans="1:15">
      <c r="A32" s="204" t="s">
        <v>69</v>
      </c>
      <c r="B32" s="121"/>
      <c r="C32" s="122">
        <v>1196</v>
      </c>
      <c r="D32" s="121"/>
      <c r="E32" s="122">
        <v>1438</v>
      </c>
      <c r="F32" s="121"/>
      <c r="G32" s="122">
        <v>1538</v>
      </c>
      <c r="H32" s="121"/>
      <c r="I32" s="85">
        <f t="shared" si="3"/>
        <v>100</v>
      </c>
      <c r="J32" s="7"/>
      <c r="K32" s="3">
        <v>85</v>
      </c>
      <c r="L32" s="3">
        <f t="shared" si="2"/>
        <v>-100</v>
      </c>
      <c r="M32" s="57" t="s">
        <v>1</v>
      </c>
      <c r="O32" s="17"/>
    </row>
    <row r="33" spans="1:13">
      <c r="A33" s="204" t="s">
        <v>70</v>
      </c>
      <c r="B33" s="121"/>
      <c r="C33" s="122">
        <v>3992</v>
      </c>
      <c r="D33" s="121"/>
      <c r="E33" s="122">
        <v>464</v>
      </c>
      <c r="F33" s="121"/>
      <c r="G33" s="122">
        <v>497</v>
      </c>
      <c r="H33" s="121"/>
      <c r="I33" s="85">
        <f t="shared" si="3"/>
        <v>33</v>
      </c>
      <c r="J33" s="7"/>
      <c r="K33" s="3">
        <v>37758</v>
      </c>
      <c r="L33" s="3">
        <f t="shared" si="2"/>
        <v>-33</v>
      </c>
      <c r="M33" s="57" t="s">
        <v>1</v>
      </c>
    </row>
    <row r="34" spans="1:13">
      <c r="A34" s="204" t="s">
        <v>343</v>
      </c>
      <c r="B34" s="121"/>
      <c r="C34" s="122">
        <v>0</v>
      </c>
      <c r="D34" s="121"/>
      <c r="E34" s="122">
        <v>0</v>
      </c>
      <c r="F34" s="121"/>
      <c r="G34" s="122">
        <v>0</v>
      </c>
      <c r="H34" s="121"/>
      <c r="I34" s="85">
        <f t="shared" si="3"/>
        <v>0</v>
      </c>
      <c r="J34" s="7"/>
      <c r="L34" s="3">
        <f t="shared" si="2"/>
        <v>0</v>
      </c>
      <c r="M34" s="57" t="s">
        <v>1</v>
      </c>
    </row>
    <row r="35" spans="1:13">
      <c r="A35" s="205" t="s">
        <v>71</v>
      </c>
      <c r="B35" s="55"/>
      <c r="C35" s="38">
        <f>SUM(C16:C34)</f>
        <v>183361</v>
      </c>
      <c r="D35" s="55"/>
      <c r="E35" s="38">
        <f>SUM(E16:E34)</f>
        <v>188042</v>
      </c>
      <c r="F35" s="55"/>
      <c r="G35" s="38">
        <f>SUM(G16:G34)</f>
        <v>200602</v>
      </c>
      <c r="H35" s="55"/>
      <c r="I35" s="37">
        <f>SUM(I16:I34)</f>
        <v>12560</v>
      </c>
      <c r="J35" s="7">
        <f>SUM(J12:J33)</f>
        <v>9321</v>
      </c>
      <c r="K35" s="3">
        <f>SUM(K16:K33)</f>
        <v>71666</v>
      </c>
      <c r="L35" s="3">
        <f t="shared" si="2"/>
        <v>-12560</v>
      </c>
      <c r="M35" s="57" t="s">
        <v>1</v>
      </c>
    </row>
    <row r="36" spans="1:13" ht="6.75" customHeight="1">
      <c r="A36" s="205"/>
      <c r="B36" s="55"/>
      <c r="C36" s="38"/>
      <c r="D36" s="55"/>
      <c r="E36" s="38"/>
      <c r="F36" s="55"/>
      <c r="G36" s="38"/>
      <c r="H36" s="55"/>
      <c r="I36" s="37"/>
      <c r="J36" s="7"/>
      <c r="M36" s="57" t="s">
        <v>1</v>
      </c>
    </row>
    <row r="37" spans="1:13" ht="16.899999999999999" customHeight="1">
      <c r="A37" s="206" t="s">
        <v>384</v>
      </c>
      <c r="B37" s="124"/>
      <c r="C37" s="125">
        <v>-5997</v>
      </c>
      <c r="D37" s="124"/>
      <c r="E37" s="125">
        <v>-6773</v>
      </c>
      <c r="F37" s="124"/>
      <c r="G37" s="125"/>
      <c r="H37" s="124"/>
      <c r="I37" s="126"/>
      <c r="J37" s="7"/>
      <c r="M37" s="57" t="s">
        <v>1</v>
      </c>
    </row>
    <row r="38" spans="1:13">
      <c r="A38" s="206" t="s">
        <v>385</v>
      </c>
      <c r="B38" s="124"/>
      <c r="C38" s="125">
        <v>6773</v>
      </c>
      <c r="D38" s="124"/>
      <c r="E38" s="125"/>
      <c r="F38" s="124"/>
      <c r="G38" s="125"/>
      <c r="H38" s="124"/>
      <c r="I38" s="126"/>
      <c r="J38" s="7"/>
      <c r="M38" s="57" t="s">
        <v>1</v>
      </c>
    </row>
    <row r="39" spans="1:13">
      <c r="A39" s="206" t="s">
        <v>383</v>
      </c>
      <c r="B39" s="124"/>
      <c r="C39" s="125">
        <v>1933</v>
      </c>
      <c r="D39" s="124"/>
      <c r="E39" s="125"/>
      <c r="F39" s="124"/>
      <c r="G39" s="125"/>
      <c r="H39" s="124"/>
      <c r="I39" s="126"/>
      <c r="J39" s="7"/>
      <c r="M39" s="57" t="s">
        <v>1</v>
      </c>
    </row>
    <row r="40" spans="1:13">
      <c r="A40" s="206" t="s">
        <v>72</v>
      </c>
      <c r="B40" s="124"/>
      <c r="C40" s="125">
        <v>-1106</v>
      </c>
      <c r="D40" s="124"/>
      <c r="E40" s="125"/>
      <c r="F40" s="124"/>
      <c r="G40" s="125"/>
      <c r="H40" s="124"/>
      <c r="I40" s="126"/>
      <c r="J40" s="7"/>
      <c r="M40" s="57" t="s">
        <v>1</v>
      </c>
    </row>
    <row r="41" spans="1:13">
      <c r="A41" s="206" t="s">
        <v>365</v>
      </c>
      <c r="B41" s="124"/>
      <c r="C41" s="125">
        <v>-2172</v>
      </c>
      <c r="D41" s="124"/>
      <c r="E41" s="125"/>
      <c r="F41" s="124"/>
      <c r="G41" s="125"/>
      <c r="H41" s="124"/>
      <c r="I41" s="126"/>
      <c r="J41" s="7"/>
      <c r="M41" s="57" t="s">
        <v>1</v>
      </c>
    </row>
    <row r="42" spans="1:13">
      <c r="A42" s="206" t="s">
        <v>393</v>
      </c>
      <c r="B42" s="124"/>
      <c r="C42" s="125">
        <v>24</v>
      </c>
      <c r="D42" s="124"/>
      <c r="E42" s="125"/>
      <c r="F42" s="124"/>
      <c r="G42" s="125"/>
      <c r="H42" s="124"/>
      <c r="I42" s="126"/>
      <c r="J42" s="7"/>
      <c r="M42" s="57" t="s">
        <v>1</v>
      </c>
    </row>
    <row r="43" spans="1:13">
      <c r="A43" s="206" t="s">
        <v>394</v>
      </c>
      <c r="B43" s="124"/>
      <c r="C43" s="125">
        <v>0</v>
      </c>
      <c r="D43" s="124"/>
      <c r="E43" s="125">
        <v>269</v>
      </c>
      <c r="F43" s="124"/>
      <c r="G43" s="125"/>
      <c r="H43" s="124"/>
      <c r="I43" s="126"/>
      <c r="J43" s="7"/>
      <c r="M43" s="57" t="s">
        <v>1</v>
      </c>
    </row>
    <row r="44" spans="1:13">
      <c r="A44" s="206" t="s">
        <v>382</v>
      </c>
      <c r="B44" s="124"/>
      <c r="C44" s="125">
        <v>-2405</v>
      </c>
      <c r="D44" s="124"/>
      <c r="E44" s="125">
        <v>-4677</v>
      </c>
      <c r="F44" s="124"/>
      <c r="G44" s="125"/>
      <c r="H44" s="124"/>
      <c r="I44" s="126"/>
      <c r="J44" s="7"/>
      <c r="M44" s="57" t="s">
        <v>1</v>
      </c>
    </row>
    <row r="45" spans="1:13">
      <c r="A45" s="486" t="s">
        <v>2</v>
      </c>
      <c r="B45" s="121"/>
      <c r="C45" s="122">
        <f>SUM(C35:C44)</f>
        <v>180411</v>
      </c>
      <c r="D45" s="121"/>
      <c r="E45" s="122">
        <f>SUM(E35:E44)</f>
        <v>176861</v>
      </c>
      <c r="F45" s="121"/>
      <c r="G45" s="122">
        <f>SUM(G35:G40)</f>
        <v>200602</v>
      </c>
      <c r="H45" s="121"/>
      <c r="I45" s="85">
        <f>G45-E45</f>
        <v>23741</v>
      </c>
      <c r="J45" s="7"/>
      <c r="M45" s="57" t="s">
        <v>1</v>
      </c>
    </row>
    <row r="46" spans="1:13">
      <c r="A46" s="455" t="s">
        <v>281</v>
      </c>
      <c r="B46" s="121"/>
      <c r="C46" s="122"/>
      <c r="D46" s="121"/>
      <c r="E46" s="122"/>
      <c r="F46" s="121"/>
      <c r="G46" s="122"/>
      <c r="H46" s="121"/>
      <c r="I46" s="85"/>
      <c r="J46" s="7"/>
      <c r="M46" s="57" t="s">
        <v>1</v>
      </c>
    </row>
    <row r="47" spans="1:13">
      <c r="A47" s="204" t="s">
        <v>61</v>
      </c>
      <c r="B47" s="123">
        <v>209</v>
      </c>
      <c r="C47" s="122"/>
      <c r="D47" s="123">
        <v>209</v>
      </c>
      <c r="E47" s="122"/>
      <c r="F47" s="123">
        <v>210</v>
      </c>
      <c r="G47" s="122"/>
      <c r="H47" s="124">
        <f>F47-D47</f>
        <v>1</v>
      </c>
      <c r="I47" s="85"/>
      <c r="J47" s="7"/>
      <c r="M47" s="57" t="s">
        <v>1</v>
      </c>
    </row>
    <row r="48" spans="1:13">
      <c r="A48" s="200" t="s">
        <v>3</v>
      </c>
      <c r="B48" s="121"/>
      <c r="C48" s="122">
        <v>3310</v>
      </c>
      <c r="D48" s="121"/>
      <c r="E48" s="122">
        <v>3880</v>
      </c>
      <c r="F48" s="121"/>
      <c r="G48" s="122">
        <v>3982</v>
      </c>
      <c r="H48" s="124"/>
      <c r="I48" s="85">
        <f>G48-E48</f>
        <v>102</v>
      </c>
      <c r="J48" s="7"/>
      <c r="M48" s="57" t="s">
        <v>1</v>
      </c>
    </row>
    <row r="49" spans="1:14" ht="16.5" thickBot="1">
      <c r="A49" s="456" t="s">
        <v>4</v>
      </c>
      <c r="B49" s="457"/>
      <c r="C49" s="458"/>
      <c r="D49" s="457"/>
      <c r="E49" s="458"/>
      <c r="F49" s="457"/>
      <c r="G49" s="458"/>
      <c r="H49" s="457"/>
      <c r="I49" s="459"/>
      <c r="J49" s="7"/>
      <c r="M49" s="57" t="s">
        <v>23</v>
      </c>
    </row>
    <row r="50" spans="1:14" s="487" customFormat="1" ht="11.25" customHeight="1">
      <c r="A50" s="827"/>
      <c r="B50" s="827"/>
      <c r="C50" s="827"/>
      <c r="D50" s="827"/>
      <c r="E50" s="827"/>
      <c r="F50" s="827"/>
      <c r="G50" s="827"/>
      <c r="H50" s="827"/>
      <c r="I50" s="827"/>
      <c r="J50" s="15"/>
      <c r="M50" s="57"/>
      <c r="N50" s="62"/>
    </row>
    <row r="51" spans="1:14" s="487" customFormat="1">
      <c r="A51" s="818"/>
      <c r="B51" s="818"/>
      <c r="C51" s="818"/>
      <c r="D51" s="818"/>
      <c r="E51" s="818"/>
      <c r="F51" s="818"/>
      <c r="G51" s="818"/>
      <c r="H51" s="818"/>
      <c r="I51" s="818"/>
      <c r="J51" s="485"/>
      <c r="K51" s="485"/>
      <c r="L51" s="485"/>
      <c r="M51" s="57"/>
    </row>
    <row r="52" spans="1:14">
      <c r="H52" s="11"/>
      <c r="I52" s="11"/>
      <c r="J52" s="7"/>
    </row>
    <row r="53" spans="1:14">
      <c r="H53" s="10"/>
      <c r="I53" s="10"/>
      <c r="J53" s="7"/>
    </row>
    <row r="54" spans="1:14">
      <c r="H54" s="10"/>
      <c r="I54" s="10"/>
      <c r="J54" s="7"/>
    </row>
    <row r="55" spans="1:14">
      <c r="H55" s="10"/>
      <c r="I55" s="10"/>
      <c r="J55" s="7"/>
    </row>
    <row r="56" spans="1:14">
      <c r="H56" s="10"/>
      <c r="I56" s="10"/>
      <c r="J56" s="7"/>
    </row>
    <row r="57" spans="1:14">
      <c r="H57" s="10"/>
      <c r="I57" s="10"/>
      <c r="J57" s="7"/>
    </row>
    <row r="58" spans="1:14">
      <c r="H58" s="12"/>
      <c r="I58" s="10"/>
      <c r="J58" s="7"/>
    </row>
    <row r="59" spans="1:14">
      <c r="H59" s="7"/>
      <c r="I59" s="7"/>
      <c r="J59" s="7"/>
    </row>
    <row r="60" spans="1:14">
      <c r="H60" s="6"/>
      <c r="I60" s="6"/>
      <c r="J60" s="7"/>
    </row>
    <row r="61" spans="1:14">
      <c r="H61" s="6"/>
      <c r="I61" s="6"/>
      <c r="J61" s="7"/>
    </row>
    <row r="62" spans="1:14">
      <c r="H62" s="6"/>
      <c r="I62" s="6"/>
      <c r="J62" s="7"/>
    </row>
    <row r="63" spans="1:14">
      <c r="H63" s="6"/>
      <c r="I63" s="6"/>
      <c r="J63" s="7"/>
    </row>
    <row r="64" spans="1:14">
      <c r="J64" s="7"/>
    </row>
    <row r="65" spans="10:10">
      <c r="J65" s="7"/>
    </row>
    <row r="167" spans="1:1">
      <c r="A167" s="3" t="s">
        <v>229</v>
      </c>
    </row>
  </sheetData>
  <mergeCells count="14">
    <mergeCell ref="A6:I6"/>
    <mergeCell ref="A1:I1"/>
    <mergeCell ref="A2:I2"/>
    <mergeCell ref="A3:I3"/>
    <mergeCell ref="A4:I4"/>
    <mergeCell ref="A5:I5"/>
    <mergeCell ref="A51:I51"/>
    <mergeCell ref="H8:I8"/>
    <mergeCell ref="F8:G8"/>
    <mergeCell ref="D8:E8"/>
    <mergeCell ref="A7:I7"/>
    <mergeCell ref="B8:C8"/>
    <mergeCell ref="A50:I50"/>
    <mergeCell ref="A8:A9"/>
  </mergeCells>
  <phoneticPr fontId="0" type="noConversion"/>
  <printOptions horizontalCentered="1"/>
  <pageMargins left="0.5" right="0.5" top="0.25" bottom="0.5" header="0.5" footer="0.5"/>
  <pageSetup scale="67"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RowHeight="12.75"/>
  <cols>
    <col min="1" max="1" width="10.6640625" style="238" customWidth="1"/>
    <col min="2" max="2" width="37.77734375" style="238" customWidth="1"/>
    <col min="3" max="10" width="9.88671875" style="240" customWidth="1"/>
    <col min="11" max="16384" width="8.88671875" style="238"/>
  </cols>
  <sheetData>
    <row r="1" spans="1:11" s="254" customFormat="1" ht="15.75">
      <c r="A1" s="853" t="s">
        <v>116</v>
      </c>
      <c r="B1" s="853"/>
      <c r="C1" s="853"/>
      <c r="D1" s="853"/>
      <c r="E1" s="853"/>
      <c r="F1" s="853"/>
      <c r="G1" s="853"/>
      <c r="H1" s="853"/>
      <c r="I1" s="853"/>
      <c r="J1" s="853"/>
      <c r="K1" s="237" t="s">
        <v>1</v>
      </c>
    </row>
    <row r="2" spans="1:11" s="254" customFormat="1" ht="15.75">
      <c r="A2" s="854"/>
      <c r="B2" s="854"/>
      <c r="C2" s="854"/>
      <c r="D2" s="854"/>
      <c r="E2" s="854"/>
      <c r="F2" s="854"/>
      <c r="G2" s="854"/>
      <c r="H2" s="854"/>
      <c r="I2" s="854"/>
      <c r="J2" s="854"/>
    </row>
    <row r="3" spans="1:11" s="254" customFormat="1" ht="15.75">
      <c r="A3" s="855" t="s">
        <v>215</v>
      </c>
      <c r="B3" s="855"/>
      <c r="C3" s="855"/>
      <c r="D3" s="855"/>
      <c r="E3" s="855"/>
      <c r="F3" s="855"/>
      <c r="G3" s="855"/>
      <c r="H3" s="855"/>
      <c r="I3" s="855"/>
      <c r="J3" s="855"/>
      <c r="K3" s="237" t="s">
        <v>1</v>
      </c>
    </row>
    <row r="4" spans="1:11" s="254" customFormat="1" ht="15.75">
      <c r="A4" s="855" t="s">
        <v>270</v>
      </c>
      <c r="B4" s="855"/>
      <c r="C4" s="855"/>
      <c r="D4" s="855"/>
      <c r="E4" s="855"/>
      <c r="F4" s="855"/>
      <c r="G4" s="855"/>
      <c r="H4" s="855"/>
      <c r="I4" s="855"/>
      <c r="J4" s="855"/>
      <c r="K4" s="237" t="s">
        <v>1</v>
      </c>
    </row>
    <row r="5" spans="1:11" s="254" customFormat="1" ht="15.75">
      <c r="A5" s="854" t="s">
        <v>269</v>
      </c>
      <c r="B5" s="854"/>
      <c r="C5" s="854"/>
      <c r="D5" s="854"/>
      <c r="E5" s="854"/>
      <c r="F5" s="854"/>
      <c r="G5" s="854"/>
      <c r="H5" s="854"/>
      <c r="I5" s="854"/>
      <c r="J5" s="854"/>
      <c r="K5" s="237" t="s">
        <v>1</v>
      </c>
    </row>
    <row r="6" spans="1:11" s="254" customFormat="1" ht="15.75">
      <c r="A6" s="854"/>
      <c r="B6" s="854"/>
      <c r="C6" s="854"/>
      <c r="D6" s="854"/>
      <c r="E6" s="854"/>
      <c r="F6" s="854"/>
      <c r="G6" s="854"/>
      <c r="H6" s="854"/>
      <c r="I6" s="854"/>
      <c r="J6" s="854"/>
    </row>
    <row r="7" spans="1:11">
      <c r="A7" s="848"/>
      <c r="B7" s="848"/>
      <c r="C7" s="848"/>
      <c r="D7" s="848"/>
      <c r="E7" s="848"/>
      <c r="F7" s="848"/>
      <c r="G7" s="848"/>
      <c r="H7" s="848"/>
      <c r="I7" s="848"/>
      <c r="J7" s="848"/>
    </row>
    <row r="8" spans="1:11">
      <c r="A8" s="325" t="s">
        <v>117</v>
      </c>
      <c r="B8" s="324"/>
      <c r="C8" s="850"/>
      <c r="D8" s="850"/>
      <c r="E8" s="850"/>
      <c r="F8" s="850"/>
      <c r="G8" s="850"/>
      <c r="H8" s="850"/>
      <c r="I8" s="850"/>
      <c r="J8" s="850"/>
      <c r="K8" s="237" t="s">
        <v>1</v>
      </c>
    </row>
    <row r="9" spans="1:11">
      <c r="A9" s="325" t="s">
        <v>118</v>
      </c>
      <c r="B9" s="326" t="s">
        <v>188</v>
      </c>
      <c r="C9" s="850"/>
      <c r="D9" s="850"/>
      <c r="E9" s="850"/>
      <c r="F9" s="850"/>
      <c r="G9" s="850"/>
      <c r="H9" s="850"/>
      <c r="I9" s="850"/>
      <c r="J9" s="850"/>
      <c r="K9" s="237" t="s">
        <v>1</v>
      </c>
    </row>
    <row r="10" spans="1:11">
      <c r="A10" s="325" t="s">
        <v>119</v>
      </c>
      <c r="B10" s="326" t="s">
        <v>120</v>
      </c>
      <c r="C10" s="850"/>
      <c r="D10" s="850"/>
      <c r="E10" s="850"/>
      <c r="F10" s="850"/>
      <c r="G10" s="850"/>
      <c r="H10" s="850"/>
      <c r="I10" s="850"/>
      <c r="J10" s="850"/>
      <c r="K10" s="237" t="s">
        <v>1</v>
      </c>
    </row>
    <row r="11" spans="1:11">
      <c r="A11" s="849"/>
      <c r="B11" s="849"/>
      <c r="C11" s="849"/>
      <c r="D11" s="849"/>
      <c r="E11" s="849"/>
      <c r="F11" s="849"/>
      <c r="G11" s="849"/>
      <c r="H11" s="849"/>
      <c r="I11" s="849"/>
      <c r="J11" s="849"/>
    </row>
    <row r="12" spans="1:11" ht="18" customHeight="1">
      <c r="A12" s="837" t="s">
        <v>121</v>
      </c>
      <c r="B12" s="838"/>
      <c r="C12" s="851" t="s">
        <v>328</v>
      </c>
      <c r="D12" s="846" t="s">
        <v>325</v>
      </c>
      <c r="E12" s="846" t="s">
        <v>122</v>
      </c>
      <c r="F12" s="846" t="s">
        <v>123</v>
      </c>
      <c r="G12" s="846" t="s">
        <v>326</v>
      </c>
      <c r="H12" s="846" t="s">
        <v>327</v>
      </c>
      <c r="I12" s="846" t="s">
        <v>122</v>
      </c>
      <c r="J12" s="844" t="s">
        <v>329</v>
      </c>
      <c r="K12" s="237" t="s">
        <v>1</v>
      </c>
    </row>
    <row r="13" spans="1:11">
      <c r="A13" s="839"/>
      <c r="B13" s="840"/>
      <c r="C13" s="852"/>
      <c r="D13" s="847"/>
      <c r="E13" s="847"/>
      <c r="F13" s="847"/>
      <c r="G13" s="847"/>
      <c r="H13" s="847"/>
      <c r="I13" s="847"/>
      <c r="J13" s="845"/>
      <c r="K13" s="237" t="s">
        <v>1</v>
      </c>
    </row>
    <row r="14" spans="1:11">
      <c r="A14" s="341" t="s">
        <v>124</v>
      </c>
      <c r="B14" s="342"/>
      <c r="C14" s="368"/>
      <c r="D14" s="368"/>
      <c r="E14" s="368"/>
      <c r="F14" s="368"/>
      <c r="G14" s="368"/>
      <c r="H14" s="368"/>
      <c r="I14" s="368"/>
      <c r="J14" s="369"/>
      <c r="K14" s="237" t="s">
        <v>1</v>
      </c>
    </row>
    <row r="15" spans="1:11">
      <c r="A15" s="343" t="s">
        <v>125</v>
      </c>
      <c r="B15" s="328" t="s">
        <v>126</v>
      </c>
      <c r="C15" s="370"/>
      <c r="D15" s="370"/>
      <c r="E15" s="370"/>
      <c r="F15" s="370"/>
      <c r="G15" s="370"/>
      <c r="H15" s="370"/>
      <c r="I15" s="370"/>
      <c r="J15" s="371"/>
      <c r="K15" s="237" t="s">
        <v>1</v>
      </c>
    </row>
    <row r="16" spans="1:11">
      <c r="A16" s="333" t="s">
        <v>127</v>
      </c>
      <c r="B16" s="332" t="s">
        <v>128</v>
      </c>
      <c r="C16" s="372"/>
      <c r="D16" s="372"/>
      <c r="E16" s="372"/>
      <c r="F16" s="372"/>
      <c r="G16" s="372"/>
      <c r="H16" s="372"/>
      <c r="I16" s="372"/>
      <c r="J16" s="373"/>
      <c r="K16" s="237" t="s">
        <v>1</v>
      </c>
    </row>
    <row r="17" spans="1:11">
      <c r="A17" s="333" t="s">
        <v>127</v>
      </c>
      <c r="B17" s="332" t="s">
        <v>129</v>
      </c>
      <c r="C17" s="372"/>
      <c r="D17" s="372"/>
      <c r="E17" s="372"/>
      <c r="F17" s="372"/>
      <c r="G17" s="372"/>
      <c r="H17" s="372"/>
      <c r="I17" s="372"/>
      <c r="J17" s="373"/>
      <c r="K17" s="237" t="s">
        <v>1</v>
      </c>
    </row>
    <row r="18" spans="1:11">
      <c r="A18" s="333" t="s">
        <v>127</v>
      </c>
      <c r="B18" s="332" t="s">
        <v>130</v>
      </c>
      <c r="C18" s="372"/>
      <c r="D18" s="372"/>
      <c r="E18" s="372"/>
      <c r="F18" s="372"/>
      <c r="G18" s="372"/>
      <c r="H18" s="372"/>
      <c r="I18" s="372"/>
      <c r="J18" s="373"/>
      <c r="K18" s="237" t="s">
        <v>1</v>
      </c>
    </row>
    <row r="19" spans="1:11">
      <c r="A19" s="333" t="s">
        <v>127</v>
      </c>
      <c r="B19" s="332" t="s">
        <v>131</v>
      </c>
      <c r="C19" s="372"/>
      <c r="D19" s="372"/>
      <c r="E19" s="372"/>
      <c r="F19" s="372"/>
      <c r="G19" s="372"/>
      <c r="H19" s="372"/>
      <c r="I19" s="372"/>
      <c r="J19" s="373"/>
      <c r="K19" s="237" t="s">
        <v>1</v>
      </c>
    </row>
    <row r="20" spans="1:11">
      <c r="A20" s="333" t="s">
        <v>133</v>
      </c>
      <c r="B20" s="332" t="s">
        <v>132</v>
      </c>
      <c r="C20" s="372"/>
      <c r="D20" s="374"/>
      <c r="E20" s="374"/>
      <c r="F20" s="374"/>
      <c r="G20" s="374"/>
      <c r="H20" s="374"/>
      <c r="I20" s="374"/>
      <c r="J20" s="375"/>
      <c r="K20" s="237" t="s">
        <v>1</v>
      </c>
    </row>
    <row r="21" spans="1:11">
      <c r="A21" s="341" t="s">
        <v>134</v>
      </c>
      <c r="B21" s="342"/>
      <c r="C21" s="368"/>
      <c r="D21" s="368"/>
      <c r="E21" s="368"/>
      <c r="F21" s="368"/>
      <c r="G21" s="368"/>
      <c r="H21" s="368"/>
      <c r="I21" s="368"/>
      <c r="J21" s="369"/>
      <c r="K21" s="237" t="s">
        <v>1</v>
      </c>
    </row>
    <row r="22" spans="1:11">
      <c r="A22" s="343" t="s">
        <v>135</v>
      </c>
      <c r="B22" s="344" t="s">
        <v>136</v>
      </c>
      <c r="C22" s="370"/>
      <c r="D22" s="370"/>
      <c r="E22" s="370"/>
      <c r="F22" s="370"/>
      <c r="G22" s="370"/>
      <c r="H22" s="370"/>
      <c r="I22" s="370"/>
      <c r="J22" s="371"/>
      <c r="K22" s="237" t="s">
        <v>1</v>
      </c>
    </row>
    <row r="23" spans="1:11">
      <c r="A23" s="333">
        <v>22</v>
      </c>
      <c r="B23" s="332" t="s">
        <v>137</v>
      </c>
      <c r="C23" s="372"/>
      <c r="D23" s="372"/>
      <c r="E23" s="372"/>
      <c r="F23" s="372"/>
      <c r="G23" s="372"/>
      <c r="H23" s="372"/>
      <c r="I23" s="372"/>
      <c r="J23" s="373"/>
      <c r="K23" s="237" t="s">
        <v>1</v>
      </c>
    </row>
    <row r="24" spans="1:11">
      <c r="A24" s="333" t="s">
        <v>193</v>
      </c>
      <c r="B24" s="332" t="s">
        <v>194</v>
      </c>
      <c r="C24" s="372"/>
      <c r="D24" s="372"/>
      <c r="E24" s="372"/>
      <c r="F24" s="372"/>
      <c r="G24" s="372"/>
      <c r="H24" s="372"/>
      <c r="I24" s="372"/>
      <c r="J24" s="373"/>
      <c r="K24" s="237" t="s">
        <v>1</v>
      </c>
    </row>
    <row r="25" spans="1:11">
      <c r="A25" s="333" t="s">
        <v>138</v>
      </c>
      <c r="B25" s="332" t="s">
        <v>139</v>
      </c>
      <c r="C25" s="372"/>
      <c r="D25" s="372"/>
      <c r="E25" s="372"/>
      <c r="F25" s="372"/>
      <c r="G25" s="372"/>
      <c r="H25" s="372"/>
      <c r="I25" s="372"/>
      <c r="J25" s="373"/>
      <c r="K25" s="237" t="s">
        <v>1</v>
      </c>
    </row>
    <row r="26" spans="1:11">
      <c r="A26" s="333" t="s">
        <v>140</v>
      </c>
      <c r="B26" s="332" t="s">
        <v>141</v>
      </c>
      <c r="C26" s="372"/>
      <c r="D26" s="372"/>
      <c r="E26" s="372"/>
      <c r="F26" s="372"/>
      <c r="G26" s="372"/>
      <c r="H26" s="372"/>
      <c r="I26" s="372"/>
      <c r="J26" s="373"/>
      <c r="K26" s="237" t="s">
        <v>1</v>
      </c>
    </row>
    <row r="27" spans="1:11">
      <c r="A27" s="333" t="s">
        <v>140</v>
      </c>
      <c r="B27" s="332" t="s">
        <v>142</v>
      </c>
      <c r="C27" s="372"/>
      <c r="D27" s="372"/>
      <c r="E27" s="372"/>
      <c r="F27" s="372"/>
      <c r="G27" s="372"/>
      <c r="H27" s="372"/>
      <c r="I27" s="372"/>
      <c r="J27" s="373"/>
      <c r="K27" s="237" t="s">
        <v>1</v>
      </c>
    </row>
    <row r="28" spans="1:11">
      <c r="A28" s="333" t="s">
        <v>140</v>
      </c>
      <c r="B28" s="332" t="s">
        <v>143</v>
      </c>
      <c r="C28" s="372"/>
      <c r="D28" s="372"/>
      <c r="E28" s="372"/>
      <c r="F28" s="372"/>
      <c r="G28" s="372"/>
      <c r="H28" s="372"/>
      <c r="I28" s="372"/>
      <c r="J28" s="373"/>
      <c r="K28" s="237" t="s">
        <v>1</v>
      </c>
    </row>
    <row r="29" spans="1:11">
      <c r="A29" s="333">
        <v>25.3</v>
      </c>
      <c r="B29" s="332" t="s">
        <v>144</v>
      </c>
      <c r="C29" s="372"/>
      <c r="D29" s="372"/>
      <c r="E29" s="372"/>
      <c r="F29" s="372"/>
      <c r="G29" s="372"/>
      <c r="H29" s="372"/>
      <c r="I29" s="372"/>
      <c r="J29" s="373"/>
      <c r="K29" s="237" t="s">
        <v>1</v>
      </c>
    </row>
    <row r="30" spans="1:11">
      <c r="A30" s="329">
        <v>25.3</v>
      </c>
      <c r="B30" s="330" t="s">
        <v>145</v>
      </c>
      <c r="C30" s="372"/>
      <c r="D30" s="372"/>
      <c r="E30" s="372"/>
      <c r="F30" s="372"/>
      <c r="G30" s="372"/>
      <c r="H30" s="372"/>
      <c r="I30" s="372"/>
      <c r="J30" s="373"/>
      <c r="K30" s="237" t="s">
        <v>1</v>
      </c>
    </row>
    <row r="31" spans="1:11">
      <c r="A31" s="329">
        <v>25.3</v>
      </c>
      <c r="B31" s="330" t="s">
        <v>146</v>
      </c>
      <c r="C31" s="372"/>
      <c r="D31" s="372"/>
      <c r="E31" s="372"/>
      <c r="F31" s="372"/>
      <c r="G31" s="372"/>
      <c r="H31" s="372"/>
      <c r="I31" s="372"/>
      <c r="J31" s="373"/>
      <c r="K31" s="237" t="s">
        <v>1</v>
      </c>
    </row>
    <row r="32" spans="1:11">
      <c r="A32" s="329">
        <v>25.3</v>
      </c>
      <c r="B32" s="330" t="s">
        <v>147</v>
      </c>
      <c r="C32" s="372"/>
      <c r="D32" s="372"/>
      <c r="E32" s="372"/>
      <c r="F32" s="372"/>
      <c r="G32" s="372"/>
      <c r="H32" s="372"/>
      <c r="I32" s="372"/>
      <c r="J32" s="373"/>
      <c r="K32" s="237" t="s">
        <v>1</v>
      </c>
    </row>
    <row r="33" spans="1:11">
      <c r="A33" s="329">
        <v>25.3</v>
      </c>
      <c r="B33" s="330" t="s">
        <v>148</v>
      </c>
      <c r="C33" s="372"/>
      <c r="D33" s="372"/>
      <c r="E33" s="372"/>
      <c r="F33" s="372"/>
      <c r="G33" s="372"/>
      <c r="H33" s="372"/>
      <c r="I33" s="372"/>
      <c r="J33" s="373"/>
      <c r="K33" s="237" t="s">
        <v>1</v>
      </c>
    </row>
    <row r="34" spans="1:11">
      <c r="A34" s="333">
        <v>25.2</v>
      </c>
      <c r="B34" s="332" t="s">
        <v>207</v>
      </c>
      <c r="C34" s="372"/>
      <c r="D34" s="372"/>
      <c r="E34" s="372"/>
      <c r="F34" s="372"/>
      <c r="G34" s="372"/>
      <c r="H34" s="372"/>
      <c r="I34" s="372"/>
      <c r="J34" s="373"/>
      <c r="K34" s="237" t="s">
        <v>1</v>
      </c>
    </row>
    <row r="35" spans="1:11">
      <c r="A35" s="333">
        <v>25.6</v>
      </c>
      <c r="B35" s="332" t="s">
        <v>150</v>
      </c>
      <c r="C35" s="372"/>
      <c r="D35" s="372"/>
      <c r="E35" s="372"/>
      <c r="F35" s="372"/>
      <c r="G35" s="372"/>
      <c r="H35" s="372"/>
      <c r="I35" s="372"/>
      <c r="J35" s="373"/>
      <c r="K35" s="237" t="s">
        <v>1</v>
      </c>
    </row>
    <row r="36" spans="1:11">
      <c r="A36" s="333">
        <v>25.6</v>
      </c>
      <c r="B36" s="332" t="s">
        <v>151</v>
      </c>
      <c r="C36" s="372"/>
      <c r="D36" s="372"/>
      <c r="E36" s="372"/>
      <c r="F36" s="372"/>
      <c r="G36" s="372"/>
      <c r="H36" s="372"/>
      <c r="I36" s="372"/>
      <c r="J36" s="373"/>
      <c r="K36" s="237" t="s">
        <v>1</v>
      </c>
    </row>
    <row r="37" spans="1:11">
      <c r="A37" s="333">
        <v>25.2</v>
      </c>
      <c r="B37" s="332" t="s">
        <v>152</v>
      </c>
      <c r="C37" s="372"/>
      <c r="D37" s="372"/>
      <c r="E37" s="372"/>
      <c r="F37" s="372"/>
      <c r="G37" s="372"/>
      <c r="H37" s="372"/>
      <c r="I37" s="372"/>
      <c r="J37" s="373"/>
      <c r="K37" s="237" t="s">
        <v>1</v>
      </c>
    </row>
    <row r="38" spans="1:11">
      <c r="A38" s="333">
        <v>25.2</v>
      </c>
      <c r="B38" s="332" t="s">
        <v>154</v>
      </c>
      <c r="C38" s="372"/>
      <c r="D38" s="372"/>
      <c r="E38" s="372"/>
      <c r="F38" s="372"/>
      <c r="G38" s="372"/>
      <c r="H38" s="372"/>
      <c r="I38" s="372"/>
      <c r="J38" s="373"/>
      <c r="K38" s="237" t="s">
        <v>1</v>
      </c>
    </row>
    <row r="39" spans="1:11">
      <c r="A39" s="333" t="s">
        <v>149</v>
      </c>
      <c r="B39" s="332" t="s">
        <v>208</v>
      </c>
      <c r="C39" s="372"/>
      <c r="D39" s="372"/>
      <c r="E39" s="372"/>
      <c r="F39" s="372"/>
      <c r="G39" s="372"/>
      <c r="H39" s="372"/>
      <c r="I39" s="372"/>
      <c r="J39" s="373"/>
      <c r="K39" s="237" t="s">
        <v>1</v>
      </c>
    </row>
    <row r="40" spans="1:11">
      <c r="A40" s="333" t="s">
        <v>156</v>
      </c>
      <c r="B40" s="332" t="s">
        <v>157</v>
      </c>
      <c r="C40" s="372"/>
      <c r="D40" s="372"/>
      <c r="E40" s="372"/>
      <c r="F40" s="372"/>
      <c r="G40" s="372"/>
      <c r="H40" s="372"/>
      <c r="I40" s="372"/>
      <c r="J40" s="373"/>
      <c r="K40" s="237" t="s">
        <v>1</v>
      </c>
    </row>
    <row r="41" spans="1:11">
      <c r="A41" s="333" t="s">
        <v>156</v>
      </c>
      <c r="B41" s="332" t="s">
        <v>158</v>
      </c>
      <c r="C41" s="372"/>
      <c r="D41" s="372"/>
      <c r="E41" s="372"/>
      <c r="F41" s="372"/>
      <c r="G41" s="372"/>
      <c r="H41" s="372"/>
      <c r="I41" s="372"/>
      <c r="J41" s="373"/>
      <c r="K41" s="237" t="s">
        <v>1</v>
      </c>
    </row>
    <row r="42" spans="1:11">
      <c r="A42" s="333" t="s">
        <v>156</v>
      </c>
      <c r="B42" s="332" t="s">
        <v>159</v>
      </c>
      <c r="C42" s="372"/>
      <c r="D42" s="372"/>
      <c r="E42" s="372"/>
      <c r="F42" s="372"/>
      <c r="G42" s="372"/>
      <c r="H42" s="372"/>
      <c r="I42" s="372"/>
      <c r="J42" s="373"/>
      <c r="K42" s="237" t="s">
        <v>1</v>
      </c>
    </row>
    <row r="43" spans="1:11">
      <c r="A43" s="333" t="s">
        <v>156</v>
      </c>
      <c r="B43" s="332" t="s">
        <v>161</v>
      </c>
      <c r="C43" s="372"/>
      <c r="D43" s="372"/>
      <c r="E43" s="372"/>
      <c r="F43" s="372"/>
      <c r="G43" s="372"/>
      <c r="H43" s="372"/>
      <c r="I43" s="372"/>
      <c r="J43" s="373"/>
      <c r="K43" s="237" t="s">
        <v>1</v>
      </c>
    </row>
    <row r="44" spans="1:11">
      <c r="A44" s="339" t="s">
        <v>156</v>
      </c>
      <c r="B44" s="340" t="s">
        <v>162</v>
      </c>
      <c r="C44" s="376"/>
      <c r="D44" s="376"/>
      <c r="E44" s="376"/>
      <c r="F44" s="376"/>
      <c r="G44" s="376"/>
      <c r="H44" s="376"/>
      <c r="I44" s="376"/>
      <c r="J44" s="377"/>
      <c r="K44" s="237" t="s">
        <v>1</v>
      </c>
    </row>
    <row r="45" spans="1:11">
      <c r="A45" s="341" t="s">
        <v>163</v>
      </c>
      <c r="B45" s="342"/>
      <c r="C45" s="368"/>
      <c r="D45" s="368"/>
      <c r="E45" s="368"/>
      <c r="F45" s="368"/>
      <c r="G45" s="368"/>
      <c r="H45" s="368"/>
      <c r="I45" s="368"/>
      <c r="J45" s="369"/>
      <c r="K45" s="237" t="s">
        <v>1</v>
      </c>
    </row>
    <row r="46" spans="1:11">
      <c r="A46" s="333" t="s">
        <v>164</v>
      </c>
      <c r="B46" s="344" t="s">
        <v>202</v>
      </c>
      <c r="C46" s="370"/>
      <c r="D46" s="370"/>
      <c r="E46" s="370"/>
      <c r="F46" s="370"/>
      <c r="G46" s="370"/>
      <c r="H46" s="370"/>
      <c r="I46" s="370"/>
      <c r="J46" s="371"/>
      <c r="K46" s="237" t="s">
        <v>1</v>
      </c>
    </row>
    <row r="47" spans="1:11">
      <c r="A47" s="333" t="s">
        <v>164</v>
      </c>
      <c r="B47" s="332" t="s">
        <v>165</v>
      </c>
      <c r="C47" s="378"/>
      <c r="D47" s="378"/>
      <c r="E47" s="378"/>
      <c r="F47" s="378"/>
      <c r="G47" s="378"/>
      <c r="H47" s="378"/>
      <c r="I47" s="378"/>
      <c r="J47" s="379"/>
      <c r="K47" s="237" t="s">
        <v>1</v>
      </c>
    </row>
    <row r="48" spans="1:11">
      <c r="A48" s="329" t="s">
        <v>164</v>
      </c>
      <c r="B48" s="330" t="s">
        <v>166</v>
      </c>
      <c r="C48" s="358"/>
      <c r="D48" s="358"/>
      <c r="E48" s="358"/>
      <c r="F48" s="358"/>
      <c r="G48" s="358"/>
      <c r="H48" s="358"/>
      <c r="I48" s="358"/>
      <c r="J48" s="359"/>
      <c r="K48" s="237" t="s">
        <v>1</v>
      </c>
    </row>
    <row r="49" spans="1:11">
      <c r="A49" s="329" t="s">
        <v>164</v>
      </c>
      <c r="B49" s="330" t="s">
        <v>167</v>
      </c>
      <c r="C49" s="358"/>
      <c r="D49" s="358"/>
      <c r="E49" s="358"/>
      <c r="F49" s="358"/>
      <c r="G49" s="358"/>
      <c r="H49" s="358"/>
      <c r="I49" s="358"/>
      <c r="J49" s="359"/>
      <c r="K49" s="237" t="s">
        <v>1</v>
      </c>
    </row>
    <row r="50" spans="1:11">
      <c r="A50" s="333">
        <v>25.2</v>
      </c>
      <c r="B50" s="332" t="s">
        <v>168</v>
      </c>
      <c r="C50" s="378"/>
      <c r="D50" s="378"/>
      <c r="E50" s="378"/>
      <c r="F50" s="378"/>
      <c r="G50" s="378"/>
      <c r="H50" s="378"/>
      <c r="I50" s="378"/>
      <c r="J50" s="379"/>
      <c r="K50" s="237" t="s">
        <v>1</v>
      </c>
    </row>
    <row r="51" spans="1:11">
      <c r="A51" s="333" t="s">
        <v>164</v>
      </c>
      <c r="B51" s="332" t="s">
        <v>169</v>
      </c>
      <c r="C51" s="372"/>
      <c r="D51" s="372"/>
      <c r="E51" s="372"/>
      <c r="F51" s="372"/>
      <c r="G51" s="372"/>
      <c r="H51" s="372"/>
      <c r="I51" s="372"/>
      <c r="J51" s="373"/>
      <c r="K51" s="237" t="s">
        <v>1</v>
      </c>
    </row>
    <row r="52" spans="1:11">
      <c r="A52" s="333" t="s">
        <v>164</v>
      </c>
      <c r="B52" s="332" t="s">
        <v>170</v>
      </c>
      <c r="C52" s="372"/>
      <c r="D52" s="372"/>
      <c r="E52" s="372"/>
      <c r="F52" s="372"/>
      <c r="G52" s="372"/>
      <c r="H52" s="372"/>
      <c r="I52" s="372"/>
      <c r="J52" s="373"/>
      <c r="K52" s="237" t="s">
        <v>1</v>
      </c>
    </row>
    <row r="53" spans="1:11">
      <c r="A53" s="333" t="s">
        <v>164</v>
      </c>
      <c r="B53" s="332" t="s">
        <v>171</v>
      </c>
      <c r="C53" s="372"/>
      <c r="D53" s="372"/>
      <c r="E53" s="372"/>
      <c r="F53" s="372"/>
      <c r="G53" s="372"/>
      <c r="H53" s="372"/>
      <c r="I53" s="372"/>
      <c r="J53" s="373"/>
      <c r="K53" s="237" t="s">
        <v>1</v>
      </c>
    </row>
    <row r="54" spans="1:11">
      <c r="A54" s="333" t="s">
        <v>164</v>
      </c>
      <c r="B54" s="332" t="s">
        <v>172</v>
      </c>
      <c r="C54" s="372"/>
      <c r="D54" s="372"/>
      <c r="E54" s="372"/>
      <c r="F54" s="372"/>
      <c r="G54" s="372"/>
      <c r="H54" s="372"/>
      <c r="I54" s="372"/>
      <c r="J54" s="373"/>
      <c r="K54" s="237" t="s">
        <v>1</v>
      </c>
    </row>
    <row r="55" spans="1:11">
      <c r="A55" s="333" t="s">
        <v>164</v>
      </c>
      <c r="B55" s="332" t="s">
        <v>173</v>
      </c>
      <c r="C55" s="372"/>
      <c r="D55" s="372"/>
      <c r="E55" s="372"/>
      <c r="F55" s="372"/>
      <c r="G55" s="372"/>
      <c r="H55" s="372"/>
      <c r="I55" s="372"/>
      <c r="J55" s="373"/>
      <c r="K55" s="237" t="s">
        <v>1</v>
      </c>
    </row>
    <row r="56" spans="1:11">
      <c r="A56" s="333" t="s">
        <v>164</v>
      </c>
      <c r="B56" s="332" t="s">
        <v>174</v>
      </c>
      <c r="C56" s="372"/>
      <c r="D56" s="372"/>
      <c r="E56" s="372"/>
      <c r="F56" s="372"/>
      <c r="G56" s="372"/>
      <c r="H56" s="372"/>
      <c r="I56" s="372"/>
      <c r="J56" s="373"/>
      <c r="K56" s="237" t="s">
        <v>1</v>
      </c>
    </row>
    <row r="57" spans="1:11">
      <c r="A57" s="333" t="s">
        <v>164</v>
      </c>
      <c r="B57" s="332" t="s">
        <v>175</v>
      </c>
      <c r="C57" s="372"/>
      <c r="D57" s="372"/>
      <c r="E57" s="372"/>
      <c r="F57" s="372"/>
      <c r="G57" s="372"/>
      <c r="H57" s="372"/>
      <c r="I57" s="372"/>
      <c r="J57" s="373"/>
      <c r="K57" s="237" t="s">
        <v>1</v>
      </c>
    </row>
    <row r="58" spans="1:11">
      <c r="A58" s="333" t="s">
        <v>164</v>
      </c>
      <c r="B58" s="332" t="s">
        <v>209</v>
      </c>
      <c r="C58" s="372"/>
      <c r="D58" s="372"/>
      <c r="E58" s="372"/>
      <c r="F58" s="372"/>
      <c r="G58" s="372"/>
      <c r="H58" s="372"/>
      <c r="I58" s="372"/>
      <c r="J58" s="373"/>
      <c r="K58" s="237" t="s">
        <v>1</v>
      </c>
    </row>
    <row r="59" spans="1:11">
      <c r="A59" s="345" t="s">
        <v>204</v>
      </c>
      <c r="B59" s="346" t="s">
        <v>205</v>
      </c>
      <c r="C59" s="374"/>
      <c r="D59" s="374"/>
      <c r="E59" s="374"/>
      <c r="F59" s="374"/>
      <c r="G59" s="374"/>
      <c r="H59" s="374"/>
      <c r="I59" s="374"/>
      <c r="J59" s="375"/>
      <c r="K59" s="237" t="s">
        <v>1</v>
      </c>
    </row>
    <row r="60" spans="1:11">
      <c r="A60" s="341" t="s">
        <v>176</v>
      </c>
      <c r="B60" s="347"/>
      <c r="C60" s="380"/>
      <c r="D60" s="380"/>
      <c r="E60" s="380"/>
      <c r="F60" s="380"/>
      <c r="G60" s="380"/>
      <c r="H60" s="380"/>
      <c r="I60" s="380"/>
      <c r="J60" s="381"/>
      <c r="K60" s="237" t="s">
        <v>1</v>
      </c>
    </row>
    <row r="61" spans="1:11">
      <c r="A61" s="348" t="s">
        <v>177</v>
      </c>
      <c r="B61" s="349" t="s">
        <v>210</v>
      </c>
      <c r="C61" s="378"/>
      <c r="D61" s="378"/>
      <c r="E61" s="378"/>
      <c r="F61" s="378"/>
      <c r="G61" s="378"/>
      <c r="H61" s="378"/>
      <c r="I61" s="378"/>
      <c r="J61" s="379"/>
      <c r="K61" s="237" t="s">
        <v>1</v>
      </c>
    </row>
    <row r="62" spans="1:11">
      <c r="A62" s="348" t="s">
        <v>177</v>
      </c>
      <c r="B62" s="349" t="s">
        <v>178</v>
      </c>
      <c r="C62" s="378"/>
      <c r="D62" s="378"/>
      <c r="E62" s="378"/>
      <c r="F62" s="378"/>
      <c r="G62" s="378"/>
      <c r="H62" s="378"/>
      <c r="I62" s="378"/>
      <c r="J62" s="379"/>
      <c r="K62" s="237" t="s">
        <v>1</v>
      </c>
    </row>
    <row r="63" spans="1:11">
      <c r="A63" s="348" t="s">
        <v>177</v>
      </c>
      <c r="B63" s="346" t="s">
        <v>179</v>
      </c>
      <c r="C63" s="378"/>
      <c r="D63" s="378"/>
      <c r="E63" s="378"/>
      <c r="F63" s="378"/>
      <c r="G63" s="378"/>
      <c r="H63" s="378"/>
      <c r="I63" s="378"/>
      <c r="J63" s="379"/>
      <c r="K63" s="237" t="s">
        <v>1</v>
      </c>
    </row>
    <row r="64" spans="1:11">
      <c r="A64" s="348" t="s">
        <v>177</v>
      </c>
      <c r="B64" s="332" t="s">
        <v>180</v>
      </c>
      <c r="C64" s="372"/>
      <c r="D64" s="372"/>
      <c r="E64" s="372"/>
      <c r="F64" s="372"/>
      <c r="G64" s="372"/>
      <c r="H64" s="372"/>
      <c r="I64" s="372"/>
      <c r="J64" s="373"/>
      <c r="K64" s="237" t="s">
        <v>1</v>
      </c>
    </row>
    <row r="65" spans="1:18">
      <c r="A65" s="348" t="s">
        <v>177</v>
      </c>
      <c r="B65" s="332" t="s">
        <v>181</v>
      </c>
      <c r="C65" s="372"/>
      <c r="D65" s="372"/>
      <c r="E65" s="372"/>
      <c r="F65" s="372"/>
      <c r="G65" s="372"/>
      <c r="H65" s="372"/>
      <c r="I65" s="372"/>
      <c r="J65" s="373"/>
      <c r="K65" s="237" t="s">
        <v>1</v>
      </c>
    </row>
    <row r="66" spans="1:18">
      <c r="A66" s="350" t="s">
        <v>177</v>
      </c>
      <c r="B66" s="346" t="s">
        <v>182</v>
      </c>
      <c r="C66" s="374"/>
      <c r="D66" s="374"/>
      <c r="E66" s="374"/>
      <c r="F66" s="374"/>
      <c r="G66" s="374"/>
      <c r="H66" s="374"/>
      <c r="I66" s="374"/>
      <c r="J66" s="375"/>
      <c r="K66" s="237" t="s">
        <v>1</v>
      </c>
    </row>
    <row r="67" spans="1:18">
      <c r="A67" s="339" t="s">
        <v>177</v>
      </c>
      <c r="B67" s="340" t="s">
        <v>183</v>
      </c>
      <c r="C67" s="376"/>
      <c r="D67" s="376"/>
      <c r="E67" s="376"/>
      <c r="F67" s="376"/>
      <c r="G67" s="376"/>
      <c r="H67" s="376"/>
      <c r="I67" s="376"/>
      <c r="J67" s="377"/>
      <c r="K67" s="237" t="s">
        <v>1</v>
      </c>
    </row>
    <row r="68" spans="1:18">
      <c r="A68" s="341"/>
      <c r="B68" s="351" t="s">
        <v>184</v>
      </c>
      <c r="C68" s="380"/>
      <c r="D68" s="380"/>
      <c r="E68" s="380"/>
      <c r="F68" s="380"/>
      <c r="G68" s="380"/>
      <c r="H68" s="380"/>
      <c r="I68" s="380"/>
      <c r="J68" s="381"/>
      <c r="K68" s="241" t="s">
        <v>23</v>
      </c>
    </row>
    <row r="69" spans="1:18">
      <c r="A69" s="324"/>
      <c r="B69" s="324"/>
      <c r="C69" s="367"/>
      <c r="D69" s="367"/>
      <c r="E69" s="367"/>
      <c r="F69" s="367"/>
      <c r="G69" s="367"/>
      <c r="H69" s="367"/>
      <c r="I69" s="367"/>
      <c r="J69" s="367"/>
    </row>
    <row r="70" spans="1:18">
      <c r="B70" s="247"/>
      <c r="C70" s="255"/>
      <c r="D70" s="255"/>
      <c r="E70" s="255"/>
      <c r="F70" s="255"/>
      <c r="G70" s="255"/>
      <c r="H70" s="255"/>
      <c r="I70" s="255"/>
      <c r="J70" s="255"/>
      <c r="K70" s="247"/>
      <c r="L70" s="247"/>
      <c r="M70" s="247"/>
      <c r="N70" s="247"/>
      <c r="O70" s="247"/>
      <c r="P70" s="247"/>
      <c r="Q70" s="247"/>
      <c r="R70" s="247"/>
    </row>
    <row r="71" spans="1:18" ht="15.75">
      <c r="A71" s="841" t="s">
        <v>288</v>
      </c>
      <c r="B71" s="688"/>
      <c r="C71" s="688"/>
      <c r="D71" s="688"/>
      <c r="E71" s="688"/>
      <c r="F71" s="688"/>
      <c r="G71" s="688"/>
      <c r="H71" s="688"/>
      <c r="I71" s="688"/>
      <c r="J71" s="688"/>
      <c r="K71" s="242"/>
      <c r="L71" s="242"/>
      <c r="M71" s="242"/>
      <c r="N71" s="242"/>
      <c r="O71" s="242"/>
      <c r="P71" s="242"/>
      <c r="Q71" s="242"/>
      <c r="R71" s="242"/>
    </row>
    <row r="72" spans="1:18" ht="16.5" customHeight="1">
      <c r="A72" s="842" t="s">
        <v>185</v>
      </c>
      <c r="B72" s="830"/>
      <c r="C72" s="830"/>
      <c r="D72" s="830"/>
      <c r="E72" s="830"/>
      <c r="F72" s="830"/>
      <c r="G72" s="830"/>
      <c r="H72" s="830"/>
      <c r="I72" s="830"/>
      <c r="J72" s="830"/>
      <c r="K72" s="256"/>
      <c r="L72" s="256"/>
      <c r="M72" s="256"/>
      <c r="N72" s="256"/>
      <c r="O72" s="256"/>
      <c r="P72" s="256"/>
      <c r="Q72" s="256"/>
      <c r="R72" s="256"/>
    </row>
    <row r="73" spans="1:18" ht="13.5">
      <c r="A73" s="243"/>
      <c r="B73" s="242"/>
      <c r="C73" s="242"/>
      <c r="D73" s="242"/>
      <c r="E73" s="242"/>
      <c r="F73" s="242"/>
      <c r="G73" s="242"/>
      <c r="H73" s="242"/>
      <c r="I73" s="242"/>
      <c r="J73" s="242"/>
      <c r="K73" s="242"/>
      <c r="L73" s="242"/>
      <c r="M73" s="242"/>
      <c r="N73" s="242"/>
      <c r="O73" s="242"/>
      <c r="P73" s="242"/>
      <c r="Q73" s="242"/>
      <c r="R73" s="242"/>
    </row>
    <row r="74" spans="1:18" ht="18.75" customHeight="1">
      <c r="A74" s="843" t="s">
        <v>186</v>
      </c>
      <c r="B74" s="830"/>
      <c r="C74" s="830"/>
      <c r="D74" s="830"/>
      <c r="E74" s="830"/>
      <c r="F74" s="830"/>
      <c r="G74" s="830"/>
      <c r="H74" s="830"/>
      <c r="I74" s="830"/>
      <c r="J74" s="830"/>
      <c r="K74" s="256"/>
      <c r="L74" s="256"/>
      <c r="M74" s="256"/>
      <c r="N74" s="256"/>
      <c r="O74" s="256"/>
      <c r="P74" s="256"/>
      <c r="Q74" s="256"/>
      <c r="R74" s="256"/>
    </row>
    <row r="75" spans="1:18">
      <c r="A75" s="245"/>
      <c r="B75" s="246"/>
      <c r="C75" s="246"/>
      <c r="D75" s="246"/>
      <c r="E75" s="246"/>
      <c r="F75" s="246"/>
      <c r="G75" s="246"/>
      <c r="H75" s="246"/>
      <c r="I75" s="246"/>
      <c r="J75" s="246"/>
      <c r="K75" s="246"/>
      <c r="L75" s="246"/>
      <c r="M75" s="246"/>
      <c r="N75" s="246"/>
      <c r="O75" s="246"/>
      <c r="P75" s="246"/>
      <c r="Q75" s="246"/>
      <c r="R75" s="246"/>
    </row>
    <row r="76" spans="1:18" ht="15">
      <c r="A76" s="835" t="s">
        <v>187</v>
      </c>
      <c r="B76" s="836"/>
      <c r="C76" s="836"/>
      <c r="D76" s="836"/>
      <c r="E76" s="836"/>
      <c r="F76" s="836"/>
      <c r="G76" s="836"/>
      <c r="H76" s="836"/>
      <c r="I76" s="836"/>
      <c r="J76" s="836"/>
      <c r="K76" s="244"/>
      <c r="L76" s="244"/>
      <c r="M76" s="244"/>
      <c r="N76" s="244"/>
      <c r="O76" s="244"/>
      <c r="P76" s="244"/>
      <c r="Q76" s="244"/>
      <c r="R76" s="244"/>
    </row>
    <row r="77" spans="1:18">
      <c r="A77" s="257"/>
      <c r="B77" s="258"/>
      <c r="C77" s="258"/>
      <c r="D77" s="258"/>
      <c r="E77" s="258"/>
      <c r="F77" s="258"/>
      <c r="G77" s="258"/>
      <c r="H77" s="258"/>
      <c r="I77" s="258"/>
      <c r="J77" s="258"/>
      <c r="K77" s="258"/>
      <c r="L77" s="258"/>
      <c r="M77" s="258"/>
      <c r="N77" s="258"/>
      <c r="O77" s="258"/>
      <c r="P77" s="258"/>
      <c r="Q77" s="258"/>
      <c r="R77" s="258"/>
    </row>
    <row r="78" spans="1:18">
      <c r="A78" s="247"/>
      <c r="B78" s="247"/>
      <c r="C78" s="255"/>
      <c r="D78" s="255"/>
      <c r="E78" s="255"/>
      <c r="F78" s="255"/>
      <c r="G78" s="255"/>
      <c r="H78" s="255"/>
      <c r="I78" s="255"/>
      <c r="J78" s="255"/>
    </row>
    <row r="80" spans="1:18">
      <c r="C80" s="259"/>
      <c r="D80" s="259"/>
    </row>
  </sheetData>
  <mergeCells count="24">
    <mergeCell ref="A6:J6"/>
    <mergeCell ref="A1:J1"/>
    <mergeCell ref="A2:J2"/>
    <mergeCell ref="A3:J3"/>
    <mergeCell ref="A4:J4"/>
    <mergeCell ref="A5:J5"/>
    <mergeCell ref="A7:J7"/>
    <mergeCell ref="A11:J11"/>
    <mergeCell ref="C10:J10"/>
    <mergeCell ref="C9:J9"/>
    <mergeCell ref="C8:J8"/>
    <mergeCell ref="A76:J76"/>
    <mergeCell ref="A12:B13"/>
    <mergeCell ref="A71:J71"/>
    <mergeCell ref="A72:J72"/>
    <mergeCell ref="A74:J74"/>
    <mergeCell ref="J12:J13"/>
    <mergeCell ref="E12:E13"/>
    <mergeCell ref="F12:F13"/>
    <mergeCell ref="G12:G13"/>
    <mergeCell ref="C12:C13"/>
    <mergeCell ref="D12:D13"/>
    <mergeCell ref="H12:H13"/>
    <mergeCell ref="I12:I13"/>
  </mergeCells>
  <phoneticPr fontId="35"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4.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RowHeight="12.75"/>
  <cols>
    <col min="1" max="1" width="10.6640625" style="238" customWidth="1"/>
    <col min="2" max="2" width="38" style="238" customWidth="1"/>
    <col min="3" max="8" width="9.88671875" style="240" customWidth="1"/>
    <col min="9" max="16384" width="8.88671875" style="238"/>
  </cols>
  <sheetData>
    <row r="1" spans="1:10" ht="15.75">
      <c r="A1" s="853" t="s">
        <v>116</v>
      </c>
      <c r="B1" s="853"/>
      <c r="C1" s="853"/>
      <c r="D1" s="853"/>
      <c r="E1" s="853"/>
      <c r="F1" s="853"/>
      <c r="G1" s="853"/>
      <c r="H1" s="853"/>
      <c r="I1" s="237" t="s">
        <v>1</v>
      </c>
      <c r="J1" s="236"/>
    </row>
    <row r="2" spans="1:10" ht="15.75">
      <c r="A2" s="854"/>
      <c r="B2" s="854"/>
      <c r="C2" s="854"/>
      <c r="D2" s="854"/>
      <c r="E2" s="854"/>
      <c r="F2" s="854"/>
      <c r="G2" s="854"/>
      <c r="H2" s="854"/>
      <c r="I2" s="236"/>
      <c r="J2" s="236"/>
    </row>
    <row r="3" spans="1:10" ht="15.75">
      <c r="A3" s="855" t="s">
        <v>215</v>
      </c>
      <c r="B3" s="855"/>
      <c r="C3" s="855"/>
      <c r="D3" s="855"/>
      <c r="E3" s="855"/>
      <c r="F3" s="855"/>
      <c r="G3" s="855"/>
      <c r="H3" s="855"/>
      <c r="I3" s="237" t="s">
        <v>1</v>
      </c>
      <c r="J3" s="239"/>
    </row>
    <row r="4" spans="1:10" ht="15.75">
      <c r="A4" s="855" t="s">
        <v>270</v>
      </c>
      <c r="B4" s="855"/>
      <c r="C4" s="855"/>
      <c r="D4" s="855"/>
      <c r="E4" s="855"/>
      <c r="F4" s="855"/>
      <c r="G4" s="855"/>
      <c r="H4" s="855"/>
      <c r="I4" s="237" t="s">
        <v>1</v>
      </c>
      <c r="J4" s="239"/>
    </row>
    <row r="5" spans="1:10" ht="15.75">
      <c r="A5" s="854" t="s">
        <v>269</v>
      </c>
      <c r="B5" s="854"/>
      <c r="C5" s="854"/>
      <c r="D5" s="854"/>
      <c r="E5" s="854"/>
      <c r="F5" s="854"/>
      <c r="G5" s="854"/>
      <c r="H5" s="854"/>
      <c r="I5" s="237" t="s">
        <v>1</v>
      </c>
      <c r="J5" s="239"/>
    </row>
    <row r="6" spans="1:10" ht="15.75">
      <c r="A6" s="856"/>
      <c r="B6" s="856"/>
      <c r="C6" s="856"/>
      <c r="D6" s="856"/>
      <c r="E6" s="856"/>
      <c r="F6" s="856"/>
      <c r="G6" s="856"/>
      <c r="H6" s="856"/>
    </row>
    <row r="7" spans="1:10">
      <c r="A7" s="848"/>
      <c r="B7" s="848"/>
      <c r="C7" s="848"/>
      <c r="D7" s="848"/>
      <c r="E7" s="848"/>
      <c r="F7" s="848"/>
      <c r="G7" s="848"/>
      <c r="H7" s="848"/>
    </row>
    <row r="8" spans="1:10">
      <c r="A8" s="325" t="s">
        <v>117</v>
      </c>
      <c r="B8" s="324"/>
      <c r="C8" s="850"/>
      <c r="D8" s="850"/>
      <c r="E8" s="850"/>
      <c r="F8" s="850"/>
      <c r="G8" s="850"/>
      <c r="H8" s="850"/>
      <c r="I8" s="237" t="s">
        <v>1</v>
      </c>
    </row>
    <row r="9" spans="1:10">
      <c r="A9" s="325" t="s">
        <v>118</v>
      </c>
      <c r="B9" s="326" t="s">
        <v>188</v>
      </c>
      <c r="C9" s="850"/>
      <c r="D9" s="850"/>
      <c r="E9" s="850"/>
      <c r="F9" s="850"/>
      <c r="G9" s="850"/>
      <c r="H9" s="850"/>
      <c r="I9" s="237" t="s">
        <v>1</v>
      </c>
    </row>
    <row r="10" spans="1:10">
      <c r="A10" s="325" t="s">
        <v>119</v>
      </c>
      <c r="B10" s="326" t="s">
        <v>189</v>
      </c>
      <c r="C10" s="850"/>
      <c r="D10" s="850"/>
      <c r="E10" s="850"/>
      <c r="F10" s="850"/>
      <c r="G10" s="850"/>
      <c r="H10" s="850"/>
      <c r="I10" s="237" t="s">
        <v>1</v>
      </c>
    </row>
    <row r="11" spans="1:10">
      <c r="A11" s="857"/>
      <c r="B11" s="857"/>
      <c r="C11" s="857"/>
      <c r="D11" s="857"/>
      <c r="E11" s="857"/>
      <c r="F11" s="857"/>
      <c r="G11" s="857"/>
      <c r="H11" s="857"/>
    </row>
    <row r="12" spans="1:10" ht="12.75" customHeight="1">
      <c r="A12" s="837" t="s">
        <v>121</v>
      </c>
      <c r="B12" s="838"/>
      <c r="C12" s="851" t="s">
        <v>330</v>
      </c>
      <c r="D12" s="846" t="s">
        <v>325</v>
      </c>
      <c r="E12" s="846" t="s">
        <v>122</v>
      </c>
      <c r="F12" s="846" t="s">
        <v>123</v>
      </c>
      <c r="G12" s="846" t="s">
        <v>326</v>
      </c>
      <c r="H12" s="844" t="s">
        <v>331</v>
      </c>
      <c r="I12" s="237" t="s">
        <v>1</v>
      </c>
    </row>
    <row r="13" spans="1:10" ht="12.75" customHeight="1">
      <c r="A13" s="839"/>
      <c r="B13" s="840"/>
      <c r="C13" s="852"/>
      <c r="D13" s="847"/>
      <c r="E13" s="847"/>
      <c r="F13" s="847"/>
      <c r="G13" s="847"/>
      <c r="H13" s="845"/>
      <c r="I13" s="237" t="s">
        <v>1</v>
      </c>
    </row>
    <row r="14" spans="1:10">
      <c r="A14" s="859" t="s">
        <v>124</v>
      </c>
      <c r="B14" s="860"/>
      <c r="C14" s="354"/>
      <c r="D14" s="354"/>
      <c r="E14" s="354"/>
      <c r="F14" s="354"/>
      <c r="G14" s="354"/>
      <c r="H14" s="355"/>
      <c r="I14" s="237" t="s">
        <v>1</v>
      </c>
    </row>
    <row r="15" spans="1:10">
      <c r="A15" s="336" t="s">
        <v>125</v>
      </c>
      <c r="B15" s="328" t="s">
        <v>126</v>
      </c>
      <c r="C15" s="356"/>
      <c r="D15" s="356"/>
      <c r="E15" s="356"/>
      <c r="F15" s="356"/>
      <c r="G15" s="356"/>
      <c r="H15" s="357"/>
      <c r="I15" s="237" t="s">
        <v>1</v>
      </c>
    </row>
    <row r="16" spans="1:10">
      <c r="A16" s="337" t="s">
        <v>127</v>
      </c>
      <c r="B16" s="330" t="s">
        <v>190</v>
      </c>
      <c r="C16" s="358"/>
      <c r="D16" s="358"/>
      <c r="E16" s="358"/>
      <c r="F16" s="358"/>
      <c r="G16" s="358"/>
      <c r="H16" s="359"/>
      <c r="I16" s="237" t="s">
        <v>1</v>
      </c>
    </row>
    <row r="17" spans="1:9">
      <c r="A17" s="337" t="s">
        <v>127</v>
      </c>
      <c r="B17" s="330" t="s">
        <v>131</v>
      </c>
      <c r="C17" s="358"/>
      <c r="D17" s="358"/>
      <c r="E17" s="358"/>
      <c r="F17" s="358"/>
      <c r="G17" s="358"/>
      <c r="H17" s="359"/>
      <c r="I17" s="237" t="s">
        <v>1</v>
      </c>
    </row>
    <row r="18" spans="1:9">
      <c r="A18" s="337" t="s">
        <v>133</v>
      </c>
      <c r="B18" s="330" t="s">
        <v>132</v>
      </c>
      <c r="C18" s="358"/>
      <c r="D18" s="358"/>
      <c r="E18" s="358"/>
      <c r="F18" s="358"/>
      <c r="G18" s="358"/>
      <c r="H18" s="359"/>
      <c r="I18" s="237" t="s">
        <v>1</v>
      </c>
    </row>
    <row r="19" spans="1:9">
      <c r="A19" s="337" t="s">
        <v>133</v>
      </c>
      <c r="B19" s="330" t="s">
        <v>191</v>
      </c>
      <c r="C19" s="358"/>
      <c r="D19" s="358"/>
      <c r="E19" s="358"/>
      <c r="F19" s="358"/>
      <c r="G19" s="358"/>
      <c r="H19" s="359"/>
      <c r="I19" s="237" t="s">
        <v>1</v>
      </c>
    </row>
    <row r="20" spans="1:9">
      <c r="A20" s="859" t="s">
        <v>134</v>
      </c>
      <c r="B20" s="860"/>
      <c r="C20" s="354"/>
      <c r="D20" s="354"/>
      <c r="E20" s="354"/>
      <c r="F20" s="354"/>
      <c r="G20" s="354"/>
      <c r="H20" s="355"/>
      <c r="I20" s="237" t="s">
        <v>1</v>
      </c>
    </row>
    <row r="21" spans="1:9">
      <c r="A21" s="337" t="s">
        <v>135</v>
      </c>
      <c r="B21" s="330" t="s">
        <v>136</v>
      </c>
      <c r="C21" s="358"/>
      <c r="D21" s="358"/>
      <c r="E21" s="358"/>
      <c r="F21" s="358"/>
      <c r="G21" s="358"/>
      <c r="H21" s="359"/>
      <c r="I21" s="237" t="s">
        <v>1</v>
      </c>
    </row>
    <row r="22" spans="1:9">
      <c r="A22" s="337" t="s">
        <v>192</v>
      </c>
      <c r="B22" s="330" t="s">
        <v>137</v>
      </c>
      <c r="C22" s="358"/>
      <c r="D22" s="358"/>
      <c r="E22" s="358"/>
      <c r="F22" s="358"/>
      <c r="G22" s="358"/>
      <c r="H22" s="359"/>
      <c r="I22" s="237" t="s">
        <v>1</v>
      </c>
    </row>
    <row r="23" spans="1:9">
      <c r="A23" s="337" t="s">
        <v>193</v>
      </c>
      <c r="B23" s="330" t="s">
        <v>194</v>
      </c>
      <c r="C23" s="358"/>
      <c r="D23" s="358"/>
      <c r="E23" s="358"/>
      <c r="F23" s="358"/>
      <c r="G23" s="358"/>
      <c r="H23" s="359"/>
      <c r="I23" s="237" t="s">
        <v>1</v>
      </c>
    </row>
    <row r="24" spans="1:9">
      <c r="A24" s="329">
        <v>23.2</v>
      </c>
      <c r="B24" s="330" t="s">
        <v>195</v>
      </c>
      <c r="C24" s="358"/>
      <c r="D24" s="358"/>
      <c r="E24" s="358"/>
      <c r="F24" s="358"/>
      <c r="G24" s="358"/>
      <c r="H24" s="359"/>
      <c r="I24" s="237" t="s">
        <v>1</v>
      </c>
    </row>
    <row r="25" spans="1:9">
      <c r="A25" s="337" t="s">
        <v>140</v>
      </c>
      <c r="B25" s="330" t="s">
        <v>141</v>
      </c>
      <c r="C25" s="358"/>
      <c r="D25" s="358"/>
      <c r="E25" s="358"/>
      <c r="F25" s="358"/>
      <c r="G25" s="358"/>
      <c r="H25" s="359"/>
      <c r="I25" s="237" t="s">
        <v>1</v>
      </c>
    </row>
    <row r="26" spans="1:9">
      <c r="A26" s="337" t="s">
        <v>140</v>
      </c>
      <c r="B26" s="330" t="s">
        <v>142</v>
      </c>
      <c r="C26" s="358"/>
      <c r="D26" s="358"/>
      <c r="E26" s="358"/>
      <c r="F26" s="358"/>
      <c r="G26" s="358"/>
      <c r="H26" s="359"/>
      <c r="I26" s="237" t="s">
        <v>1</v>
      </c>
    </row>
    <row r="27" spans="1:9">
      <c r="A27" s="337" t="s">
        <v>140</v>
      </c>
      <c r="B27" s="330" t="s">
        <v>143</v>
      </c>
      <c r="C27" s="358"/>
      <c r="D27" s="358"/>
      <c r="E27" s="358"/>
      <c r="F27" s="358"/>
      <c r="G27" s="358"/>
      <c r="H27" s="359"/>
      <c r="I27" s="237" t="s">
        <v>1</v>
      </c>
    </row>
    <row r="28" spans="1:9">
      <c r="A28" s="337" t="s">
        <v>140</v>
      </c>
      <c r="B28" s="330" t="s">
        <v>196</v>
      </c>
      <c r="C28" s="358"/>
      <c r="D28" s="358"/>
      <c r="E28" s="358"/>
      <c r="F28" s="358"/>
      <c r="G28" s="358"/>
      <c r="H28" s="359"/>
      <c r="I28" s="237" t="s">
        <v>1</v>
      </c>
    </row>
    <row r="29" spans="1:9">
      <c r="A29" s="337" t="s">
        <v>140</v>
      </c>
      <c r="B29" s="330" t="s">
        <v>197</v>
      </c>
      <c r="C29" s="358"/>
      <c r="D29" s="358"/>
      <c r="E29" s="358"/>
      <c r="F29" s="358"/>
      <c r="G29" s="358"/>
      <c r="H29" s="359"/>
      <c r="I29" s="237" t="s">
        <v>1</v>
      </c>
    </row>
    <row r="30" spans="1:9">
      <c r="A30" s="337" t="s">
        <v>198</v>
      </c>
      <c r="B30" s="330" t="s">
        <v>199</v>
      </c>
      <c r="C30" s="358"/>
      <c r="D30" s="358"/>
      <c r="E30" s="358"/>
      <c r="F30" s="358"/>
      <c r="G30" s="358"/>
      <c r="H30" s="359"/>
      <c r="I30" s="237" t="s">
        <v>1</v>
      </c>
    </row>
    <row r="31" spans="1:9">
      <c r="A31" s="329">
        <v>25.3</v>
      </c>
      <c r="B31" s="330" t="s">
        <v>144</v>
      </c>
      <c r="C31" s="358"/>
      <c r="D31" s="358"/>
      <c r="E31" s="358"/>
      <c r="F31" s="358"/>
      <c r="G31" s="358"/>
      <c r="H31" s="359"/>
      <c r="I31" s="237" t="s">
        <v>1</v>
      </c>
    </row>
    <row r="32" spans="1:9">
      <c r="A32" s="337" t="s">
        <v>153</v>
      </c>
      <c r="B32" s="330" t="s">
        <v>200</v>
      </c>
      <c r="C32" s="358"/>
      <c r="D32" s="358"/>
      <c r="E32" s="358"/>
      <c r="F32" s="358"/>
      <c r="G32" s="358"/>
      <c r="H32" s="359"/>
      <c r="I32" s="237" t="s">
        <v>1</v>
      </c>
    </row>
    <row r="33" spans="1:9">
      <c r="A33" s="329">
        <v>25.3</v>
      </c>
      <c r="B33" s="330" t="s">
        <v>145</v>
      </c>
      <c r="C33" s="358"/>
      <c r="D33" s="358"/>
      <c r="E33" s="358"/>
      <c r="F33" s="358"/>
      <c r="G33" s="358"/>
      <c r="H33" s="359"/>
      <c r="I33" s="237" t="s">
        <v>1</v>
      </c>
    </row>
    <row r="34" spans="1:9">
      <c r="A34" s="329">
        <v>25.3</v>
      </c>
      <c r="B34" s="330" t="s">
        <v>146</v>
      </c>
      <c r="C34" s="358"/>
      <c r="D34" s="358"/>
      <c r="E34" s="358"/>
      <c r="F34" s="358"/>
      <c r="G34" s="358"/>
      <c r="H34" s="359"/>
      <c r="I34" s="237" t="s">
        <v>1</v>
      </c>
    </row>
    <row r="35" spans="1:9">
      <c r="A35" s="329">
        <v>25.3</v>
      </c>
      <c r="B35" s="330" t="s">
        <v>147</v>
      </c>
      <c r="C35" s="358"/>
      <c r="D35" s="358"/>
      <c r="E35" s="358"/>
      <c r="F35" s="358"/>
      <c r="G35" s="358"/>
      <c r="H35" s="359"/>
      <c r="I35" s="237" t="s">
        <v>1</v>
      </c>
    </row>
    <row r="36" spans="1:9">
      <c r="A36" s="329">
        <v>25.3</v>
      </c>
      <c r="B36" s="330" t="s">
        <v>148</v>
      </c>
      <c r="C36" s="358"/>
      <c r="D36" s="358"/>
      <c r="E36" s="358"/>
      <c r="F36" s="358"/>
      <c r="G36" s="358"/>
      <c r="H36" s="359"/>
      <c r="I36" s="237" t="s">
        <v>1</v>
      </c>
    </row>
    <row r="37" spans="1:9">
      <c r="A37" s="337" t="s">
        <v>153</v>
      </c>
      <c r="B37" s="330" t="s">
        <v>154</v>
      </c>
      <c r="C37" s="358"/>
      <c r="D37" s="358"/>
      <c r="E37" s="358"/>
      <c r="F37" s="358"/>
      <c r="G37" s="358"/>
      <c r="H37" s="359"/>
      <c r="I37" s="237" t="s">
        <v>1</v>
      </c>
    </row>
    <row r="38" spans="1:9">
      <c r="A38" s="329">
        <v>25.3</v>
      </c>
      <c r="B38" s="330" t="s">
        <v>201</v>
      </c>
      <c r="C38" s="358"/>
      <c r="D38" s="358"/>
      <c r="E38" s="358"/>
      <c r="F38" s="358"/>
      <c r="G38" s="358"/>
      <c r="H38" s="359"/>
      <c r="I38" s="237" t="s">
        <v>1</v>
      </c>
    </row>
    <row r="39" spans="1:9">
      <c r="A39" s="329">
        <v>25.6</v>
      </c>
      <c r="B39" s="330" t="s">
        <v>155</v>
      </c>
      <c r="C39" s="358"/>
      <c r="D39" s="358"/>
      <c r="E39" s="358"/>
      <c r="F39" s="358"/>
      <c r="G39" s="358"/>
      <c r="H39" s="359"/>
      <c r="I39" s="237" t="s">
        <v>1</v>
      </c>
    </row>
    <row r="40" spans="1:9">
      <c r="A40" s="461" t="s">
        <v>156</v>
      </c>
      <c r="B40" s="460" t="s">
        <v>157</v>
      </c>
      <c r="C40" s="363"/>
      <c r="D40" s="363"/>
      <c r="E40" s="363"/>
      <c r="F40" s="363"/>
      <c r="G40" s="363"/>
      <c r="H40" s="364"/>
      <c r="I40" s="237" t="s">
        <v>1</v>
      </c>
    </row>
    <row r="41" spans="1:9">
      <c r="A41" s="859" t="s">
        <v>163</v>
      </c>
      <c r="B41" s="860"/>
      <c r="C41" s="354"/>
      <c r="D41" s="354"/>
      <c r="E41" s="354"/>
      <c r="F41" s="354"/>
      <c r="G41" s="354"/>
      <c r="H41" s="355"/>
      <c r="I41" s="237" t="s">
        <v>1</v>
      </c>
    </row>
    <row r="42" spans="1:9">
      <c r="A42" s="337" t="s">
        <v>164</v>
      </c>
      <c r="B42" s="330" t="s">
        <v>202</v>
      </c>
      <c r="C42" s="358"/>
      <c r="D42" s="358"/>
      <c r="E42" s="358"/>
      <c r="F42" s="358"/>
      <c r="G42" s="358"/>
      <c r="H42" s="359"/>
      <c r="I42" s="237" t="s">
        <v>1</v>
      </c>
    </row>
    <row r="43" spans="1:9">
      <c r="A43" s="333" t="s">
        <v>164</v>
      </c>
      <c r="B43" s="332" t="s">
        <v>169</v>
      </c>
      <c r="C43" s="358"/>
      <c r="D43" s="358"/>
      <c r="E43" s="358"/>
      <c r="F43" s="358"/>
      <c r="G43" s="358"/>
      <c r="H43" s="359"/>
      <c r="I43" s="237" t="s">
        <v>1</v>
      </c>
    </row>
    <row r="44" spans="1:9">
      <c r="A44" s="333" t="s">
        <v>164</v>
      </c>
      <c r="B44" s="332" t="s">
        <v>170</v>
      </c>
      <c r="C44" s="358"/>
      <c r="D44" s="358"/>
      <c r="E44" s="358"/>
      <c r="F44" s="358"/>
      <c r="G44" s="358"/>
      <c r="H44" s="359"/>
      <c r="I44" s="237" t="s">
        <v>1</v>
      </c>
    </row>
    <row r="45" spans="1:9">
      <c r="A45" s="333" t="s">
        <v>164</v>
      </c>
      <c r="B45" s="332" t="s">
        <v>171</v>
      </c>
      <c r="C45" s="358"/>
      <c r="D45" s="358"/>
      <c r="E45" s="358"/>
      <c r="F45" s="358"/>
      <c r="G45" s="358"/>
      <c r="H45" s="359"/>
      <c r="I45" s="237" t="s">
        <v>1</v>
      </c>
    </row>
    <row r="46" spans="1:9">
      <c r="A46" s="333" t="s">
        <v>164</v>
      </c>
      <c r="B46" s="332" t="s">
        <v>172</v>
      </c>
      <c r="C46" s="358"/>
      <c r="D46" s="358"/>
      <c r="E46" s="358"/>
      <c r="F46" s="358"/>
      <c r="G46" s="358"/>
      <c r="H46" s="359"/>
      <c r="I46" s="237" t="s">
        <v>1</v>
      </c>
    </row>
    <row r="47" spans="1:9">
      <c r="A47" s="333" t="s">
        <v>164</v>
      </c>
      <c r="B47" s="332" t="s">
        <v>173</v>
      </c>
      <c r="C47" s="358"/>
      <c r="D47" s="358"/>
      <c r="E47" s="358"/>
      <c r="F47" s="358"/>
      <c r="G47" s="358"/>
      <c r="H47" s="359"/>
      <c r="I47" s="237" t="s">
        <v>1</v>
      </c>
    </row>
    <row r="48" spans="1:9">
      <c r="A48" s="337" t="s">
        <v>164</v>
      </c>
      <c r="B48" s="330" t="s">
        <v>203</v>
      </c>
      <c r="C48" s="358"/>
      <c r="D48" s="358"/>
      <c r="E48" s="358"/>
      <c r="F48" s="358"/>
      <c r="G48" s="358"/>
      <c r="H48" s="359"/>
      <c r="I48" s="237" t="s">
        <v>1</v>
      </c>
    </row>
    <row r="49" spans="1:18">
      <c r="A49" s="337" t="s">
        <v>204</v>
      </c>
      <c r="B49" s="330" t="s">
        <v>205</v>
      </c>
      <c r="C49" s="358"/>
      <c r="D49" s="358"/>
      <c r="E49" s="360"/>
      <c r="F49" s="360"/>
      <c r="G49" s="358"/>
      <c r="H49" s="359"/>
      <c r="I49" s="237" t="s">
        <v>1</v>
      </c>
    </row>
    <row r="50" spans="1:18">
      <c r="A50" s="859" t="s">
        <v>176</v>
      </c>
      <c r="B50" s="860"/>
      <c r="C50" s="354"/>
      <c r="D50" s="354"/>
      <c r="E50" s="354"/>
      <c r="F50" s="354"/>
      <c r="G50" s="354"/>
      <c r="H50" s="355"/>
      <c r="I50" s="237" t="s">
        <v>1</v>
      </c>
    </row>
    <row r="51" spans="1:18">
      <c r="A51" s="338" t="s">
        <v>177</v>
      </c>
      <c r="B51" s="334" t="s">
        <v>206</v>
      </c>
      <c r="C51" s="360"/>
      <c r="D51" s="360"/>
      <c r="E51" s="360"/>
      <c r="F51" s="360"/>
      <c r="G51" s="360"/>
      <c r="H51" s="362"/>
      <c r="I51" s="237" t="s">
        <v>1</v>
      </c>
    </row>
    <row r="52" spans="1:18">
      <c r="A52" s="339" t="s">
        <v>177</v>
      </c>
      <c r="B52" s="340" t="s">
        <v>183</v>
      </c>
      <c r="C52" s="363"/>
      <c r="D52" s="363"/>
      <c r="E52" s="363"/>
      <c r="F52" s="363"/>
      <c r="G52" s="363"/>
      <c r="H52" s="364"/>
      <c r="I52" s="237" t="s">
        <v>1</v>
      </c>
    </row>
    <row r="53" spans="1:18">
      <c r="A53" s="335"/>
      <c r="B53" s="327" t="s">
        <v>184</v>
      </c>
      <c r="C53" s="354"/>
      <c r="D53" s="354"/>
      <c r="E53" s="354"/>
      <c r="F53" s="354"/>
      <c r="G53" s="354"/>
      <c r="H53" s="355"/>
      <c r="I53" s="241" t="s">
        <v>23</v>
      </c>
    </row>
    <row r="55" spans="1:18" s="247" customFormat="1" ht="15.75">
      <c r="A55" s="841" t="s">
        <v>288</v>
      </c>
      <c r="B55" s="688"/>
      <c r="C55" s="688"/>
      <c r="D55" s="688"/>
      <c r="E55" s="688"/>
      <c r="F55" s="688"/>
      <c r="G55" s="688"/>
      <c r="H55" s="688"/>
      <c r="I55" s="242"/>
      <c r="J55" s="242"/>
      <c r="K55" s="242"/>
      <c r="L55" s="242"/>
      <c r="M55" s="242"/>
      <c r="N55" s="242"/>
      <c r="O55" s="242"/>
      <c r="P55" s="242"/>
      <c r="Q55" s="242"/>
      <c r="R55" s="242"/>
    </row>
    <row r="56" spans="1:18" s="247" customFormat="1" ht="15">
      <c r="A56" s="842" t="s">
        <v>185</v>
      </c>
      <c r="B56" s="858"/>
      <c r="C56" s="858"/>
      <c r="D56" s="858"/>
      <c r="E56" s="858"/>
      <c r="F56" s="858"/>
      <c r="G56" s="858"/>
      <c r="H56" s="858"/>
      <c r="I56" s="248"/>
      <c r="J56" s="248"/>
      <c r="K56" s="248"/>
      <c r="L56" s="248"/>
      <c r="M56" s="248"/>
      <c r="N56" s="248"/>
      <c r="O56" s="248"/>
      <c r="P56" s="248"/>
      <c r="Q56" s="248"/>
      <c r="R56" s="248"/>
    </row>
    <row r="57" spans="1:18" s="247" customFormat="1" ht="13.5">
      <c r="A57" s="249"/>
      <c r="B57" s="250"/>
      <c r="C57" s="250"/>
      <c r="D57" s="250"/>
      <c r="E57" s="250"/>
      <c r="F57" s="250"/>
      <c r="G57" s="250"/>
      <c r="H57" s="250"/>
      <c r="I57" s="250"/>
      <c r="J57" s="250"/>
      <c r="K57" s="250"/>
      <c r="L57" s="250"/>
      <c r="M57" s="250"/>
      <c r="N57" s="250"/>
      <c r="O57" s="250"/>
      <c r="P57" s="250"/>
      <c r="Q57" s="250"/>
      <c r="R57" s="250"/>
    </row>
    <row r="58" spans="1:18" s="247" customFormat="1" ht="30.75" customHeight="1">
      <c r="A58" s="843" t="s">
        <v>186</v>
      </c>
      <c r="B58" s="858"/>
      <c r="C58" s="858"/>
      <c r="D58" s="858"/>
      <c r="E58" s="858"/>
      <c r="F58" s="858"/>
      <c r="G58" s="858"/>
      <c r="H58" s="858"/>
      <c r="I58" s="248"/>
      <c r="J58" s="248"/>
      <c r="K58" s="248"/>
      <c r="L58" s="248"/>
      <c r="M58" s="248"/>
      <c r="N58" s="248"/>
      <c r="O58" s="248"/>
      <c r="P58" s="248"/>
      <c r="Q58" s="248"/>
      <c r="R58" s="248"/>
    </row>
    <row r="59" spans="1:18" s="247" customFormat="1">
      <c r="A59" s="251"/>
      <c r="B59" s="252"/>
      <c r="C59" s="252"/>
      <c r="D59" s="252"/>
      <c r="E59" s="252"/>
      <c r="F59" s="252"/>
      <c r="G59" s="252"/>
      <c r="H59" s="252"/>
      <c r="I59" s="252"/>
      <c r="J59" s="252"/>
      <c r="K59" s="252"/>
      <c r="L59" s="252"/>
      <c r="M59" s="252"/>
      <c r="N59" s="252"/>
      <c r="O59" s="252"/>
      <c r="P59" s="252"/>
      <c r="Q59" s="252"/>
      <c r="R59" s="252"/>
    </row>
    <row r="60" spans="1:18" s="247" customFormat="1" ht="26.25" customHeight="1">
      <c r="A60" s="835" t="s">
        <v>187</v>
      </c>
      <c r="B60" s="858"/>
      <c r="C60" s="858"/>
      <c r="D60" s="858"/>
      <c r="E60" s="858"/>
      <c r="F60" s="858"/>
      <c r="G60" s="858"/>
      <c r="H60" s="858"/>
      <c r="I60" s="253"/>
      <c r="J60" s="253"/>
      <c r="K60" s="253"/>
      <c r="L60" s="253"/>
      <c r="M60" s="253"/>
      <c r="N60" s="253"/>
      <c r="O60" s="253"/>
      <c r="P60" s="253"/>
      <c r="Q60" s="253"/>
      <c r="R60" s="253"/>
    </row>
  </sheetData>
  <mergeCells count="26">
    <mergeCell ref="A56:H56"/>
    <mergeCell ref="A58:H58"/>
    <mergeCell ref="A60:H60"/>
    <mergeCell ref="A12:B13"/>
    <mergeCell ref="A55:H55"/>
    <mergeCell ref="A20:B20"/>
    <mergeCell ref="A14:B14"/>
    <mergeCell ref="A41:B41"/>
    <mergeCell ref="A50:B50"/>
    <mergeCell ref="D12:D13"/>
    <mergeCell ref="C12:C13"/>
    <mergeCell ref="E12:E13"/>
    <mergeCell ref="A3:H3"/>
    <mergeCell ref="A1:H1"/>
    <mergeCell ref="A2:H2"/>
    <mergeCell ref="A4:H4"/>
    <mergeCell ref="F12:F13"/>
    <mergeCell ref="G12:G13"/>
    <mergeCell ref="H12:H13"/>
    <mergeCell ref="A5:H5"/>
    <mergeCell ref="A6:H6"/>
    <mergeCell ref="A7:H7"/>
    <mergeCell ref="A11:H11"/>
    <mergeCell ref="C8:H8"/>
    <mergeCell ref="C9:H9"/>
    <mergeCell ref="C10:H10"/>
  </mergeCells>
  <phoneticPr fontId="35"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5.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RowHeight="12.75"/>
  <cols>
    <col min="1" max="1" width="10.6640625" style="238" customWidth="1"/>
    <col min="2" max="2" width="38.5546875" style="238" customWidth="1"/>
    <col min="3" max="10" width="9.88671875" style="240" customWidth="1"/>
    <col min="11" max="16384" width="8.88671875" style="238"/>
  </cols>
  <sheetData>
    <row r="1" spans="1:11" ht="15.75">
      <c r="A1" s="853" t="s">
        <v>116</v>
      </c>
      <c r="B1" s="853"/>
      <c r="C1" s="853"/>
      <c r="D1" s="853"/>
      <c r="E1" s="853"/>
      <c r="F1" s="853"/>
      <c r="G1" s="853"/>
      <c r="H1" s="853"/>
      <c r="I1" s="853"/>
      <c r="J1" s="853"/>
      <c r="K1" s="237" t="s">
        <v>1</v>
      </c>
    </row>
    <row r="2" spans="1:11" ht="15.75">
      <c r="A2" s="854"/>
      <c r="B2" s="854"/>
      <c r="C2" s="854"/>
      <c r="D2" s="854"/>
      <c r="E2" s="854"/>
      <c r="F2" s="854"/>
      <c r="G2" s="854"/>
      <c r="H2" s="854"/>
      <c r="I2" s="854"/>
      <c r="J2" s="854"/>
    </row>
    <row r="3" spans="1:11" ht="15.75">
      <c r="A3" s="855" t="s">
        <v>215</v>
      </c>
      <c r="B3" s="855"/>
      <c r="C3" s="855"/>
      <c r="D3" s="855"/>
      <c r="E3" s="855"/>
      <c r="F3" s="855"/>
      <c r="G3" s="855"/>
      <c r="H3" s="855"/>
      <c r="I3" s="855"/>
      <c r="J3" s="855"/>
      <c r="K3" s="237" t="s">
        <v>1</v>
      </c>
    </row>
    <row r="4" spans="1:11" ht="15.75">
      <c r="A4" s="855" t="s">
        <v>270</v>
      </c>
      <c r="B4" s="855"/>
      <c r="C4" s="855"/>
      <c r="D4" s="855"/>
      <c r="E4" s="855"/>
      <c r="F4" s="855"/>
      <c r="G4" s="855"/>
      <c r="H4" s="855"/>
      <c r="I4" s="855"/>
      <c r="J4" s="855"/>
      <c r="K4" s="237" t="s">
        <v>1</v>
      </c>
    </row>
    <row r="5" spans="1:11" ht="15.75">
      <c r="A5" s="854" t="s">
        <v>269</v>
      </c>
      <c r="B5" s="854"/>
      <c r="C5" s="854"/>
      <c r="D5" s="854"/>
      <c r="E5" s="854"/>
      <c r="F5" s="854"/>
      <c r="G5" s="854"/>
      <c r="H5" s="854"/>
      <c r="I5" s="854"/>
      <c r="J5" s="854"/>
      <c r="K5" s="237" t="s">
        <v>1</v>
      </c>
    </row>
    <row r="6" spans="1:11" ht="15.75">
      <c r="A6" s="854"/>
      <c r="B6" s="854"/>
      <c r="C6" s="854"/>
      <c r="D6" s="854"/>
      <c r="E6" s="854"/>
      <c r="F6" s="854"/>
      <c r="G6" s="854"/>
      <c r="H6" s="854"/>
      <c r="I6" s="854"/>
      <c r="J6" s="854"/>
    </row>
    <row r="7" spans="1:11">
      <c r="A7" s="848"/>
      <c r="B7" s="848"/>
      <c r="C7" s="848"/>
      <c r="D7" s="848"/>
      <c r="E7" s="848"/>
      <c r="F7" s="848"/>
      <c r="G7" s="848"/>
      <c r="H7" s="848"/>
      <c r="I7" s="848"/>
      <c r="J7" s="848"/>
    </row>
    <row r="8" spans="1:11">
      <c r="A8" s="325" t="s">
        <v>117</v>
      </c>
      <c r="B8" s="324"/>
      <c r="C8" s="850"/>
      <c r="D8" s="850"/>
      <c r="E8" s="850"/>
      <c r="F8" s="850"/>
      <c r="G8" s="850"/>
      <c r="H8" s="850"/>
      <c r="I8" s="850"/>
      <c r="J8" s="850"/>
      <c r="K8" s="237" t="s">
        <v>1</v>
      </c>
    </row>
    <row r="9" spans="1:11">
      <c r="A9" s="325" t="s">
        <v>118</v>
      </c>
      <c r="B9" s="326" t="s">
        <v>188</v>
      </c>
      <c r="C9" s="850"/>
      <c r="D9" s="850"/>
      <c r="E9" s="850"/>
      <c r="F9" s="850"/>
      <c r="G9" s="850"/>
      <c r="H9" s="850"/>
      <c r="I9" s="850"/>
      <c r="J9" s="850"/>
      <c r="K9" s="237" t="s">
        <v>1</v>
      </c>
    </row>
    <row r="10" spans="1:11">
      <c r="A10" s="325" t="s">
        <v>119</v>
      </c>
      <c r="B10" s="326" t="s">
        <v>211</v>
      </c>
      <c r="C10" s="850"/>
      <c r="D10" s="850"/>
      <c r="E10" s="850"/>
      <c r="F10" s="850"/>
      <c r="G10" s="850"/>
      <c r="H10" s="850"/>
      <c r="I10" s="850"/>
      <c r="J10" s="850"/>
      <c r="K10" s="237" t="s">
        <v>1</v>
      </c>
    </row>
    <row r="11" spans="1:11">
      <c r="A11" s="857"/>
      <c r="B11" s="857"/>
      <c r="C11" s="857"/>
      <c r="D11" s="857"/>
      <c r="E11" s="857"/>
      <c r="F11" s="857"/>
      <c r="G11" s="857"/>
      <c r="H11" s="857"/>
      <c r="I11" s="857"/>
      <c r="J11" s="857"/>
    </row>
    <row r="12" spans="1:11" ht="12.75" customHeight="1">
      <c r="A12" s="837" t="s">
        <v>121</v>
      </c>
      <c r="B12" s="838"/>
      <c r="C12" s="851" t="s">
        <v>328</v>
      </c>
      <c r="D12" s="846" t="s">
        <v>325</v>
      </c>
      <c r="E12" s="846" t="s">
        <v>122</v>
      </c>
      <c r="F12" s="846" t="s">
        <v>123</v>
      </c>
      <c r="G12" s="846" t="s">
        <v>326</v>
      </c>
      <c r="H12" s="846" t="s">
        <v>327</v>
      </c>
      <c r="I12" s="846" t="s">
        <v>122</v>
      </c>
      <c r="J12" s="844" t="s">
        <v>329</v>
      </c>
      <c r="K12" s="237" t="s">
        <v>1</v>
      </c>
    </row>
    <row r="13" spans="1:11" ht="12.75" customHeight="1">
      <c r="A13" s="839"/>
      <c r="B13" s="840"/>
      <c r="C13" s="852"/>
      <c r="D13" s="847"/>
      <c r="E13" s="847"/>
      <c r="F13" s="847"/>
      <c r="G13" s="847"/>
      <c r="H13" s="847"/>
      <c r="I13" s="847"/>
      <c r="J13" s="845"/>
      <c r="K13" s="237" t="s">
        <v>1</v>
      </c>
    </row>
    <row r="14" spans="1:11">
      <c r="A14" s="335" t="s">
        <v>124</v>
      </c>
      <c r="B14" s="327"/>
      <c r="C14" s="354"/>
      <c r="D14" s="354"/>
      <c r="E14" s="354"/>
      <c r="F14" s="354"/>
      <c r="G14" s="354"/>
      <c r="H14" s="354"/>
      <c r="I14" s="354"/>
      <c r="J14" s="355"/>
      <c r="K14" s="237" t="s">
        <v>1</v>
      </c>
    </row>
    <row r="15" spans="1:11">
      <c r="A15" s="336" t="s">
        <v>125</v>
      </c>
      <c r="B15" s="328" t="s">
        <v>126</v>
      </c>
      <c r="C15" s="356"/>
      <c r="D15" s="356"/>
      <c r="E15" s="356"/>
      <c r="F15" s="356"/>
      <c r="G15" s="356"/>
      <c r="H15" s="356"/>
      <c r="I15" s="356"/>
      <c r="J15" s="357"/>
      <c r="K15" s="237" t="s">
        <v>1</v>
      </c>
    </row>
    <row r="16" spans="1:11">
      <c r="A16" s="337" t="s">
        <v>127</v>
      </c>
      <c r="B16" s="330" t="s">
        <v>190</v>
      </c>
      <c r="C16" s="358"/>
      <c r="D16" s="358"/>
      <c r="E16" s="358"/>
      <c r="F16" s="358"/>
      <c r="G16" s="358"/>
      <c r="H16" s="358"/>
      <c r="I16" s="358"/>
      <c r="J16" s="359"/>
      <c r="K16" s="237" t="s">
        <v>1</v>
      </c>
    </row>
    <row r="17" spans="1:11">
      <c r="A17" s="337" t="s">
        <v>127</v>
      </c>
      <c r="B17" s="330" t="s">
        <v>131</v>
      </c>
      <c r="C17" s="358"/>
      <c r="D17" s="358"/>
      <c r="E17" s="358"/>
      <c r="F17" s="358"/>
      <c r="G17" s="358"/>
      <c r="H17" s="358"/>
      <c r="I17" s="358"/>
      <c r="J17" s="359"/>
      <c r="K17" s="237" t="s">
        <v>1</v>
      </c>
    </row>
    <row r="18" spans="1:11">
      <c r="A18" s="337" t="s">
        <v>133</v>
      </c>
      <c r="B18" s="330" t="s">
        <v>132</v>
      </c>
      <c r="C18" s="358"/>
      <c r="D18" s="358"/>
      <c r="E18" s="358"/>
      <c r="F18" s="358"/>
      <c r="G18" s="358"/>
      <c r="H18" s="358"/>
      <c r="I18" s="358"/>
      <c r="J18" s="359"/>
      <c r="K18" s="237" t="s">
        <v>1</v>
      </c>
    </row>
    <row r="19" spans="1:11">
      <c r="A19" s="337" t="s">
        <v>133</v>
      </c>
      <c r="B19" s="330" t="s">
        <v>191</v>
      </c>
      <c r="C19" s="358"/>
      <c r="D19" s="358"/>
      <c r="E19" s="358"/>
      <c r="F19" s="358"/>
      <c r="G19" s="358"/>
      <c r="H19" s="358"/>
      <c r="I19" s="358"/>
      <c r="J19" s="359"/>
      <c r="K19" s="237" t="s">
        <v>1</v>
      </c>
    </row>
    <row r="20" spans="1:11">
      <c r="A20" s="335" t="s">
        <v>134</v>
      </c>
      <c r="B20" s="327"/>
      <c r="C20" s="354"/>
      <c r="D20" s="354"/>
      <c r="E20" s="354"/>
      <c r="F20" s="354"/>
      <c r="G20" s="354"/>
      <c r="H20" s="354"/>
      <c r="I20" s="354"/>
      <c r="J20" s="355"/>
      <c r="K20" s="237" t="s">
        <v>1</v>
      </c>
    </row>
    <row r="21" spans="1:11">
      <c r="A21" s="337" t="s">
        <v>135</v>
      </c>
      <c r="B21" s="330" t="s">
        <v>136</v>
      </c>
      <c r="C21" s="358"/>
      <c r="D21" s="358"/>
      <c r="E21" s="358"/>
      <c r="F21" s="358"/>
      <c r="G21" s="358"/>
      <c r="H21" s="358"/>
      <c r="I21" s="358"/>
      <c r="J21" s="359"/>
      <c r="K21" s="237" t="s">
        <v>1</v>
      </c>
    </row>
    <row r="22" spans="1:11">
      <c r="A22" s="337" t="s">
        <v>192</v>
      </c>
      <c r="B22" s="330" t="s">
        <v>137</v>
      </c>
      <c r="C22" s="358"/>
      <c r="D22" s="358"/>
      <c r="E22" s="358"/>
      <c r="F22" s="358"/>
      <c r="G22" s="358"/>
      <c r="H22" s="358"/>
      <c r="I22" s="358"/>
      <c r="J22" s="359"/>
      <c r="K22" s="237" t="s">
        <v>1</v>
      </c>
    </row>
    <row r="23" spans="1:11">
      <c r="A23" s="337" t="s">
        <v>193</v>
      </c>
      <c r="B23" s="330" t="s">
        <v>194</v>
      </c>
      <c r="C23" s="358"/>
      <c r="D23" s="358"/>
      <c r="E23" s="358"/>
      <c r="F23" s="358"/>
      <c r="G23" s="358"/>
      <c r="H23" s="358"/>
      <c r="I23" s="358"/>
      <c r="J23" s="359"/>
      <c r="K23" s="237" t="s">
        <v>1</v>
      </c>
    </row>
    <row r="24" spans="1:11">
      <c r="A24" s="329">
        <v>23.2</v>
      </c>
      <c r="B24" s="330" t="s">
        <v>195</v>
      </c>
      <c r="C24" s="358"/>
      <c r="D24" s="358"/>
      <c r="E24" s="358"/>
      <c r="F24" s="358"/>
      <c r="G24" s="358"/>
      <c r="H24" s="358"/>
      <c r="I24" s="358"/>
      <c r="J24" s="359"/>
      <c r="K24" s="237" t="s">
        <v>1</v>
      </c>
    </row>
    <row r="25" spans="1:11">
      <c r="A25" s="337" t="s">
        <v>140</v>
      </c>
      <c r="B25" s="330" t="s">
        <v>141</v>
      </c>
      <c r="C25" s="358"/>
      <c r="D25" s="358"/>
      <c r="E25" s="358"/>
      <c r="F25" s="358"/>
      <c r="G25" s="358"/>
      <c r="H25" s="358"/>
      <c r="I25" s="358"/>
      <c r="J25" s="359"/>
      <c r="K25" s="237" t="s">
        <v>1</v>
      </c>
    </row>
    <row r="26" spans="1:11">
      <c r="A26" s="337" t="s">
        <v>140</v>
      </c>
      <c r="B26" s="330" t="s">
        <v>142</v>
      </c>
      <c r="C26" s="358"/>
      <c r="D26" s="358"/>
      <c r="E26" s="358"/>
      <c r="F26" s="358"/>
      <c r="G26" s="358"/>
      <c r="H26" s="358"/>
      <c r="I26" s="358"/>
      <c r="J26" s="359"/>
      <c r="K26" s="237" t="s">
        <v>1</v>
      </c>
    </row>
    <row r="27" spans="1:11">
      <c r="A27" s="337" t="s">
        <v>140</v>
      </c>
      <c r="B27" s="330" t="s">
        <v>143</v>
      </c>
      <c r="C27" s="358"/>
      <c r="D27" s="358"/>
      <c r="E27" s="358"/>
      <c r="F27" s="358"/>
      <c r="G27" s="358"/>
      <c r="H27" s="358"/>
      <c r="I27" s="358"/>
      <c r="J27" s="359"/>
      <c r="K27" s="237" t="s">
        <v>1</v>
      </c>
    </row>
    <row r="28" spans="1:11">
      <c r="A28" s="337" t="s">
        <v>140</v>
      </c>
      <c r="B28" s="330" t="s">
        <v>196</v>
      </c>
      <c r="C28" s="358"/>
      <c r="D28" s="358"/>
      <c r="E28" s="358"/>
      <c r="F28" s="358"/>
      <c r="G28" s="358"/>
      <c r="H28" s="358"/>
      <c r="I28" s="361"/>
      <c r="J28" s="359"/>
      <c r="K28" s="237" t="s">
        <v>1</v>
      </c>
    </row>
    <row r="29" spans="1:11">
      <c r="A29" s="337" t="s">
        <v>140</v>
      </c>
      <c r="B29" s="330" t="s">
        <v>197</v>
      </c>
      <c r="C29" s="358"/>
      <c r="D29" s="358"/>
      <c r="E29" s="358"/>
      <c r="F29" s="358"/>
      <c r="G29" s="358"/>
      <c r="H29" s="358"/>
      <c r="I29" s="361"/>
      <c r="J29" s="359"/>
      <c r="K29" s="237" t="s">
        <v>1</v>
      </c>
    </row>
    <row r="30" spans="1:11">
      <c r="A30" s="337" t="s">
        <v>198</v>
      </c>
      <c r="B30" s="330" t="s">
        <v>199</v>
      </c>
      <c r="C30" s="358"/>
      <c r="D30" s="358"/>
      <c r="E30" s="358"/>
      <c r="F30" s="358"/>
      <c r="G30" s="358"/>
      <c r="H30" s="358"/>
      <c r="I30" s="358"/>
      <c r="J30" s="359"/>
      <c r="K30" s="237" t="s">
        <v>1</v>
      </c>
    </row>
    <row r="31" spans="1:11">
      <c r="A31" s="329">
        <v>25.3</v>
      </c>
      <c r="B31" s="330" t="s">
        <v>144</v>
      </c>
      <c r="C31" s="358"/>
      <c r="D31" s="358"/>
      <c r="E31" s="358"/>
      <c r="F31" s="358"/>
      <c r="G31" s="358"/>
      <c r="H31" s="358"/>
      <c r="I31" s="358"/>
      <c r="J31" s="359"/>
      <c r="K31" s="237" t="s">
        <v>1</v>
      </c>
    </row>
    <row r="32" spans="1:11">
      <c r="A32" s="329">
        <v>25.3</v>
      </c>
      <c r="B32" s="330" t="s">
        <v>145</v>
      </c>
      <c r="C32" s="358"/>
      <c r="D32" s="358"/>
      <c r="E32" s="358"/>
      <c r="F32" s="358"/>
      <c r="G32" s="358"/>
      <c r="H32" s="358"/>
      <c r="I32" s="358"/>
      <c r="J32" s="359"/>
      <c r="K32" s="237" t="s">
        <v>1</v>
      </c>
    </row>
    <row r="33" spans="1:11">
      <c r="A33" s="329">
        <v>25.3</v>
      </c>
      <c r="B33" s="330" t="s">
        <v>146</v>
      </c>
      <c r="C33" s="358"/>
      <c r="D33" s="358"/>
      <c r="E33" s="358"/>
      <c r="F33" s="358"/>
      <c r="G33" s="358"/>
      <c r="H33" s="358"/>
      <c r="I33" s="358"/>
      <c r="J33" s="359"/>
      <c r="K33" s="237" t="s">
        <v>1</v>
      </c>
    </row>
    <row r="34" spans="1:11">
      <c r="A34" s="329">
        <v>25.3</v>
      </c>
      <c r="B34" s="330" t="s">
        <v>147</v>
      </c>
      <c r="C34" s="358"/>
      <c r="D34" s="358"/>
      <c r="E34" s="358"/>
      <c r="F34" s="358"/>
      <c r="G34" s="358"/>
      <c r="H34" s="358"/>
      <c r="I34" s="358"/>
      <c r="J34" s="359"/>
      <c r="K34" s="237" t="s">
        <v>1</v>
      </c>
    </row>
    <row r="35" spans="1:11">
      <c r="A35" s="329">
        <v>25.3</v>
      </c>
      <c r="B35" s="330" t="s">
        <v>148</v>
      </c>
      <c r="C35" s="358"/>
      <c r="D35" s="358"/>
      <c r="E35" s="358"/>
      <c r="F35" s="358"/>
      <c r="G35" s="358"/>
      <c r="H35" s="358"/>
      <c r="I35" s="358"/>
      <c r="J35" s="359"/>
      <c r="K35" s="237" t="s">
        <v>1</v>
      </c>
    </row>
    <row r="36" spans="1:11">
      <c r="A36" s="337" t="s">
        <v>153</v>
      </c>
      <c r="B36" s="330" t="s">
        <v>154</v>
      </c>
      <c r="C36" s="358"/>
      <c r="D36" s="358"/>
      <c r="E36" s="358"/>
      <c r="F36" s="358"/>
      <c r="G36" s="358"/>
      <c r="H36" s="358"/>
      <c r="I36" s="358"/>
      <c r="J36" s="359"/>
      <c r="K36" s="237" t="s">
        <v>1</v>
      </c>
    </row>
    <row r="37" spans="1:11">
      <c r="A37" s="329">
        <v>25.3</v>
      </c>
      <c r="B37" s="330" t="s">
        <v>201</v>
      </c>
      <c r="C37" s="358"/>
      <c r="D37" s="358"/>
      <c r="E37" s="358"/>
      <c r="F37" s="358"/>
      <c r="G37" s="358"/>
      <c r="H37" s="358"/>
      <c r="I37" s="358"/>
      <c r="J37" s="359"/>
      <c r="K37" s="237" t="s">
        <v>1</v>
      </c>
    </row>
    <row r="38" spans="1:11">
      <c r="A38" s="337" t="s">
        <v>149</v>
      </c>
      <c r="B38" s="330" t="s">
        <v>155</v>
      </c>
      <c r="C38" s="358"/>
      <c r="D38" s="358"/>
      <c r="E38" s="358"/>
      <c r="F38" s="358"/>
      <c r="G38" s="358"/>
      <c r="H38" s="358"/>
      <c r="I38" s="358"/>
      <c r="J38" s="359"/>
      <c r="K38" s="237" t="s">
        <v>1</v>
      </c>
    </row>
    <row r="39" spans="1:11">
      <c r="A39" s="461" t="s">
        <v>156</v>
      </c>
      <c r="B39" s="460" t="s">
        <v>157</v>
      </c>
      <c r="C39" s="363"/>
      <c r="D39" s="363"/>
      <c r="E39" s="363"/>
      <c r="F39" s="363"/>
      <c r="G39" s="363"/>
      <c r="H39" s="363"/>
      <c r="I39" s="363"/>
      <c r="J39" s="364"/>
      <c r="K39" s="237" t="s">
        <v>1</v>
      </c>
    </row>
    <row r="40" spans="1:11">
      <c r="A40" s="335" t="s">
        <v>163</v>
      </c>
      <c r="B40" s="327"/>
      <c r="C40" s="354"/>
      <c r="D40" s="354"/>
      <c r="E40" s="354"/>
      <c r="F40" s="354"/>
      <c r="G40" s="354"/>
      <c r="H40" s="354"/>
      <c r="I40" s="354"/>
      <c r="J40" s="355"/>
      <c r="K40" s="237" t="s">
        <v>1</v>
      </c>
    </row>
    <row r="41" spans="1:11">
      <c r="A41" s="337" t="s">
        <v>164</v>
      </c>
      <c r="B41" s="330" t="s">
        <v>202</v>
      </c>
      <c r="C41" s="358"/>
      <c r="D41" s="358"/>
      <c r="E41" s="358"/>
      <c r="F41" s="358"/>
      <c r="G41" s="358"/>
      <c r="H41" s="358"/>
      <c r="I41" s="358"/>
      <c r="J41" s="359"/>
      <c r="K41" s="237" t="s">
        <v>1</v>
      </c>
    </row>
    <row r="42" spans="1:11">
      <c r="A42" s="333" t="s">
        <v>164</v>
      </c>
      <c r="B42" s="332" t="s">
        <v>169</v>
      </c>
      <c r="C42" s="358"/>
      <c r="D42" s="358"/>
      <c r="E42" s="358"/>
      <c r="F42" s="358"/>
      <c r="G42" s="358"/>
      <c r="H42" s="358"/>
      <c r="I42" s="358"/>
      <c r="J42" s="359"/>
      <c r="K42" s="237" t="s">
        <v>1</v>
      </c>
    </row>
    <row r="43" spans="1:11">
      <c r="A43" s="333" t="s">
        <v>164</v>
      </c>
      <c r="B43" s="332" t="s">
        <v>170</v>
      </c>
      <c r="C43" s="358"/>
      <c r="D43" s="358"/>
      <c r="E43" s="358"/>
      <c r="F43" s="358"/>
      <c r="G43" s="358"/>
      <c r="H43" s="358"/>
      <c r="I43" s="358"/>
      <c r="J43" s="359"/>
      <c r="K43" s="237" t="s">
        <v>1</v>
      </c>
    </row>
    <row r="44" spans="1:11">
      <c r="A44" s="333" t="s">
        <v>164</v>
      </c>
      <c r="B44" s="332" t="s">
        <v>171</v>
      </c>
      <c r="C44" s="358"/>
      <c r="D44" s="358"/>
      <c r="E44" s="358"/>
      <c r="F44" s="358"/>
      <c r="G44" s="358"/>
      <c r="H44" s="358"/>
      <c r="I44" s="358"/>
      <c r="J44" s="359"/>
      <c r="K44" s="237" t="s">
        <v>1</v>
      </c>
    </row>
    <row r="45" spans="1:11">
      <c r="A45" s="333" t="s">
        <v>164</v>
      </c>
      <c r="B45" s="332" t="s">
        <v>172</v>
      </c>
      <c r="C45" s="358"/>
      <c r="D45" s="358"/>
      <c r="E45" s="358"/>
      <c r="F45" s="358"/>
      <c r="G45" s="358"/>
      <c r="H45" s="358"/>
      <c r="I45" s="358"/>
      <c r="J45" s="359"/>
      <c r="K45" s="237" t="s">
        <v>1</v>
      </c>
    </row>
    <row r="46" spans="1:11">
      <c r="A46" s="333" t="s">
        <v>164</v>
      </c>
      <c r="B46" s="332" t="s">
        <v>173</v>
      </c>
      <c r="C46" s="358"/>
      <c r="D46" s="358"/>
      <c r="E46" s="358"/>
      <c r="F46" s="358"/>
      <c r="G46" s="358"/>
      <c r="H46" s="358"/>
      <c r="I46" s="358"/>
      <c r="J46" s="359"/>
      <c r="K46" s="237" t="s">
        <v>1</v>
      </c>
    </row>
    <row r="47" spans="1:11">
      <c r="A47" s="331">
        <v>31</v>
      </c>
      <c r="B47" s="330" t="s">
        <v>174</v>
      </c>
      <c r="C47" s="358"/>
      <c r="D47" s="358"/>
      <c r="E47" s="360"/>
      <c r="F47" s="360"/>
      <c r="G47" s="358"/>
      <c r="H47" s="358"/>
      <c r="I47" s="358"/>
      <c r="J47" s="359"/>
      <c r="K47" s="237" t="s">
        <v>1</v>
      </c>
    </row>
    <row r="48" spans="1:11">
      <c r="A48" s="337" t="s">
        <v>204</v>
      </c>
      <c r="B48" s="330" t="s">
        <v>205</v>
      </c>
      <c r="C48" s="358"/>
      <c r="D48" s="358"/>
      <c r="E48" s="360"/>
      <c r="F48" s="360"/>
      <c r="G48" s="358"/>
      <c r="H48" s="358"/>
      <c r="I48" s="358"/>
      <c r="J48" s="359"/>
      <c r="K48" s="237" t="s">
        <v>1</v>
      </c>
    </row>
    <row r="49" spans="1:18">
      <c r="A49" s="335" t="s">
        <v>176</v>
      </c>
      <c r="B49" s="327"/>
      <c r="C49" s="354"/>
      <c r="D49" s="354"/>
      <c r="E49" s="354"/>
      <c r="F49" s="354"/>
      <c r="G49" s="354"/>
      <c r="H49" s="354"/>
      <c r="I49" s="354"/>
      <c r="J49" s="355"/>
      <c r="K49" s="237" t="s">
        <v>1</v>
      </c>
    </row>
    <row r="50" spans="1:18">
      <c r="A50" s="338" t="s">
        <v>177</v>
      </c>
      <c r="B50" s="334" t="s">
        <v>212</v>
      </c>
      <c r="C50" s="360"/>
      <c r="D50" s="360"/>
      <c r="E50" s="360"/>
      <c r="F50" s="360"/>
      <c r="G50" s="360"/>
      <c r="H50" s="360"/>
      <c r="I50" s="360"/>
      <c r="J50" s="362"/>
      <c r="K50" s="237" t="s">
        <v>1</v>
      </c>
    </row>
    <row r="51" spans="1:18" s="260" customFormat="1">
      <c r="A51" s="339" t="s">
        <v>177</v>
      </c>
      <c r="B51" s="340" t="s">
        <v>183</v>
      </c>
      <c r="C51" s="363"/>
      <c r="D51" s="363"/>
      <c r="E51" s="363"/>
      <c r="F51" s="363"/>
      <c r="G51" s="363"/>
      <c r="H51" s="363"/>
      <c r="I51" s="363"/>
      <c r="J51" s="364"/>
      <c r="K51" s="237" t="s">
        <v>1</v>
      </c>
    </row>
    <row r="52" spans="1:18">
      <c r="A52" s="352"/>
      <c r="B52" s="353" t="s">
        <v>184</v>
      </c>
      <c r="C52" s="365"/>
      <c r="D52" s="365"/>
      <c r="E52" s="365"/>
      <c r="F52" s="365"/>
      <c r="G52" s="365"/>
      <c r="H52" s="365"/>
      <c r="I52" s="365"/>
      <c r="J52" s="366"/>
      <c r="K52" s="241" t="s">
        <v>23</v>
      </c>
    </row>
    <row r="53" spans="1:18">
      <c r="A53" s="324"/>
      <c r="B53" s="324"/>
      <c r="C53" s="367"/>
      <c r="D53" s="367"/>
      <c r="E53" s="367"/>
      <c r="F53" s="367"/>
      <c r="G53" s="367"/>
      <c r="H53" s="367"/>
      <c r="I53" s="367"/>
      <c r="J53" s="367"/>
    </row>
    <row r="55" spans="1:18" ht="18.75">
      <c r="A55" s="841" t="s">
        <v>288</v>
      </c>
      <c r="B55" s="862"/>
      <c r="C55" s="862"/>
      <c r="D55" s="862"/>
      <c r="E55" s="862"/>
      <c r="F55" s="862"/>
      <c r="G55" s="862"/>
      <c r="H55" s="862"/>
      <c r="I55" s="862"/>
      <c r="J55" s="862"/>
      <c r="K55" s="261"/>
      <c r="L55" s="261"/>
      <c r="M55" s="261"/>
      <c r="N55" s="261"/>
      <c r="O55" s="261"/>
      <c r="P55" s="261"/>
      <c r="Q55" s="261"/>
      <c r="R55" s="261"/>
    </row>
    <row r="56" spans="1:18" ht="9.75" customHeight="1">
      <c r="A56" s="842" t="s">
        <v>185</v>
      </c>
      <c r="B56" s="863"/>
      <c r="C56" s="863"/>
      <c r="D56" s="863"/>
      <c r="E56" s="863"/>
      <c r="F56" s="863"/>
      <c r="G56" s="863"/>
      <c r="H56" s="863"/>
      <c r="I56" s="863"/>
      <c r="J56" s="863"/>
      <c r="K56" s="248"/>
      <c r="L56" s="248"/>
      <c r="M56" s="248"/>
      <c r="N56" s="248"/>
      <c r="O56" s="248"/>
      <c r="P56" s="248"/>
      <c r="Q56" s="248"/>
      <c r="R56" s="248"/>
    </row>
    <row r="57" spans="1:18" ht="11.25" customHeight="1">
      <c r="A57" s="243"/>
      <c r="B57" s="242"/>
      <c r="C57" s="242"/>
      <c r="D57" s="242"/>
      <c r="E57" s="242"/>
      <c r="F57" s="242"/>
      <c r="G57" s="242"/>
      <c r="H57" s="242"/>
      <c r="I57" s="242"/>
      <c r="J57" s="242"/>
      <c r="K57" s="261"/>
      <c r="L57" s="261"/>
      <c r="M57" s="261"/>
      <c r="N57" s="261"/>
      <c r="O57" s="261"/>
      <c r="P57" s="261"/>
      <c r="Q57" s="261"/>
      <c r="R57" s="261"/>
    </row>
    <row r="58" spans="1:18" ht="14.25" customHeight="1">
      <c r="A58" s="843" t="s">
        <v>186</v>
      </c>
      <c r="B58" s="695"/>
      <c r="C58" s="695"/>
      <c r="D58" s="695"/>
      <c r="E58" s="695"/>
      <c r="F58" s="695"/>
      <c r="G58" s="695"/>
      <c r="H58" s="695"/>
      <c r="I58" s="695"/>
      <c r="J58" s="695"/>
      <c r="K58" s="48"/>
      <c r="L58" s="48"/>
      <c r="M58" s="48"/>
      <c r="N58" s="48"/>
      <c r="O58" s="48"/>
      <c r="P58" s="48"/>
      <c r="Q58" s="48"/>
      <c r="R58" s="48"/>
    </row>
    <row r="59" spans="1:18" ht="16.5" customHeight="1">
      <c r="A59" s="245"/>
      <c r="B59" s="246"/>
      <c r="C59" s="246"/>
      <c r="D59" s="246"/>
      <c r="E59" s="246"/>
      <c r="F59" s="246"/>
      <c r="G59" s="246"/>
      <c r="H59" s="246"/>
      <c r="I59" s="246"/>
      <c r="J59" s="246"/>
      <c r="K59" s="262"/>
      <c r="L59" s="262"/>
      <c r="M59" s="262"/>
      <c r="N59" s="262"/>
      <c r="O59" s="262"/>
      <c r="P59" s="262"/>
      <c r="Q59" s="262"/>
      <c r="R59" s="262"/>
    </row>
    <row r="60" spans="1:18" ht="16.5" customHeight="1">
      <c r="A60" s="835" t="s">
        <v>187</v>
      </c>
      <c r="B60" s="861"/>
      <c r="C60" s="861"/>
      <c r="D60" s="861"/>
      <c r="E60" s="861"/>
      <c r="F60" s="861"/>
      <c r="G60" s="861"/>
      <c r="H60" s="861"/>
      <c r="I60" s="861"/>
      <c r="J60" s="861"/>
      <c r="K60" s="48"/>
      <c r="L60" s="48"/>
      <c r="M60" s="48"/>
      <c r="N60" s="48"/>
      <c r="O60" s="48"/>
      <c r="P60" s="48"/>
      <c r="Q60" s="48"/>
      <c r="R60" s="48"/>
    </row>
    <row r="61" spans="1:18" ht="26.25" customHeight="1"/>
  </sheetData>
  <mergeCells count="24">
    <mergeCell ref="A60:J60"/>
    <mergeCell ref="A12:B13"/>
    <mergeCell ref="A55:J55"/>
    <mergeCell ref="A56:J56"/>
    <mergeCell ref="A58:J58"/>
    <mergeCell ref="J12:J13"/>
    <mergeCell ref="A5:J5"/>
    <mergeCell ref="A6:J6"/>
    <mergeCell ref="A7:J7"/>
    <mergeCell ref="C8:J8"/>
    <mergeCell ref="A1:J1"/>
    <mergeCell ref="A2:J2"/>
    <mergeCell ref="A3:J3"/>
    <mergeCell ref="A4:J4"/>
    <mergeCell ref="C9:J9"/>
    <mergeCell ref="C10:J10"/>
    <mergeCell ref="A11:J11"/>
    <mergeCell ref="D12:D13"/>
    <mergeCell ref="E12:E13"/>
    <mergeCell ref="F12:F13"/>
    <mergeCell ref="G12:G13"/>
    <mergeCell ref="C12:C13"/>
    <mergeCell ref="H12:H13"/>
    <mergeCell ref="I12:I13"/>
  </mergeCells>
  <phoneticPr fontId="35"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6.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RowHeight="12.75"/>
  <cols>
    <col min="1" max="1" width="10.6640625" style="238" customWidth="1"/>
    <col min="2" max="2" width="38.33203125" style="238" customWidth="1"/>
    <col min="3" max="3" width="9.5546875" style="240" customWidth="1"/>
    <col min="4" max="8" width="9.88671875" style="240" customWidth="1"/>
    <col min="9" max="16384" width="8.88671875" style="238"/>
  </cols>
  <sheetData>
    <row r="1" spans="1:10" ht="15.75">
      <c r="A1" s="853" t="s">
        <v>116</v>
      </c>
      <c r="B1" s="853"/>
      <c r="C1" s="853"/>
      <c r="D1" s="853"/>
      <c r="E1" s="853"/>
      <c r="F1" s="853"/>
      <c r="G1" s="853"/>
      <c r="H1" s="853"/>
      <c r="I1" s="263" t="s">
        <v>1</v>
      </c>
      <c r="J1" s="236"/>
    </row>
    <row r="2" spans="1:10" ht="15.75">
      <c r="A2" s="854"/>
      <c r="B2" s="854"/>
      <c r="C2" s="854"/>
      <c r="D2" s="854"/>
      <c r="E2" s="854"/>
      <c r="F2" s="854"/>
      <c r="G2" s="854"/>
      <c r="H2" s="854"/>
      <c r="I2" s="236"/>
      <c r="J2" s="236"/>
    </row>
    <row r="3" spans="1:10" ht="15.75">
      <c r="A3" s="855" t="s">
        <v>215</v>
      </c>
      <c r="B3" s="855"/>
      <c r="C3" s="855"/>
      <c r="D3" s="855"/>
      <c r="E3" s="855"/>
      <c r="F3" s="855"/>
      <c r="G3" s="855"/>
      <c r="H3" s="855"/>
      <c r="I3" s="263" t="s">
        <v>1</v>
      </c>
      <c r="J3" s="239"/>
    </row>
    <row r="4" spans="1:10" ht="15.75">
      <c r="A4" s="855" t="s">
        <v>270</v>
      </c>
      <c r="B4" s="855"/>
      <c r="C4" s="855"/>
      <c r="D4" s="855"/>
      <c r="E4" s="855"/>
      <c r="F4" s="855"/>
      <c r="G4" s="855"/>
      <c r="H4" s="855"/>
      <c r="I4" s="263" t="s">
        <v>1</v>
      </c>
      <c r="J4" s="239"/>
    </row>
    <row r="5" spans="1:10" ht="15.75">
      <c r="A5" s="854" t="s">
        <v>269</v>
      </c>
      <c r="B5" s="854"/>
      <c r="C5" s="854"/>
      <c r="D5" s="854"/>
      <c r="E5" s="854"/>
      <c r="F5" s="854"/>
      <c r="G5" s="854"/>
      <c r="H5" s="854"/>
      <c r="I5" s="263" t="s">
        <v>1</v>
      </c>
      <c r="J5" s="239"/>
    </row>
    <row r="6" spans="1:10" ht="15.75">
      <c r="A6" s="856"/>
      <c r="B6" s="856"/>
      <c r="C6" s="856"/>
      <c r="D6" s="856"/>
      <c r="E6" s="856"/>
      <c r="F6" s="856"/>
      <c r="G6" s="856"/>
      <c r="H6" s="856"/>
    </row>
    <row r="7" spans="1:10">
      <c r="A7" s="848"/>
      <c r="B7" s="848"/>
      <c r="C7" s="848"/>
      <c r="D7" s="848"/>
      <c r="E7" s="848"/>
      <c r="F7" s="848"/>
      <c r="G7" s="848"/>
      <c r="H7" s="848"/>
    </row>
    <row r="8" spans="1:10">
      <c r="A8" s="325" t="s">
        <v>117</v>
      </c>
      <c r="B8" s="324"/>
      <c r="C8" s="850"/>
      <c r="D8" s="850"/>
      <c r="E8" s="850"/>
      <c r="F8" s="850"/>
      <c r="G8" s="850"/>
      <c r="H8" s="850"/>
      <c r="I8" s="263" t="s">
        <v>1</v>
      </c>
    </row>
    <row r="9" spans="1:10">
      <c r="A9" s="325" t="s">
        <v>118</v>
      </c>
      <c r="B9" s="326" t="s">
        <v>188</v>
      </c>
      <c r="C9" s="850"/>
      <c r="D9" s="850"/>
      <c r="E9" s="850"/>
      <c r="F9" s="850"/>
      <c r="G9" s="850"/>
      <c r="H9" s="850"/>
      <c r="I9" s="263" t="s">
        <v>1</v>
      </c>
    </row>
    <row r="10" spans="1:10">
      <c r="A10" s="325" t="s">
        <v>119</v>
      </c>
      <c r="B10" s="326" t="s">
        <v>213</v>
      </c>
      <c r="C10" s="850"/>
      <c r="D10" s="850"/>
      <c r="E10" s="850"/>
      <c r="F10" s="850"/>
      <c r="G10" s="850"/>
      <c r="H10" s="850"/>
      <c r="I10" s="263" t="s">
        <v>1</v>
      </c>
    </row>
    <row r="11" spans="1:10">
      <c r="A11" s="857"/>
      <c r="B11" s="857"/>
      <c r="C11" s="857"/>
      <c r="D11" s="857"/>
      <c r="E11" s="857"/>
      <c r="F11" s="857"/>
      <c r="G11" s="857"/>
      <c r="H11" s="857"/>
    </row>
    <row r="12" spans="1:10" ht="12.75" customHeight="1">
      <c r="A12" s="837" t="s">
        <v>121</v>
      </c>
      <c r="B12" s="838"/>
      <c r="C12" s="851" t="s">
        <v>332</v>
      </c>
      <c r="D12" s="846" t="s">
        <v>325</v>
      </c>
      <c r="E12" s="846" t="s">
        <v>122</v>
      </c>
      <c r="F12" s="846" t="s">
        <v>123</v>
      </c>
      <c r="G12" s="846" t="s">
        <v>326</v>
      </c>
      <c r="H12" s="844" t="s">
        <v>333</v>
      </c>
      <c r="I12" s="263" t="s">
        <v>1</v>
      </c>
    </row>
    <row r="13" spans="1:10" ht="12.75" customHeight="1">
      <c r="A13" s="839"/>
      <c r="B13" s="840"/>
      <c r="C13" s="852"/>
      <c r="D13" s="847"/>
      <c r="E13" s="847"/>
      <c r="F13" s="847"/>
      <c r="G13" s="847"/>
      <c r="H13" s="845"/>
      <c r="I13" s="263" t="s">
        <v>1</v>
      </c>
    </row>
    <row r="14" spans="1:10">
      <c r="A14" s="335" t="s">
        <v>124</v>
      </c>
      <c r="B14" s="327"/>
      <c r="C14" s="354"/>
      <c r="D14" s="354"/>
      <c r="E14" s="354"/>
      <c r="F14" s="354"/>
      <c r="G14" s="354"/>
      <c r="H14" s="355"/>
      <c r="I14" s="263" t="s">
        <v>1</v>
      </c>
    </row>
    <row r="15" spans="1:10">
      <c r="A15" s="336" t="s">
        <v>125</v>
      </c>
      <c r="B15" s="328" t="s">
        <v>126</v>
      </c>
      <c r="C15" s="356"/>
      <c r="D15" s="356"/>
      <c r="E15" s="356"/>
      <c r="F15" s="356"/>
      <c r="G15" s="356"/>
      <c r="H15" s="357"/>
      <c r="I15" s="263" t="s">
        <v>1</v>
      </c>
    </row>
    <row r="16" spans="1:10">
      <c r="A16" s="337" t="s">
        <v>127</v>
      </c>
      <c r="B16" s="330" t="s">
        <v>190</v>
      </c>
      <c r="C16" s="358"/>
      <c r="D16" s="358"/>
      <c r="E16" s="358"/>
      <c r="F16" s="358"/>
      <c r="G16" s="358"/>
      <c r="H16" s="359"/>
      <c r="I16" s="263" t="s">
        <v>1</v>
      </c>
    </row>
    <row r="17" spans="1:9">
      <c r="A17" s="337" t="s">
        <v>127</v>
      </c>
      <c r="B17" s="330" t="s">
        <v>131</v>
      </c>
      <c r="C17" s="358"/>
      <c r="D17" s="358"/>
      <c r="E17" s="358"/>
      <c r="F17" s="358"/>
      <c r="G17" s="358"/>
      <c r="H17" s="359"/>
      <c r="I17" s="263" t="s">
        <v>1</v>
      </c>
    </row>
    <row r="18" spans="1:9">
      <c r="A18" s="337" t="s">
        <v>133</v>
      </c>
      <c r="B18" s="330" t="s">
        <v>132</v>
      </c>
      <c r="C18" s="358"/>
      <c r="D18" s="358"/>
      <c r="E18" s="358"/>
      <c r="F18" s="358"/>
      <c r="G18" s="358"/>
      <c r="H18" s="359"/>
      <c r="I18" s="263" t="s">
        <v>1</v>
      </c>
    </row>
    <row r="19" spans="1:9">
      <c r="A19" s="337" t="s">
        <v>133</v>
      </c>
      <c r="B19" s="330" t="s">
        <v>191</v>
      </c>
      <c r="C19" s="358"/>
      <c r="D19" s="358"/>
      <c r="E19" s="358"/>
      <c r="F19" s="358"/>
      <c r="G19" s="358"/>
      <c r="H19" s="359"/>
      <c r="I19" s="263" t="s">
        <v>1</v>
      </c>
    </row>
    <row r="20" spans="1:9">
      <c r="A20" s="335" t="s">
        <v>134</v>
      </c>
      <c r="B20" s="327"/>
      <c r="C20" s="354"/>
      <c r="D20" s="354"/>
      <c r="E20" s="354"/>
      <c r="F20" s="354"/>
      <c r="G20" s="354"/>
      <c r="H20" s="355"/>
      <c r="I20" s="263" t="s">
        <v>1</v>
      </c>
    </row>
    <row r="21" spans="1:9">
      <c r="A21" s="337" t="s">
        <v>135</v>
      </c>
      <c r="B21" s="330" t="s">
        <v>136</v>
      </c>
      <c r="C21" s="358"/>
      <c r="D21" s="358"/>
      <c r="E21" s="358"/>
      <c r="F21" s="358"/>
      <c r="G21" s="358"/>
      <c r="H21" s="359"/>
      <c r="I21" s="263" t="s">
        <v>1</v>
      </c>
    </row>
    <row r="22" spans="1:9">
      <c r="A22" s="331">
        <v>22</v>
      </c>
      <c r="B22" s="330" t="s">
        <v>137</v>
      </c>
      <c r="C22" s="358"/>
      <c r="D22" s="358"/>
      <c r="E22" s="358"/>
      <c r="F22" s="358"/>
      <c r="G22" s="358"/>
      <c r="H22" s="359"/>
      <c r="I22" s="263" t="s">
        <v>1</v>
      </c>
    </row>
    <row r="23" spans="1:9">
      <c r="A23" s="337" t="s">
        <v>193</v>
      </c>
      <c r="B23" s="330" t="s">
        <v>194</v>
      </c>
      <c r="C23" s="358"/>
      <c r="D23" s="358"/>
      <c r="E23" s="358"/>
      <c r="F23" s="358"/>
      <c r="G23" s="358"/>
      <c r="H23" s="359"/>
      <c r="I23" s="263" t="s">
        <v>1</v>
      </c>
    </row>
    <row r="24" spans="1:9">
      <c r="A24" s="329">
        <v>23.2</v>
      </c>
      <c r="B24" s="330" t="s">
        <v>195</v>
      </c>
      <c r="C24" s="358"/>
      <c r="D24" s="358"/>
      <c r="E24" s="358"/>
      <c r="F24" s="358"/>
      <c r="G24" s="358"/>
      <c r="H24" s="359"/>
      <c r="I24" s="263" t="s">
        <v>1</v>
      </c>
    </row>
    <row r="25" spans="1:9">
      <c r="A25" s="337" t="s">
        <v>140</v>
      </c>
      <c r="B25" s="330" t="s">
        <v>141</v>
      </c>
      <c r="C25" s="358"/>
      <c r="D25" s="358"/>
      <c r="E25" s="358"/>
      <c r="F25" s="358"/>
      <c r="G25" s="358"/>
      <c r="H25" s="359"/>
      <c r="I25" s="263" t="s">
        <v>1</v>
      </c>
    </row>
    <row r="26" spans="1:9">
      <c r="A26" s="337" t="s">
        <v>140</v>
      </c>
      <c r="B26" s="330" t="s">
        <v>142</v>
      </c>
      <c r="C26" s="358"/>
      <c r="D26" s="358"/>
      <c r="E26" s="358"/>
      <c r="F26" s="358"/>
      <c r="G26" s="358"/>
      <c r="H26" s="359"/>
      <c r="I26" s="263" t="s">
        <v>1</v>
      </c>
    </row>
    <row r="27" spans="1:9">
      <c r="A27" s="337" t="s">
        <v>140</v>
      </c>
      <c r="B27" s="330" t="s">
        <v>143</v>
      </c>
      <c r="C27" s="358"/>
      <c r="D27" s="358"/>
      <c r="E27" s="358"/>
      <c r="F27" s="358"/>
      <c r="G27" s="358"/>
      <c r="H27" s="359"/>
      <c r="I27" s="263" t="s">
        <v>1</v>
      </c>
    </row>
    <row r="28" spans="1:9">
      <c r="A28" s="337" t="s">
        <v>140</v>
      </c>
      <c r="B28" s="330" t="s">
        <v>196</v>
      </c>
      <c r="C28" s="358"/>
      <c r="D28" s="358"/>
      <c r="E28" s="358"/>
      <c r="F28" s="358"/>
      <c r="G28" s="358"/>
      <c r="H28" s="359"/>
      <c r="I28" s="263" t="s">
        <v>1</v>
      </c>
    </row>
    <row r="29" spans="1:9">
      <c r="A29" s="337" t="s">
        <v>140</v>
      </c>
      <c r="B29" s="330" t="s">
        <v>197</v>
      </c>
      <c r="C29" s="358"/>
      <c r="D29" s="358"/>
      <c r="E29" s="358"/>
      <c r="F29" s="358"/>
      <c r="G29" s="358"/>
      <c r="H29" s="359"/>
      <c r="I29" s="263" t="s">
        <v>1</v>
      </c>
    </row>
    <row r="30" spans="1:9">
      <c r="A30" s="337" t="s">
        <v>198</v>
      </c>
      <c r="B30" s="330" t="s">
        <v>199</v>
      </c>
      <c r="C30" s="358"/>
      <c r="D30" s="358"/>
      <c r="E30" s="358"/>
      <c r="F30" s="358"/>
      <c r="G30" s="358"/>
      <c r="H30" s="359"/>
      <c r="I30" s="263" t="s">
        <v>1</v>
      </c>
    </row>
    <row r="31" spans="1:9">
      <c r="A31" s="329">
        <v>25.3</v>
      </c>
      <c r="B31" s="330" t="s">
        <v>144</v>
      </c>
      <c r="C31" s="358"/>
      <c r="D31" s="358"/>
      <c r="E31" s="358"/>
      <c r="F31" s="358"/>
      <c r="G31" s="358"/>
      <c r="H31" s="359"/>
      <c r="I31" s="263" t="s">
        <v>1</v>
      </c>
    </row>
    <row r="32" spans="1:9">
      <c r="A32" s="329">
        <v>25.3</v>
      </c>
      <c r="B32" s="330" t="s">
        <v>145</v>
      </c>
      <c r="C32" s="358"/>
      <c r="D32" s="358"/>
      <c r="E32" s="358"/>
      <c r="F32" s="358"/>
      <c r="G32" s="358"/>
      <c r="H32" s="359"/>
      <c r="I32" s="263" t="s">
        <v>1</v>
      </c>
    </row>
    <row r="33" spans="1:9">
      <c r="A33" s="329">
        <v>25.3</v>
      </c>
      <c r="B33" s="330" t="s">
        <v>146</v>
      </c>
      <c r="C33" s="358"/>
      <c r="D33" s="358"/>
      <c r="E33" s="358"/>
      <c r="F33" s="358"/>
      <c r="G33" s="358"/>
      <c r="H33" s="359"/>
      <c r="I33" s="263" t="s">
        <v>1</v>
      </c>
    </row>
    <row r="34" spans="1:9">
      <c r="A34" s="329">
        <v>25.3</v>
      </c>
      <c r="B34" s="330" t="s">
        <v>147</v>
      </c>
      <c r="C34" s="358"/>
      <c r="D34" s="358"/>
      <c r="E34" s="358"/>
      <c r="F34" s="358"/>
      <c r="G34" s="358"/>
      <c r="H34" s="359"/>
      <c r="I34" s="263" t="s">
        <v>1</v>
      </c>
    </row>
    <row r="35" spans="1:9">
      <c r="A35" s="329">
        <v>25.3</v>
      </c>
      <c r="B35" s="330" t="s">
        <v>148</v>
      </c>
      <c r="C35" s="358"/>
      <c r="D35" s="358"/>
      <c r="E35" s="358"/>
      <c r="F35" s="358"/>
      <c r="G35" s="358"/>
      <c r="H35" s="359"/>
      <c r="I35" s="263" t="s">
        <v>1</v>
      </c>
    </row>
    <row r="36" spans="1:9">
      <c r="A36" s="329">
        <v>25.3</v>
      </c>
      <c r="B36" s="330" t="s">
        <v>201</v>
      </c>
      <c r="C36" s="358"/>
      <c r="D36" s="358"/>
      <c r="E36" s="358"/>
      <c r="F36" s="358"/>
      <c r="G36" s="358"/>
      <c r="H36" s="359"/>
      <c r="I36" s="263" t="s">
        <v>1</v>
      </c>
    </row>
    <row r="37" spans="1:9">
      <c r="A37" s="337" t="s">
        <v>149</v>
      </c>
      <c r="B37" s="330" t="s">
        <v>155</v>
      </c>
      <c r="C37" s="358"/>
      <c r="D37" s="358"/>
      <c r="E37" s="358"/>
      <c r="F37" s="358"/>
      <c r="G37" s="358"/>
      <c r="H37" s="359"/>
      <c r="I37" s="263" t="s">
        <v>1</v>
      </c>
    </row>
    <row r="38" spans="1:9">
      <c r="A38" s="461" t="s">
        <v>156</v>
      </c>
      <c r="B38" s="460" t="s">
        <v>157</v>
      </c>
      <c r="C38" s="363"/>
      <c r="D38" s="363"/>
      <c r="E38" s="363"/>
      <c r="F38" s="363"/>
      <c r="G38" s="363"/>
      <c r="H38" s="364"/>
      <c r="I38" s="263" t="s">
        <v>1</v>
      </c>
    </row>
    <row r="39" spans="1:9">
      <c r="A39" s="335" t="s">
        <v>163</v>
      </c>
      <c r="B39" s="327"/>
      <c r="C39" s="354"/>
      <c r="D39" s="354"/>
      <c r="E39" s="354"/>
      <c r="F39" s="354"/>
      <c r="G39" s="354"/>
      <c r="H39" s="355"/>
      <c r="I39" s="263" t="s">
        <v>1</v>
      </c>
    </row>
    <row r="40" spans="1:9">
      <c r="A40" s="337" t="s">
        <v>164</v>
      </c>
      <c r="B40" s="330" t="s">
        <v>202</v>
      </c>
      <c r="C40" s="358"/>
      <c r="D40" s="358"/>
      <c r="E40" s="358"/>
      <c r="F40" s="358"/>
      <c r="G40" s="358"/>
      <c r="H40" s="359"/>
      <c r="I40" s="263" t="s">
        <v>1</v>
      </c>
    </row>
    <row r="41" spans="1:9">
      <c r="A41" s="333" t="s">
        <v>164</v>
      </c>
      <c r="B41" s="332" t="s">
        <v>169</v>
      </c>
      <c r="C41" s="358"/>
      <c r="D41" s="358"/>
      <c r="E41" s="358"/>
      <c r="F41" s="358"/>
      <c r="G41" s="358"/>
      <c r="H41" s="359"/>
      <c r="I41" s="263" t="s">
        <v>1</v>
      </c>
    </row>
    <row r="42" spans="1:9">
      <c r="A42" s="333" t="s">
        <v>164</v>
      </c>
      <c r="B42" s="332" t="s">
        <v>170</v>
      </c>
      <c r="C42" s="358"/>
      <c r="D42" s="358"/>
      <c r="E42" s="358"/>
      <c r="F42" s="358"/>
      <c r="G42" s="358"/>
      <c r="H42" s="359"/>
      <c r="I42" s="263" t="s">
        <v>1</v>
      </c>
    </row>
    <row r="43" spans="1:9">
      <c r="A43" s="333" t="s">
        <v>164</v>
      </c>
      <c r="B43" s="332" t="s">
        <v>214</v>
      </c>
      <c r="C43" s="358"/>
      <c r="D43" s="358"/>
      <c r="E43" s="358"/>
      <c r="F43" s="358"/>
      <c r="G43" s="358"/>
      <c r="H43" s="359"/>
      <c r="I43" s="263" t="s">
        <v>1</v>
      </c>
    </row>
    <row r="44" spans="1:9">
      <c r="A44" s="333" t="s">
        <v>164</v>
      </c>
      <c r="B44" s="332" t="s">
        <v>171</v>
      </c>
      <c r="C44" s="358"/>
      <c r="D44" s="358"/>
      <c r="E44" s="358"/>
      <c r="F44" s="358"/>
      <c r="G44" s="358"/>
      <c r="H44" s="359"/>
      <c r="I44" s="263" t="s">
        <v>1</v>
      </c>
    </row>
    <row r="45" spans="1:9">
      <c r="A45" s="333" t="s">
        <v>164</v>
      </c>
      <c r="B45" s="332" t="s">
        <v>172</v>
      </c>
      <c r="C45" s="358"/>
      <c r="D45" s="358"/>
      <c r="E45" s="358"/>
      <c r="F45" s="358"/>
      <c r="G45" s="358"/>
      <c r="H45" s="359"/>
      <c r="I45" s="263" t="s">
        <v>1</v>
      </c>
    </row>
    <row r="46" spans="1:9">
      <c r="A46" s="333" t="s">
        <v>164</v>
      </c>
      <c r="B46" s="332" t="s">
        <v>173</v>
      </c>
      <c r="C46" s="358"/>
      <c r="D46" s="358"/>
      <c r="E46" s="358"/>
      <c r="F46" s="358"/>
      <c r="G46" s="358"/>
      <c r="H46" s="359"/>
      <c r="I46" s="263" t="s">
        <v>1</v>
      </c>
    </row>
    <row r="47" spans="1:9">
      <c r="A47" s="337" t="s">
        <v>164</v>
      </c>
      <c r="B47" s="330" t="s">
        <v>174</v>
      </c>
      <c r="C47" s="358"/>
      <c r="D47" s="358"/>
      <c r="E47" s="360"/>
      <c r="F47" s="360"/>
      <c r="G47" s="358"/>
      <c r="H47" s="359"/>
      <c r="I47" s="263" t="s">
        <v>1</v>
      </c>
    </row>
    <row r="48" spans="1:9">
      <c r="A48" s="337" t="s">
        <v>204</v>
      </c>
      <c r="B48" s="330" t="s">
        <v>205</v>
      </c>
      <c r="C48" s="358"/>
      <c r="D48" s="358"/>
      <c r="E48" s="360"/>
      <c r="F48" s="360"/>
      <c r="G48" s="358"/>
      <c r="H48" s="359"/>
      <c r="I48" s="263" t="s">
        <v>1</v>
      </c>
    </row>
    <row r="49" spans="1:18">
      <c r="A49" s="335" t="s">
        <v>176</v>
      </c>
      <c r="B49" s="327"/>
      <c r="C49" s="354"/>
      <c r="D49" s="354"/>
      <c r="E49" s="354"/>
      <c r="F49" s="354"/>
      <c r="G49" s="354"/>
      <c r="H49" s="355"/>
      <c r="I49" s="263" t="s">
        <v>1</v>
      </c>
    </row>
    <row r="50" spans="1:18">
      <c r="A50" s="337" t="s">
        <v>177</v>
      </c>
      <c r="B50" s="330" t="s">
        <v>212</v>
      </c>
      <c r="C50" s="358"/>
      <c r="D50" s="358"/>
      <c r="E50" s="358"/>
      <c r="F50" s="358"/>
      <c r="G50" s="358"/>
      <c r="H50" s="359"/>
      <c r="I50" s="263" t="s">
        <v>1</v>
      </c>
    </row>
    <row r="51" spans="1:18">
      <c r="A51" s="333" t="s">
        <v>177</v>
      </c>
      <c r="B51" s="332" t="s">
        <v>183</v>
      </c>
      <c r="C51" s="358"/>
      <c r="D51" s="358"/>
      <c r="E51" s="358"/>
      <c r="F51" s="358"/>
      <c r="G51" s="358"/>
      <c r="H51" s="359"/>
      <c r="I51" s="263" t="s">
        <v>1</v>
      </c>
    </row>
    <row r="52" spans="1:18">
      <c r="A52" s="335"/>
      <c r="B52" s="327" t="s">
        <v>184</v>
      </c>
      <c r="C52" s="354"/>
      <c r="D52" s="354"/>
      <c r="E52" s="354"/>
      <c r="F52" s="354"/>
      <c r="G52" s="354"/>
      <c r="H52" s="355"/>
      <c r="I52" s="237" t="s">
        <v>23</v>
      </c>
    </row>
    <row r="55" spans="1:18" ht="15.75">
      <c r="A55" s="841" t="s">
        <v>288</v>
      </c>
      <c r="B55" s="864"/>
      <c r="C55" s="864"/>
      <c r="D55" s="864"/>
      <c r="E55" s="864"/>
      <c r="F55" s="864"/>
      <c r="G55" s="864"/>
      <c r="H55" s="864"/>
      <c r="I55" s="242"/>
      <c r="J55" s="242"/>
      <c r="K55" s="242"/>
      <c r="L55" s="242"/>
      <c r="M55" s="242"/>
      <c r="N55" s="242"/>
      <c r="O55" s="242"/>
      <c r="P55" s="242"/>
      <c r="Q55" s="242"/>
      <c r="R55" s="242"/>
    </row>
    <row r="56" spans="1:18" ht="15">
      <c r="A56" s="842" t="s">
        <v>185</v>
      </c>
      <c r="B56" s="864"/>
      <c r="C56" s="864"/>
      <c r="D56" s="864"/>
      <c r="E56" s="864"/>
      <c r="F56" s="864"/>
      <c r="G56" s="864"/>
      <c r="H56" s="864"/>
      <c r="I56" s="256"/>
      <c r="J56" s="256"/>
      <c r="K56" s="256"/>
      <c r="L56" s="256"/>
      <c r="M56" s="256"/>
      <c r="N56" s="256"/>
      <c r="O56" s="256"/>
      <c r="P56" s="256"/>
      <c r="Q56" s="256"/>
      <c r="R56" s="256"/>
    </row>
    <row r="57" spans="1:18" ht="13.5">
      <c r="A57" s="243"/>
      <c r="B57" s="242"/>
      <c r="C57" s="242"/>
      <c r="D57" s="242"/>
      <c r="E57" s="242"/>
      <c r="F57" s="242"/>
      <c r="G57" s="242"/>
      <c r="H57" s="242"/>
      <c r="I57" s="242"/>
      <c r="J57" s="242"/>
      <c r="K57" s="242"/>
      <c r="L57" s="242"/>
      <c r="M57" s="242"/>
      <c r="N57" s="242"/>
      <c r="O57" s="242"/>
      <c r="P57" s="242"/>
      <c r="Q57" s="242"/>
      <c r="R57" s="242"/>
    </row>
    <row r="58" spans="1:18" ht="30.75" customHeight="1">
      <c r="A58" s="843" t="s">
        <v>186</v>
      </c>
      <c r="B58" s="864"/>
      <c r="C58" s="864"/>
      <c r="D58" s="864"/>
      <c r="E58" s="864"/>
      <c r="F58" s="864"/>
      <c r="G58" s="864"/>
      <c r="H58" s="864"/>
      <c r="I58" s="244"/>
      <c r="J58" s="244"/>
      <c r="K58" s="244"/>
      <c r="L58" s="244"/>
      <c r="M58" s="244"/>
      <c r="N58" s="244"/>
      <c r="O58" s="244"/>
      <c r="P58" s="244"/>
      <c r="Q58" s="244"/>
      <c r="R58" s="244"/>
    </row>
    <row r="59" spans="1:18">
      <c r="A59" s="245"/>
      <c r="B59" s="246"/>
      <c r="C59" s="246"/>
      <c r="D59" s="246"/>
      <c r="E59" s="246"/>
      <c r="F59" s="246"/>
      <c r="G59" s="246"/>
      <c r="H59" s="246"/>
      <c r="I59" s="246"/>
      <c r="J59" s="246"/>
      <c r="K59" s="246"/>
      <c r="L59" s="246"/>
      <c r="M59" s="246"/>
      <c r="N59" s="246"/>
      <c r="O59" s="246"/>
      <c r="P59" s="246"/>
      <c r="Q59" s="246"/>
      <c r="R59" s="246"/>
    </row>
    <row r="60" spans="1:18" ht="29.25" customHeight="1">
      <c r="A60" s="835" t="s">
        <v>187</v>
      </c>
      <c r="B60" s="864"/>
      <c r="C60" s="864"/>
      <c r="D60" s="864"/>
      <c r="E60" s="864"/>
      <c r="F60" s="864"/>
      <c r="G60" s="864"/>
      <c r="H60" s="864"/>
      <c r="I60" s="244"/>
      <c r="J60" s="244"/>
      <c r="K60" s="244"/>
      <c r="L60" s="244"/>
      <c r="M60" s="244"/>
      <c r="N60" s="244"/>
      <c r="O60" s="244"/>
      <c r="P60" s="244"/>
      <c r="Q60" s="244"/>
      <c r="R60" s="244"/>
    </row>
  </sheetData>
  <mergeCells count="22">
    <mergeCell ref="C10:H10"/>
    <mergeCell ref="A56:H56"/>
    <mergeCell ref="A58:H58"/>
    <mergeCell ref="A60:H60"/>
    <mergeCell ref="A12:B13"/>
    <mergeCell ref="A55:H55"/>
    <mergeCell ref="A11:H11"/>
    <mergeCell ref="A1:H1"/>
    <mergeCell ref="A2:H2"/>
    <mergeCell ref="A3:H3"/>
    <mergeCell ref="A4:H4"/>
    <mergeCell ref="C9:H9"/>
    <mergeCell ref="A5:H5"/>
    <mergeCell ref="A6:H6"/>
    <mergeCell ref="A7:H7"/>
    <mergeCell ref="C8:H8"/>
    <mergeCell ref="C12:C13"/>
    <mergeCell ref="D12:D13"/>
    <mergeCell ref="E12:E13"/>
    <mergeCell ref="G12:G13"/>
    <mergeCell ref="H12:H13"/>
    <mergeCell ref="F12:F13"/>
  </mergeCells>
  <phoneticPr fontId="35"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267" customWidth="1"/>
    <col min="2" max="2" width="65.6640625" style="266" customWidth="1"/>
    <col min="3" max="3" width="2.88671875" style="267" customWidth="1"/>
    <col min="4" max="4" width="11.44140625" style="267" customWidth="1"/>
    <col min="5" max="5" width="10.21875" style="267" customWidth="1"/>
    <col min="6" max="6" width="10.109375" style="267" customWidth="1"/>
    <col min="7" max="7" width="9.5546875" style="267" customWidth="1"/>
    <col min="8" max="8" width="9.33203125" style="267" customWidth="1"/>
    <col min="9" max="16384" width="7.109375" style="267"/>
  </cols>
  <sheetData>
    <row r="1" spans="1:11">
      <c r="A1" s="865" t="s">
        <v>253</v>
      </c>
      <c r="B1" s="865"/>
      <c r="C1" s="865"/>
      <c r="D1" s="865"/>
      <c r="E1" s="865"/>
      <c r="F1" s="865"/>
      <c r="G1" s="865"/>
      <c r="H1" s="865"/>
      <c r="I1" s="268" t="s">
        <v>1</v>
      </c>
    </row>
    <row r="2" spans="1:11" ht="13.5" customHeight="1">
      <c r="A2" s="872"/>
      <c r="B2" s="872"/>
      <c r="C2" s="872"/>
      <c r="D2" s="872"/>
      <c r="E2" s="872"/>
      <c r="F2" s="872"/>
      <c r="G2" s="872"/>
      <c r="H2" s="872"/>
      <c r="I2" s="268" t="s">
        <v>1</v>
      </c>
    </row>
    <row r="3" spans="1:11">
      <c r="A3" s="871" t="s">
        <v>324</v>
      </c>
      <c r="B3" s="871"/>
      <c r="C3" s="871"/>
      <c r="D3" s="871"/>
      <c r="E3" s="871"/>
      <c r="F3" s="871"/>
      <c r="G3" s="871"/>
      <c r="H3" s="871"/>
      <c r="I3" s="268" t="s">
        <v>1</v>
      </c>
    </row>
    <row r="4" spans="1:11" ht="18.75">
      <c r="A4" s="733"/>
      <c r="B4" s="733"/>
      <c r="C4" s="733"/>
      <c r="D4" s="733"/>
      <c r="E4" s="733"/>
      <c r="F4" s="733"/>
      <c r="G4" s="733"/>
      <c r="H4" s="733"/>
      <c r="I4" s="268" t="s">
        <v>1</v>
      </c>
    </row>
    <row r="5" spans="1:11" ht="16.5">
      <c r="A5" s="710"/>
      <c r="B5" s="710"/>
      <c r="C5" s="710"/>
      <c r="D5" s="710"/>
      <c r="E5" s="710"/>
      <c r="F5" s="710"/>
      <c r="G5" s="710"/>
      <c r="H5" s="710"/>
      <c r="I5" s="268" t="s">
        <v>1</v>
      </c>
    </row>
    <row r="6" spans="1:11" ht="16.5">
      <c r="A6" s="710"/>
      <c r="B6" s="710"/>
      <c r="C6" s="710"/>
      <c r="D6" s="710"/>
      <c r="E6" s="710"/>
      <c r="F6" s="710"/>
      <c r="G6" s="710"/>
      <c r="H6" s="710"/>
      <c r="I6" s="268" t="s">
        <v>1</v>
      </c>
    </row>
    <row r="7" spans="1:11">
      <c r="A7" s="866"/>
      <c r="B7" s="866"/>
      <c r="C7" s="866"/>
      <c r="D7" s="866"/>
      <c r="E7" s="866"/>
      <c r="F7" s="866"/>
      <c r="G7" s="866"/>
      <c r="H7" s="866"/>
      <c r="I7" s="268" t="s">
        <v>1</v>
      </c>
    </row>
    <row r="8" spans="1:11">
      <c r="A8" s="866"/>
      <c r="B8" s="866"/>
      <c r="C8" s="866"/>
      <c r="D8" s="866"/>
      <c r="E8" s="866"/>
      <c r="F8" s="866"/>
      <c r="G8" s="866"/>
      <c r="H8" s="866"/>
      <c r="I8" s="268" t="s">
        <v>1</v>
      </c>
    </row>
    <row r="9" spans="1:11">
      <c r="A9" s="870"/>
      <c r="B9" s="870"/>
      <c r="C9" s="870"/>
      <c r="D9" s="870"/>
      <c r="E9" s="870"/>
      <c r="F9" s="870"/>
      <c r="G9" s="870"/>
      <c r="H9" s="870"/>
      <c r="I9" s="268" t="s">
        <v>1</v>
      </c>
    </row>
    <row r="10" spans="1:11">
      <c r="A10" s="271"/>
      <c r="B10" s="272"/>
      <c r="C10" s="271"/>
      <c r="D10" s="271"/>
      <c r="E10" s="271"/>
      <c r="F10" s="271"/>
      <c r="G10" s="271"/>
      <c r="H10" s="271"/>
      <c r="I10" s="268" t="s">
        <v>1</v>
      </c>
    </row>
    <row r="11" spans="1:11">
      <c r="A11" s="271"/>
      <c r="B11" s="272"/>
      <c r="C11" s="271"/>
      <c r="D11" s="272"/>
      <c r="E11" s="271"/>
      <c r="F11" s="271"/>
      <c r="G11" s="271"/>
      <c r="H11" s="271"/>
      <c r="I11" s="268" t="s">
        <v>1</v>
      </c>
    </row>
    <row r="12" spans="1:11">
      <c r="A12" s="271"/>
      <c r="B12" s="272"/>
      <c r="C12" s="271"/>
      <c r="D12" s="272"/>
      <c r="E12" s="271"/>
      <c r="F12" s="271"/>
      <c r="G12" s="271"/>
      <c r="H12" s="271"/>
      <c r="I12" s="268" t="s">
        <v>1</v>
      </c>
    </row>
    <row r="13" spans="1:11">
      <c r="A13" s="271"/>
      <c r="B13" s="272"/>
      <c r="C13" s="271"/>
      <c r="D13" s="271"/>
      <c r="E13" s="271"/>
      <c r="F13" s="271"/>
      <c r="G13" s="271"/>
      <c r="H13" s="271"/>
      <c r="I13" s="268" t="s">
        <v>1</v>
      </c>
    </row>
    <row r="14" spans="1:11" ht="36" customHeight="1">
      <c r="A14" s="271"/>
      <c r="B14" s="271"/>
      <c r="C14" s="271"/>
      <c r="D14" s="271"/>
      <c r="E14" s="271"/>
      <c r="F14" s="271"/>
      <c r="G14" s="271"/>
      <c r="H14" s="271"/>
      <c r="I14" s="268" t="s">
        <v>1</v>
      </c>
      <c r="J14" s="269"/>
      <c r="K14" s="269"/>
    </row>
    <row r="15" spans="1:11" ht="9.9499999999999993" customHeight="1">
      <c r="A15" s="271"/>
      <c r="B15" s="271"/>
      <c r="C15" s="271"/>
      <c r="D15" s="271"/>
      <c r="E15" s="271"/>
      <c r="F15" s="271"/>
      <c r="G15" s="271"/>
      <c r="H15" s="271"/>
      <c r="I15" s="268" t="s">
        <v>1</v>
      </c>
    </row>
    <row r="16" spans="1:11" ht="36" customHeight="1">
      <c r="A16" s="271"/>
      <c r="B16" s="271"/>
      <c r="C16" s="271"/>
      <c r="D16" s="271"/>
      <c r="E16" s="271"/>
      <c r="F16" s="271"/>
      <c r="G16" s="271"/>
      <c r="H16" s="271"/>
      <c r="I16" s="268" t="s">
        <v>1</v>
      </c>
      <c r="J16" s="269"/>
      <c r="K16" s="269"/>
    </row>
    <row r="17" spans="1:9" ht="9.9499999999999993" customHeight="1">
      <c r="A17" s="271"/>
      <c r="B17" s="271"/>
      <c r="C17" s="271"/>
      <c r="D17" s="271"/>
      <c r="E17" s="271"/>
      <c r="F17" s="271"/>
      <c r="G17" s="271"/>
      <c r="H17" s="271"/>
      <c r="I17" s="268" t="s">
        <v>1</v>
      </c>
    </row>
    <row r="18" spans="1:9" ht="30.75" customHeight="1">
      <c r="A18" s="271"/>
      <c r="B18" s="271"/>
      <c r="C18" s="271"/>
      <c r="D18" s="271"/>
      <c r="E18" s="271"/>
      <c r="F18" s="271"/>
      <c r="G18" s="271"/>
      <c r="H18" s="271"/>
      <c r="I18" s="268" t="s">
        <v>1</v>
      </c>
    </row>
    <row r="19" spans="1:9">
      <c r="A19" s="271"/>
      <c r="B19" s="271"/>
      <c r="C19" s="271"/>
      <c r="D19" s="271"/>
      <c r="E19" s="271"/>
      <c r="F19" s="271"/>
      <c r="G19" s="271"/>
      <c r="H19" s="271"/>
      <c r="I19" s="268" t="s">
        <v>1</v>
      </c>
    </row>
    <row r="20" spans="1:9">
      <c r="A20" s="271"/>
      <c r="B20" s="271"/>
      <c r="C20" s="271"/>
      <c r="D20" s="271"/>
      <c r="E20" s="271"/>
      <c r="F20" s="271"/>
      <c r="G20" s="271"/>
      <c r="H20" s="271"/>
      <c r="I20" s="268" t="s">
        <v>1</v>
      </c>
    </row>
    <row r="21" spans="1:9" ht="9.9499999999999993" customHeight="1">
      <c r="A21" s="271"/>
      <c r="B21" s="271"/>
      <c r="C21" s="271"/>
      <c r="D21" s="271"/>
      <c r="E21" s="271"/>
      <c r="F21" s="271"/>
      <c r="G21" s="271"/>
      <c r="H21" s="271"/>
      <c r="I21" s="268" t="s">
        <v>1</v>
      </c>
    </row>
    <row r="22" spans="1:9">
      <c r="A22" s="271"/>
      <c r="B22" s="271"/>
      <c r="C22" s="271"/>
      <c r="D22" s="271"/>
      <c r="E22" s="271"/>
      <c r="F22" s="271"/>
      <c r="G22" s="271"/>
      <c r="H22" s="271"/>
      <c r="I22" s="268" t="s">
        <v>1</v>
      </c>
    </row>
    <row r="23" spans="1:9">
      <c r="A23" s="271"/>
      <c r="B23" s="271"/>
      <c r="C23" s="271"/>
      <c r="D23" s="271"/>
      <c r="E23" s="271"/>
      <c r="F23" s="271"/>
      <c r="G23" s="271"/>
      <c r="H23" s="271"/>
      <c r="I23" s="268" t="s">
        <v>1</v>
      </c>
    </row>
    <row r="24" spans="1:9" ht="36.75" customHeight="1">
      <c r="A24" s="271"/>
      <c r="B24" s="271"/>
      <c r="C24" s="271"/>
      <c r="D24" s="270"/>
      <c r="E24" s="271"/>
      <c r="F24" s="271"/>
      <c r="G24" s="271"/>
      <c r="H24" s="271"/>
      <c r="I24" s="268" t="s">
        <v>1</v>
      </c>
    </row>
    <row r="25" spans="1:9">
      <c r="A25" s="271"/>
      <c r="B25" s="271"/>
      <c r="C25" s="271"/>
      <c r="D25" s="451"/>
      <c r="E25" s="451"/>
      <c r="F25" s="451"/>
      <c r="G25" s="451"/>
      <c r="H25" s="271"/>
      <c r="I25" s="268" t="s">
        <v>1</v>
      </c>
    </row>
    <row r="26" spans="1:9" ht="10.5" customHeight="1">
      <c r="A26" s="271"/>
      <c r="B26" s="271"/>
      <c r="C26" s="271"/>
      <c r="D26" s="270"/>
      <c r="E26" s="271"/>
      <c r="F26" s="271"/>
      <c r="G26" s="271"/>
      <c r="H26" s="271"/>
      <c r="I26" s="268" t="s">
        <v>1</v>
      </c>
    </row>
    <row r="27" spans="1:9" ht="9.9499999999999993" customHeight="1">
      <c r="A27" s="271"/>
      <c r="B27" s="271"/>
      <c r="C27" s="271"/>
      <c r="D27" s="271"/>
      <c r="E27" s="271"/>
      <c r="F27" s="271"/>
      <c r="G27" s="271"/>
      <c r="H27" s="271"/>
      <c r="I27" s="268" t="s">
        <v>1</v>
      </c>
    </row>
    <row r="28" spans="1:9">
      <c r="A28" s="271"/>
      <c r="B28" s="271"/>
      <c r="C28" s="271"/>
      <c r="D28" s="271"/>
      <c r="E28" s="271"/>
      <c r="F28" s="271"/>
      <c r="G28" s="271"/>
      <c r="H28" s="271"/>
      <c r="I28" s="268" t="s">
        <v>1</v>
      </c>
    </row>
    <row r="29" spans="1:9">
      <c r="A29" s="271"/>
      <c r="B29" s="271"/>
      <c r="C29" s="271"/>
      <c r="D29" s="271"/>
      <c r="E29" s="271"/>
      <c r="F29" s="271"/>
      <c r="G29" s="271"/>
      <c r="H29" s="271"/>
      <c r="I29" s="268" t="s">
        <v>1</v>
      </c>
    </row>
    <row r="30" spans="1:9" ht="15.75" customHeight="1">
      <c r="A30" s="271"/>
      <c r="B30" s="271"/>
      <c r="C30" s="271"/>
      <c r="D30" s="451"/>
      <c r="E30" s="451"/>
      <c r="F30" s="271"/>
      <c r="G30" s="271"/>
      <c r="H30" s="271"/>
      <c r="I30" s="268" t="s">
        <v>1</v>
      </c>
    </row>
    <row r="31" spans="1:9" ht="9.9499999999999993" customHeight="1">
      <c r="A31" s="271"/>
      <c r="B31" s="271"/>
      <c r="C31" s="271"/>
      <c r="D31" s="271"/>
      <c r="E31" s="271"/>
      <c r="F31" s="271"/>
      <c r="G31" s="271"/>
      <c r="H31" s="271"/>
      <c r="I31" s="268" t="s">
        <v>1</v>
      </c>
    </row>
    <row r="32" spans="1:9">
      <c r="A32" s="271"/>
      <c r="B32" s="271"/>
      <c r="C32" s="271"/>
      <c r="D32" s="453"/>
      <c r="E32" s="271"/>
      <c r="F32" s="271"/>
      <c r="G32" s="271"/>
      <c r="H32" s="271"/>
      <c r="I32" s="268" t="s">
        <v>1</v>
      </c>
    </row>
    <row r="33" spans="1:9" ht="36" customHeight="1">
      <c r="A33" s="271"/>
      <c r="B33" s="269"/>
      <c r="C33" s="269"/>
      <c r="D33" s="452"/>
      <c r="E33" s="452"/>
      <c r="F33" s="271"/>
      <c r="G33" s="271"/>
      <c r="H33" s="271"/>
      <c r="I33" s="268" t="s">
        <v>23</v>
      </c>
    </row>
    <row r="34" spans="1:9">
      <c r="B34" s="273"/>
    </row>
    <row r="35" spans="1:9">
      <c r="B35" s="275"/>
    </row>
    <row r="36" spans="1:9">
      <c r="A36" s="841" t="s">
        <v>288</v>
      </c>
      <c r="B36" s="864"/>
      <c r="C36" s="864"/>
      <c r="D36" s="864"/>
      <c r="E36" s="864"/>
      <c r="F36" s="864"/>
      <c r="G36" s="864"/>
      <c r="H36" s="864"/>
    </row>
    <row r="37" spans="1:9">
      <c r="A37" s="251"/>
      <c r="B37" s="276" t="s">
        <v>254</v>
      </c>
      <c r="C37" s="277"/>
      <c r="D37" s="277"/>
      <c r="E37" s="277"/>
      <c r="F37" s="277"/>
      <c r="G37" s="277"/>
      <c r="H37" s="277"/>
    </row>
    <row r="38" spans="1:9">
      <c r="A38" s="278"/>
      <c r="B38" s="279"/>
      <c r="C38" s="279"/>
      <c r="D38" s="279"/>
      <c r="E38" s="279"/>
      <c r="F38" s="279"/>
      <c r="G38" s="279"/>
      <c r="H38" s="279"/>
    </row>
    <row r="39" spans="1:9">
      <c r="A39" s="867"/>
      <c r="B39" s="868"/>
      <c r="C39" s="868"/>
      <c r="D39" s="868"/>
      <c r="E39" s="868"/>
      <c r="F39" s="868"/>
      <c r="G39" s="868"/>
      <c r="H39" s="868"/>
    </row>
    <row r="40" spans="1:9">
      <c r="A40" s="280"/>
      <c r="B40" s="281"/>
      <c r="C40" s="281"/>
      <c r="D40" s="281"/>
      <c r="E40" s="281"/>
      <c r="F40" s="281"/>
      <c r="G40" s="281"/>
      <c r="H40" s="281"/>
    </row>
    <row r="41" spans="1:9">
      <c r="A41" s="869"/>
      <c r="B41" s="868"/>
      <c r="C41" s="868"/>
      <c r="D41" s="868"/>
      <c r="E41" s="868"/>
      <c r="F41" s="868"/>
      <c r="G41" s="868"/>
      <c r="H41" s="868"/>
    </row>
    <row r="42" spans="1:9">
      <c r="A42" s="274"/>
      <c r="B42" s="282"/>
      <c r="C42" s="274"/>
      <c r="D42" s="274"/>
      <c r="E42" s="274"/>
      <c r="F42" s="274"/>
      <c r="G42" s="274"/>
      <c r="H42" s="274"/>
    </row>
  </sheetData>
  <mergeCells count="12">
    <mergeCell ref="A39:H39"/>
    <mergeCell ref="A41:H41"/>
    <mergeCell ref="A36:H36"/>
    <mergeCell ref="A9:H9"/>
    <mergeCell ref="A3:H3"/>
    <mergeCell ref="A1:H1"/>
    <mergeCell ref="A8:H8"/>
    <mergeCell ref="A7:H7"/>
    <mergeCell ref="A4:H4"/>
    <mergeCell ref="A5:H5"/>
    <mergeCell ref="A6:H6"/>
    <mergeCell ref="A2:H2"/>
  </mergeCells>
  <phoneticPr fontId="35"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Y81"/>
  <sheetViews>
    <sheetView showGridLines="0" showOutlineSymbols="0" view="pageBreakPreview" topLeftCell="A46" zoomScale="65" zoomScaleNormal="75" zoomScaleSheetLayoutView="65" workbookViewId="0">
      <selection activeCell="D61" sqref="D61:F62"/>
    </sheetView>
  </sheetViews>
  <sheetFormatPr defaultColWidth="9.6640625" defaultRowHeight="15.75"/>
  <cols>
    <col min="1" max="2" width="2.5546875" style="4" customWidth="1"/>
    <col min="3" max="3" width="25" style="4" customWidth="1"/>
    <col min="4" max="4" width="6.88671875" style="7" customWidth="1"/>
    <col min="5" max="5" width="6.21875" style="7" customWidth="1"/>
    <col min="6" max="6" width="10.21875" style="7" customWidth="1"/>
    <col min="7" max="7" width="8.44140625" style="7" customWidth="1"/>
    <col min="8" max="8" width="6.21875" style="7" customWidth="1"/>
    <col min="9" max="9" width="9.77734375" style="7" customWidth="1"/>
    <col min="10" max="10" width="6.21875" style="7" bestFit="1" customWidth="1"/>
    <col min="11" max="11" width="5.6640625" style="7" customWidth="1"/>
    <col min="12" max="12" width="9.33203125" style="7" bestFit="1" customWidth="1"/>
    <col min="13" max="13" width="7" style="7" bestFit="1" customWidth="1"/>
    <col min="14" max="14" width="6.109375" style="7" customWidth="1"/>
    <col min="15" max="15" width="9.77734375" style="7" customWidth="1"/>
    <col min="16" max="17" width="5.6640625" style="7" customWidth="1"/>
    <col min="18" max="18" width="8.5546875" style="7" customWidth="1"/>
    <col min="19" max="19" width="6.109375" style="7" customWidth="1"/>
    <col min="20" max="20" width="5.6640625" style="7" customWidth="1"/>
    <col min="21" max="21" width="7" style="7" customWidth="1"/>
    <col min="22" max="22" width="9.5546875" style="7" customWidth="1"/>
    <col min="23" max="23" width="9.77734375" style="7" bestFit="1" customWidth="1"/>
    <col min="24" max="24" width="13.21875" style="7" bestFit="1" customWidth="1"/>
    <col min="25" max="25" width="6.5546875" style="66" customWidth="1"/>
    <col min="26" max="26" width="6.5546875" style="4" customWidth="1"/>
    <col min="27" max="27" width="7.6640625" style="4" customWidth="1"/>
    <col min="28" max="16384" width="9.6640625" style="4"/>
  </cols>
  <sheetData>
    <row r="1" spans="1:25" ht="20.25">
      <c r="A1" s="568" t="s">
        <v>34</v>
      </c>
      <c r="B1" s="569"/>
      <c r="C1" s="569"/>
      <c r="D1" s="569"/>
      <c r="E1" s="569"/>
      <c r="F1" s="569"/>
      <c r="G1" s="569"/>
      <c r="H1" s="569"/>
      <c r="I1" s="569"/>
      <c r="J1" s="569"/>
      <c r="K1" s="569"/>
      <c r="L1" s="569"/>
      <c r="M1" s="569"/>
      <c r="N1" s="569"/>
      <c r="O1" s="569"/>
      <c r="P1" s="569"/>
      <c r="Q1" s="569"/>
      <c r="R1" s="569"/>
      <c r="S1" s="569"/>
      <c r="T1" s="569"/>
      <c r="U1" s="569"/>
      <c r="V1" s="569"/>
      <c r="W1" s="569"/>
      <c r="X1" s="569"/>
      <c r="Y1" s="65" t="s">
        <v>1</v>
      </c>
    </row>
    <row r="2" spans="1:25">
      <c r="A2" s="572"/>
      <c r="B2" s="572"/>
      <c r="C2" s="572"/>
      <c r="D2" s="572"/>
      <c r="E2" s="572"/>
      <c r="F2" s="572"/>
      <c r="G2" s="572"/>
      <c r="H2" s="572"/>
      <c r="I2" s="572"/>
      <c r="J2" s="572"/>
      <c r="K2" s="572"/>
      <c r="L2" s="572"/>
      <c r="M2" s="572"/>
      <c r="N2" s="572"/>
      <c r="O2" s="572"/>
      <c r="P2" s="572"/>
      <c r="Q2" s="572"/>
      <c r="R2" s="572"/>
      <c r="S2" s="572"/>
      <c r="T2" s="572"/>
      <c r="U2" s="572"/>
      <c r="V2" s="572"/>
      <c r="W2" s="572"/>
      <c r="X2" s="572"/>
      <c r="Y2" s="65" t="s">
        <v>1</v>
      </c>
    </row>
    <row r="3" spans="1:25">
      <c r="A3" s="573"/>
      <c r="B3" s="573"/>
      <c r="C3" s="573"/>
      <c r="D3" s="573"/>
      <c r="E3" s="573"/>
      <c r="F3" s="573"/>
      <c r="G3" s="573"/>
      <c r="H3" s="573"/>
      <c r="I3" s="573"/>
      <c r="J3" s="573"/>
      <c r="K3" s="573"/>
      <c r="L3" s="573"/>
      <c r="M3" s="573"/>
      <c r="N3" s="573"/>
      <c r="O3" s="573"/>
      <c r="P3" s="573"/>
      <c r="Q3" s="573"/>
      <c r="R3" s="573"/>
      <c r="S3" s="573"/>
      <c r="T3" s="573"/>
      <c r="U3" s="573"/>
      <c r="V3" s="573"/>
      <c r="W3" s="573"/>
      <c r="X3" s="573"/>
      <c r="Y3" s="65" t="s">
        <v>1</v>
      </c>
    </row>
    <row r="4" spans="1:25" ht="22.5">
      <c r="A4" s="580" t="s">
        <v>280</v>
      </c>
      <c r="B4" s="581"/>
      <c r="C4" s="581"/>
      <c r="D4" s="581"/>
      <c r="E4" s="581"/>
      <c r="F4" s="581"/>
      <c r="G4" s="581"/>
      <c r="H4" s="581"/>
      <c r="I4" s="581"/>
      <c r="J4" s="581"/>
      <c r="K4" s="581"/>
      <c r="L4" s="581"/>
      <c r="M4" s="581"/>
      <c r="N4" s="581"/>
      <c r="O4" s="581"/>
      <c r="P4" s="581"/>
      <c r="Q4" s="581"/>
      <c r="R4" s="581"/>
      <c r="S4" s="581"/>
      <c r="T4" s="581"/>
      <c r="U4" s="581"/>
      <c r="V4" s="581"/>
      <c r="W4" s="581"/>
      <c r="X4" s="581"/>
      <c r="Y4" s="65" t="s">
        <v>1</v>
      </c>
    </row>
    <row r="5" spans="1:25" ht="23.25">
      <c r="A5" s="582" t="s">
        <v>338</v>
      </c>
      <c r="B5" s="583"/>
      <c r="C5" s="583"/>
      <c r="D5" s="583"/>
      <c r="E5" s="583"/>
      <c r="F5" s="583"/>
      <c r="G5" s="583"/>
      <c r="H5" s="583"/>
      <c r="I5" s="583"/>
      <c r="J5" s="583"/>
      <c r="K5" s="583"/>
      <c r="L5" s="583"/>
      <c r="M5" s="583"/>
      <c r="N5" s="583"/>
      <c r="O5" s="583"/>
      <c r="P5" s="583"/>
      <c r="Q5" s="583"/>
      <c r="R5" s="583"/>
      <c r="S5" s="583"/>
      <c r="T5" s="583"/>
      <c r="U5" s="583"/>
      <c r="V5" s="583"/>
      <c r="W5" s="583"/>
      <c r="X5" s="583"/>
      <c r="Y5" s="65" t="s">
        <v>1</v>
      </c>
    </row>
    <row r="6" spans="1:25" ht="23.25">
      <c r="A6" s="582" t="s">
        <v>270</v>
      </c>
      <c r="B6" s="581"/>
      <c r="C6" s="581"/>
      <c r="D6" s="581"/>
      <c r="E6" s="581"/>
      <c r="F6" s="581"/>
      <c r="G6" s="581"/>
      <c r="H6" s="581"/>
      <c r="I6" s="581"/>
      <c r="J6" s="581"/>
      <c r="K6" s="581"/>
      <c r="L6" s="581"/>
      <c r="M6" s="581"/>
      <c r="N6" s="581"/>
      <c r="O6" s="581"/>
      <c r="P6" s="581"/>
      <c r="Q6" s="581"/>
      <c r="R6" s="581"/>
      <c r="S6" s="581"/>
      <c r="T6" s="581"/>
      <c r="U6" s="581"/>
      <c r="V6" s="581"/>
      <c r="W6" s="581"/>
      <c r="X6" s="581"/>
      <c r="Y6" s="65" t="s">
        <v>1</v>
      </c>
    </row>
    <row r="7" spans="1:25" ht="23.25">
      <c r="A7" s="582" t="s">
        <v>269</v>
      </c>
      <c r="B7" s="583"/>
      <c r="C7" s="583"/>
      <c r="D7" s="583"/>
      <c r="E7" s="583"/>
      <c r="F7" s="583"/>
      <c r="G7" s="583"/>
      <c r="H7" s="583"/>
      <c r="I7" s="583"/>
      <c r="J7" s="583"/>
      <c r="K7" s="583"/>
      <c r="L7" s="583"/>
      <c r="M7" s="583"/>
      <c r="N7" s="583"/>
      <c r="O7" s="583"/>
      <c r="P7" s="583"/>
      <c r="Q7" s="583"/>
      <c r="R7" s="583"/>
      <c r="S7" s="583"/>
      <c r="T7" s="583"/>
      <c r="U7" s="583"/>
      <c r="V7" s="583"/>
      <c r="W7" s="583"/>
      <c r="X7" s="583"/>
      <c r="Y7" s="65" t="s">
        <v>1</v>
      </c>
    </row>
    <row r="8" spans="1:25" ht="23.25">
      <c r="A8" s="574"/>
      <c r="B8" s="574"/>
      <c r="C8" s="574"/>
      <c r="D8" s="574"/>
      <c r="E8" s="574"/>
      <c r="F8" s="574"/>
      <c r="G8" s="574"/>
      <c r="H8" s="574"/>
      <c r="I8" s="574"/>
      <c r="J8" s="574"/>
      <c r="K8" s="574"/>
      <c r="L8" s="574"/>
      <c r="M8" s="574"/>
      <c r="N8" s="574"/>
      <c r="O8" s="574"/>
      <c r="P8" s="574"/>
      <c r="Q8" s="574"/>
      <c r="R8" s="574"/>
      <c r="S8" s="574"/>
      <c r="T8" s="574"/>
      <c r="U8" s="574"/>
      <c r="V8" s="574"/>
      <c r="W8" s="574"/>
      <c r="X8" s="574"/>
      <c r="Y8" s="65" t="s">
        <v>1</v>
      </c>
    </row>
    <row r="9" spans="1:25" ht="23.25">
      <c r="A9" s="574"/>
      <c r="B9" s="574"/>
      <c r="C9" s="574"/>
      <c r="D9" s="574"/>
      <c r="E9" s="574"/>
      <c r="F9" s="574"/>
      <c r="G9" s="574"/>
      <c r="H9" s="574"/>
      <c r="I9" s="574"/>
      <c r="J9" s="574"/>
      <c r="K9" s="574"/>
      <c r="L9" s="574"/>
      <c r="M9" s="574"/>
      <c r="N9" s="574"/>
      <c r="O9" s="574"/>
      <c r="P9" s="574"/>
      <c r="Q9" s="574"/>
      <c r="R9" s="574"/>
      <c r="S9" s="574"/>
      <c r="T9" s="574"/>
      <c r="U9" s="574"/>
      <c r="V9" s="574"/>
      <c r="W9" s="574"/>
      <c r="X9" s="574"/>
      <c r="Y9" s="65" t="s">
        <v>1</v>
      </c>
    </row>
    <row r="10" spans="1:25" ht="23.25">
      <c r="A10" s="574"/>
      <c r="B10" s="574"/>
      <c r="C10" s="574"/>
      <c r="D10" s="574"/>
      <c r="E10" s="574"/>
      <c r="F10" s="574"/>
      <c r="G10" s="574"/>
      <c r="H10" s="574"/>
      <c r="I10" s="574"/>
      <c r="J10" s="574"/>
      <c r="K10" s="574"/>
      <c r="L10" s="574"/>
      <c r="M10" s="574"/>
      <c r="N10" s="574"/>
      <c r="O10" s="574"/>
      <c r="P10" s="574"/>
      <c r="Q10" s="574"/>
      <c r="R10" s="574"/>
      <c r="S10" s="574"/>
      <c r="T10" s="574"/>
      <c r="U10" s="574"/>
      <c r="V10" s="574"/>
      <c r="W10" s="574"/>
      <c r="X10" s="574"/>
      <c r="Y10" s="65" t="s">
        <v>1</v>
      </c>
    </row>
    <row r="11" spans="1:25">
      <c r="A11" s="573"/>
      <c r="B11" s="573"/>
      <c r="C11" s="573"/>
      <c r="D11" s="573"/>
      <c r="E11" s="573"/>
      <c r="F11" s="573"/>
      <c r="G11" s="573"/>
      <c r="H11" s="573"/>
      <c r="I11" s="573"/>
      <c r="J11" s="573"/>
      <c r="K11" s="573"/>
      <c r="L11" s="573"/>
      <c r="M11" s="573"/>
      <c r="N11" s="573"/>
      <c r="O11" s="573"/>
      <c r="P11" s="573"/>
      <c r="Q11" s="573"/>
      <c r="R11" s="573"/>
      <c r="S11" s="573"/>
      <c r="T11" s="573"/>
      <c r="U11" s="591"/>
      <c r="V11" s="586" t="s">
        <v>42</v>
      </c>
      <c r="W11" s="587"/>
      <c r="X11" s="588"/>
      <c r="Y11" s="65" t="s">
        <v>1</v>
      </c>
    </row>
    <row r="12" spans="1:25">
      <c r="A12" s="573"/>
      <c r="B12" s="573"/>
      <c r="C12" s="573"/>
      <c r="D12" s="573"/>
      <c r="E12" s="573"/>
      <c r="F12" s="573"/>
      <c r="G12" s="573"/>
      <c r="H12" s="573"/>
      <c r="I12" s="573"/>
      <c r="J12" s="573"/>
      <c r="K12" s="573"/>
      <c r="L12" s="573"/>
      <c r="M12" s="573"/>
      <c r="N12" s="573"/>
      <c r="O12" s="573"/>
      <c r="P12" s="573"/>
      <c r="Q12" s="573"/>
      <c r="R12" s="573"/>
      <c r="S12" s="573"/>
      <c r="T12" s="573"/>
      <c r="U12" s="591"/>
      <c r="V12" s="578" t="s">
        <v>21</v>
      </c>
      <c r="W12" s="577" t="s">
        <v>50</v>
      </c>
      <c r="X12" s="575" t="s">
        <v>292</v>
      </c>
      <c r="Y12" s="65" t="s">
        <v>1</v>
      </c>
    </row>
    <row r="13" spans="1:25" ht="16.5" thickBot="1">
      <c r="A13" s="592"/>
      <c r="B13" s="592"/>
      <c r="C13" s="592"/>
      <c r="D13" s="592"/>
      <c r="E13" s="592"/>
      <c r="F13" s="592"/>
      <c r="G13" s="592"/>
      <c r="H13" s="592"/>
      <c r="I13" s="592"/>
      <c r="J13" s="592"/>
      <c r="K13" s="592"/>
      <c r="L13" s="592"/>
      <c r="M13" s="592"/>
      <c r="N13" s="592"/>
      <c r="O13" s="592"/>
      <c r="P13" s="592"/>
      <c r="Q13" s="592"/>
      <c r="R13" s="592"/>
      <c r="S13" s="592"/>
      <c r="T13" s="592"/>
      <c r="U13" s="593"/>
      <c r="V13" s="579"/>
      <c r="W13" s="576"/>
      <c r="X13" s="576"/>
      <c r="Y13" s="65" t="s">
        <v>1</v>
      </c>
    </row>
    <row r="14" spans="1:25">
      <c r="A14" s="570" t="s">
        <v>113</v>
      </c>
      <c r="B14" s="571"/>
      <c r="C14" s="571"/>
      <c r="D14" s="571"/>
      <c r="E14" s="571"/>
      <c r="F14" s="571"/>
      <c r="G14" s="571"/>
      <c r="H14" s="571"/>
      <c r="I14" s="571"/>
      <c r="J14" s="571"/>
      <c r="K14" s="571"/>
      <c r="L14" s="571"/>
      <c r="M14" s="571"/>
      <c r="N14" s="571"/>
      <c r="O14" s="571"/>
      <c r="P14" s="571"/>
      <c r="Q14" s="571"/>
      <c r="R14" s="571"/>
      <c r="S14" s="571"/>
      <c r="T14" s="571"/>
      <c r="U14" s="571"/>
      <c r="V14" s="164">
        <v>751</v>
      </c>
      <c r="W14" s="164">
        <v>748</v>
      </c>
      <c r="X14" s="160">
        <v>176861</v>
      </c>
      <c r="Y14" s="65" t="s">
        <v>1</v>
      </c>
    </row>
    <row r="15" spans="1:25" ht="20.25" customHeight="1">
      <c r="A15" s="589" t="s">
        <v>241</v>
      </c>
      <c r="B15" s="590"/>
      <c r="C15" s="590"/>
      <c r="D15" s="590"/>
      <c r="E15" s="590"/>
      <c r="F15" s="590"/>
      <c r="G15" s="590"/>
      <c r="H15" s="590"/>
      <c r="I15" s="590"/>
      <c r="J15" s="590"/>
      <c r="K15" s="590"/>
      <c r="L15" s="590"/>
      <c r="M15" s="590"/>
      <c r="N15" s="590"/>
      <c r="O15" s="590"/>
      <c r="P15" s="590"/>
      <c r="Q15" s="590"/>
      <c r="R15" s="590"/>
      <c r="S15" s="590"/>
      <c r="T15" s="590"/>
      <c r="U15" s="590"/>
      <c r="V15" s="165">
        <v>26</v>
      </c>
      <c r="W15" s="165">
        <v>13</v>
      </c>
      <c r="X15" s="70">
        <v>3550</v>
      </c>
      <c r="Y15" s="65" t="s">
        <v>1</v>
      </c>
    </row>
    <row r="16" spans="1:25">
      <c r="A16" s="584" t="s">
        <v>114</v>
      </c>
      <c r="B16" s="585"/>
      <c r="C16" s="585"/>
      <c r="D16" s="585"/>
      <c r="E16" s="585"/>
      <c r="F16" s="585"/>
      <c r="G16" s="585"/>
      <c r="H16" s="585"/>
      <c r="I16" s="585"/>
      <c r="J16" s="585"/>
      <c r="K16" s="585"/>
      <c r="L16" s="585"/>
      <c r="M16" s="585"/>
      <c r="N16" s="585"/>
      <c r="O16" s="585"/>
      <c r="P16" s="585"/>
      <c r="Q16" s="585"/>
      <c r="R16" s="585"/>
      <c r="S16" s="585"/>
      <c r="T16" s="585"/>
      <c r="U16" s="585"/>
      <c r="V16" s="490">
        <f>+V15+V14</f>
        <v>777</v>
      </c>
      <c r="W16" s="490">
        <f>+W15+W14</f>
        <v>761</v>
      </c>
      <c r="X16" s="491">
        <f>+X15+X14</f>
        <v>180411</v>
      </c>
      <c r="Y16" s="65" t="s">
        <v>1</v>
      </c>
    </row>
    <row r="17" spans="1:25">
      <c r="A17" s="570" t="s">
        <v>388</v>
      </c>
      <c r="B17" s="571"/>
      <c r="C17" s="571"/>
      <c r="D17" s="571"/>
      <c r="E17" s="571"/>
      <c r="F17" s="571"/>
      <c r="G17" s="571"/>
      <c r="H17" s="571"/>
      <c r="I17" s="571"/>
      <c r="J17" s="571"/>
      <c r="K17" s="571"/>
      <c r="L17" s="571"/>
      <c r="M17" s="571"/>
      <c r="N17" s="571"/>
      <c r="O17" s="571"/>
      <c r="P17" s="571"/>
      <c r="Q17" s="571"/>
      <c r="R17" s="571"/>
      <c r="S17" s="571"/>
      <c r="T17" s="571"/>
      <c r="U17" s="571"/>
      <c r="V17" s="492">
        <v>751</v>
      </c>
      <c r="W17" s="492">
        <v>748</v>
      </c>
      <c r="X17" s="493">
        <v>176861</v>
      </c>
      <c r="Y17" s="65" t="s">
        <v>1</v>
      </c>
    </row>
    <row r="18" spans="1:25" ht="18.75" customHeight="1">
      <c r="A18" s="594" t="s">
        <v>389</v>
      </c>
      <c r="B18" s="595"/>
      <c r="C18" s="595"/>
      <c r="D18" s="595"/>
      <c r="E18" s="595"/>
      <c r="F18" s="595"/>
      <c r="G18" s="595"/>
      <c r="H18" s="595"/>
      <c r="I18" s="595"/>
      <c r="J18" s="595"/>
      <c r="K18" s="595"/>
      <c r="L18" s="595"/>
      <c r="M18" s="595"/>
      <c r="N18" s="595"/>
      <c r="O18" s="595"/>
      <c r="P18" s="595"/>
      <c r="Q18" s="595"/>
      <c r="R18" s="595"/>
      <c r="S18" s="595"/>
      <c r="T18" s="595"/>
      <c r="U18" s="595"/>
      <c r="V18" s="494">
        <v>0</v>
      </c>
      <c r="W18" s="494">
        <v>0</v>
      </c>
      <c r="X18" s="495">
        <v>0</v>
      </c>
      <c r="Y18" s="65" t="s">
        <v>1</v>
      </c>
    </row>
    <row r="19" spans="1:25">
      <c r="A19" s="596" t="s">
        <v>387</v>
      </c>
      <c r="B19" s="597"/>
      <c r="C19" s="597"/>
      <c r="D19" s="597"/>
      <c r="E19" s="597"/>
      <c r="F19" s="597"/>
      <c r="G19" s="597"/>
      <c r="H19" s="597"/>
      <c r="I19" s="597"/>
      <c r="J19" s="597"/>
      <c r="K19" s="597"/>
      <c r="L19" s="597"/>
      <c r="M19" s="597"/>
      <c r="N19" s="597"/>
      <c r="O19" s="597"/>
      <c r="P19" s="597"/>
      <c r="Q19" s="597"/>
      <c r="R19" s="597"/>
      <c r="S19" s="597"/>
      <c r="T19" s="597"/>
      <c r="U19" s="597"/>
      <c r="V19" s="166">
        <f>+V18+V17</f>
        <v>751</v>
      </c>
      <c r="W19" s="166">
        <f>+W18+W17</f>
        <v>748</v>
      </c>
      <c r="X19" s="71">
        <f>+X18+X17</f>
        <v>176861</v>
      </c>
      <c r="Y19" s="65" t="s">
        <v>1</v>
      </c>
    </row>
    <row r="20" spans="1:25">
      <c r="A20" s="624" t="s">
        <v>11</v>
      </c>
      <c r="B20" s="625"/>
      <c r="C20" s="625"/>
      <c r="D20" s="625"/>
      <c r="E20" s="625"/>
      <c r="F20" s="625"/>
      <c r="G20" s="625"/>
      <c r="H20" s="625"/>
      <c r="I20" s="625"/>
      <c r="J20" s="625"/>
      <c r="K20" s="625"/>
      <c r="L20" s="625"/>
      <c r="M20" s="625"/>
      <c r="N20" s="625"/>
      <c r="O20" s="625"/>
      <c r="P20" s="625"/>
      <c r="Q20" s="625"/>
      <c r="R20" s="625"/>
      <c r="S20" s="625"/>
      <c r="T20" s="625"/>
      <c r="U20" s="625"/>
      <c r="V20" s="69"/>
      <c r="W20" s="69"/>
      <c r="X20" s="70"/>
      <c r="Y20" s="65" t="s">
        <v>1</v>
      </c>
    </row>
    <row r="21" spans="1:25">
      <c r="A21" s="602" t="s">
        <v>39</v>
      </c>
      <c r="B21" s="603"/>
      <c r="C21" s="603"/>
      <c r="D21" s="603"/>
      <c r="E21" s="603"/>
      <c r="F21" s="603"/>
      <c r="G21" s="603"/>
      <c r="H21" s="603"/>
      <c r="I21" s="603"/>
      <c r="J21" s="603"/>
      <c r="K21" s="603"/>
      <c r="L21" s="603"/>
      <c r="M21" s="603"/>
      <c r="N21" s="603"/>
      <c r="O21" s="603"/>
      <c r="P21" s="603"/>
      <c r="Q21" s="603"/>
      <c r="R21" s="603"/>
      <c r="S21" s="603"/>
      <c r="T21" s="603"/>
      <c r="U21" s="603"/>
      <c r="V21" s="69"/>
      <c r="W21" s="69"/>
      <c r="X21" s="70"/>
      <c r="Y21" s="65" t="s">
        <v>1</v>
      </c>
    </row>
    <row r="22" spans="1:25">
      <c r="A22" s="566" t="s">
        <v>402</v>
      </c>
      <c r="B22" s="567"/>
      <c r="C22" s="567"/>
      <c r="D22" s="567"/>
      <c r="E22" s="567"/>
      <c r="F22" s="567"/>
      <c r="G22" s="567"/>
      <c r="H22" s="567"/>
      <c r="I22" s="567"/>
      <c r="J22" s="567"/>
      <c r="K22" s="567"/>
      <c r="L22" s="567"/>
      <c r="M22" s="567"/>
      <c r="N22" s="567"/>
      <c r="O22" s="567"/>
      <c r="P22" s="567"/>
      <c r="Q22" s="567"/>
      <c r="R22" s="567"/>
      <c r="S22" s="567"/>
      <c r="T22" s="567"/>
      <c r="U22" s="567"/>
      <c r="V22" s="69">
        <v>0</v>
      </c>
      <c r="W22" s="69">
        <v>0</v>
      </c>
      <c r="X22" s="70">
        <v>-200</v>
      </c>
      <c r="Y22" s="65" t="s">
        <v>1</v>
      </c>
    </row>
    <row r="23" spans="1:25">
      <c r="A23" s="566" t="s">
        <v>403</v>
      </c>
      <c r="B23" s="567"/>
      <c r="C23" s="567"/>
      <c r="D23" s="567"/>
      <c r="E23" s="567"/>
      <c r="F23" s="567"/>
      <c r="G23" s="567"/>
      <c r="H23" s="567"/>
      <c r="I23" s="567"/>
      <c r="J23" s="567"/>
      <c r="K23" s="567"/>
      <c r="L23" s="567"/>
      <c r="M23" s="567"/>
      <c r="N23" s="567"/>
      <c r="O23" s="567"/>
      <c r="P23" s="567"/>
      <c r="Q23" s="567"/>
      <c r="R23" s="567"/>
      <c r="S23" s="567"/>
      <c r="T23" s="567"/>
      <c r="U23" s="567"/>
      <c r="V23" s="69">
        <v>0</v>
      </c>
      <c r="W23" s="69">
        <v>0</v>
      </c>
      <c r="X23" s="70">
        <v>-111</v>
      </c>
      <c r="Y23" s="65" t="s">
        <v>1</v>
      </c>
    </row>
    <row r="24" spans="1:25">
      <c r="A24" s="566" t="s">
        <v>404</v>
      </c>
      <c r="B24" s="567"/>
      <c r="C24" s="567"/>
      <c r="D24" s="567"/>
      <c r="E24" s="567"/>
      <c r="F24" s="567"/>
      <c r="G24" s="567"/>
      <c r="H24" s="567"/>
      <c r="I24" s="567"/>
      <c r="J24" s="567"/>
      <c r="K24" s="567"/>
      <c r="L24" s="567"/>
      <c r="M24" s="567"/>
      <c r="N24" s="567"/>
      <c r="O24" s="567"/>
      <c r="P24" s="567"/>
      <c r="Q24" s="567"/>
      <c r="R24" s="567"/>
      <c r="S24" s="567"/>
      <c r="T24" s="567"/>
      <c r="U24" s="567"/>
      <c r="V24" s="69">
        <v>-1</v>
      </c>
      <c r="W24" s="69">
        <v>-1</v>
      </c>
      <c r="X24" s="70">
        <v>-336</v>
      </c>
      <c r="Y24" s="65" t="s">
        <v>1</v>
      </c>
    </row>
    <row r="25" spans="1:25">
      <c r="A25" s="602" t="s">
        <v>41</v>
      </c>
      <c r="B25" s="603"/>
      <c r="C25" s="603"/>
      <c r="D25" s="603"/>
      <c r="E25" s="603"/>
      <c r="F25" s="603"/>
      <c r="G25" s="603"/>
      <c r="H25" s="603"/>
      <c r="I25" s="603"/>
      <c r="J25" s="603"/>
      <c r="K25" s="603"/>
      <c r="L25" s="603"/>
      <c r="M25" s="603"/>
      <c r="N25" s="603"/>
      <c r="O25" s="603"/>
      <c r="P25" s="603"/>
      <c r="Q25" s="603"/>
      <c r="R25" s="603"/>
      <c r="S25" s="603"/>
      <c r="T25" s="603"/>
      <c r="U25" s="603"/>
      <c r="V25" s="69"/>
      <c r="W25" s="69"/>
      <c r="X25" s="70"/>
      <c r="Y25" s="65" t="s">
        <v>1</v>
      </c>
    </row>
    <row r="26" spans="1:25">
      <c r="A26" s="626" t="s">
        <v>255</v>
      </c>
      <c r="B26" s="567"/>
      <c r="C26" s="567"/>
      <c r="D26" s="567"/>
      <c r="E26" s="567"/>
      <c r="F26" s="567"/>
      <c r="G26" s="567"/>
      <c r="H26" s="567"/>
      <c r="I26" s="567"/>
      <c r="J26" s="567"/>
      <c r="K26" s="567"/>
      <c r="L26" s="567"/>
      <c r="M26" s="567"/>
      <c r="N26" s="567"/>
      <c r="O26" s="567"/>
      <c r="P26" s="567"/>
      <c r="Q26" s="567"/>
      <c r="R26" s="567"/>
      <c r="S26" s="567"/>
      <c r="T26" s="567"/>
      <c r="U26" s="567"/>
      <c r="V26" s="69">
        <v>26</v>
      </c>
      <c r="W26" s="69">
        <v>35</v>
      </c>
      <c r="X26" s="70">
        <v>9354</v>
      </c>
      <c r="Y26" s="65" t="s">
        <v>1</v>
      </c>
    </row>
    <row r="27" spans="1:25">
      <c r="A27" s="608" t="s">
        <v>12</v>
      </c>
      <c r="B27" s="600"/>
      <c r="C27" s="600"/>
      <c r="D27" s="600"/>
      <c r="E27" s="600"/>
      <c r="F27" s="600"/>
      <c r="G27" s="600"/>
      <c r="H27" s="600"/>
      <c r="I27" s="600"/>
      <c r="J27" s="600"/>
      <c r="K27" s="600"/>
      <c r="L27" s="600"/>
      <c r="M27" s="600"/>
      <c r="N27" s="600"/>
      <c r="O27" s="600"/>
      <c r="P27" s="600"/>
      <c r="Q27" s="600"/>
      <c r="R27" s="600"/>
      <c r="S27" s="600"/>
      <c r="T27" s="600"/>
      <c r="U27" s="600"/>
      <c r="V27" s="69">
        <v>0</v>
      </c>
      <c r="W27" s="69">
        <v>0</v>
      </c>
      <c r="X27" s="70">
        <v>12377</v>
      </c>
      <c r="Y27" s="65" t="s">
        <v>1</v>
      </c>
    </row>
    <row r="28" spans="1:25">
      <c r="A28" s="601" t="s">
        <v>256</v>
      </c>
      <c r="B28" s="567"/>
      <c r="C28" s="567"/>
      <c r="D28" s="567"/>
      <c r="E28" s="567"/>
      <c r="F28" s="567"/>
      <c r="G28" s="567"/>
      <c r="H28" s="567"/>
      <c r="I28" s="567"/>
      <c r="J28" s="567"/>
      <c r="K28" s="567"/>
      <c r="L28" s="567"/>
      <c r="M28" s="567"/>
      <c r="N28" s="567"/>
      <c r="O28" s="567"/>
      <c r="P28" s="567"/>
      <c r="Q28" s="567"/>
      <c r="R28" s="567"/>
      <c r="S28" s="567"/>
      <c r="T28" s="567"/>
      <c r="U28" s="567"/>
      <c r="V28" s="69">
        <v>0</v>
      </c>
      <c r="W28" s="69">
        <v>0</v>
      </c>
      <c r="X28" s="70">
        <v>37</v>
      </c>
      <c r="Y28" s="65" t="s">
        <v>1</v>
      </c>
    </row>
    <row r="29" spans="1:25">
      <c r="A29" s="601" t="s">
        <v>284</v>
      </c>
      <c r="B29" s="567"/>
      <c r="C29" s="567"/>
      <c r="D29" s="567"/>
      <c r="E29" s="567"/>
      <c r="F29" s="567"/>
      <c r="G29" s="567"/>
      <c r="H29" s="567"/>
      <c r="I29" s="567"/>
      <c r="J29" s="567"/>
      <c r="K29" s="567"/>
      <c r="L29" s="567"/>
      <c r="M29" s="567"/>
      <c r="N29" s="567"/>
      <c r="O29" s="567"/>
      <c r="P29" s="567"/>
      <c r="Q29" s="567"/>
      <c r="R29" s="567"/>
      <c r="S29" s="567"/>
      <c r="T29" s="567"/>
      <c r="U29" s="567"/>
      <c r="V29" s="69">
        <f>SUM(V26:V28)</f>
        <v>26</v>
      </c>
      <c r="W29" s="69">
        <f>SUM(W26:W28)</f>
        <v>35</v>
      </c>
      <c r="X29" s="69">
        <f>SUM(X26:X28)</f>
        <v>21768</v>
      </c>
      <c r="Y29" s="65" t="s">
        <v>1</v>
      </c>
    </row>
    <row r="30" spans="1:25">
      <c r="A30" s="602" t="s">
        <v>40</v>
      </c>
      <c r="B30" s="603"/>
      <c r="C30" s="603"/>
      <c r="D30" s="603"/>
      <c r="E30" s="603"/>
      <c r="F30" s="603"/>
      <c r="G30" s="603"/>
      <c r="H30" s="603"/>
      <c r="I30" s="603"/>
      <c r="J30" s="603"/>
      <c r="K30" s="603"/>
      <c r="L30" s="603"/>
      <c r="M30" s="603"/>
      <c r="N30" s="603"/>
      <c r="O30" s="603"/>
      <c r="P30" s="603"/>
      <c r="Q30" s="603"/>
      <c r="R30" s="603"/>
      <c r="S30" s="603"/>
      <c r="T30" s="603"/>
      <c r="U30" s="603"/>
      <c r="V30" s="69">
        <f>+V29+SUM(V22:V24)</f>
        <v>25</v>
      </c>
      <c r="W30" s="69">
        <f>+W29+SUM(W22:W24)</f>
        <v>34</v>
      </c>
      <c r="X30" s="69">
        <f>+X29+SUM(X22:X24)</f>
        <v>21121</v>
      </c>
      <c r="Y30" s="65" t="s">
        <v>1</v>
      </c>
    </row>
    <row r="31" spans="1:25">
      <c r="A31" s="630" t="s">
        <v>248</v>
      </c>
      <c r="B31" s="631"/>
      <c r="C31" s="631"/>
      <c r="D31" s="631"/>
      <c r="E31" s="631"/>
      <c r="F31" s="631"/>
      <c r="G31" s="631"/>
      <c r="H31" s="631"/>
      <c r="I31" s="631"/>
      <c r="J31" s="631"/>
      <c r="K31" s="631"/>
      <c r="L31" s="631"/>
      <c r="M31" s="631"/>
      <c r="N31" s="631"/>
      <c r="O31" s="631"/>
      <c r="P31" s="631"/>
      <c r="Q31" s="631"/>
      <c r="R31" s="631"/>
      <c r="S31" s="631"/>
      <c r="T31" s="631"/>
      <c r="U31" s="632"/>
      <c r="V31" s="156">
        <f>+V30+V19</f>
        <v>776</v>
      </c>
      <c r="W31" s="156">
        <f>+W30+W19</f>
        <v>782</v>
      </c>
      <c r="X31" s="156">
        <f>+X30+X19</f>
        <v>197982</v>
      </c>
      <c r="Y31" s="65" t="s">
        <v>1</v>
      </c>
    </row>
    <row r="32" spans="1:25">
      <c r="A32" s="624" t="s">
        <v>103</v>
      </c>
      <c r="B32" s="625"/>
      <c r="C32" s="625"/>
      <c r="D32" s="625"/>
      <c r="E32" s="625"/>
      <c r="F32" s="625"/>
      <c r="G32" s="625"/>
      <c r="H32" s="625"/>
      <c r="I32" s="625"/>
      <c r="J32" s="625"/>
      <c r="K32" s="625"/>
      <c r="L32" s="625"/>
      <c r="M32" s="625"/>
      <c r="N32" s="625"/>
      <c r="O32" s="625"/>
      <c r="P32" s="625"/>
      <c r="Q32" s="625"/>
      <c r="R32" s="625"/>
      <c r="S32" s="625"/>
      <c r="T32" s="625"/>
      <c r="U32" s="625"/>
      <c r="V32" s="69"/>
      <c r="W32" s="69"/>
      <c r="X32" s="70"/>
      <c r="Y32" s="65" t="s">
        <v>1</v>
      </c>
    </row>
    <row r="33" spans="1:25">
      <c r="A33" s="627" t="s">
        <v>353</v>
      </c>
      <c r="B33" s="603"/>
      <c r="C33" s="603"/>
      <c r="D33" s="603"/>
      <c r="E33" s="603"/>
      <c r="F33" s="603"/>
      <c r="G33" s="603"/>
      <c r="H33" s="603"/>
      <c r="I33" s="603"/>
      <c r="J33" s="603"/>
      <c r="K33" s="603"/>
      <c r="L33" s="603"/>
      <c r="M33" s="603"/>
      <c r="N33" s="603"/>
      <c r="O33" s="603"/>
      <c r="P33" s="603"/>
      <c r="Q33" s="603"/>
      <c r="R33" s="603"/>
      <c r="S33" s="603"/>
      <c r="T33" s="603"/>
      <c r="U33" s="603"/>
      <c r="V33" s="69" t="s">
        <v>291</v>
      </c>
      <c r="W33" s="69"/>
      <c r="X33" s="70"/>
      <c r="Y33" s="65" t="s">
        <v>1</v>
      </c>
    </row>
    <row r="34" spans="1:25">
      <c r="A34" s="598" t="s">
        <v>406</v>
      </c>
      <c r="B34" s="633"/>
      <c r="C34" s="633"/>
      <c r="D34" s="633"/>
      <c r="E34" s="633"/>
      <c r="F34" s="633"/>
      <c r="G34" s="633"/>
      <c r="H34" s="633"/>
      <c r="I34" s="633"/>
      <c r="J34" s="633"/>
      <c r="K34" s="633"/>
      <c r="L34" s="633"/>
      <c r="M34" s="633"/>
      <c r="N34" s="633"/>
      <c r="O34" s="633"/>
      <c r="P34" s="633"/>
      <c r="Q34" s="633"/>
      <c r="R34" s="633"/>
      <c r="S34" s="633"/>
      <c r="T34" s="633"/>
      <c r="U34" s="634"/>
      <c r="V34" s="69">
        <v>6</v>
      </c>
      <c r="W34" s="69">
        <v>3</v>
      </c>
      <c r="X34" s="70">
        <v>2950</v>
      </c>
      <c r="Y34" s="65" t="s">
        <v>1</v>
      </c>
    </row>
    <row r="35" spans="1:25">
      <c r="A35" s="608" t="s">
        <v>105</v>
      </c>
      <c r="B35" s="600"/>
      <c r="C35" s="600"/>
      <c r="D35" s="600"/>
      <c r="E35" s="600"/>
      <c r="F35" s="600"/>
      <c r="G35" s="600"/>
      <c r="H35" s="600"/>
      <c r="I35" s="600"/>
      <c r="J35" s="600"/>
      <c r="K35" s="600"/>
      <c r="L35" s="600"/>
      <c r="M35" s="600"/>
      <c r="N35" s="600"/>
      <c r="O35" s="600"/>
      <c r="P35" s="600"/>
      <c r="Q35" s="600"/>
      <c r="R35" s="600"/>
      <c r="S35" s="600"/>
      <c r="T35" s="600"/>
      <c r="U35" s="600"/>
      <c r="V35" s="69">
        <f>SUM(V34:V34)</f>
        <v>6</v>
      </c>
      <c r="W35" s="69">
        <f>SUM(W34:W34)</f>
        <v>3</v>
      </c>
      <c r="X35" s="70">
        <f>SUM(X34:X34)</f>
        <v>2950</v>
      </c>
      <c r="Y35" s="65" t="s">
        <v>1</v>
      </c>
    </row>
    <row r="36" spans="1:25">
      <c r="A36" s="627" t="s">
        <v>302</v>
      </c>
      <c r="B36" s="603"/>
      <c r="C36" s="603"/>
      <c r="D36" s="603"/>
      <c r="E36" s="603"/>
      <c r="F36" s="603"/>
      <c r="G36" s="603"/>
      <c r="H36" s="603"/>
      <c r="I36" s="603"/>
      <c r="J36" s="603"/>
      <c r="K36" s="603"/>
      <c r="L36" s="603"/>
      <c r="M36" s="603"/>
      <c r="N36" s="603"/>
      <c r="O36" s="603"/>
      <c r="P36" s="603"/>
      <c r="Q36" s="603"/>
      <c r="R36" s="603"/>
      <c r="S36" s="603"/>
      <c r="T36" s="603"/>
      <c r="U36" s="603"/>
      <c r="V36" s="69"/>
      <c r="W36" s="69"/>
      <c r="X36" s="70"/>
      <c r="Y36" s="65" t="s">
        <v>1</v>
      </c>
    </row>
    <row r="37" spans="1:25">
      <c r="A37" s="598" t="s">
        <v>364</v>
      </c>
      <c r="B37" s="567"/>
      <c r="C37" s="567"/>
      <c r="D37" s="567"/>
      <c r="E37" s="567"/>
      <c r="F37" s="567"/>
      <c r="G37" s="567"/>
      <c r="H37" s="567"/>
      <c r="I37" s="567"/>
      <c r="J37" s="567"/>
      <c r="K37" s="567"/>
      <c r="L37" s="567"/>
      <c r="M37" s="567"/>
      <c r="N37" s="567"/>
      <c r="O37" s="567"/>
      <c r="P37" s="567"/>
      <c r="Q37" s="567"/>
      <c r="R37" s="567"/>
      <c r="S37" s="567"/>
      <c r="T37" s="567"/>
      <c r="U37" s="567"/>
      <c r="V37" s="69">
        <v>0</v>
      </c>
      <c r="W37" s="69">
        <v>0</v>
      </c>
      <c r="X37" s="70">
        <v>-159</v>
      </c>
      <c r="Y37" s="65" t="s">
        <v>1</v>
      </c>
    </row>
    <row r="38" spans="1:25">
      <c r="A38" s="598" t="s">
        <v>405</v>
      </c>
      <c r="B38" s="567"/>
      <c r="C38" s="567"/>
      <c r="D38" s="567"/>
      <c r="E38" s="567"/>
      <c r="F38" s="567"/>
      <c r="G38" s="567"/>
      <c r="H38" s="567"/>
      <c r="I38" s="567"/>
      <c r="J38" s="567"/>
      <c r="K38" s="567"/>
      <c r="L38" s="567"/>
      <c r="M38" s="567"/>
      <c r="N38" s="567"/>
      <c r="O38" s="567"/>
      <c r="P38" s="567"/>
      <c r="Q38" s="567"/>
      <c r="R38" s="567"/>
      <c r="S38" s="567"/>
      <c r="T38" s="567"/>
      <c r="U38" s="567"/>
      <c r="V38" s="69">
        <v>0</v>
      </c>
      <c r="W38" s="69">
        <v>0</v>
      </c>
      <c r="X38" s="69">
        <v>-171</v>
      </c>
      <c r="Y38" s="65" t="s">
        <v>1</v>
      </c>
    </row>
    <row r="39" spans="1:25">
      <c r="A39" s="599" t="s">
        <v>354</v>
      </c>
      <c r="B39" s="600"/>
      <c r="C39" s="600"/>
      <c r="D39" s="600"/>
      <c r="E39" s="600"/>
      <c r="F39" s="600"/>
      <c r="G39" s="600"/>
      <c r="H39" s="600"/>
      <c r="I39" s="600"/>
      <c r="J39" s="600"/>
      <c r="K39" s="600"/>
      <c r="L39" s="600"/>
      <c r="M39" s="600"/>
      <c r="N39" s="600"/>
      <c r="O39" s="600"/>
      <c r="P39" s="600"/>
      <c r="Q39" s="600"/>
      <c r="R39" s="600"/>
      <c r="S39" s="600"/>
      <c r="T39" s="600"/>
      <c r="U39" s="600"/>
      <c r="V39" s="69">
        <f>SUM(V37:V38)</f>
        <v>0</v>
      </c>
      <c r="W39" s="69">
        <f>SUM(W37:W38)</f>
        <v>0</v>
      </c>
      <c r="X39" s="70">
        <f>SUM(X37:X38)</f>
        <v>-330</v>
      </c>
      <c r="Y39" s="65" t="s">
        <v>1</v>
      </c>
    </row>
    <row r="40" spans="1:25" ht="18" customHeight="1">
      <c r="A40" s="602" t="s">
        <v>104</v>
      </c>
      <c r="B40" s="603"/>
      <c r="C40" s="603"/>
      <c r="D40" s="603"/>
      <c r="E40" s="603"/>
      <c r="F40" s="603"/>
      <c r="G40" s="603"/>
      <c r="H40" s="603"/>
      <c r="I40" s="603"/>
      <c r="J40" s="603"/>
      <c r="K40" s="603"/>
      <c r="L40" s="603"/>
      <c r="M40" s="603"/>
      <c r="N40" s="603"/>
      <c r="O40" s="603"/>
      <c r="P40" s="603"/>
      <c r="Q40" s="603"/>
      <c r="R40" s="603"/>
      <c r="S40" s="603"/>
      <c r="T40" s="603"/>
      <c r="U40" s="603"/>
      <c r="V40" s="73">
        <f>SUM(V35+V39)</f>
        <v>6</v>
      </c>
      <c r="W40" s="73">
        <f>SUM(W35+W39)</f>
        <v>3</v>
      </c>
      <c r="X40" s="73">
        <f>SUM(X35+X39)</f>
        <v>2620</v>
      </c>
      <c r="Y40" s="65" t="s">
        <v>1</v>
      </c>
    </row>
    <row r="41" spans="1:25" ht="18" customHeight="1">
      <c r="A41" s="619" t="s">
        <v>249</v>
      </c>
      <c r="B41" s="618"/>
      <c r="C41" s="618"/>
      <c r="D41" s="618"/>
      <c r="E41" s="618"/>
      <c r="F41" s="618"/>
      <c r="G41" s="618"/>
      <c r="H41" s="618"/>
      <c r="I41" s="618"/>
      <c r="J41" s="618"/>
      <c r="K41" s="618"/>
      <c r="L41" s="618"/>
      <c r="M41" s="618"/>
      <c r="N41" s="618"/>
      <c r="O41" s="618"/>
      <c r="P41" s="618"/>
      <c r="Q41" s="618"/>
      <c r="R41" s="618"/>
      <c r="S41" s="618"/>
      <c r="T41" s="618"/>
      <c r="U41" s="618"/>
      <c r="V41" s="74">
        <f>V31+V40</f>
        <v>782</v>
      </c>
      <c r="W41" s="74">
        <f>W31+W40</f>
        <v>785</v>
      </c>
      <c r="X41" s="74">
        <f>X31+X40</f>
        <v>200602</v>
      </c>
      <c r="Y41" s="65" t="s">
        <v>1</v>
      </c>
    </row>
    <row r="42" spans="1:25" ht="18" customHeight="1">
      <c r="A42" s="617" t="s">
        <v>395</v>
      </c>
      <c r="B42" s="618"/>
      <c r="C42" s="618"/>
      <c r="D42" s="618"/>
      <c r="E42" s="618"/>
      <c r="F42" s="618"/>
      <c r="G42" s="618"/>
      <c r="H42" s="618"/>
      <c r="I42" s="618"/>
      <c r="J42" s="618"/>
      <c r="K42" s="618"/>
      <c r="L42" s="618"/>
      <c r="M42" s="618"/>
      <c r="N42" s="618"/>
      <c r="O42" s="618"/>
      <c r="P42" s="618"/>
      <c r="Q42" s="618"/>
      <c r="R42" s="618"/>
      <c r="S42" s="618"/>
      <c r="T42" s="618"/>
      <c r="U42" s="618"/>
      <c r="V42" s="72">
        <f>+V41-V14</f>
        <v>31</v>
      </c>
      <c r="W42" s="72">
        <f>+W41-W14</f>
        <v>37</v>
      </c>
      <c r="X42" s="72">
        <f>+X41-X14</f>
        <v>23741</v>
      </c>
      <c r="Y42" s="65" t="s">
        <v>1</v>
      </c>
    </row>
    <row r="43" spans="1:25">
      <c r="Y43" s="65" t="s">
        <v>1</v>
      </c>
    </row>
    <row r="44" spans="1:25" ht="18" customHeight="1">
      <c r="Y44" s="65" t="s">
        <v>1</v>
      </c>
    </row>
    <row r="45" spans="1:25" ht="18" customHeight="1">
      <c r="Y45" s="65" t="s">
        <v>1</v>
      </c>
    </row>
    <row r="46" spans="1:25" ht="18" customHeight="1">
      <c r="Y46" s="65" t="s">
        <v>1</v>
      </c>
    </row>
    <row r="47" spans="1:25" ht="18" customHeight="1">
      <c r="Y47" s="65" t="s">
        <v>1</v>
      </c>
    </row>
    <row r="48" spans="1:25" ht="18" customHeight="1">
      <c r="Y48" s="65" t="s">
        <v>1</v>
      </c>
    </row>
    <row r="49" spans="1:25" ht="18" customHeight="1">
      <c r="Y49" s="65" t="s">
        <v>1</v>
      </c>
    </row>
    <row r="50" spans="1:25" ht="18" customHeight="1">
      <c r="Y50" s="65" t="s">
        <v>1</v>
      </c>
    </row>
    <row r="51" spans="1:25" ht="18" customHeight="1">
      <c r="Y51" s="65" t="s">
        <v>1</v>
      </c>
    </row>
    <row r="52" spans="1:25" ht="22.5">
      <c r="A52" s="580" t="s">
        <v>280</v>
      </c>
      <c r="B52" s="581"/>
      <c r="C52" s="581"/>
      <c r="D52" s="581"/>
      <c r="E52" s="581"/>
      <c r="F52" s="581"/>
      <c r="G52" s="581"/>
      <c r="H52" s="581"/>
      <c r="I52" s="581"/>
      <c r="J52" s="581"/>
      <c r="K52" s="581"/>
      <c r="L52" s="581"/>
      <c r="M52" s="581"/>
      <c r="N52" s="581"/>
      <c r="O52" s="581"/>
      <c r="P52" s="581"/>
      <c r="Q52" s="581"/>
      <c r="R52" s="581"/>
      <c r="S52" s="581"/>
      <c r="T52" s="581"/>
      <c r="U52" s="581"/>
      <c r="V52" s="581"/>
      <c r="W52" s="581"/>
      <c r="X52" s="581"/>
      <c r="Y52" s="65" t="s">
        <v>1</v>
      </c>
    </row>
    <row r="53" spans="1:25" ht="23.25">
      <c r="A53" s="582" t="s">
        <v>338</v>
      </c>
      <c r="B53" s="583"/>
      <c r="C53" s="583"/>
      <c r="D53" s="583"/>
      <c r="E53" s="583"/>
      <c r="F53" s="583"/>
      <c r="G53" s="583"/>
      <c r="H53" s="583"/>
      <c r="I53" s="583"/>
      <c r="J53" s="583"/>
      <c r="K53" s="583"/>
      <c r="L53" s="583"/>
      <c r="M53" s="583"/>
      <c r="N53" s="583"/>
      <c r="O53" s="583"/>
      <c r="P53" s="583"/>
      <c r="Q53" s="583"/>
      <c r="R53" s="583"/>
      <c r="S53" s="583"/>
      <c r="T53" s="583"/>
      <c r="U53" s="583"/>
      <c r="V53" s="583"/>
      <c r="W53" s="583"/>
      <c r="X53" s="583"/>
      <c r="Y53" s="65" t="s">
        <v>1</v>
      </c>
    </row>
    <row r="54" spans="1:25" ht="23.25">
      <c r="A54" s="582" t="s">
        <v>270</v>
      </c>
      <c r="B54" s="581"/>
      <c r="C54" s="581"/>
      <c r="D54" s="581"/>
      <c r="E54" s="581"/>
      <c r="F54" s="581"/>
      <c r="G54" s="581"/>
      <c r="H54" s="581"/>
      <c r="I54" s="581"/>
      <c r="J54" s="581"/>
      <c r="K54" s="581"/>
      <c r="L54" s="581"/>
      <c r="M54" s="581"/>
      <c r="N54" s="581"/>
      <c r="O54" s="581"/>
      <c r="P54" s="581"/>
      <c r="Q54" s="581"/>
      <c r="R54" s="581"/>
      <c r="S54" s="581"/>
      <c r="T54" s="581"/>
      <c r="U54" s="581"/>
      <c r="V54" s="581"/>
      <c r="W54" s="581"/>
      <c r="X54" s="581"/>
      <c r="Y54" s="65" t="s">
        <v>1</v>
      </c>
    </row>
    <row r="55" spans="1:25" ht="23.25">
      <c r="A55" s="582" t="s">
        <v>269</v>
      </c>
      <c r="B55" s="583"/>
      <c r="C55" s="583"/>
      <c r="D55" s="583"/>
      <c r="E55" s="583"/>
      <c r="F55" s="583"/>
      <c r="G55" s="583"/>
      <c r="H55" s="583"/>
      <c r="I55" s="583"/>
      <c r="J55" s="583"/>
      <c r="K55" s="583"/>
      <c r="L55" s="583"/>
      <c r="M55" s="583"/>
      <c r="N55" s="583"/>
      <c r="O55" s="583"/>
      <c r="P55" s="583"/>
      <c r="Q55" s="583"/>
      <c r="R55" s="583"/>
      <c r="S55" s="583"/>
      <c r="T55" s="583"/>
      <c r="U55" s="583"/>
      <c r="V55" s="583"/>
      <c r="W55" s="583"/>
      <c r="X55" s="583"/>
      <c r="Y55" s="65" t="s">
        <v>1</v>
      </c>
    </row>
    <row r="56" spans="1:25" ht="18" customHeight="1">
      <c r="Y56" s="65" t="s">
        <v>1</v>
      </c>
    </row>
    <row r="57" spans="1:25" ht="18" customHeight="1">
      <c r="Y57" s="65" t="s">
        <v>1</v>
      </c>
    </row>
    <row r="58" spans="1:25" ht="18" customHeight="1">
      <c r="Y58" s="65" t="s">
        <v>1</v>
      </c>
    </row>
    <row r="59" spans="1:25" ht="18" customHeight="1">
      <c r="Y59" s="65" t="s">
        <v>1</v>
      </c>
    </row>
    <row r="60" spans="1:25" ht="18" customHeight="1">
      <c r="A60" s="46"/>
      <c r="B60" s="46"/>
      <c r="C60" s="46"/>
      <c r="D60" s="47"/>
      <c r="E60" s="47"/>
      <c r="F60" s="47"/>
      <c r="G60" s="47"/>
      <c r="H60" s="47"/>
      <c r="I60" s="47"/>
      <c r="J60" s="47"/>
      <c r="K60" s="47"/>
      <c r="L60" s="47"/>
      <c r="M60" s="47"/>
      <c r="N60" s="47"/>
      <c r="O60" s="47"/>
      <c r="P60" s="47"/>
      <c r="Q60" s="47"/>
      <c r="R60" s="47"/>
      <c r="S60" s="47"/>
      <c r="T60" s="47"/>
      <c r="U60" s="47"/>
      <c r="V60" s="47"/>
      <c r="W60" s="47"/>
      <c r="X60" s="47"/>
      <c r="Y60" s="65" t="s">
        <v>1</v>
      </c>
    </row>
    <row r="61" spans="1:25" ht="15.75" customHeight="1">
      <c r="A61" s="609" t="s">
        <v>289</v>
      </c>
      <c r="B61" s="610"/>
      <c r="C61" s="610"/>
      <c r="D61" s="641" t="s">
        <v>17</v>
      </c>
      <c r="E61" s="636"/>
      <c r="F61" s="637"/>
      <c r="G61" s="641" t="s">
        <v>390</v>
      </c>
      <c r="H61" s="642"/>
      <c r="I61" s="643"/>
      <c r="J61" s="635" t="s">
        <v>250</v>
      </c>
      <c r="K61" s="636"/>
      <c r="L61" s="637"/>
      <c r="M61" s="635" t="s">
        <v>248</v>
      </c>
      <c r="N61" s="636"/>
      <c r="O61" s="637"/>
      <c r="P61" s="635" t="s">
        <v>251</v>
      </c>
      <c r="Q61" s="647"/>
      <c r="R61" s="647"/>
      <c r="S61" s="635" t="s">
        <v>252</v>
      </c>
      <c r="T61" s="636"/>
      <c r="U61" s="636"/>
      <c r="V61" s="635" t="s">
        <v>43</v>
      </c>
      <c r="W61" s="636"/>
      <c r="X61" s="637"/>
      <c r="Y61" s="65" t="s">
        <v>1</v>
      </c>
    </row>
    <row r="62" spans="1:25" ht="38.25" customHeight="1">
      <c r="A62" s="611"/>
      <c r="B62" s="612"/>
      <c r="C62" s="612"/>
      <c r="D62" s="638"/>
      <c r="E62" s="639"/>
      <c r="F62" s="640"/>
      <c r="G62" s="644"/>
      <c r="H62" s="645"/>
      <c r="I62" s="646"/>
      <c r="J62" s="638"/>
      <c r="K62" s="639"/>
      <c r="L62" s="640"/>
      <c r="M62" s="638"/>
      <c r="N62" s="639"/>
      <c r="O62" s="640"/>
      <c r="P62" s="648"/>
      <c r="Q62" s="649"/>
      <c r="R62" s="649"/>
      <c r="S62" s="638"/>
      <c r="T62" s="639"/>
      <c r="U62" s="639"/>
      <c r="V62" s="638"/>
      <c r="W62" s="639"/>
      <c r="X62" s="640"/>
      <c r="Y62" s="65" t="s">
        <v>1</v>
      </c>
    </row>
    <row r="63" spans="1:25" ht="16.5" thickBot="1">
      <c r="A63" s="613"/>
      <c r="B63" s="614"/>
      <c r="C63" s="614"/>
      <c r="D63" s="219" t="s">
        <v>290</v>
      </c>
      <c r="E63" s="220" t="s">
        <v>50</v>
      </c>
      <c r="F63" s="221" t="s">
        <v>292</v>
      </c>
      <c r="G63" s="219" t="s">
        <v>290</v>
      </c>
      <c r="H63" s="220" t="s">
        <v>50</v>
      </c>
      <c r="I63" s="221" t="s">
        <v>292</v>
      </c>
      <c r="J63" s="219" t="s">
        <v>290</v>
      </c>
      <c r="K63" s="220" t="s">
        <v>50</v>
      </c>
      <c r="L63" s="221" t="s">
        <v>292</v>
      </c>
      <c r="M63" s="219" t="s">
        <v>290</v>
      </c>
      <c r="N63" s="220" t="s">
        <v>50</v>
      </c>
      <c r="O63" s="221" t="s">
        <v>292</v>
      </c>
      <c r="P63" s="219" t="s">
        <v>290</v>
      </c>
      <c r="Q63" s="220" t="s">
        <v>50</v>
      </c>
      <c r="R63" s="221" t="s">
        <v>292</v>
      </c>
      <c r="S63" s="219" t="s">
        <v>290</v>
      </c>
      <c r="T63" s="220" t="s">
        <v>50</v>
      </c>
      <c r="U63" s="221" t="s">
        <v>292</v>
      </c>
      <c r="V63" s="222" t="s">
        <v>290</v>
      </c>
      <c r="W63" s="220" t="s">
        <v>50</v>
      </c>
      <c r="X63" s="223" t="s">
        <v>292</v>
      </c>
      <c r="Y63" s="65" t="s">
        <v>1</v>
      </c>
    </row>
    <row r="64" spans="1:25">
      <c r="A64" s="210"/>
      <c r="B64" s="615" t="s">
        <v>339</v>
      </c>
      <c r="C64" s="616"/>
      <c r="D64" s="169">
        <v>777</v>
      </c>
      <c r="E64" s="170">
        <v>761</v>
      </c>
      <c r="F64" s="171">
        <v>180411</v>
      </c>
      <c r="G64" s="169">
        <v>751</v>
      </c>
      <c r="H64" s="170">
        <v>748</v>
      </c>
      <c r="I64" s="171">
        <v>176861</v>
      </c>
      <c r="J64" s="169">
        <v>25</v>
      </c>
      <c r="K64" s="170">
        <v>34</v>
      </c>
      <c r="L64" s="171">
        <v>21121</v>
      </c>
      <c r="M64" s="169">
        <v>776</v>
      </c>
      <c r="N64" s="170">
        <v>782</v>
      </c>
      <c r="O64" s="171">
        <v>197982</v>
      </c>
      <c r="P64" s="169">
        <v>6</v>
      </c>
      <c r="Q64" s="170">
        <v>3</v>
      </c>
      <c r="R64" s="171">
        <v>2950</v>
      </c>
      <c r="S64" s="169">
        <v>0</v>
      </c>
      <c r="T64" s="170">
        <v>0</v>
      </c>
      <c r="U64" s="171">
        <v>-330</v>
      </c>
      <c r="V64" s="169">
        <f>P64+M64</f>
        <v>782</v>
      </c>
      <c r="W64" s="170">
        <f>+N64+Q64+T64</f>
        <v>785</v>
      </c>
      <c r="X64" s="172">
        <f>R64+O64+U64</f>
        <v>200602</v>
      </c>
      <c r="Y64" s="65" t="s">
        <v>1</v>
      </c>
    </row>
    <row r="65" spans="1:25">
      <c r="A65" s="212"/>
      <c r="B65" s="213"/>
      <c r="C65" s="213" t="s">
        <v>51</v>
      </c>
      <c r="D65" s="224">
        <f t="shared" ref="D65:X65" si="0">SUM(D64:D64)</f>
        <v>777</v>
      </c>
      <c r="E65" s="225">
        <f t="shared" si="0"/>
        <v>761</v>
      </c>
      <c r="F65" s="173">
        <f t="shared" si="0"/>
        <v>180411</v>
      </c>
      <c r="G65" s="224">
        <f t="shared" si="0"/>
        <v>751</v>
      </c>
      <c r="H65" s="225">
        <f t="shared" si="0"/>
        <v>748</v>
      </c>
      <c r="I65" s="173">
        <f t="shared" si="0"/>
        <v>176861</v>
      </c>
      <c r="J65" s="224">
        <f t="shared" si="0"/>
        <v>25</v>
      </c>
      <c r="K65" s="225">
        <f t="shared" si="0"/>
        <v>34</v>
      </c>
      <c r="L65" s="173">
        <f t="shared" si="0"/>
        <v>21121</v>
      </c>
      <c r="M65" s="224">
        <f t="shared" si="0"/>
        <v>776</v>
      </c>
      <c r="N65" s="225">
        <f t="shared" si="0"/>
        <v>782</v>
      </c>
      <c r="O65" s="173">
        <f t="shared" si="0"/>
        <v>197982</v>
      </c>
      <c r="P65" s="224">
        <f t="shared" si="0"/>
        <v>6</v>
      </c>
      <c r="Q65" s="225">
        <f t="shared" si="0"/>
        <v>3</v>
      </c>
      <c r="R65" s="173">
        <f t="shared" si="0"/>
        <v>2950</v>
      </c>
      <c r="S65" s="224">
        <f t="shared" si="0"/>
        <v>0</v>
      </c>
      <c r="T65" s="225">
        <f t="shared" si="0"/>
        <v>0</v>
      </c>
      <c r="U65" s="173">
        <f t="shared" si="0"/>
        <v>-330</v>
      </c>
      <c r="V65" s="224">
        <f t="shared" si="0"/>
        <v>782</v>
      </c>
      <c r="W65" s="225">
        <f t="shared" si="0"/>
        <v>785</v>
      </c>
      <c r="X65" s="174">
        <f t="shared" si="0"/>
        <v>200602</v>
      </c>
      <c r="Y65" s="65" t="s">
        <v>1</v>
      </c>
    </row>
    <row r="66" spans="1:25" ht="17.25" customHeight="1">
      <c r="A66" s="214"/>
      <c r="B66" s="628"/>
      <c r="C66" s="629"/>
      <c r="D66" s="226"/>
      <c r="E66" s="227"/>
      <c r="F66" s="4"/>
      <c r="G66" s="230"/>
      <c r="H66" s="231"/>
      <c r="I66" s="231"/>
      <c r="J66" s="230"/>
      <c r="K66" s="231"/>
      <c r="L66" s="231"/>
      <c r="M66" s="230"/>
      <c r="N66" s="231"/>
      <c r="O66" s="231"/>
      <c r="P66" s="230"/>
      <c r="Q66" s="231"/>
      <c r="R66" s="231"/>
      <c r="S66" s="230"/>
      <c r="T66" s="231"/>
      <c r="U66" s="231"/>
      <c r="V66" s="230"/>
      <c r="W66" s="235"/>
      <c r="X66" s="382"/>
      <c r="Y66" s="65" t="s">
        <v>1</v>
      </c>
    </row>
    <row r="67" spans="1:25">
      <c r="A67" s="212"/>
      <c r="B67" s="604" t="s">
        <v>276</v>
      </c>
      <c r="C67" s="605"/>
      <c r="D67" s="228"/>
      <c r="E67" s="229">
        <v>209</v>
      </c>
      <c r="F67" s="175"/>
      <c r="G67" s="232"/>
      <c r="H67" s="233">
        <v>209</v>
      </c>
      <c r="I67" s="233"/>
      <c r="J67" s="232"/>
      <c r="K67" s="233">
        <v>1</v>
      </c>
      <c r="L67" s="233"/>
      <c r="M67" s="232"/>
      <c r="N67" s="233">
        <v>210</v>
      </c>
      <c r="O67" s="233"/>
      <c r="P67" s="232"/>
      <c r="Q67" s="233">
        <v>0</v>
      </c>
      <c r="R67" s="233"/>
      <c r="S67" s="232"/>
      <c r="T67" s="233">
        <v>0</v>
      </c>
      <c r="U67" s="233"/>
      <c r="V67" s="232"/>
      <c r="W67" s="229">
        <f>Q67+N67</f>
        <v>210</v>
      </c>
      <c r="X67" s="316"/>
      <c r="Y67" s="65" t="s">
        <v>1</v>
      </c>
    </row>
    <row r="68" spans="1:25">
      <c r="A68" s="210"/>
      <c r="B68" s="620" t="s">
        <v>275</v>
      </c>
      <c r="C68" s="621"/>
      <c r="D68" s="169"/>
      <c r="E68" s="170">
        <f>+E65+E67</f>
        <v>970</v>
      </c>
      <c r="F68" s="35"/>
      <c r="G68" s="234"/>
      <c r="H68" s="170">
        <f>+H65+H67</f>
        <v>957</v>
      </c>
      <c r="I68" s="171"/>
      <c r="J68" s="234"/>
      <c r="K68" s="170">
        <f>+K65+K67</f>
        <v>35</v>
      </c>
      <c r="L68" s="171"/>
      <c r="M68" s="234"/>
      <c r="N68" s="170">
        <f>+N65+N67</f>
        <v>992</v>
      </c>
      <c r="O68" s="171"/>
      <c r="P68" s="234"/>
      <c r="Q68" s="170">
        <f>+Q65+Q67</f>
        <v>3</v>
      </c>
      <c r="R68" s="171"/>
      <c r="S68" s="234"/>
      <c r="T68" s="170">
        <f>+T65+T67</f>
        <v>0</v>
      </c>
      <c r="U68" s="171"/>
      <c r="V68" s="234"/>
      <c r="W68" s="170">
        <f>+W65+W67</f>
        <v>995</v>
      </c>
      <c r="X68" s="70"/>
      <c r="Y68" s="65" t="s">
        <v>1</v>
      </c>
    </row>
    <row r="69" spans="1:25">
      <c r="A69" s="215"/>
      <c r="B69" s="606"/>
      <c r="C69" s="607"/>
      <c r="D69" s="226"/>
      <c r="E69" s="227"/>
      <c r="F69" s="4"/>
      <c r="G69" s="230"/>
      <c r="H69" s="231"/>
      <c r="I69" s="231"/>
      <c r="J69" s="230"/>
      <c r="K69" s="231"/>
      <c r="L69" s="231"/>
      <c r="M69" s="230"/>
      <c r="N69" s="231"/>
      <c r="O69" s="231"/>
      <c r="P69" s="230"/>
      <c r="Q69" s="231"/>
      <c r="R69" s="231"/>
      <c r="S69" s="230"/>
      <c r="T69" s="231"/>
      <c r="U69" s="231"/>
      <c r="V69" s="230"/>
      <c r="W69" s="235"/>
      <c r="X69" s="382"/>
      <c r="Y69" s="65" t="s">
        <v>1</v>
      </c>
    </row>
    <row r="70" spans="1:25">
      <c r="A70" s="210"/>
      <c r="B70" s="620" t="s">
        <v>273</v>
      </c>
      <c r="C70" s="621"/>
      <c r="D70" s="169"/>
      <c r="E70" s="170"/>
      <c r="F70" s="35"/>
      <c r="G70" s="234"/>
      <c r="H70" s="171"/>
      <c r="I70" s="171"/>
      <c r="J70" s="234"/>
      <c r="K70" s="171"/>
      <c r="L70" s="171"/>
      <c r="M70" s="234"/>
      <c r="N70" s="171"/>
      <c r="O70" s="171"/>
      <c r="P70" s="234"/>
      <c r="Q70" s="171"/>
      <c r="R70" s="171"/>
      <c r="S70" s="234"/>
      <c r="T70" s="171"/>
      <c r="U70" s="171"/>
      <c r="V70" s="234"/>
      <c r="W70" s="171"/>
      <c r="X70" s="70"/>
      <c r="Y70" s="65" t="s">
        <v>1</v>
      </c>
    </row>
    <row r="71" spans="1:25">
      <c r="A71" s="210"/>
      <c r="B71" s="216"/>
      <c r="C71" s="211" t="s">
        <v>56</v>
      </c>
      <c r="D71" s="169"/>
      <c r="E71" s="170"/>
      <c r="F71" s="35"/>
      <c r="G71" s="234"/>
      <c r="H71" s="171"/>
      <c r="I71" s="171"/>
      <c r="J71" s="234"/>
      <c r="K71" s="170"/>
      <c r="L71" s="171"/>
      <c r="M71" s="234"/>
      <c r="N71" s="170"/>
      <c r="O71" s="171"/>
      <c r="P71" s="234"/>
      <c r="Q71" s="170"/>
      <c r="R71" s="171"/>
      <c r="S71" s="234"/>
      <c r="T71" s="170"/>
      <c r="U71" s="171"/>
      <c r="V71" s="234"/>
      <c r="W71" s="170"/>
      <c r="X71" s="70"/>
      <c r="Y71" s="65" t="s">
        <v>1</v>
      </c>
    </row>
    <row r="72" spans="1:25">
      <c r="A72" s="212"/>
      <c r="B72" s="217"/>
      <c r="C72" s="218" t="s">
        <v>102</v>
      </c>
      <c r="D72" s="228"/>
      <c r="E72" s="473" t="s">
        <v>334</v>
      </c>
      <c r="F72" s="175"/>
      <c r="G72" s="232"/>
      <c r="H72" s="474" t="s">
        <v>334</v>
      </c>
      <c r="I72" s="233"/>
      <c r="J72" s="232"/>
      <c r="K72" s="229">
        <v>0</v>
      </c>
      <c r="L72" s="233"/>
      <c r="M72" s="232"/>
      <c r="N72" s="473" t="s">
        <v>334</v>
      </c>
      <c r="O72" s="233"/>
      <c r="P72" s="232"/>
      <c r="Q72" s="229">
        <v>0</v>
      </c>
      <c r="R72" s="233"/>
      <c r="S72" s="232"/>
      <c r="T72" s="229">
        <v>0</v>
      </c>
      <c r="U72" s="233"/>
      <c r="V72" s="232"/>
      <c r="W72" s="473" t="s">
        <v>334</v>
      </c>
      <c r="X72" s="316"/>
      <c r="Y72" s="65" t="s">
        <v>1</v>
      </c>
    </row>
    <row r="73" spans="1:25">
      <c r="A73" s="212"/>
      <c r="B73" s="622" t="s">
        <v>274</v>
      </c>
      <c r="C73" s="623"/>
      <c r="D73" s="228"/>
      <c r="E73" s="229">
        <f>E71+E68</f>
        <v>970</v>
      </c>
      <c r="F73" s="175"/>
      <c r="G73" s="232"/>
      <c r="H73" s="229">
        <f>H71+H68</f>
        <v>957</v>
      </c>
      <c r="I73" s="233"/>
      <c r="J73" s="232"/>
      <c r="K73" s="229">
        <f>K72+K71+K68</f>
        <v>35</v>
      </c>
      <c r="L73" s="233"/>
      <c r="M73" s="232"/>
      <c r="N73" s="229">
        <f>N71+N68</f>
        <v>992</v>
      </c>
      <c r="O73" s="233"/>
      <c r="P73" s="232"/>
      <c r="Q73" s="229">
        <f>Q72+Q71+Q68</f>
        <v>3</v>
      </c>
      <c r="R73" s="233"/>
      <c r="S73" s="232"/>
      <c r="T73" s="229">
        <f>T72+T71+T68</f>
        <v>0</v>
      </c>
      <c r="U73" s="233"/>
      <c r="V73" s="232"/>
      <c r="W73" s="229">
        <f>W71+W68</f>
        <v>995</v>
      </c>
      <c r="X73" s="316"/>
      <c r="Y73" s="65" t="s">
        <v>1</v>
      </c>
    </row>
    <row r="74" spans="1:25">
      <c r="A74" s="547" t="s">
        <v>397</v>
      </c>
      <c r="C74" s="5"/>
      <c r="Y74" s="65" t="s">
        <v>23</v>
      </c>
    </row>
    <row r="75" spans="1:25">
      <c r="C75" s="5"/>
    </row>
    <row r="79" spans="1:25">
      <c r="W79" s="36"/>
      <c r="X79" s="54"/>
    </row>
    <row r="80" spans="1:25">
      <c r="W80" s="36"/>
      <c r="X80" s="36"/>
    </row>
    <row r="81" spans="11:11">
      <c r="K81" s="53"/>
    </row>
  </sheetData>
  <mergeCells count="63">
    <mergeCell ref="V61:X62"/>
    <mergeCell ref="D61:F62"/>
    <mergeCell ref="G61:I62"/>
    <mergeCell ref="J61:L62"/>
    <mergeCell ref="M61:O62"/>
    <mergeCell ref="P61:R62"/>
    <mergeCell ref="S61:U62"/>
    <mergeCell ref="B70:C70"/>
    <mergeCell ref="B73:C73"/>
    <mergeCell ref="A20:U20"/>
    <mergeCell ref="A25:U25"/>
    <mergeCell ref="A26:U26"/>
    <mergeCell ref="A21:U21"/>
    <mergeCell ref="A24:U24"/>
    <mergeCell ref="A22:U22"/>
    <mergeCell ref="A33:U33"/>
    <mergeCell ref="B66:C66"/>
    <mergeCell ref="A36:U36"/>
    <mergeCell ref="A35:U35"/>
    <mergeCell ref="A31:U31"/>
    <mergeCell ref="A34:U34"/>
    <mergeCell ref="A32:U32"/>
    <mergeCell ref="A38:U38"/>
    <mergeCell ref="B67:C67"/>
    <mergeCell ref="B69:C69"/>
    <mergeCell ref="A27:U27"/>
    <mergeCell ref="A28:U28"/>
    <mergeCell ref="A61:C63"/>
    <mergeCell ref="B64:C64"/>
    <mergeCell ref="A42:U42"/>
    <mergeCell ref="A41:U41"/>
    <mergeCell ref="B68:C68"/>
    <mergeCell ref="A30:U30"/>
    <mergeCell ref="A52:X52"/>
    <mergeCell ref="A53:X53"/>
    <mergeCell ref="A54:X54"/>
    <mergeCell ref="A55:X55"/>
    <mergeCell ref="A19:U19"/>
    <mergeCell ref="A37:U37"/>
    <mergeCell ref="A39:U39"/>
    <mergeCell ref="A29:U29"/>
    <mergeCell ref="A40:U40"/>
    <mergeCell ref="V11:X11"/>
    <mergeCell ref="A15:U15"/>
    <mergeCell ref="A10:X10"/>
    <mergeCell ref="A11:U13"/>
    <mergeCell ref="A18:U18"/>
    <mergeCell ref="A23:U23"/>
    <mergeCell ref="A1:X1"/>
    <mergeCell ref="A14:U14"/>
    <mergeCell ref="A2:X2"/>
    <mergeCell ref="A3:X3"/>
    <mergeCell ref="A8:X8"/>
    <mergeCell ref="A9:X9"/>
    <mergeCell ref="X12:X13"/>
    <mergeCell ref="W12:W13"/>
    <mergeCell ref="V12:V13"/>
    <mergeCell ref="A17:U17"/>
    <mergeCell ref="A4:X4"/>
    <mergeCell ref="A5:X5"/>
    <mergeCell ref="A6:X6"/>
    <mergeCell ref="A7:X7"/>
    <mergeCell ref="A16:U16"/>
  </mergeCells>
  <phoneticPr fontId="0" type="noConversion"/>
  <printOptions horizontalCentered="1"/>
  <pageMargins left="0.5" right="0.4" top="0.5" bottom="0.25" header="0" footer="0"/>
  <pageSetup scale="55" firstPageNumber="8" fitToHeight="0" orientation="landscape" useFirstPageNumber="1" r:id="rId1"/>
  <headerFooter alignWithMargins="0">
    <oddFooter>&amp;C&amp;"Times New Roman,Regular"Exhibit B - Summary of Requirements</oddFooter>
  </headerFooter>
  <rowBreaks count="1" manualBreakCount="1">
    <brk id="42" max="23" man="1"/>
  </rowBreaks>
</worksheet>
</file>

<file path=xl/worksheets/sheet3.xml><?xml version="1.0" encoding="utf-8"?>
<worksheet xmlns="http://schemas.openxmlformats.org/spreadsheetml/2006/main" xmlns:r="http://schemas.openxmlformats.org/officeDocument/2006/relationships">
  <sheetPr codeName="Sheet6">
    <pageSetUpPr fitToPage="1"/>
  </sheetPr>
  <dimension ref="A1:H23"/>
  <sheetViews>
    <sheetView view="pageBreakPreview" topLeftCell="A7" zoomScaleNormal="75" zoomScaleSheetLayoutView="100" workbookViewId="0">
      <selection activeCell="A20" sqref="A20"/>
    </sheetView>
  </sheetViews>
  <sheetFormatPr defaultColWidth="7.21875" defaultRowHeight="12.75"/>
  <cols>
    <col min="1" max="1" width="17.88671875" style="18" customWidth="1"/>
    <col min="2" max="2" width="15.88671875" style="18" customWidth="1"/>
    <col min="3" max="3" width="4.6640625" style="18" customWidth="1"/>
    <col min="4" max="4" width="7.5546875" style="18" customWidth="1"/>
    <col min="5" max="5" width="4.6640625" style="18" customWidth="1"/>
    <col min="6" max="6" width="8.6640625" style="18" customWidth="1"/>
    <col min="7" max="7" width="11.33203125" style="18" customWidth="1"/>
    <col min="8" max="8" width="8.88671875" style="68" customWidth="1"/>
    <col min="9" max="16384" width="7.21875" style="18"/>
  </cols>
  <sheetData>
    <row r="1" spans="1:8" ht="20.25">
      <c r="A1" s="655" t="s">
        <v>33</v>
      </c>
      <c r="B1" s="656"/>
      <c r="C1" s="656"/>
      <c r="D1" s="656"/>
      <c r="E1" s="656"/>
      <c r="F1" s="656"/>
      <c r="G1" s="656"/>
      <c r="H1" s="67" t="s">
        <v>1</v>
      </c>
    </row>
    <row r="2" spans="1:8" ht="20.25">
      <c r="A2" s="662"/>
      <c r="B2" s="662"/>
      <c r="C2" s="662"/>
      <c r="D2" s="662"/>
      <c r="E2" s="662"/>
      <c r="F2" s="662"/>
      <c r="G2" s="662"/>
      <c r="H2" s="67" t="s">
        <v>1</v>
      </c>
    </row>
    <row r="3" spans="1:8">
      <c r="A3" s="663"/>
      <c r="B3" s="663"/>
      <c r="C3" s="663"/>
      <c r="D3" s="663"/>
      <c r="E3" s="663"/>
      <c r="F3" s="663"/>
      <c r="G3" s="663"/>
      <c r="H3" s="67" t="s">
        <v>1</v>
      </c>
    </row>
    <row r="4" spans="1:8" ht="23.25">
      <c r="A4" s="657" t="s">
        <v>238</v>
      </c>
      <c r="B4" s="658"/>
      <c r="C4" s="658"/>
      <c r="D4" s="658"/>
      <c r="E4" s="658"/>
      <c r="F4" s="658"/>
      <c r="G4" s="658"/>
      <c r="H4" s="67" t="s">
        <v>1</v>
      </c>
    </row>
    <row r="5" spans="1:8" ht="23.25">
      <c r="A5" s="659" t="str">
        <f>'B. Summary of Requirements '!A53</f>
        <v>Criminal Division</v>
      </c>
      <c r="B5" s="660"/>
      <c r="C5" s="660"/>
      <c r="D5" s="660"/>
      <c r="E5" s="660"/>
      <c r="F5" s="660"/>
      <c r="G5" s="660"/>
      <c r="H5" s="67" t="s">
        <v>1</v>
      </c>
    </row>
    <row r="6" spans="1:8" ht="23.25">
      <c r="A6" s="661" t="s">
        <v>269</v>
      </c>
      <c r="B6" s="658"/>
      <c r="C6" s="658"/>
      <c r="D6" s="658"/>
      <c r="E6" s="658"/>
      <c r="F6" s="658"/>
      <c r="G6" s="658"/>
      <c r="H6" s="67" t="s">
        <v>1</v>
      </c>
    </row>
    <row r="7" spans="1:8">
      <c r="A7" s="664"/>
      <c r="B7" s="664"/>
      <c r="C7" s="664"/>
      <c r="D7" s="664"/>
      <c r="E7" s="664"/>
      <c r="F7" s="664"/>
      <c r="G7" s="664"/>
      <c r="H7" s="67" t="s">
        <v>1</v>
      </c>
    </row>
    <row r="8" spans="1:8">
      <c r="A8" s="665"/>
      <c r="B8" s="665"/>
      <c r="C8" s="665"/>
      <c r="D8" s="665"/>
      <c r="E8" s="665"/>
      <c r="F8" s="665"/>
      <c r="G8" s="665"/>
      <c r="H8" s="67" t="s">
        <v>1</v>
      </c>
    </row>
    <row r="9" spans="1:8" ht="15">
      <c r="A9" s="653" t="s">
        <v>237</v>
      </c>
      <c r="B9" s="669" t="s">
        <v>22</v>
      </c>
      <c r="C9" s="666" t="s">
        <v>339</v>
      </c>
      <c r="D9" s="667"/>
      <c r="E9" s="667"/>
      <c r="F9" s="668"/>
      <c r="G9" s="669" t="s">
        <v>28</v>
      </c>
      <c r="H9" s="67" t="s">
        <v>1</v>
      </c>
    </row>
    <row r="10" spans="1:8" ht="12.75" customHeight="1">
      <c r="A10" s="654"/>
      <c r="B10" s="670"/>
      <c r="C10" s="20" t="s">
        <v>290</v>
      </c>
      <c r="D10" s="20" t="s">
        <v>358</v>
      </c>
      <c r="E10" s="20" t="s">
        <v>50</v>
      </c>
      <c r="F10" s="21" t="s">
        <v>292</v>
      </c>
      <c r="G10" s="670"/>
      <c r="H10" s="67" t="s">
        <v>1</v>
      </c>
    </row>
    <row r="11" spans="1:8" ht="15.75">
      <c r="A11" s="31"/>
      <c r="B11" s="32"/>
      <c r="C11" s="176"/>
      <c r="D11" s="75"/>
      <c r="E11" s="75"/>
      <c r="F11" s="76"/>
      <c r="G11" s="76"/>
      <c r="H11" s="67" t="s">
        <v>1</v>
      </c>
    </row>
    <row r="12" spans="1:8" ht="18.75" customHeight="1">
      <c r="A12" s="31" t="s">
        <v>356</v>
      </c>
      <c r="B12" s="32" t="s">
        <v>355</v>
      </c>
      <c r="C12" s="177">
        <v>6</v>
      </c>
      <c r="D12" s="75">
        <v>6</v>
      </c>
      <c r="E12" s="75">
        <v>3</v>
      </c>
      <c r="F12" s="76">
        <v>2950</v>
      </c>
      <c r="G12" s="76">
        <f>+F12</f>
        <v>2950</v>
      </c>
      <c r="H12" s="67" t="s">
        <v>1</v>
      </c>
    </row>
    <row r="13" spans="1:8" ht="18.75" customHeight="1">
      <c r="A13" s="22"/>
      <c r="B13" s="33"/>
      <c r="C13" s="77"/>
      <c r="D13" s="78"/>
      <c r="E13" s="78"/>
      <c r="F13" s="79"/>
      <c r="G13" s="80"/>
      <c r="H13" s="67" t="s">
        <v>1</v>
      </c>
    </row>
    <row r="14" spans="1:8" ht="18.75" customHeight="1">
      <c r="A14" s="28" t="s">
        <v>282</v>
      </c>
      <c r="B14" s="19"/>
      <c r="C14" s="81">
        <f>SUM(C11:C13)</f>
        <v>6</v>
      </c>
      <c r="D14" s="82">
        <f>SUM(D11:D13)</f>
        <v>6</v>
      </c>
      <c r="E14" s="82">
        <f>SUM(E11:E13)</f>
        <v>3</v>
      </c>
      <c r="F14" s="24">
        <f>SUM(F11:F13)</f>
        <v>2950</v>
      </c>
      <c r="G14" s="25">
        <f>SUM(G11:G13)</f>
        <v>2950</v>
      </c>
      <c r="H14" s="67" t="s">
        <v>1</v>
      </c>
    </row>
    <row r="15" spans="1:8" ht="18.75" customHeight="1">
      <c r="A15" s="26"/>
      <c r="B15" s="22"/>
      <c r="C15" s="26"/>
      <c r="D15" s="23"/>
      <c r="E15" s="23"/>
      <c r="F15" s="27"/>
      <c r="G15" s="27"/>
      <c r="H15" s="67" t="s">
        <v>1</v>
      </c>
    </row>
    <row r="16" spans="1:8" ht="18.75" customHeight="1">
      <c r="A16" s="653" t="s">
        <v>10</v>
      </c>
      <c r="B16" s="669" t="s">
        <v>22</v>
      </c>
      <c r="C16" s="666" t="s">
        <v>339</v>
      </c>
      <c r="D16" s="667"/>
      <c r="E16" s="667"/>
      <c r="F16" s="668"/>
      <c r="G16" s="669" t="s">
        <v>357</v>
      </c>
      <c r="H16" s="67" t="s">
        <v>1</v>
      </c>
    </row>
    <row r="17" spans="1:8" ht="18.75" customHeight="1">
      <c r="A17" s="654"/>
      <c r="B17" s="670"/>
      <c r="C17" s="20" t="s">
        <v>290</v>
      </c>
      <c r="D17" s="20" t="s">
        <v>358</v>
      </c>
      <c r="E17" s="20" t="s">
        <v>50</v>
      </c>
      <c r="F17" s="21" t="s">
        <v>292</v>
      </c>
      <c r="G17" s="670"/>
      <c r="H17" s="67" t="s">
        <v>1</v>
      </c>
    </row>
    <row r="18" spans="1:8" ht="18.75" customHeight="1">
      <c r="A18" s="42"/>
      <c r="B18" s="43"/>
      <c r="C18" s="176"/>
      <c r="D18" s="75"/>
      <c r="E18" s="75"/>
      <c r="F18" s="76"/>
      <c r="G18" s="76"/>
      <c r="H18" s="67" t="s">
        <v>1</v>
      </c>
    </row>
    <row r="19" spans="1:8" ht="18.75" customHeight="1">
      <c r="A19" s="42" t="s">
        <v>364</v>
      </c>
      <c r="B19" s="32" t="s">
        <v>355</v>
      </c>
      <c r="C19" s="177">
        <v>0</v>
      </c>
      <c r="D19" s="75">
        <v>0</v>
      </c>
      <c r="E19" s="75">
        <v>0</v>
      </c>
      <c r="F19" s="76">
        <v>-159</v>
      </c>
      <c r="G19" s="76">
        <f>+F19</f>
        <v>-159</v>
      </c>
      <c r="H19" s="67" t="s">
        <v>1</v>
      </c>
    </row>
    <row r="20" spans="1:8" ht="18.75" customHeight="1">
      <c r="A20" s="44" t="s">
        <v>396</v>
      </c>
      <c r="B20" s="32" t="s">
        <v>355</v>
      </c>
      <c r="C20" s="177">
        <v>0</v>
      </c>
      <c r="D20" s="75">
        <v>0</v>
      </c>
      <c r="E20" s="75">
        <v>0</v>
      </c>
      <c r="F20" s="76">
        <v>-171</v>
      </c>
      <c r="G20" s="76">
        <f>+F20</f>
        <v>-171</v>
      </c>
      <c r="H20" s="67" t="s">
        <v>1</v>
      </c>
    </row>
    <row r="21" spans="1:8" ht="18.75" customHeight="1">
      <c r="A21" s="34"/>
      <c r="B21" s="45"/>
      <c r="C21" s="77"/>
      <c r="D21" s="78"/>
      <c r="E21" s="78"/>
      <c r="F21" s="79"/>
      <c r="G21" s="80"/>
      <c r="H21" s="67" t="s">
        <v>1</v>
      </c>
    </row>
    <row r="22" spans="1:8" ht="18.75" customHeight="1">
      <c r="A22" s="136" t="s">
        <v>272</v>
      </c>
      <c r="B22" s="137"/>
      <c r="C22" s="138">
        <f>SUM(C18:C21)</f>
        <v>0</v>
      </c>
      <c r="D22" s="139">
        <f>SUM(D18:D21)</f>
        <v>0</v>
      </c>
      <c r="E22" s="139">
        <f>SUM(E18:E21)</f>
        <v>0</v>
      </c>
      <c r="F22" s="140">
        <f>SUM(F18:F21)</f>
        <v>-330</v>
      </c>
      <c r="G22" s="141">
        <f>SUM(G18:G21)</f>
        <v>-330</v>
      </c>
      <c r="H22" s="67" t="s">
        <v>23</v>
      </c>
    </row>
    <row r="23" spans="1:8" ht="18.75" customHeight="1">
      <c r="A23" s="650"/>
      <c r="B23" s="651"/>
      <c r="C23" s="651"/>
      <c r="D23" s="651"/>
      <c r="E23" s="651"/>
      <c r="F23" s="651"/>
      <c r="G23" s="652"/>
      <c r="H23" s="67"/>
    </row>
  </sheetData>
  <mergeCells count="17">
    <mergeCell ref="G16:G17"/>
    <mergeCell ref="A23:G23"/>
    <mergeCell ref="A16:A17"/>
    <mergeCell ref="A1:G1"/>
    <mergeCell ref="A4:G4"/>
    <mergeCell ref="A5:G5"/>
    <mergeCell ref="A6:G6"/>
    <mergeCell ref="A2:G2"/>
    <mergeCell ref="A3:G3"/>
    <mergeCell ref="A7:G7"/>
    <mergeCell ref="A8:G8"/>
    <mergeCell ref="A9:A10"/>
    <mergeCell ref="C9:F9"/>
    <mergeCell ref="B9:B10"/>
    <mergeCell ref="C16:F16"/>
    <mergeCell ref="B16:B17"/>
    <mergeCell ref="G9:G10"/>
  </mergeCells>
  <phoneticPr fontId="17" type="noConversion"/>
  <printOptions horizontalCentered="1"/>
  <pageMargins left="0.75" right="0.75" top="1" bottom="1" header="0.5" footer="0.5"/>
  <pageSetup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37"/>
  <sheetViews>
    <sheetView view="pageBreakPreview" topLeftCell="A7" zoomScaleNormal="75" zoomScaleSheetLayoutView="100" workbookViewId="0">
      <selection activeCell="P31" sqref="P31"/>
    </sheetView>
  </sheetViews>
  <sheetFormatPr defaultColWidth="7.21875" defaultRowHeight="12.75"/>
  <cols>
    <col min="1" max="1" width="49.5546875" style="389" customWidth="1"/>
    <col min="2" max="2" width="1.21875" style="389" customWidth="1"/>
    <col min="3" max="3" width="10.77734375" style="389" customWidth="1"/>
    <col min="4" max="4" width="11" style="389" customWidth="1"/>
    <col min="5" max="5" width="1.21875" style="389" customWidth="1"/>
    <col min="6" max="7" width="11.21875" style="389" customWidth="1"/>
    <col min="8" max="8" width="1.21875" style="389" customWidth="1"/>
    <col min="9" max="9" width="7.21875" style="389" customWidth="1"/>
    <col min="10" max="10" width="10" style="389" bestFit="1" customWidth="1"/>
    <col min="11" max="13" width="6.77734375" style="389" customWidth="1"/>
    <col min="14" max="14" width="7.21875" style="389" customWidth="1"/>
    <col min="15" max="15" width="6.33203125" style="389" customWidth="1"/>
    <col min="16" max="16" width="10" style="389" bestFit="1" customWidth="1"/>
    <col min="17" max="17" width="1.88671875" style="389" customWidth="1"/>
    <col min="18" max="16384" width="7.21875" style="389"/>
  </cols>
  <sheetData>
    <row r="1" spans="1:20" ht="20.25">
      <c r="A1" s="685" t="s">
        <v>160</v>
      </c>
      <c r="B1" s="686"/>
      <c r="C1" s="686"/>
      <c r="D1" s="686"/>
      <c r="E1" s="686"/>
      <c r="F1" s="686"/>
      <c r="G1" s="686"/>
      <c r="H1" s="686"/>
      <c r="I1" s="686"/>
      <c r="J1" s="686"/>
      <c r="K1" s="686"/>
      <c r="L1" s="686"/>
      <c r="M1" s="686"/>
      <c r="N1" s="686"/>
      <c r="O1" s="686"/>
      <c r="P1" s="686"/>
      <c r="Q1" s="387" t="s">
        <v>1</v>
      </c>
      <c r="R1" s="388"/>
      <c r="S1" s="388"/>
    </row>
    <row r="2" spans="1:20" ht="19.149999999999999" customHeight="1">
      <c r="A2" s="390"/>
      <c r="Q2" s="387" t="s">
        <v>1</v>
      </c>
      <c r="T2" s="387"/>
    </row>
    <row r="3" spans="1:20" ht="15.75">
      <c r="A3" s="687" t="s">
        <v>301</v>
      </c>
      <c r="B3" s="688"/>
      <c r="C3" s="688"/>
      <c r="D3" s="688"/>
      <c r="E3" s="688"/>
      <c r="F3" s="688"/>
      <c r="G3" s="688"/>
      <c r="H3" s="688"/>
      <c r="I3" s="688"/>
      <c r="J3" s="688"/>
      <c r="K3" s="688"/>
      <c r="L3" s="688"/>
      <c r="M3" s="688"/>
      <c r="N3" s="688"/>
      <c r="O3" s="688"/>
      <c r="P3" s="688"/>
      <c r="Q3" s="387" t="s">
        <v>1</v>
      </c>
      <c r="R3" s="41"/>
      <c r="S3" s="41"/>
      <c r="T3" s="387"/>
    </row>
    <row r="4" spans="1:20" ht="15.75">
      <c r="A4" s="689" t="str">
        <f>'B. Summary of Requirements '!A5:X5</f>
        <v>Criminal Division</v>
      </c>
      <c r="B4" s="688"/>
      <c r="C4" s="688"/>
      <c r="D4" s="688"/>
      <c r="E4" s="688"/>
      <c r="F4" s="688"/>
      <c r="G4" s="688"/>
      <c r="H4" s="688"/>
      <c r="I4" s="688"/>
      <c r="J4" s="688"/>
      <c r="K4" s="688"/>
      <c r="L4" s="688"/>
      <c r="M4" s="688"/>
      <c r="N4" s="688"/>
      <c r="O4" s="688"/>
      <c r="P4" s="688"/>
      <c r="Q4" s="387" t="s">
        <v>1</v>
      </c>
      <c r="R4" s="39"/>
      <c r="S4" s="39"/>
    </row>
    <row r="5" spans="1:20" ht="15">
      <c r="A5" s="690" t="s">
        <v>269</v>
      </c>
      <c r="B5" s="688"/>
      <c r="C5" s="688"/>
      <c r="D5" s="688"/>
      <c r="E5" s="688"/>
      <c r="F5" s="688"/>
      <c r="G5" s="688"/>
      <c r="H5" s="688"/>
      <c r="I5" s="688"/>
      <c r="J5" s="688"/>
      <c r="K5" s="688"/>
      <c r="L5" s="688"/>
      <c r="M5" s="688"/>
      <c r="N5" s="688"/>
      <c r="O5" s="688"/>
      <c r="P5" s="688"/>
      <c r="Q5" s="387" t="s">
        <v>1</v>
      </c>
      <c r="R5" s="41"/>
      <c r="S5" s="41"/>
      <c r="T5" s="387"/>
    </row>
    <row r="6" spans="1:20">
      <c r="Q6" s="387" t="s">
        <v>1</v>
      </c>
      <c r="T6" s="387"/>
    </row>
    <row r="7" spans="1:20" ht="13.5" thickBot="1">
      <c r="Q7" s="387" t="s">
        <v>1</v>
      </c>
      <c r="T7" s="387"/>
    </row>
    <row r="8" spans="1:20" ht="37.5" customHeight="1">
      <c r="A8" s="391"/>
      <c r="B8" s="392"/>
      <c r="C8" s="684" t="s">
        <v>323</v>
      </c>
      <c r="D8" s="676"/>
      <c r="E8" s="393"/>
      <c r="F8" s="684" t="s">
        <v>391</v>
      </c>
      <c r="G8" s="676"/>
      <c r="H8" s="393"/>
      <c r="I8" s="675" t="s">
        <v>248</v>
      </c>
      <c r="J8" s="676"/>
      <c r="K8" s="681">
        <v>2012</v>
      </c>
      <c r="L8" s="682"/>
      <c r="M8" s="682"/>
      <c r="N8" s="683"/>
      <c r="O8" s="675" t="s">
        <v>43</v>
      </c>
      <c r="P8" s="676"/>
      <c r="Q8" s="387" t="s">
        <v>1</v>
      </c>
      <c r="S8" s="394"/>
      <c r="T8" s="387"/>
    </row>
    <row r="9" spans="1:20" ht="14.25" customHeight="1">
      <c r="A9" s="392"/>
      <c r="B9" s="392"/>
      <c r="C9" s="691"/>
      <c r="D9" s="692"/>
      <c r="E9" s="393"/>
      <c r="F9" s="677"/>
      <c r="G9" s="678"/>
      <c r="H9" s="393"/>
      <c r="I9" s="677"/>
      <c r="J9" s="678"/>
      <c r="K9" s="679" t="s">
        <v>293</v>
      </c>
      <c r="L9" s="680"/>
      <c r="M9" s="693" t="s">
        <v>302</v>
      </c>
      <c r="N9" s="668"/>
      <c r="O9" s="677"/>
      <c r="P9" s="678"/>
      <c r="Q9" s="387" t="s">
        <v>1</v>
      </c>
      <c r="S9" s="394"/>
      <c r="T9" s="387"/>
    </row>
    <row r="10" spans="1:20" ht="12.75" customHeight="1">
      <c r="A10" s="671" t="s">
        <v>303</v>
      </c>
      <c r="B10" s="392"/>
      <c r="C10" s="395"/>
      <c r="D10" s="396"/>
      <c r="E10" s="397"/>
      <c r="F10" s="395"/>
      <c r="G10" s="396"/>
      <c r="H10" s="397"/>
      <c r="I10" s="395"/>
      <c r="J10" s="396"/>
      <c r="K10" s="395"/>
      <c r="L10" s="396"/>
      <c r="M10" s="398"/>
      <c r="N10" s="396"/>
      <c r="O10" s="395"/>
      <c r="P10" s="396"/>
      <c r="Q10" s="387" t="s">
        <v>1</v>
      </c>
      <c r="S10" s="398"/>
      <c r="T10" s="387"/>
    </row>
    <row r="11" spans="1:20" ht="51">
      <c r="A11" s="672"/>
      <c r="B11" s="392"/>
      <c r="C11" s="399" t="s">
        <v>304</v>
      </c>
      <c r="D11" s="400" t="s">
        <v>305</v>
      </c>
      <c r="E11" s="397"/>
      <c r="F11" s="399" t="s">
        <v>304</v>
      </c>
      <c r="G11" s="400" t="s">
        <v>305</v>
      </c>
      <c r="H11" s="397"/>
      <c r="I11" s="399" t="s">
        <v>304</v>
      </c>
      <c r="J11" s="400" t="s">
        <v>305</v>
      </c>
      <c r="K11" s="399" t="s">
        <v>304</v>
      </c>
      <c r="L11" s="400" t="s">
        <v>305</v>
      </c>
      <c r="M11" s="399" t="s">
        <v>304</v>
      </c>
      <c r="N11" s="400" t="s">
        <v>305</v>
      </c>
      <c r="O11" s="399" t="s">
        <v>304</v>
      </c>
      <c r="P11" s="400" t="s">
        <v>305</v>
      </c>
      <c r="Q11" s="387" t="s">
        <v>1</v>
      </c>
      <c r="S11" s="401"/>
      <c r="T11" s="387"/>
    </row>
    <row r="12" spans="1:20">
      <c r="A12" s="402"/>
      <c r="B12" s="392"/>
      <c r="C12" s="403"/>
      <c r="D12" s="404"/>
      <c r="E12" s="405"/>
      <c r="F12" s="403"/>
      <c r="G12" s="404"/>
      <c r="H12" s="405"/>
      <c r="I12" s="403"/>
      <c r="J12" s="404"/>
      <c r="K12" s="403"/>
      <c r="L12" s="406"/>
      <c r="M12" s="407"/>
      <c r="N12" s="404"/>
      <c r="O12" s="403"/>
      <c r="P12" s="404"/>
      <c r="Q12" s="387" t="s">
        <v>1</v>
      </c>
      <c r="S12" s="408"/>
      <c r="T12" s="387"/>
    </row>
    <row r="13" spans="1:20">
      <c r="A13" s="409" t="s">
        <v>306</v>
      </c>
      <c r="B13" s="392"/>
      <c r="C13" s="403"/>
      <c r="D13" s="410"/>
      <c r="E13" s="405"/>
      <c r="F13" s="403"/>
      <c r="G13" s="410"/>
      <c r="H13" s="405"/>
      <c r="I13" s="403"/>
      <c r="J13" s="410"/>
      <c r="K13" s="403"/>
      <c r="L13" s="406"/>
      <c r="M13" s="403"/>
      <c r="N13" s="410"/>
      <c r="O13" s="403"/>
      <c r="P13" s="410"/>
      <c r="Q13" s="387" t="s">
        <v>1</v>
      </c>
      <c r="S13" s="411"/>
      <c r="T13" s="387"/>
    </row>
    <row r="14" spans="1:20">
      <c r="A14" s="412" t="s">
        <v>307</v>
      </c>
      <c r="B14" s="392"/>
      <c r="C14" s="403">
        <v>50</v>
      </c>
      <c r="D14" s="410">
        <v>6363</v>
      </c>
      <c r="E14" s="405"/>
      <c r="F14" s="403">
        <v>50</v>
      </c>
      <c r="G14" s="410">
        <v>6363</v>
      </c>
      <c r="H14" s="405"/>
      <c r="I14" s="496">
        <v>50</v>
      </c>
      <c r="J14" s="410">
        <v>7163</v>
      </c>
      <c r="K14" s="403">
        <v>0</v>
      </c>
      <c r="L14" s="406">
        <v>0</v>
      </c>
      <c r="M14" s="403">
        <v>0</v>
      </c>
      <c r="N14" s="410">
        <v>-11</v>
      </c>
      <c r="O14" s="403">
        <f>+I14+K14+M14</f>
        <v>50</v>
      </c>
      <c r="P14" s="404">
        <f t="shared" ref="O14:P17" si="0">+J14+L14+N14</f>
        <v>7152</v>
      </c>
      <c r="Q14" s="387" t="s">
        <v>1</v>
      </c>
      <c r="S14" s="411"/>
      <c r="T14" s="387"/>
    </row>
    <row r="15" spans="1:20" ht="25.5">
      <c r="A15" s="413" t="s">
        <v>308</v>
      </c>
      <c r="B15" s="392"/>
      <c r="C15" s="403">
        <v>40</v>
      </c>
      <c r="D15" s="410">
        <v>7174</v>
      </c>
      <c r="E15" s="405"/>
      <c r="F15" s="403">
        <v>40</v>
      </c>
      <c r="G15" s="410">
        <v>7174</v>
      </c>
      <c r="H15" s="405"/>
      <c r="I15" s="496">
        <v>34</v>
      </c>
      <c r="J15" s="410">
        <v>5101</v>
      </c>
      <c r="K15" s="403">
        <v>0</v>
      </c>
      <c r="L15" s="406">
        <v>0</v>
      </c>
      <c r="M15" s="403">
        <v>0</v>
      </c>
      <c r="N15" s="410">
        <v>-9</v>
      </c>
      <c r="O15" s="403">
        <f t="shared" si="0"/>
        <v>34</v>
      </c>
      <c r="P15" s="404">
        <f t="shared" si="0"/>
        <v>5092</v>
      </c>
      <c r="Q15" s="387" t="s">
        <v>1</v>
      </c>
      <c r="S15" s="411"/>
      <c r="T15" s="387"/>
    </row>
    <row r="16" spans="1:20" ht="25.5">
      <c r="A16" s="413" t="s">
        <v>309</v>
      </c>
      <c r="B16" s="392"/>
      <c r="C16" s="403">
        <v>47</v>
      </c>
      <c r="D16" s="410">
        <v>10458</v>
      </c>
      <c r="E16" s="405"/>
      <c r="F16" s="403">
        <v>47</v>
      </c>
      <c r="G16" s="410">
        <v>10458</v>
      </c>
      <c r="H16" s="405"/>
      <c r="I16" s="496">
        <v>48</v>
      </c>
      <c r="J16" s="410">
        <v>11281</v>
      </c>
      <c r="K16" s="403">
        <v>0</v>
      </c>
      <c r="L16" s="406">
        <v>0</v>
      </c>
      <c r="M16" s="403">
        <v>0</v>
      </c>
      <c r="N16" s="410">
        <v>-20</v>
      </c>
      <c r="O16" s="403">
        <f t="shared" si="0"/>
        <v>48</v>
      </c>
      <c r="P16" s="404">
        <f t="shared" si="0"/>
        <v>11261</v>
      </c>
      <c r="Q16" s="387" t="s">
        <v>1</v>
      </c>
      <c r="S16" s="411"/>
      <c r="T16" s="387"/>
    </row>
    <row r="17" spans="1:20" ht="13.5" customHeight="1">
      <c r="A17" s="412" t="s">
        <v>310</v>
      </c>
      <c r="B17" s="414"/>
      <c r="C17" s="415"/>
      <c r="D17" s="416"/>
      <c r="E17" s="417"/>
      <c r="F17" s="415"/>
      <c r="G17" s="416"/>
      <c r="H17" s="418"/>
      <c r="I17" s="497"/>
      <c r="J17" s="416"/>
      <c r="K17" s="415"/>
      <c r="L17" s="419"/>
      <c r="M17" s="415"/>
      <c r="N17" s="416"/>
      <c r="O17" s="415">
        <f t="shared" si="0"/>
        <v>0</v>
      </c>
      <c r="P17" s="416">
        <f t="shared" si="0"/>
        <v>0</v>
      </c>
      <c r="Q17" s="387" t="s">
        <v>1</v>
      </c>
      <c r="S17" s="420"/>
      <c r="T17" s="387"/>
    </row>
    <row r="18" spans="1:20" s="427" customFormat="1">
      <c r="A18" s="421" t="s">
        <v>311</v>
      </c>
      <c r="B18" s="409"/>
      <c r="C18" s="422">
        <f>SUM(C14:C17)</f>
        <v>137</v>
      </c>
      <c r="D18" s="423">
        <f>SUM(D14:D17)</f>
        <v>23995</v>
      </c>
      <c r="E18" s="424"/>
      <c r="F18" s="422">
        <f>SUM(F14:F17)</f>
        <v>137</v>
      </c>
      <c r="G18" s="423">
        <f>SUM(G14:G17)</f>
        <v>23995</v>
      </c>
      <c r="H18" s="425"/>
      <c r="I18" s="498">
        <f t="shared" ref="I18:P18" si="1">SUM(I14:I17)</f>
        <v>132</v>
      </c>
      <c r="J18" s="423">
        <f t="shared" si="1"/>
        <v>23545</v>
      </c>
      <c r="K18" s="422">
        <f t="shared" si="1"/>
        <v>0</v>
      </c>
      <c r="L18" s="423">
        <f t="shared" si="1"/>
        <v>0</v>
      </c>
      <c r="M18" s="422">
        <f t="shared" si="1"/>
        <v>0</v>
      </c>
      <c r="N18" s="423">
        <f t="shared" si="1"/>
        <v>-40</v>
      </c>
      <c r="O18" s="422">
        <f t="shared" si="1"/>
        <v>132</v>
      </c>
      <c r="P18" s="423">
        <f t="shared" si="1"/>
        <v>23505</v>
      </c>
      <c r="Q18" s="387" t="s">
        <v>1</v>
      </c>
      <c r="R18" s="389"/>
      <c r="S18" s="426"/>
      <c r="T18" s="387"/>
    </row>
    <row r="19" spans="1:20">
      <c r="A19" s="414"/>
      <c r="B19" s="392"/>
      <c r="C19" s="403"/>
      <c r="D19" s="404"/>
      <c r="E19" s="428"/>
      <c r="F19" s="403"/>
      <c r="G19" s="404"/>
      <c r="H19" s="428"/>
      <c r="I19" s="496"/>
      <c r="J19" s="404"/>
      <c r="K19" s="403"/>
      <c r="L19" s="406"/>
      <c r="M19" s="403"/>
      <c r="N19" s="404"/>
      <c r="O19" s="403"/>
      <c r="P19" s="404"/>
      <c r="Q19" s="387" t="s">
        <v>1</v>
      </c>
      <c r="S19" s="408"/>
      <c r="T19" s="387"/>
    </row>
    <row r="20" spans="1:20" ht="25.5">
      <c r="A20" s="429" t="s">
        <v>312</v>
      </c>
      <c r="B20" s="392"/>
      <c r="C20" s="403"/>
      <c r="D20" s="404"/>
      <c r="E20" s="430"/>
      <c r="F20" s="403"/>
      <c r="G20" s="404"/>
      <c r="H20" s="430"/>
      <c r="I20" s="496"/>
      <c r="J20" s="404"/>
      <c r="K20" s="403"/>
      <c r="L20" s="406"/>
      <c r="M20" s="403"/>
      <c r="N20" s="404"/>
      <c r="O20" s="431"/>
      <c r="P20" s="432"/>
      <c r="Q20" s="387" t="s">
        <v>1</v>
      </c>
      <c r="S20" s="408"/>
      <c r="T20" s="387"/>
    </row>
    <row r="21" spans="1:20" ht="25.5">
      <c r="A21" s="413" t="s">
        <v>313</v>
      </c>
      <c r="B21" s="392"/>
      <c r="C21" s="403">
        <v>0</v>
      </c>
      <c r="D21" s="404">
        <v>0</v>
      </c>
      <c r="E21" s="430"/>
      <c r="F21" s="403">
        <v>0</v>
      </c>
      <c r="G21" s="404">
        <v>0</v>
      </c>
      <c r="H21" s="430"/>
      <c r="I21" s="496">
        <v>0</v>
      </c>
      <c r="J21" s="404">
        <v>0</v>
      </c>
      <c r="K21" s="403">
        <v>0</v>
      </c>
      <c r="L21" s="406">
        <v>0</v>
      </c>
      <c r="M21" s="403">
        <v>0</v>
      </c>
      <c r="N21" s="404">
        <v>0</v>
      </c>
      <c r="O21" s="403">
        <f t="shared" ref="O21:P28" si="2">+I21+K21+M21</f>
        <v>0</v>
      </c>
      <c r="P21" s="404">
        <f t="shared" si="2"/>
        <v>0</v>
      </c>
      <c r="Q21" s="387" t="s">
        <v>1</v>
      </c>
      <c r="S21" s="408"/>
      <c r="T21" s="387"/>
    </row>
    <row r="22" spans="1:20">
      <c r="A22" s="412" t="s">
        <v>314</v>
      </c>
      <c r="B22" s="392"/>
      <c r="C22" s="403">
        <v>155</v>
      </c>
      <c r="D22" s="404">
        <f>30787+1775</f>
        <v>32562</v>
      </c>
      <c r="E22" s="430"/>
      <c r="F22" s="403">
        <v>149</v>
      </c>
      <c r="G22" s="404">
        <v>30787</v>
      </c>
      <c r="H22" s="430"/>
      <c r="I22" s="496">
        <v>162</v>
      </c>
      <c r="J22" s="404">
        <v>35819</v>
      </c>
      <c r="K22" s="403">
        <v>0</v>
      </c>
      <c r="L22" s="406">
        <v>0</v>
      </c>
      <c r="M22" s="403">
        <v>0</v>
      </c>
      <c r="N22" s="404">
        <v>-58</v>
      </c>
      <c r="O22" s="403">
        <f t="shared" si="2"/>
        <v>162</v>
      </c>
      <c r="P22" s="404">
        <f t="shared" si="2"/>
        <v>35761</v>
      </c>
      <c r="Q22" s="387" t="s">
        <v>1</v>
      </c>
      <c r="S22" s="408"/>
      <c r="T22" s="387"/>
    </row>
    <row r="23" spans="1:20">
      <c r="A23" s="412" t="s">
        <v>315</v>
      </c>
      <c r="B23" s="392"/>
      <c r="C23" s="403">
        <v>68</v>
      </c>
      <c r="D23" s="404">
        <v>14058</v>
      </c>
      <c r="E23" s="430"/>
      <c r="F23" s="403">
        <v>68</v>
      </c>
      <c r="G23" s="404">
        <v>14058</v>
      </c>
      <c r="H23" s="430"/>
      <c r="I23" s="496">
        <v>68</v>
      </c>
      <c r="J23" s="404">
        <v>15282</v>
      </c>
      <c r="K23" s="403">
        <v>0</v>
      </c>
      <c r="L23" s="406">
        <v>0</v>
      </c>
      <c r="M23" s="403">
        <v>0</v>
      </c>
      <c r="N23" s="404">
        <v>-26</v>
      </c>
      <c r="O23" s="403">
        <f t="shared" si="2"/>
        <v>68</v>
      </c>
      <c r="P23" s="404">
        <f t="shared" si="2"/>
        <v>15256</v>
      </c>
      <c r="Q23" s="387" t="s">
        <v>1</v>
      </c>
      <c r="S23" s="408"/>
      <c r="T23" s="387"/>
    </row>
    <row r="24" spans="1:20">
      <c r="A24" s="412" t="s">
        <v>316</v>
      </c>
      <c r="B24" s="392"/>
      <c r="C24" s="403">
        <v>227</v>
      </c>
      <c r="D24" s="404">
        <f>37559+1775</f>
        <v>39334</v>
      </c>
      <c r="E24" s="430"/>
      <c r="F24" s="403">
        <v>220</v>
      </c>
      <c r="G24" s="404">
        <v>37559</v>
      </c>
      <c r="H24" s="430"/>
      <c r="I24" s="496">
        <v>215</v>
      </c>
      <c r="J24" s="404">
        <v>43578</v>
      </c>
      <c r="K24" s="403">
        <v>0</v>
      </c>
      <c r="L24" s="406">
        <v>0</v>
      </c>
      <c r="M24" s="403">
        <v>0</v>
      </c>
      <c r="N24" s="404">
        <v>-71</v>
      </c>
      <c r="O24" s="403">
        <f t="shared" si="2"/>
        <v>215</v>
      </c>
      <c r="P24" s="404">
        <f t="shared" si="2"/>
        <v>43507</v>
      </c>
      <c r="Q24" s="387" t="s">
        <v>1</v>
      </c>
      <c r="S24" s="408"/>
      <c r="T24" s="387"/>
    </row>
    <row r="25" spans="1:20" ht="25.5">
      <c r="A25" s="413" t="s">
        <v>317</v>
      </c>
      <c r="B25" s="392"/>
      <c r="C25" s="403">
        <v>346</v>
      </c>
      <c r="D25" s="404">
        <v>68521</v>
      </c>
      <c r="E25" s="430"/>
      <c r="F25" s="403">
        <v>346</v>
      </c>
      <c r="G25" s="404">
        <v>68521</v>
      </c>
      <c r="H25" s="430"/>
      <c r="I25" s="496">
        <v>378</v>
      </c>
      <c r="J25" s="404">
        <v>77600</v>
      </c>
      <c r="K25" s="403">
        <v>3</v>
      </c>
      <c r="L25" s="406">
        <v>2950</v>
      </c>
      <c r="M25" s="403">
        <v>0</v>
      </c>
      <c r="N25" s="404">
        <v>-132</v>
      </c>
      <c r="O25" s="403">
        <f t="shared" si="2"/>
        <v>381</v>
      </c>
      <c r="P25" s="404">
        <f t="shared" si="2"/>
        <v>80418</v>
      </c>
      <c r="Q25" s="387" t="s">
        <v>1</v>
      </c>
      <c r="S25" s="408"/>
      <c r="T25" s="387"/>
    </row>
    <row r="26" spans="1:20">
      <c r="A26" s="412" t="s">
        <v>318</v>
      </c>
      <c r="B26" s="392"/>
      <c r="C26" s="403">
        <v>37</v>
      </c>
      <c r="D26" s="404">
        <v>1941</v>
      </c>
      <c r="E26" s="430"/>
      <c r="F26" s="403">
        <v>37</v>
      </c>
      <c r="G26" s="404">
        <v>1941</v>
      </c>
      <c r="H26" s="430"/>
      <c r="I26" s="496">
        <v>37</v>
      </c>
      <c r="J26" s="404">
        <v>2158</v>
      </c>
      <c r="K26" s="403"/>
      <c r="L26" s="406"/>
      <c r="M26" s="403">
        <v>0</v>
      </c>
      <c r="N26" s="404">
        <v>-3</v>
      </c>
      <c r="O26" s="403">
        <f t="shared" si="2"/>
        <v>37</v>
      </c>
      <c r="P26" s="404">
        <f t="shared" si="2"/>
        <v>2155</v>
      </c>
      <c r="Q26" s="387" t="s">
        <v>1</v>
      </c>
      <c r="S26" s="408"/>
      <c r="T26" s="387"/>
    </row>
    <row r="27" spans="1:20" ht="25.5">
      <c r="A27" s="413" t="s">
        <v>319</v>
      </c>
      <c r="B27" s="392"/>
      <c r="C27" s="403">
        <v>0</v>
      </c>
      <c r="D27" s="404">
        <v>0</v>
      </c>
      <c r="E27" s="430"/>
      <c r="F27" s="403">
        <v>0</v>
      </c>
      <c r="G27" s="404">
        <v>0</v>
      </c>
      <c r="H27" s="430"/>
      <c r="I27" s="496">
        <v>0</v>
      </c>
      <c r="J27" s="404">
        <v>0</v>
      </c>
      <c r="K27" s="403">
        <v>0</v>
      </c>
      <c r="L27" s="406">
        <v>0</v>
      </c>
      <c r="M27" s="403">
        <v>0</v>
      </c>
      <c r="N27" s="404"/>
      <c r="O27" s="403">
        <f t="shared" si="2"/>
        <v>0</v>
      </c>
      <c r="P27" s="404">
        <f t="shared" si="2"/>
        <v>0</v>
      </c>
      <c r="Q27" s="387" t="s">
        <v>1</v>
      </c>
      <c r="R27" s="408"/>
      <c r="S27" s="408"/>
      <c r="T27" s="387"/>
    </row>
    <row r="28" spans="1:20" ht="27.75" customHeight="1">
      <c r="A28" s="413" t="s">
        <v>320</v>
      </c>
      <c r="B28" s="414"/>
      <c r="C28" s="415">
        <v>0</v>
      </c>
      <c r="D28" s="416">
        <v>0</v>
      </c>
      <c r="E28" s="433"/>
      <c r="F28" s="415">
        <v>0</v>
      </c>
      <c r="G28" s="416">
        <v>0</v>
      </c>
      <c r="H28" s="434"/>
      <c r="I28" s="497">
        <v>0</v>
      </c>
      <c r="J28" s="416">
        <v>0</v>
      </c>
      <c r="K28" s="415">
        <v>0</v>
      </c>
      <c r="L28" s="419">
        <v>0</v>
      </c>
      <c r="M28" s="415">
        <v>0</v>
      </c>
      <c r="N28" s="416"/>
      <c r="O28" s="403">
        <f t="shared" si="2"/>
        <v>0</v>
      </c>
      <c r="P28" s="435">
        <f t="shared" si="2"/>
        <v>0</v>
      </c>
      <c r="Q28" s="387" t="s">
        <v>1</v>
      </c>
      <c r="R28" s="420"/>
      <c r="S28" s="420"/>
      <c r="T28" s="387"/>
    </row>
    <row r="29" spans="1:20">
      <c r="A29" s="421" t="s">
        <v>321</v>
      </c>
      <c r="B29" s="409"/>
      <c r="C29" s="422">
        <f>SUM(C21:C28)</f>
        <v>833</v>
      </c>
      <c r="D29" s="423">
        <f>SUM(D21:D28)</f>
        <v>156416</v>
      </c>
      <c r="E29" s="436"/>
      <c r="F29" s="422">
        <f>SUM(F21:F28)</f>
        <v>820</v>
      </c>
      <c r="G29" s="423">
        <f>SUM(G21:G28)</f>
        <v>152866</v>
      </c>
      <c r="H29" s="437"/>
      <c r="I29" s="422">
        <f t="shared" ref="I29:P29" si="3">SUM(I21:I28)</f>
        <v>860</v>
      </c>
      <c r="J29" s="423">
        <f t="shared" si="3"/>
        <v>174437</v>
      </c>
      <c r="K29" s="438">
        <f t="shared" si="3"/>
        <v>3</v>
      </c>
      <c r="L29" s="439">
        <f t="shared" si="3"/>
        <v>2950</v>
      </c>
      <c r="M29" s="422">
        <f t="shared" si="3"/>
        <v>0</v>
      </c>
      <c r="N29" s="423">
        <f t="shared" si="3"/>
        <v>-290</v>
      </c>
      <c r="O29" s="438">
        <f t="shared" si="3"/>
        <v>863</v>
      </c>
      <c r="P29" s="423">
        <f t="shared" si="3"/>
        <v>177097</v>
      </c>
      <c r="Q29" s="387" t="s">
        <v>1</v>
      </c>
      <c r="R29" s="426"/>
      <c r="S29" s="426"/>
      <c r="T29" s="387"/>
    </row>
    <row r="30" spans="1:20" ht="13.5" thickBot="1">
      <c r="A30" s="392"/>
      <c r="B30" s="392"/>
      <c r="C30" s="392"/>
      <c r="D30" s="392"/>
      <c r="E30" s="392"/>
      <c r="F30" s="392"/>
      <c r="G30" s="392"/>
      <c r="H30" s="392"/>
      <c r="I30" s="392"/>
      <c r="J30" s="392"/>
      <c r="K30" s="440"/>
      <c r="L30" s="440"/>
      <c r="M30" s="441"/>
      <c r="N30" s="392"/>
      <c r="O30" s="392"/>
      <c r="P30" s="392"/>
      <c r="Q30" s="387" t="s">
        <v>1</v>
      </c>
      <c r="R30" s="408"/>
      <c r="S30" s="408"/>
      <c r="T30" s="387"/>
    </row>
    <row r="31" spans="1:20" s="448" customFormat="1" ht="13.5" thickBot="1">
      <c r="A31" s="442" t="s">
        <v>322</v>
      </c>
      <c r="B31" s="443"/>
      <c r="C31" s="444">
        <f>C18+C29</f>
        <v>970</v>
      </c>
      <c r="D31" s="445">
        <f>D18+D29</f>
        <v>180411</v>
      </c>
      <c r="E31" s="443"/>
      <c r="F31" s="444">
        <f>F18+F29</f>
        <v>957</v>
      </c>
      <c r="G31" s="445">
        <f>G18+G29</f>
        <v>176861</v>
      </c>
      <c r="H31" s="443"/>
      <c r="I31" s="444">
        <f t="shared" ref="I31:P31" si="4">I18+I29</f>
        <v>992</v>
      </c>
      <c r="J31" s="445">
        <f t="shared" si="4"/>
        <v>197982</v>
      </c>
      <c r="K31" s="444">
        <f t="shared" si="4"/>
        <v>3</v>
      </c>
      <c r="L31" s="445">
        <f t="shared" si="4"/>
        <v>2950</v>
      </c>
      <c r="M31" s="444">
        <f t="shared" si="4"/>
        <v>0</v>
      </c>
      <c r="N31" s="445">
        <f t="shared" si="4"/>
        <v>-330</v>
      </c>
      <c r="O31" s="444">
        <f t="shared" si="4"/>
        <v>995</v>
      </c>
      <c r="P31" s="445">
        <f t="shared" si="4"/>
        <v>200602</v>
      </c>
      <c r="Q31" s="387" t="s">
        <v>23</v>
      </c>
      <c r="R31" s="446"/>
      <c r="S31" s="447"/>
      <c r="T31" s="387"/>
    </row>
    <row r="32" spans="1:20" s="448" customFormat="1" ht="15">
      <c r="A32" s="673"/>
      <c r="B32" s="674"/>
      <c r="C32" s="674"/>
      <c r="D32" s="674"/>
      <c r="E32" s="674"/>
      <c r="F32" s="674"/>
      <c r="G32" s="674"/>
      <c r="H32" s="674"/>
      <c r="I32" s="674"/>
      <c r="J32" s="674"/>
      <c r="K32" s="674"/>
      <c r="L32" s="674"/>
      <c r="M32" s="674"/>
      <c r="N32" s="674"/>
      <c r="O32" s="674"/>
      <c r="P32" s="674"/>
      <c r="Q32" s="449"/>
      <c r="R32" s="450"/>
      <c r="S32" s="450"/>
      <c r="T32" s="387"/>
    </row>
    <row r="34" ht="5.25" customHeight="1"/>
    <row r="35" hidden="1"/>
    <row r="36" hidden="1"/>
    <row r="37" hidden="1"/>
  </sheetData>
  <mergeCells count="13">
    <mergeCell ref="A1:P1"/>
    <mergeCell ref="A3:P3"/>
    <mergeCell ref="A4:P4"/>
    <mergeCell ref="A5:P5"/>
    <mergeCell ref="C8:D9"/>
    <mergeCell ref="M9:N9"/>
    <mergeCell ref="A10:A11"/>
    <mergeCell ref="A32:P32"/>
    <mergeCell ref="I8:J9"/>
    <mergeCell ref="K9:L9"/>
    <mergeCell ref="O8:P9"/>
    <mergeCell ref="K8:N8"/>
    <mergeCell ref="F8:G9"/>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67"/>
  <sheetViews>
    <sheetView tabSelected="1" view="pageBreakPreview" topLeftCell="A48" zoomScale="90" zoomScaleNormal="75" zoomScaleSheetLayoutView="90" workbookViewId="0">
      <selection activeCell="H73" sqref="H73"/>
    </sheetView>
  </sheetViews>
  <sheetFormatPr defaultRowHeight="15"/>
  <cols>
    <col min="1" max="1" width="33.44140625" customWidth="1"/>
    <col min="2" max="2" width="11.21875" customWidth="1"/>
    <col min="3" max="3" width="13.109375" customWidth="1"/>
    <col min="4" max="4" width="10.33203125" customWidth="1"/>
    <col min="5" max="5" width="9.5546875" customWidth="1"/>
    <col min="6" max="6" width="16.77734375" customWidth="1"/>
    <col min="7" max="7" width="7.6640625" style="30" customWidth="1"/>
    <col min="8" max="8" width="7.77734375" style="30" customWidth="1"/>
    <col min="9" max="9" width="12.109375" style="30" customWidth="1"/>
    <col min="11" max="11" width="6.44140625" style="56" customWidth="1"/>
  </cols>
  <sheetData>
    <row r="1" spans="1:24" ht="20.25">
      <c r="A1" s="701" t="s">
        <v>32</v>
      </c>
      <c r="B1" s="702"/>
      <c r="C1" s="702"/>
      <c r="D1" s="702"/>
      <c r="E1" s="702"/>
      <c r="F1" s="702"/>
      <c r="G1" s="702"/>
      <c r="H1" s="702"/>
      <c r="I1" s="702"/>
      <c r="J1" s="56" t="s">
        <v>1</v>
      </c>
    </row>
    <row r="2" spans="1:24" ht="15.75">
      <c r="A2" s="703" t="s">
        <v>291</v>
      </c>
      <c r="B2" s="703"/>
      <c r="C2" s="703"/>
      <c r="D2" s="703"/>
      <c r="E2" s="703"/>
      <c r="F2" s="703"/>
      <c r="G2" s="703"/>
      <c r="H2" s="703"/>
      <c r="I2" s="704"/>
      <c r="J2" s="56" t="s">
        <v>1</v>
      </c>
    </row>
    <row r="3" spans="1:24" ht="15" customHeight="1">
      <c r="A3" s="687" t="s">
        <v>242</v>
      </c>
      <c r="B3" s="688"/>
      <c r="C3" s="688"/>
      <c r="D3" s="688"/>
      <c r="E3" s="688"/>
      <c r="F3" s="688"/>
      <c r="G3" s="688"/>
      <c r="H3" s="688"/>
      <c r="I3" s="688"/>
      <c r="J3" s="56" t="s">
        <v>1</v>
      </c>
      <c r="L3" s="39"/>
      <c r="M3" s="39"/>
      <c r="N3" s="39"/>
      <c r="O3" s="39"/>
      <c r="P3" s="39"/>
      <c r="Q3" s="39"/>
      <c r="R3" s="39"/>
      <c r="S3" s="39"/>
      <c r="T3" s="39"/>
      <c r="U3" s="39"/>
      <c r="V3" s="39"/>
      <c r="W3" s="39"/>
      <c r="X3" s="39"/>
    </row>
    <row r="4" spans="1:24" ht="15.75">
      <c r="A4" s="689" t="str">
        <f>+'B. Summary of Requirements '!A5</f>
        <v>Criminal Division</v>
      </c>
      <c r="B4" s="688"/>
      <c r="C4" s="688"/>
      <c r="D4" s="688"/>
      <c r="E4" s="688"/>
      <c r="F4" s="688"/>
      <c r="G4" s="688"/>
      <c r="H4" s="688"/>
      <c r="I4" s="688"/>
      <c r="J4" s="56" t="s">
        <v>1</v>
      </c>
      <c r="L4" s="41"/>
      <c r="M4" s="39"/>
      <c r="N4" s="39"/>
      <c r="O4" s="39"/>
      <c r="P4" s="39"/>
      <c r="Q4" s="39"/>
      <c r="R4" s="39"/>
      <c r="S4" s="39"/>
      <c r="T4" s="39"/>
      <c r="U4" s="39"/>
      <c r="V4" s="39"/>
      <c r="W4" s="39"/>
      <c r="X4" s="39"/>
    </row>
    <row r="5" spans="1:24">
      <c r="A5" s="705"/>
      <c r="B5" s="705"/>
      <c r="C5" s="705"/>
      <c r="D5" s="705"/>
      <c r="E5" s="705"/>
      <c r="F5" s="705"/>
      <c r="G5" s="705"/>
      <c r="H5" s="705"/>
      <c r="I5" s="705"/>
      <c r="J5" s="56" t="s">
        <v>1</v>
      </c>
      <c r="L5" s="40"/>
      <c r="M5" s="39"/>
      <c r="N5" s="39"/>
      <c r="O5" s="39"/>
      <c r="P5" s="39"/>
      <c r="Q5" s="39"/>
      <c r="R5" s="39"/>
      <c r="S5" s="39"/>
      <c r="T5" s="39"/>
      <c r="U5" s="39"/>
      <c r="V5" s="39"/>
      <c r="W5" s="39"/>
      <c r="X5" s="39"/>
    </row>
    <row r="6" spans="1:24">
      <c r="A6" s="705"/>
      <c r="B6" s="705"/>
      <c r="C6" s="705"/>
      <c r="D6" s="705"/>
      <c r="E6" s="705"/>
      <c r="F6" s="705"/>
      <c r="G6" s="705"/>
      <c r="H6" s="705"/>
      <c r="I6" s="705"/>
      <c r="J6" s="56" t="s">
        <v>1</v>
      </c>
      <c r="L6" s="40"/>
      <c r="M6" s="39"/>
      <c r="N6" s="39"/>
      <c r="O6" s="39"/>
      <c r="P6" s="39"/>
      <c r="Q6" s="39"/>
      <c r="R6" s="39"/>
      <c r="S6" s="39"/>
      <c r="T6" s="39"/>
      <c r="U6" s="39"/>
      <c r="V6" s="39"/>
      <c r="W6" s="39"/>
      <c r="X6" s="39"/>
    </row>
    <row r="7" spans="1:24">
      <c r="A7" s="307"/>
      <c r="B7" s="39"/>
      <c r="C7" s="39"/>
      <c r="D7" s="39"/>
      <c r="E7" s="39"/>
      <c r="F7" s="39"/>
      <c r="G7" s="302" t="s">
        <v>257</v>
      </c>
      <c r="H7" s="302" t="s">
        <v>50</v>
      </c>
      <c r="I7" s="302" t="s">
        <v>292</v>
      </c>
      <c r="J7" s="56"/>
      <c r="L7" s="40"/>
      <c r="M7" s="39"/>
      <c r="N7" s="39"/>
      <c r="O7" s="39"/>
      <c r="P7" s="39"/>
      <c r="Q7" s="39"/>
      <c r="R7" s="39"/>
      <c r="S7" s="39"/>
      <c r="T7" s="39"/>
      <c r="U7" s="39"/>
      <c r="V7" s="39"/>
      <c r="W7" s="39"/>
      <c r="X7" s="39"/>
    </row>
    <row r="8" spans="1:24">
      <c r="A8" s="706"/>
      <c r="B8" s="695"/>
      <c r="C8" s="695"/>
      <c r="D8" s="695"/>
      <c r="E8" s="695"/>
      <c r="F8" s="695"/>
      <c r="G8" s="300"/>
      <c r="H8" s="300"/>
      <c r="I8" s="300"/>
      <c r="J8" s="56" t="s">
        <v>1</v>
      </c>
      <c r="L8" s="40"/>
      <c r="M8" s="39"/>
      <c r="N8" s="39"/>
      <c r="O8" s="39"/>
      <c r="P8" s="39"/>
      <c r="Q8" s="39"/>
      <c r="R8" s="39"/>
      <c r="S8" s="39"/>
      <c r="T8" s="39"/>
      <c r="U8" s="39"/>
      <c r="V8" s="39"/>
      <c r="W8" s="39"/>
      <c r="X8" s="39"/>
    </row>
    <row r="9" spans="1:24">
      <c r="A9" s="707" t="s">
        <v>54</v>
      </c>
      <c r="B9" s="688"/>
      <c r="C9" s="688"/>
      <c r="D9" s="688"/>
      <c r="E9" s="688"/>
      <c r="F9" s="688"/>
      <c r="G9" s="688"/>
      <c r="H9" s="688"/>
      <c r="I9" s="688"/>
      <c r="J9" s="56" t="s">
        <v>1</v>
      </c>
      <c r="L9" s="40"/>
      <c r="M9" s="40"/>
      <c r="N9" s="40"/>
    </row>
    <row r="10" spans="1:24">
      <c r="A10" s="40"/>
      <c r="B10" s="40"/>
      <c r="C10" s="40"/>
      <c r="D10" s="40"/>
      <c r="E10" s="40"/>
      <c r="F10" s="40"/>
      <c r="G10" s="302"/>
      <c r="H10" s="302"/>
      <c r="I10" s="302"/>
      <c r="J10" s="56" t="s">
        <v>1</v>
      </c>
      <c r="L10" s="40"/>
    </row>
    <row r="11" spans="1:24" s="144" customFormat="1" ht="66.75" customHeight="1">
      <c r="A11" s="706" t="s">
        <v>407</v>
      </c>
      <c r="B11" s="695"/>
      <c r="C11" s="695"/>
      <c r="D11" s="695"/>
      <c r="E11" s="695"/>
      <c r="F11" s="695"/>
      <c r="G11" s="149">
        <v>0</v>
      </c>
      <c r="H11" s="149">
        <v>0</v>
      </c>
      <c r="I11" s="304">
        <v>-200</v>
      </c>
      <c r="J11" s="56" t="s">
        <v>1</v>
      </c>
      <c r="K11" s="56"/>
      <c r="L11" s="40"/>
    </row>
    <row r="12" spans="1:24" s="144" customFormat="1">
      <c r="A12" s="300"/>
      <c r="B12" s="300"/>
      <c r="C12" s="300"/>
      <c r="D12" s="300"/>
      <c r="E12" s="300"/>
      <c r="F12" s="300"/>
      <c r="G12" s="300"/>
      <c r="H12" s="300"/>
      <c r="I12" s="300"/>
      <c r="J12" s="56" t="s">
        <v>1</v>
      </c>
      <c r="K12" s="56"/>
      <c r="L12" s="40"/>
    </row>
    <row r="13" spans="1:24" s="144" customFormat="1" ht="62.25" customHeight="1">
      <c r="A13" s="706" t="s">
        <v>408</v>
      </c>
      <c r="B13" s="695"/>
      <c r="C13" s="695"/>
      <c r="D13" s="695"/>
      <c r="E13" s="695"/>
      <c r="F13" s="695"/>
      <c r="G13" s="149">
        <v>0</v>
      </c>
      <c r="H13" s="149">
        <v>0</v>
      </c>
      <c r="I13" s="304">
        <v>-111</v>
      </c>
      <c r="J13" s="56" t="s">
        <v>1</v>
      </c>
      <c r="K13" s="56"/>
      <c r="L13" s="40"/>
    </row>
    <row r="14" spans="1:24" s="144" customFormat="1">
      <c r="A14" s="300"/>
      <c r="B14" s="300"/>
      <c r="C14" s="300"/>
      <c r="D14" s="300"/>
      <c r="E14" s="300"/>
      <c r="F14" s="300"/>
      <c r="G14" s="300"/>
      <c r="H14" s="300"/>
      <c r="I14" s="300"/>
      <c r="J14" s="56" t="s">
        <v>1</v>
      </c>
      <c r="K14" s="56"/>
      <c r="L14" s="40"/>
    </row>
    <row r="15" spans="1:24" s="144" customFormat="1" ht="32.25" customHeight="1">
      <c r="A15" s="706" t="s">
        <v>409</v>
      </c>
      <c r="B15" s="695"/>
      <c r="C15" s="695"/>
      <c r="D15" s="695"/>
      <c r="E15" s="695"/>
      <c r="F15" s="695"/>
      <c r="G15" s="149">
        <v>-1</v>
      </c>
      <c r="H15" s="149">
        <v>-1</v>
      </c>
      <c r="I15" s="304">
        <v>-336</v>
      </c>
      <c r="J15" s="56" t="s">
        <v>1</v>
      </c>
      <c r="K15" s="56"/>
      <c r="L15" s="40"/>
    </row>
    <row r="16" spans="1:24" s="144" customFormat="1">
      <c r="A16" s="708" t="s">
        <v>293</v>
      </c>
      <c r="B16" s="709"/>
      <c r="C16" s="709"/>
      <c r="D16" s="709"/>
      <c r="E16" s="709"/>
      <c r="F16" s="709"/>
      <c r="G16" s="709"/>
      <c r="H16" s="709"/>
      <c r="I16" s="709"/>
      <c r="J16" s="56" t="s">
        <v>1</v>
      </c>
      <c r="K16" s="56"/>
      <c r="L16" s="40"/>
    </row>
    <row r="17" spans="1:12" s="144" customFormat="1">
      <c r="A17" s="300"/>
      <c r="B17" s="300"/>
      <c r="C17" s="300"/>
      <c r="D17" s="300"/>
      <c r="E17" s="300"/>
      <c r="F17" s="300"/>
      <c r="G17" s="300"/>
      <c r="H17" s="300"/>
      <c r="I17" s="300"/>
      <c r="J17" s="56" t="s">
        <v>1</v>
      </c>
      <c r="K17" s="56"/>
      <c r="L17" s="40"/>
    </row>
    <row r="18" spans="1:12" s="144" customFormat="1" ht="46.5" customHeight="1">
      <c r="A18" s="698" t="s">
        <v>392</v>
      </c>
      <c r="B18" s="695"/>
      <c r="C18" s="695"/>
      <c r="D18" s="695"/>
      <c r="E18" s="695"/>
      <c r="F18" s="695"/>
      <c r="G18" s="149">
        <v>0</v>
      </c>
      <c r="H18" s="149">
        <v>9</v>
      </c>
      <c r="I18" s="468">
        <v>3131</v>
      </c>
      <c r="J18" s="56" t="s">
        <v>1</v>
      </c>
      <c r="K18" s="56"/>
      <c r="L18" s="40"/>
    </row>
    <row r="19" spans="1:12" s="144" customFormat="1" ht="15" customHeight="1">
      <c r="A19" s="300"/>
      <c r="B19" s="300"/>
      <c r="C19" s="300"/>
      <c r="D19" s="300"/>
      <c r="E19" s="300"/>
      <c r="F19" s="300"/>
      <c r="G19" s="300"/>
      <c r="H19" s="300"/>
      <c r="I19" s="300"/>
      <c r="J19" s="56" t="s">
        <v>1</v>
      </c>
      <c r="K19" s="56"/>
      <c r="L19" s="40"/>
    </row>
    <row r="20" spans="1:12" s="144" customFormat="1" ht="19.5" customHeight="1">
      <c r="B20" s="699" t="s">
        <v>115</v>
      </c>
      <c r="C20" s="699" t="s">
        <v>369</v>
      </c>
      <c r="D20" s="699" t="s">
        <v>18</v>
      </c>
      <c r="E20" s="699" t="s">
        <v>370</v>
      </c>
      <c r="F20" s="146"/>
      <c r="G20" s="146"/>
      <c r="H20" s="56" t="s">
        <v>1</v>
      </c>
      <c r="I20" s="56"/>
      <c r="J20" s="56" t="s">
        <v>1</v>
      </c>
    </row>
    <row r="21" spans="1:12" s="144" customFormat="1" ht="30.75" customHeight="1">
      <c r="B21" s="700"/>
      <c r="C21" s="700"/>
      <c r="D21" s="700"/>
      <c r="E21" s="700"/>
      <c r="F21" s="146"/>
      <c r="G21" s="146"/>
      <c r="H21" s="56" t="s">
        <v>1</v>
      </c>
      <c r="I21" s="56"/>
      <c r="J21" s="56" t="s">
        <v>1</v>
      </c>
    </row>
    <row r="22" spans="1:12" s="144" customFormat="1">
      <c r="A22" s="145" t="s">
        <v>348</v>
      </c>
      <c r="B22" s="469">
        <v>2128</v>
      </c>
      <c r="C22" s="469">
        <v>1492</v>
      </c>
      <c r="D22" s="469">
        <v>287</v>
      </c>
      <c r="E22" s="469">
        <f>C22+D22</f>
        <v>1779</v>
      </c>
      <c r="F22" s="147"/>
      <c r="G22" s="147"/>
      <c r="H22" s="56" t="s">
        <v>1</v>
      </c>
      <c r="I22" s="56"/>
      <c r="J22" s="56" t="s">
        <v>1</v>
      </c>
    </row>
    <row r="23" spans="1:12" s="144" customFormat="1">
      <c r="A23" s="145" t="s">
        <v>234</v>
      </c>
      <c r="B23" s="471">
        <v>1064</v>
      </c>
      <c r="C23" s="471">
        <v>0</v>
      </c>
      <c r="D23" s="471">
        <v>0</v>
      </c>
      <c r="E23" s="471">
        <v>0</v>
      </c>
      <c r="F23" s="147"/>
      <c r="G23" s="147"/>
      <c r="H23" s="56" t="s">
        <v>1</v>
      </c>
      <c r="I23" s="56"/>
      <c r="J23" s="56" t="s">
        <v>1</v>
      </c>
    </row>
    <row r="24" spans="1:12" s="144" customFormat="1">
      <c r="A24" s="145" t="s">
        <v>243</v>
      </c>
      <c r="B24" s="469">
        <f>B22-B23</f>
        <v>1064</v>
      </c>
      <c r="C24" s="469">
        <f>C22-C23</f>
        <v>1492</v>
      </c>
      <c r="D24" s="469">
        <f>D22-D23</f>
        <v>287</v>
      </c>
      <c r="E24" s="469">
        <f>E22-E23</f>
        <v>1779</v>
      </c>
      <c r="F24" s="147"/>
      <c r="G24" s="147"/>
      <c r="H24" s="56" t="s">
        <v>1</v>
      </c>
      <c r="I24" s="56"/>
      <c r="J24" s="56" t="s">
        <v>1</v>
      </c>
    </row>
    <row r="25" spans="1:12" s="144" customFormat="1">
      <c r="A25" s="145" t="s">
        <v>244</v>
      </c>
      <c r="B25" s="145">
        <v>293</v>
      </c>
      <c r="C25" s="145">
        <v>394</v>
      </c>
      <c r="D25" s="145">
        <v>77</v>
      </c>
      <c r="E25" s="145">
        <f>C25+D25</f>
        <v>471</v>
      </c>
      <c r="F25" s="145"/>
      <c r="G25" s="145"/>
      <c r="H25" s="56" t="s">
        <v>1</v>
      </c>
      <c r="I25" s="56"/>
      <c r="J25" s="56" t="s">
        <v>1</v>
      </c>
    </row>
    <row r="26" spans="1:12" s="144" customFormat="1">
      <c r="A26" s="145" t="s">
        <v>106</v>
      </c>
      <c r="B26" s="145">
        <v>251</v>
      </c>
      <c r="C26" s="145">
        <v>189</v>
      </c>
      <c r="D26" s="145">
        <v>0</v>
      </c>
      <c r="E26" s="145">
        <f t="shared" ref="E26:E37" si="0">C26+D26</f>
        <v>189</v>
      </c>
      <c r="F26" s="145"/>
      <c r="G26" s="145"/>
      <c r="H26" s="56" t="s">
        <v>1</v>
      </c>
      <c r="I26" s="56"/>
      <c r="J26" s="56" t="s">
        <v>1</v>
      </c>
    </row>
    <row r="27" spans="1:12" s="144" customFormat="1">
      <c r="A27" s="145" t="s">
        <v>245</v>
      </c>
      <c r="B27" s="145">
        <v>19</v>
      </c>
      <c r="C27" s="145">
        <v>19</v>
      </c>
      <c r="D27" s="145">
        <v>0</v>
      </c>
      <c r="E27" s="145">
        <f t="shared" si="0"/>
        <v>19</v>
      </c>
      <c r="F27" s="145"/>
      <c r="G27" s="145"/>
      <c r="H27" s="56" t="s">
        <v>1</v>
      </c>
      <c r="I27" s="56"/>
      <c r="J27" s="56" t="s">
        <v>1</v>
      </c>
    </row>
    <row r="28" spans="1:12" s="144" customFormat="1">
      <c r="A28" s="145" t="s">
        <v>246</v>
      </c>
      <c r="B28" s="145">
        <v>76</v>
      </c>
      <c r="C28" s="145">
        <v>74</v>
      </c>
      <c r="D28" s="145">
        <v>0</v>
      </c>
      <c r="E28" s="145">
        <f t="shared" si="0"/>
        <v>74</v>
      </c>
      <c r="F28" s="145"/>
      <c r="G28" s="145"/>
      <c r="H28" s="56" t="s">
        <v>1</v>
      </c>
      <c r="I28" s="56"/>
      <c r="J28" s="56" t="s">
        <v>1</v>
      </c>
    </row>
    <row r="29" spans="1:12" s="144" customFormat="1">
      <c r="A29" s="145" t="s">
        <v>247</v>
      </c>
      <c r="B29" s="145">
        <v>3</v>
      </c>
      <c r="C29" s="145">
        <v>2</v>
      </c>
      <c r="D29" s="145">
        <v>0</v>
      </c>
      <c r="E29" s="145">
        <f t="shared" si="0"/>
        <v>2</v>
      </c>
      <c r="F29" s="145"/>
      <c r="G29" s="145"/>
      <c r="H29" s="56" t="s">
        <v>1</v>
      </c>
      <c r="I29" s="56"/>
      <c r="J29" s="56" t="s">
        <v>1</v>
      </c>
    </row>
    <row r="30" spans="1:12" s="144" customFormat="1">
      <c r="A30" s="145" t="s">
        <v>260</v>
      </c>
      <c r="B30" s="145"/>
      <c r="C30" s="145"/>
      <c r="D30" s="145"/>
      <c r="E30" s="145">
        <f t="shared" si="0"/>
        <v>0</v>
      </c>
      <c r="F30" s="145"/>
      <c r="G30" s="145"/>
      <c r="H30" s="56" t="s">
        <v>1</v>
      </c>
      <c r="I30" s="56"/>
      <c r="J30" s="56" t="s">
        <v>1</v>
      </c>
    </row>
    <row r="31" spans="1:12" s="144" customFormat="1">
      <c r="A31" s="145" t="s">
        <v>261</v>
      </c>
      <c r="B31" s="470">
        <v>2034</v>
      </c>
      <c r="C31" s="470">
        <v>1035</v>
      </c>
      <c r="D31" s="470">
        <v>0</v>
      </c>
      <c r="E31" s="470">
        <f t="shared" si="0"/>
        <v>1035</v>
      </c>
      <c r="F31" s="145"/>
      <c r="G31" s="145"/>
      <c r="H31" s="56" t="s">
        <v>1</v>
      </c>
      <c r="I31" s="56"/>
      <c r="J31" s="56" t="s">
        <v>1</v>
      </c>
    </row>
    <row r="32" spans="1:12" s="144" customFormat="1">
      <c r="A32" s="145" t="s">
        <v>262</v>
      </c>
      <c r="B32" s="145">
        <v>119</v>
      </c>
      <c r="C32" s="145">
        <v>-89</v>
      </c>
      <c r="D32" s="145">
        <v>0</v>
      </c>
      <c r="E32" s="145">
        <f t="shared" si="0"/>
        <v>-89</v>
      </c>
      <c r="F32" s="145"/>
      <c r="G32" s="145"/>
      <c r="H32" s="56" t="s">
        <v>1</v>
      </c>
      <c r="I32" s="56"/>
      <c r="J32" s="56" t="s">
        <v>1</v>
      </c>
    </row>
    <row r="33" spans="1:12" s="144" customFormat="1">
      <c r="A33" s="145" t="s">
        <v>263</v>
      </c>
      <c r="B33" s="145">
        <v>0</v>
      </c>
      <c r="C33" s="145">
        <v>0</v>
      </c>
      <c r="D33" s="145">
        <v>0</v>
      </c>
      <c r="E33" s="145">
        <f t="shared" si="0"/>
        <v>0</v>
      </c>
      <c r="F33" s="145"/>
      <c r="G33" s="145"/>
      <c r="H33" s="56" t="s">
        <v>1</v>
      </c>
      <c r="I33" s="56"/>
      <c r="J33" s="56" t="s">
        <v>1</v>
      </c>
    </row>
    <row r="34" spans="1:12" s="144" customFormat="1">
      <c r="A34" s="145" t="s">
        <v>264</v>
      </c>
      <c r="B34" s="145">
        <v>1</v>
      </c>
      <c r="C34" s="145">
        <v>1</v>
      </c>
      <c r="D34" s="145">
        <v>0</v>
      </c>
      <c r="E34" s="145">
        <f t="shared" si="0"/>
        <v>1</v>
      </c>
      <c r="F34" s="145"/>
      <c r="G34" s="145"/>
      <c r="H34" s="56" t="s">
        <v>1</v>
      </c>
      <c r="I34" s="56"/>
      <c r="J34" s="56" t="s">
        <v>1</v>
      </c>
    </row>
    <row r="35" spans="1:12" s="144" customFormat="1">
      <c r="A35" s="145" t="s">
        <v>265</v>
      </c>
      <c r="B35" s="145">
        <v>16</v>
      </c>
      <c r="C35" s="145">
        <v>16</v>
      </c>
      <c r="D35" s="145">
        <v>0</v>
      </c>
      <c r="E35" s="145">
        <f t="shared" si="0"/>
        <v>16</v>
      </c>
      <c r="F35" s="145"/>
      <c r="G35" s="145"/>
      <c r="H35" s="56" t="s">
        <v>1</v>
      </c>
      <c r="I35" s="56"/>
      <c r="J35" s="56" t="s">
        <v>1</v>
      </c>
    </row>
    <row r="36" spans="1:12" s="144" customFormat="1">
      <c r="A36" s="145" t="s">
        <v>349</v>
      </c>
      <c r="B36" s="145">
        <v>164</v>
      </c>
      <c r="C36" s="145">
        <v>-164</v>
      </c>
      <c r="D36" s="145">
        <v>0</v>
      </c>
      <c r="E36" s="145">
        <f t="shared" si="0"/>
        <v>-164</v>
      </c>
      <c r="F36" s="147"/>
      <c r="G36" s="147"/>
      <c r="H36" s="56" t="s">
        <v>1</v>
      </c>
      <c r="I36" s="56"/>
      <c r="J36" s="56" t="s">
        <v>1</v>
      </c>
    </row>
    <row r="37" spans="1:12" s="144" customFormat="1">
      <c r="A37" s="145" t="s">
        <v>89</v>
      </c>
      <c r="B37" s="148">
        <v>390</v>
      </c>
      <c r="C37" s="148">
        <v>-202</v>
      </c>
      <c r="D37" s="148">
        <v>0</v>
      </c>
      <c r="E37" s="148">
        <f t="shared" si="0"/>
        <v>-202</v>
      </c>
      <c r="F37" s="147"/>
      <c r="G37" s="306"/>
      <c r="H37" s="56" t="s">
        <v>1</v>
      </c>
      <c r="I37" s="56"/>
      <c r="J37" s="56" t="s">
        <v>1</v>
      </c>
    </row>
    <row r="38" spans="1:12" s="144" customFormat="1" ht="15" customHeight="1">
      <c r="A38" s="145" t="s">
        <v>266</v>
      </c>
      <c r="B38" s="469">
        <f>SUM(B24:B37)</f>
        <v>4430</v>
      </c>
      <c r="C38" s="469">
        <f>SUM(C24:C37)</f>
        <v>2767</v>
      </c>
      <c r="D38" s="469">
        <f>D24+D25</f>
        <v>364</v>
      </c>
      <c r="E38" s="469">
        <f>C38+D38</f>
        <v>3131</v>
      </c>
      <c r="H38" s="56" t="s">
        <v>1</v>
      </c>
      <c r="I38" s="56"/>
      <c r="J38" s="56" t="s">
        <v>1</v>
      </c>
    </row>
    <row r="39" spans="1:12" s="144" customFormat="1" ht="15" customHeight="1">
      <c r="A39" s="145"/>
      <c r="B39" s="147"/>
      <c r="C39" s="147"/>
      <c r="D39" s="147"/>
      <c r="E39" s="147"/>
      <c r="F39" s="145"/>
      <c r="G39" s="302"/>
      <c r="H39" s="302"/>
      <c r="I39" s="302"/>
      <c r="J39" s="56" t="s">
        <v>1</v>
      </c>
      <c r="K39" s="56"/>
      <c r="L39" s="40"/>
    </row>
    <row r="40" spans="1:12" s="144" customFormat="1" ht="15" customHeight="1">
      <c r="A40" s="145"/>
      <c r="B40" s="147"/>
      <c r="C40" s="147"/>
      <c r="D40" s="147"/>
      <c r="E40" s="147"/>
      <c r="F40" s="145"/>
      <c r="G40" s="302" t="s">
        <v>257</v>
      </c>
      <c r="H40" s="302" t="s">
        <v>50</v>
      </c>
      <c r="I40" s="302" t="s">
        <v>292</v>
      </c>
      <c r="J40" s="56" t="s">
        <v>1</v>
      </c>
      <c r="K40" s="56"/>
      <c r="L40" s="40"/>
    </row>
    <row r="41" spans="1:12" s="144" customFormat="1" ht="42.75" customHeight="1">
      <c r="A41" s="698" t="s">
        <v>398</v>
      </c>
      <c r="B41" s="698"/>
      <c r="C41" s="698"/>
      <c r="D41" s="698"/>
      <c r="E41" s="698"/>
      <c r="F41" s="698"/>
      <c r="G41" s="149">
        <v>0</v>
      </c>
      <c r="H41" s="149">
        <v>0</v>
      </c>
      <c r="I41" s="305">
        <v>626</v>
      </c>
      <c r="J41" s="56" t="s">
        <v>1</v>
      </c>
      <c r="K41" s="56"/>
      <c r="L41" s="40"/>
    </row>
    <row r="42" spans="1:12" s="144" customFormat="1" ht="15" customHeight="1">
      <c r="A42" s="301"/>
      <c r="B42" s="301"/>
      <c r="C42" s="301"/>
      <c r="D42" s="301"/>
      <c r="E42" s="301"/>
      <c r="F42" s="301"/>
      <c r="G42" s="301"/>
      <c r="H42" s="301"/>
      <c r="I42" s="301"/>
      <c r="J42" s="56" t="s">
        <v>1</v>
      </c>
      <c r="K42" s="56"/>
      <c r="L42" s="40"/>
    </row>
    <row r="43" spans="1:12" s="144" customFormat="1" ht="31.5" customHeight="1">
      <c r="A43" s="698" t="s">
        <v>350</v>
      </c>
      <c r="B43" s="695"/>
      <c r="C43" s="695"/>
      <c r="D43" s="695"/>
      <c r="E43" s="695"/>
      <c r="F43" s="695"/>
      <c r="G43" s="149">
        <v>26</v>
      </c>
      <c r="H43" s="149">
        <v>26</v>
      </c>
      <c r="I43" s="468">
        <v>5901</v>
      </c>
      <c r="J43" s="56" t="s">
        <v>1</v>
      </c>
      <c r="K43" s="56"/>
      <c r="L43" s="40"/>
    </row>
    <row r="44" spans="1:12" s="144" customFormat="1" ht="15" customHeight="1">
      <c r="A44" s="301"/>
      <c r="B44" s="301"/>
      <c r="C44" s="301"/>
      <c r="D44" s="301"/>
      <c r="E44" s="301"/>
      <c r="F44" s="301"/>
      <c r="G44" s="301"/>
      <c r="H44" s="301"/>
      <c r="I44" s="301"/>
      <c r="J44" s="56" t="s">
        <v>1</v>
      </c>
      <c r="K44" s="56"/>
      <c r="L44" s="40"/>
    </row>
    <row r="45" spans="1:12" s="144" customFormat="1" ht="33.75" customHeight="1">
      <c r="A45" s="698" t="s">
        <v>346</v>
      </c>
      <c r="B45" s="695"/>
      <c r="C45" s="695"/>
      <c r="D45" s="695"/>
      <c r="E45" s="695"/>
      <c r="F45" s="695"/>
      <c r="G45" s="149">
        <v>0</v>
      </c>
      <c r="H45" s="149">
        <v>0</v>
      </c>
      <c r="I45" s="305">
        <v>319</v>
      </c>
      <c r="J45" s="56" t="s">
        <v>1</v>
      </c>
      <c r="K45" s="56"/>
      <c r="L45" s="40"/>
    </row>
    <row r="46" spans="1:12" s="144" customFormat="1" ht="15" customHeight="1">
      <c r="A46" s="301"/>
      <c r="B46" s="301"/>
      <c r="C46" s="301"/>
      <c r="D46" s="301"/>
      <c r="E46" s="301"/>
      <c r="F46" s="301"/>
      <c r="G46" s="301"/>
      <c r="H46" s="301"/>
      <c r="I46" s="301"/>
      <c r="J46" s="56" t="s">
        <v>1</v>
      </c>
      <c r="K46" s="56"/>
      <c r="L46" s="40"/>
    </row>
    <row r="47" spans="1:12" s="144" customFormat="1" ht="57" customHeight="1">
      <c r="A47" s="697" t="s">
        <v>347</v>
      </c>
      <c r="B47" s="695"/>
      <c r="C47" s="695"/>
      <c r="D47" s="695"/>
      <c r="E47" s="695"/>
      <c r="F47" s="695"/>
      <c r="G47" s="149">
        <v>0</v>
      </c>
      <c r="H47" s="149">
        <v>0</v>
      </c>
      <c r="I47" s="468">
        <v>2715</v>
      </c>
      <c r="J47" s="56" t="s">
        <v>1</v>
      </c>
      <c r="K47" s="56"/>
      <c r="L47" s="40"/>
    </row>
    <row r="48" spans="1:12" s="144" customFormat="1" ht="15" customHeight="1">
      <c r="A48" s="301"/>
      <c r="B48" s="301"/>
      <c r="C48" s="301"/>
      <c r="D48" s="301"/>
      <c r="E48" s="301"/>
      <c r="F48" s="301"/>
      <c r="G48" s="301"/>
      <c r="H48" s="301"/>
      <c r="I48" s="301"/>
      <c r="J48" s="56" t="s">
        <v>1</v>
      </c>
      <c r="K48" s="56"/>
      <c r="L48" s="40"/>
    </row>
    <row r="49" spans="1:12" s="144" customFormat="1" ht="30" customHeight="1">
      <c r="A49" s="698" t="s">
        <v>367</v>
      </c>
      <c r="B49" s="695"/>
      <c r="C49" s="695"/>
      <c r="D49" s="695"/>
      <c r="E49" s="695"/>
      <c r="F49" s="695"/>
      <c r="G49" s="149">
        <v>0</v>
      </c>
      <c r="H49" s="149">
        <v>0</v>
      </c>
      <c r="I49" s="468">
        <v>9662</v>
      </c>
      <c r="J49" s="56" t="s">
        <v>1</v>
      </c>
      <c r="K49" s="56"/>
      <c r="L49" s="40"/>
    </row>
    <row r="50" spans="1:12" s="144" customFormat="1" ht="15" customHeight="1">
      <c r="A50" s="301"/>
      <c r="B50" s="301"/>
      <c r="C50" s="301"/>
      <c r="D50" s="301"/>
      <c r="E50" s="301"/>
      <c r="F50" s="301"/>
      <c r="G50" s="301"/>
      <c r="H50" s="301"/>
      <c r="I50" s="301"/>
      <c r="J50" s="56" t="s">
        <v>1</v>
      </c>
      <c r="K50" s="56"/>
      <c r="L50" s="40"/>
    </row>
    <row r="51" spans="1:12" s="144" customFormat="1" ht="34.5" customHeight="1">
      <c r="A51" s="697" t="s">
        <v>38</v>
      </c>
      <c r="B51" s="695"/>
      <c r="C51" s="695"/>
      <c r="D51" s="695"/>
      <c r="E51" s="695"/>
      <c r="F51" s="695"/>
      <c r="G51" s="149">
        <v>0</v>
      </c>
      <c r="H51" s="149">
        <v>0</v>
      </c>
      <c r="I51" s="305">
        <v>7</v>
      </c>
      <c r="J51" s="56" t="s">
        <v>1</v>
      </c>
      <c r="K51" s="56"/>
      <c r="L51" s="40"/>
    </row>
    <row r="52" spans="1:12" s="144" customFormat="1" ht="15" customHeight="1">
      <c r="A52" s="301"/>
      <c r="B52" s="301"/>
      <c r="C52" s="301"/>
      <c r="D52" s="301"/>
      <c r="E52" s="301"/>
      <c r="F52" s="301"/>
      <c r="G52" s="301"/>
      <c r="H52" s="301"/>
      <c r="I52" s="301"/>
      <c r="J52" s="56" t="s">
        <v>1</v>
      </c>
      <c r="K52" s="56"/>
      <c r="L52" s="40"/>
    </row>
    <row r="53" spans="1:12" s="144" customFormat="1" ht="39.75" customHeight="1">
      <c r="A53" s="698" t="s">
        <v>352</v>
      </c>
      <c r="B53" s="695"/>
      <c r="C53" s="695"/>
      <c r="D53" s="695"/>
      <c r="E53" s="695"/>
      <c r="F53" s="695"/>
      <c r="G53" s="149">
        <v>0</v>
      </c>
      <c r="H53" s="149">
        <v>0</v>
      </c>
      <c r="I53" s="305">
        <v>18</v>
      </c>
      <c r="J53" s="56" t="s">
        <v>1</v>
      </c>
      <c r="K53" s="56"/>
      <c r="L53" s="40"/>
    </row>
    <row r="54" spans="1:12" s="144" customFormat="1" ht="14.25" customHeight="1">
      <c r="A54" s="143"/>
      <c r="B54" s="29"/>
      <c r="C54" s="29"/>
      <c r="D54" s="29"/>
      <c r="E54" s="29"/>
      <c r="F54" s="29"/>
      <c r="G54" s="149"/>
      <c r="H54" s="149"/>
      <c r="I54" s="305"/>
      <c r="J54" s="56" t="s">
        <v>1</v>
      </c>
      <c r="K54" s="56"/>
      <c r="L54" s="40"/>
    </row>
    <row r="55" spans="1:12" s="144" customFormat="1" ht="48.75" customHeight="1">
      <c r="A55" s="697" t="s">
        <v>366</v>
      </c>
      <c r="B55" s="695"/>
      <c r="C55" s="695"/>
      <c r="D55" s="695"/>
      <c r="E55" s="695"/>
      <c r="F55" s="695"/>
      <c r="G55" s="149">
        <v>0</v>
      </c>
      <c r="H55" s="149">
        <v>0</v>
      </c>
      <c r="I55" s="305">
        <v>12</v>
      </c>
      <c r="J55" s="56" t="s">
        <v>1</v>
      </c>
      <c r="K55" s="56"/>
      <c r="L55" s="40"/>
    </row>
    <row r="56" spans="1:12" s="144" customFormat="1" ht="20.25" customHeight="1">
      <c r="A56" s="548"/>
      <c r="B56" s="29"/>
      <c r="C56" s="29"/>
      <c r="D56" s="29"/>
      <c r="E56" s="29"/>
      <c r="F56" s="29"/>
      <c r="G56" s="149"/>
      <c r="H56" s="149"/>
      <c r="I56" s="305"/>
      <c r="J56" s="56"/>
      <c r="K56" s="56"/>
      <c r="L56" s="40"/>
    </row>
    <row r="57" spans="1:12" s="144" customFormat="1" ht="27" customHeight="1">
      <c r="A57" s="694" t="s">
        <v>344</v>
      </c>
      <c r="B57" s="695"/>
      <c r="C57" s="695"/>
      <c r="D57" s="695"/>
      <c r="E57" s="695"/>
      <c r="F57" s="695"/>
      <c r="G57" s="149">
        <v>0</v>
      </c>
      <c r="H57" s="149">
        <v>0</v>
      </c>
      <c r="I57" s="305">
        <v>-436</v>
      </c>
      <c r="J57" s="56" t="s">
        <v>1</v>
      </c>
      <c r="K57" s="56"/>
      <c r="L57" s="40"/>
    </row>
    <row r="58" spans="1:12" s="144" customFormat="1" ht="14.25" customHeight="1">
      <c r="A58" s="143"/>
      <c r="B58" s="29"/>
      <c r="C58" s="29"/>
      <c r="D58" s="29"/>
      <c r="E58" s="29"/>
      <c r="F58" s="29"/>
      <c r="G58" s="149"/>
      <c r="H58" s="149"/>
      <c r="I58" s="305"/>
      <c r="J58" s="56" t="s">
        <v>1</v>
      </c>
      <c r="K58" s="56"/>
      <c r="L58" s="40"/>
    </row>
    <row r="59" spans="1:12" s="144" customFormat="1" ht="42" customHeight="1">
      <c r="A59" s="698" t="s">
        <v>368</v>
      </c>
      <c r="B59" s="695"/>
      <c r="C59" s="695"/>
      <c r="D59" s="695"/>
      <c r="E59" s="695"/>
      <c r="F59" s="695"/>
      <c r="G59" s="149">
        <v>0</v>
      </c>
      <c r="H59" s="149">
        <v>0</v>
      </c>
      <c r="I59" s="305">
        <v>-115</v>
      </c>
      <c r="J59" s="56" t="s">
        <v>1</v>
      </c>
      <c r="K59" s="56"/>
      <c r="L59" s="40"/>
    </row>
    <row r="60" spans="1:12" s="144" customFormat="1" ht="15" customHeight="1">
      <c r="A60" s="143"/>
      <c r="B60" s="29"/>
      <c r="C60" s="29"/>
      <c r="D60" s="29"/>
      <c r="E60" s="29"/>
      <c r="F60" s="29"/>
      <c r="G60" s="149"/>
      <c r="H60" s="149"/>
      <c r="I60" s="305"/>
      <c r="J60" s="56" t="s">
        <v>1</v>
      </c>
      <c r="K60" s="56"/>
      <c r="L60" s="40"/>
    </row>
    <row r="61" spans="1:12" s="144" customFormat="1" ht="34.5" customHeight="1">
      <c r="A61" s="696" t="s">
        <v>345</v>
      </c>
      <c r="B61" s="695"/>
      <c r="C61" s="695"/>
      <c r="D61" s="695"/>
      <c r="E61" s="695"/>
      <c r="F61" s="695"/>
      <c r="G61" s="149">
        <v>0</v>
      </c>
      <c r="H61" s="149">
        <v>0</v>
      </c>
      <c r="I61" s="305">
        <v>-72</v>
      </c>
      <c r="J61" s="56" t="s">
        <v>1</v>
      </c>
      <c r="K61" s="56"/>
      <c r="L61" s="40"/>
    </row>
    <row r="62" spans="1:12" s="144" customFormat="1" ht="15" customHeight="1">
      <c r="A62" s="301"/>
      <c r="B62" s="301"/>
      <c r="C62" s="301"/>
      <c r="D62" s="301"/>
      <c r="E62" s="301"/>
      <c r="F62" s="301"/>
      <c r="G62" s="301"/>
      <c r="H62" s="301"/>
      <c r="I62" s="301"/>
      <c r="J62" s="56" t="s">
        <v>1</v>
      </c>
      <c r="K62" s="56"/>
      <c r="L62" s="40"/>
    </row>
    <row r="63" spans="1:12" s="144" customFormat="1" ht="15" customHeight="1">
      <c r="A63" s="143"/>
      <c r="B63" s="143"/>
      <c r="C63" s="143"/>
      <c r="D63" s="143"/>
      <c r="E63" s="143"/>
      <c r="F63" s="303" t="s">
        <v>258</v>
      </c>
      <c r="G63" s="488">
        <f>SUM(G18:G61)</f>
        <v>26</v>
      </c>
      <c r="H63" s="488">
        <f>SUM(H18:H61)</f>
        <v>35</v>
      </c>
      <c r="I63" s="489">
        <f>SUM(I18:I61)</f>
        <v>21768</v>
      </c>
      <c r="J63" s="56" t="s">
        <v>1</v>
      </c>
      <c r="K63" s="56"/>
      <c r="L63" s="40"/>
    </row>
    <row r="64" spans="1:12" s="144" customFormat="1" ht="14.25" customHeight="1">
      <c r="B64" s="299"/>
      <c r="C64" s="299"/>
      <c r="D64" s="299"/>
      <c r="E64" s="299"/>
      <c r="G64" s="149"/>
      <c r="H64" s="149"/>
      <c r="I64" s="149"/>
      <c r="J64" s="56" t="s">
        <v>1</v>
      </c>
      <c r="K64" s="56"/>
      <c r="L64" s="145"/>
    </row>
    <row r="65" spans="2:12" s="464" customFormat="1" ht="14.25" customHeight="1">
      <c r="B65" s="465"/>
      <c r="C65" s="465"/>
      <c r="D65" s="465"/>
      <c r="E65" s="465"/>
      <c r="F65" s="303" t="s">
        <v>259</v>
      </c>
      <c r="G65" s="303">
        <f>G63+G15+G13+G11</f>
        <v>25</v>
      </c>
      <c r="H65" s="303">
        <f>H63+H15+H13+H11</f>
        <v>34</v>
      </c>
      <c r="I65" s="466">
        <f>I63+I15+I13+I11</f>
        <v>21121</v>
      </c>
      <c r="J65" s="463" t="s">
        <v>23</v>
      </c>
      <c r="K65" s="463"/>
      <c r="L65" s="467"/>
    </row>
    <row r="67" spans="2:12">
      <c r="I67" s="472"/>
    </row>
  </sheetData>
  <mergeCells count="28">
    <mergeCell ref="A6:I6"/>
    <mergeCell ref="A8:F8"/>
    <mergeCell ref="C20:C21"/>
    <mergeCell ref="E20:E21"/>
    <mergeCell ref="A11:F11"/>
    <mergeCell ref="A9:I9"/>
    <mergeCell ref="A16:I16"/>
    <mergeCell ref="A18:F18"/>
    <mergeCell ref="A15:F15"/>
    <mergeCell ref="A13:F13"/>
    <mergeCell ref="A1:I1"/>
    <mergeCell ref="A3:I3"/>
    <mergeCell ref="A4:I4"/>
    <mergeCell ref="A2:I2"/>
    <mergeCell ref="A5:I5"/>
    <mergeCell ref="B20:B21"/>
    <mergeCell ref="D20:D21"/>
    <mergeCell ref="A43:F43"/>
    <mergeCell ref="A55:F55"/>
    <mergeCell ref="A53:F53"/>
    <mergeCell ref="A49:F49"/>
    <mergeCell ref="A45:F45"/>
    <mergeCell ref="A41:F41"/>
    <mergeCell ref="A57:F57"/>
    <mergeCell ref="A61:F61"/>
    <mergeCell ref="A47:F47"/>
    <mergeCell ref="A59:F59"/>
    <mergeCell ref="A51:F51"/>
  </mergeCells>
  <phoneticPr fontId="0" type="noConversion"/>
  <pageMargins left="0.75" right="0.75" top="1" bottom="1" header="0.5" footer="0.5"/>
  <pageSetup scale="61" fitToHeight="3" orientation="landscape" r:id="rId1"/>
  <headerFooter alignWithMargins="0">
    <oddFooter>&amp;C&amp;"Times New Roman,Regular"&amp;11Exhibit E - Justification for Base Adjustments</oddFooter>
  </headerFooter>
  <rowBreaks count="1" manualBreakCount="1">
    <brk id="39" max="8"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AI29"/>
  <sheetViews>
    <sheetView showGridLines="0" showOutlineSymbols="0" view="pageBreakPreview" topLeftCell="A3" zoomScale="75" zoomScaleNormal="50" zoomScaleSheetLayoutView="75" workbookViewId="0">
      <selection activeCell="J26" sqref="J26"/>
    </sheetView>
  </sheetViews>
  <sheetFormatPr defaultColWidth="9.6640625" defaultRowHeight="15.75"/>
  <cols>
    <col min="1" max="1" width="27.77734375" style="15" customWidth="1"/>
    <col min="2" max="2" width="7.6640625" style="15" bestFit="1" customWidth="1"/>
    <col min="3" max="3" width="6.77734375" style="15" customWidth="1"/>
    <col min="4" max="4" width="11.44140625" style="15" bestFit="1" customWidth="1"/>
    <col min="5" max="5" width="5.77734375" style="15" customWidth="1"/>
    <col min="6" max="6" width="5.6640625" style="15" customWidth="1"/>
    <col min="7" max="7" width="7.77734375" style="15" customWidth="1"/>
    <col min="8" max="9" width="5.6640625" style="15" customWidth="1"/>
    <col min="10" max="10" width="10.5546875" style="15" bestFit="1" customWidth="1"/>
    <col min="11" max="11" width="5.5546875" style="15" customWidth="1"/>
    <col min="12" max="12" width="5.6640625" style="15" customWidth="1"/>
    <col min="13" max="13" width="7.77734375" style="15" customWidth="1"/>
    <col min="14" max="14" width="5.5546875" style="15" customWidth="1"/>
    <col min="15" max="15" width="5.6640625" style="15" customWidth="1"/>
    <col min="16" max="16" width="7.77734375" style="15" customWidth="1"/>
    <col min="17" max="17" width="15.5546875" style="15" customWidth="1"/>
    <col min="18" max="18" width="14.109375" style="15" customWidth="1"/>
    <col min="19" max="19" width="7.77734375" style="15" bestFit="1" customWidth="1"/>
    <col min="20" max="20" width="7.77734375" style="15" customWidth="1"/>
    <col min="21" max="21" width="12" style="15" bestFit="1" customWidth="1"/>
    <col min="22" max="22" width="1" style="523" customWidth="1"/>
    <col min="23" max="16384" width="9.6640625" style="15"/>
  </cols>
  <sheetData>
    <row r="1" spans="1:35" ht="20.25">
      <c r="A1" s="655" t="s">
        <v>239</v>
      </c>
      <c r="B1" s="656"/>
      <c r="C1" s="656"/>
      <c r="D1" s="656"/>
      <c r="E1" s="656"/>
      <c r="F1" s="656"/>
      <c r="G1" s="656"/>
      <c r="H1" s="656"/>
      <c r="I1" s="656"/>
      <c r="J1" s="656"/>
      <c r="K1" s="656"/>
      <c r="L1" s="656"/>
      <c r="M1" s="656"/>
      <c r="N1" s="656"/>
      <c r="O1" s="656"/>
      <c r="P1" s="656"/>
      <c r="Q1" s="656"/>
      <c r="R1" s="656"/>
      <c r="S1" s="656"/>
      <c r="T1" s="656"/>
      <c r="U1" s="656"/>
      <c r="V1" s="323" t="s">
        <v>1</v>
      </c>
    </row>
    <row r="2" spans="1:35">
      <c r="A2" s="714"/>
      <c r="B2" s="714"/>
      <c r="C2" s="714"/>
      <c r="D2" s="714"/>
      <c r="E2" s="714"/>
      <c r="F2" s="714"/>
      <c r="G2" s="714"/>
      <c r="H2" s="714"/>
      <c r="I2" s="714"/>
      <c r="J2" s="714"/>
      <c r="K2" s="714"/>
      <c r="L2" s="714"/>
      <c r="M2" s="714"/>
      <c r="N2" s="714"/>
      <c r="O2" s="714"/>
      <c r="P2" s="714"/>
      <c r="Q2" s="714"/>
      <c r="R2" s="714"/>
      <c r="S2" s="714"/>
      <c r="T2" s="714"/>
      <c r="U2" s="714"/>
      <c r="V2" s="323" t="s">
        <v>1</v>
      </c>
    </row>
    <row r="3" spans="1:35" ht="18.75">
      <c r="A3" s="733" t="s">
        <v>228</v>
      </c>
      <c r="B3" s="711"/>
      <c r="C3" s="711"/>
      <c r="D3" s="711"/>
      <c r="E3" s="711"/>
      <c r="F3" s="711"/>
      <c r="G3" s="711"/>
      <c r="H3" s="711"/>
      <c r="I3" s="711"/>
      <c r="J3" s="711"/>
      <c r="K3" s="711"/>
      <c r="L3" s="711"/>
      <c r="M3" s="711"/>
      <c r="N3" s="711"/>
      <c r="O3" s="711"/>
      <c r="P3" s="711"/>
      <c r="Q3" s="711"/>
      <c r="R3" s="711"/>
      <c r="S3" s="711"/>
      <c r="T3" s="711"/>
      <c r="U3" s="711"/>
      <c r="V3" s="323" t="s">
        <v>1</v>
      </c>
    </row>
    <row r="4" spans="1:35" ht="16.5">
      <c r="A4" s="710" t="str">
        <f>+'[3]B. Summary of Requirements '!A5</f>
        <v>Criminal Division</v>
      </c>
      <c r="B4" s="713"/>
      <c r="C4" s="713"/>
      <c r="D4" s="713"/>
      <c r="E4" s="713"/>
      <c r="F4" s="713"/>
      <c r="G4" s="713"/>
      <c r="H4" s="713"/>
      <c r="I4" s="713"/>
      <c r="J4" s="713"/>
      <c r="K4" s="713"/>
      <c r="L4" s="713"/>
      <c r="M4" s="713"/>
      <c r="N4" s="713"/>
      <c r="O4" s="713"/>
      <c r="P4" s="713"/>
      <c r="Q4" s="713"/>
      <c r="R4" s="713"/>
      <c r="S4" s="713"/>
      <c r="T4" s="713"/>
      <c r="U4" s="713"/>
      <c r="V4" s="323" t="s">
        <v>1</v>
      </c>
    </row>
    <row r="5" spans="1:35" ht="16.5">
      <c r="A5" s="710" t="str">
        <f>+'[3]B. Summary of Requirements '!A6</f>
        <v>Salaries and Expenses</v>
      </c>
      <c r="B5" s="711"/>
      <c r="C5" s="711"/>
      <c r="D5" s="711"/>
      <c r="E5" s="711"/>
      <c r="F5" s="711"/>
      <c r="G5" s="711"/>
      <c r="H5" s="711"/>
      <c r="I5" s="711"/>
      <c r="J5" s="711"/>
      <c r="K5" s="711"/>
      <c r="L5" s="711"/>
      <c r="M5" s="711"/>
      <c r="N5" s="711"/>
      <c r="O5" s="711"/>
      <c r="P5" s="711"/>
      <c r="Q5" s="711"/>
      <c r="R5" s="711"/>
      <c r="S5" s="711"/>
      <c r="T5" s="711"/>
      <c r="U5" s="711"/>
      <c r="V5" s="323" t="s">
        <v>1</v>
      </c>
    </row>
    <row r="6" spans="1:35">
      <c r="A6" s="712" t="s">
        <v>269</v>
      </c>
      <c r="B6" s="713"/>
      <c r="C6" s="713"/>
      <c r="D6" s="713"/>
      <c r="E6" s="713"/>
      <c r="F6" s="713"/>
      <c r="G6" s="713"/>
      <c r="H6" s="713"/>
      <c r="I6" s="713"/>
      <c r="J6" s="713"/>
      <c r="K6" s="713"/>
      <c r="L6" s="713"/>
      <c r="M6" s="713"/>
      <c r="N6" s="713"/>
      <c r="O6" s="713"/>
      <c r="P6" s="713"/>
      <c r="Q6" s="713"/>
      <c r="R6" s="713"/>
      <c r="S6" s="713"/>
      <c r="T6" s="713"/>
      <c r="U6" s="713"/>
      <c r="V6" s="323" t="s">
        <v>1</v>
      </c>
    </row>
    <row r="7" spans="1:35">
      <c r="A7" s="714"/>
      <c r="B7" s="714"/>
      <c r="C7" s="714"/>
      <c r="D7" s="714"/>
      <c r="E7" s="714"/>
      <c r="F7" s="714"/>
      <c r="G7" s="714"/>
      <c r="H7" s="714"/>
      <c r="I7" s="714"/>
      <c r="J7" s="714"/>
      <c r="K7" s="714"/>
      <c r="L7" s="714"/>
      <c r="M7" s="714"/>
      <c r="N7" s="714"/>
      <c r="O7" s="714"/>
      <c r="P7" s="714"/>
      <c r="Q7" s="714"/>
      <c r="R7" s="714"/>
      <c r="S7" s="714"/>
      <c r="T7" s="714"/>
      <c r="U7" s="714"/>
      <c r="V7" s="323" t="s">
        <v>1</v>
      </c>
    </row>
    <row r="8" spans="1:35">
      <c r="A8" s="715"/>
      <c r="B8" s="715"/>
      <c r="C8" s="715"/>
      <c r="D8" s="715"/>
      <c r="E8" s="715"/>
      <c r="F8" s="715"/>
      <c r="G8" s="715"/>
      <c r="H8" s="715"/>
      <c r="I8" s="715"/>
      <c r="J8" s="715"/>
      <c r="K8" s="715"/>
      <c r="L8" s="715"/>
      <c r="M8" s="715"/>
      <c r="N8" s="715"/>
      <c r="O8" s="715"/>
      <c r="P8" s="715"/>
      <c r="Q8" s="715"/>
      <c r="R8" s="715"/>
      <c r="S8" s="715"/>
      <c r="T8" s="715"/>
      <c r="U8" s="715"/>
      <c r="V8" s="323" t="s">
        <v>1</v>
      </c>
    </row>
    <row r="9" spans="1:35" ht="15.75" customHeight="1">
      <c r="A9" s="724" t="s">
        <v>46</v>
      </c>
      <c r="B9" s="716" t="s">
        <v>19</v>
      </c>
      <c r="C9" s="717"/>
      <c r="D9" s="722"/>
      <c r="E9" s="727" t="s">
        <v>373</v>
      </c>
      <c r="F9" s="728"/>
      <c r="G9" s="729"/>
      <c r="H9" s="727" t="s">
        <v>283</v>
      </c>
      <c r="I9" s="728"/>
      <c r="J9" s="729"/>
      <c r="K9" s="716" t="s">
        <v>374</v>
      </c>
      <c r="L9" s="717"/>
      <c r="M9" s="717"/>
      <c r="N9" s="716" t="s">
        <v>365</v>
      </c>
      <c r="O9" s="717"/>
      <c r="P9" s="717"/>
      <c r="Q9" s="720" t="s">
        <v>375</v>
      </c>
      <c r="R9" s="720" t="s">
        <v>376</v>
      </c>
      <c r="S9" s="716" t="s">
        <v>36</v>
      </c>
      <c r="T9" s="717"/>
      <c r="U9" s="722"/>
      <c r="V9" s="323" t="s">
        <v>1</v>
      </c>
    </row>
    <row r="10" spans="1:35">
      <c r="A10" s="725"/>
      <c r="B10" s="718"/>
      <c r="C10" s="719"/>
      <c r="D10" s="723"/>
      <c r="E10" s="730"/>
      <c r="F10" s="731"/>
      <c r="G10" s="732"/>
      <c r="H10" s="730"/>
      <c r="I10" s="731"/>
      <c r="J10" s="732"/>
      <c r="K10" s="718"/>
      <c r="L10" s="719"/>
      <c r="M10" s="719"/>
      <c r="N10" s="718"/>
      <c r="O10" s="719"/>
      <c r="P10" s="719"/>
      <c r="Q10" s="721"/>
      <c r="R10" s="721"/>
      <c r="S10" s="718"/>
      <c r="T10" s="719"/>
      <c r="U10" s="723"/>
      <c r="V10" s="323" t="s">
        <v>1</v>
      </c>
    </row>
    <row r="11" spans="1:35" ht="16.5" thickBot="1">
      <c r="A11" s="726"/>
      <c r="B11" s="308" t="s">
        <v>290</v>
      </c>
      <c r="C11" s="309" t="s">
        <v>50</v>
      </c>
      <c r="D11" s="309" t="s">
        <v>292</v>
      </c>
      <c r="E11" s="308" t="s">
        <v>290</v>
      </c>
      <c r="F11" s="309" t="s">
        <v>50</v>
      </c>
      <c r="G11" s="309" t="s">
        <v>292</v>
      </c>
      <c r="H11" s="308" t="s">
        <v>290</v>
      </c>
      <c r="I11" s="309" t="s">
        <v>50</v>
      </c>
      <c r="J11" s="309" t="s">
        <v>292</v>
      </c>
      <c r="K11" s="308" t="s">
        <v>290</v>
      </c>
      <c r="L11" s="309" t="s">
        <v>50</v>
      </c>
      <c r="M11" s="309" t="s">
        <v>292</v>
      </c>
      <c r="N11" s="308" t="s">
        <v>290</v>
      </c>
      <c r="O11" s="309" t="s">
        <v>50</v>
      </c>
      <c r="P11" s="309" t="s">
        <v>292</v>
      </c>
      <c r="Q11" s="500" t="s">
        <v>292</v>
      </c>
      <c r="R11" s="501" t="s">
        <v>292</v>
      </c>
      <c r="S11" s="308" t="s">
        <v>290</v>
      </c>
      <c r="T11" s="309" t="s">
        <v>50</v>
      </c>
      <c r="U11" s="310" t="s">
        <v>292</v>
      </c>
      <c r="V11" s="323" t="s">
        <v>1</v>
      </c>
    </row>
    <row r="12" spans="1:35" ht="16.5" thickBot="1">
      <c r="A12" s="499"/>
      <c r="B12" s="526"/>
      <c r="C12" s="527"/>
      <c r="D12" s="527"/>
      <c r="E12" s="526"/>
      <c r="F12" s="527"/>
      <c r="G12" s="527"/>
      <c r="H12" s="526"/>
      <c r="I12" s="527"/>
      <c r="J12" s="527"/>
      <c r="K12" s="526"/>
      <c r="L12" s="527"/>
      <c r="M12" s="527"/>
      <c r="N12" s="526"/>
      <c r="O12" s="527"/>
      <c r="P12" s="527"/>
      <c r="Q12" s="528"/>
      <c r="R12" s="529"/>
      <c r="S12" s="526"/>
      <c r="T12" s="527"/>
      <c r="U12" s="530"/>
      <c r="V12" s="323" t="s">
        <v>1</v>
      </c>
    </row>
    <row r="13" spans="1:35" ht="22.5" customHeight="1">
      <c r="A13" s="502" t="s">
        <v>378</v>
      </c>
      <c r="B13" s="549">
        <v>751</v>
      </c>
      <c r="C13" s="550">
        <v>748</v>
      </c>
      <c r="D13" s="550">
        <v>176861</v>
      </c>
      <c r="E13" s="549"/>
      <c r="F13" s="550"/>
      <c r="G13" s="550"/>
      <c r="H13" s="549">
        <v>26</v>
      </c>
      <c r="I13" s="550">
        <v>13</v>
      </c>
      <c r="J13" s="550">
        <v>3550</v>
      </c>
      <c r="K13" s="549"/>
      <c r="L13" s="550"/>
      <c r="M13" s="550">
        <v>2381</v>
      </c>
      <c r="N13" s="549"/>
      <c r="O13" s="550"/>
      <c r="P13" s="550">
        <v>2172</v>
      </c>
      <c r="Q13" s="551">
        <v>5997</v>
      </c>
      <c r="R13" s="550">
        <v>1106</v>
      </c>
      <c r="S13" s="549">
        <f>B13+E13+H13+K13</f>
        <v>777</v>
      </c>
      <c r="T13" s="552">
        <f>C13+F13+I13+L13</f>
        <v>761</v>
      </c>
      <c r="U13" s="553">
        <f>D13+G13+J13+M13+Q13+R13+P13</f>
        <v>192067</v>
      </c>
      <c r="V13" s="323" t="s">
        <v>1</v>
      </c>
    </row>
    <row r="14" spans="1:35" ht="27.75" customHeight="1">
      <c r="A14" s="311" t="s">
        <v>299</v>
      </c>
      <c r="B14" s="525">
        <f t="shared" ref="B14:L14" si="0">SUM(B13:B13)</f>
        <v>751</v>
      </c>
      <c r="C14" s="554">
        <f t="shared" si="0"/>
        <v>748</v>
      </c>
      <c r="D14" s="507">
        <f t="shared" si="0"/>
        <v>176861</v>
      </c>
      <c r="E14" s="525">
        <f t="shared" si="0"/>
        <v>0</v>
      </c>
      <c r="F14" s="554">
        <f t="shared" si="0"/>
        <v>0</v>
      </c>
      <c r="G14" s="507">
        <f t="shared" si="0"/>
        <v>0</v>
      </c>
      <c r="H14" s="525">
        <f t="shared" si="0"/>
        <v>26</v>
      </c>
      <c r="I14" s="554">
        <f t="shared" si="0"/>
        <v>13</v>
      </c>
      <c r="J14" s="507">
        <f t="shared" si="0"/>
        <v>3550</v>
      </c>
      <c r="K14" s="525">
        <f t="shared" si="0"/>
        <v>0</v>
      </c>
      <c r="L14" s="554">
        <f t="shared" si="0"/>
        <v>0</v>
      </c>
      <c r="M14" s="507">
        <f>SUM(M13:M13)</f>
        <v>2381</v>
      </c>
      <c r="N14" s="525">
        <f>SUM(N13:N13)</f>
        <v>0</v>
      </c>
      <c r="O14" s="554">
        <f>SUM(O13:O13)</f>
        <v>0</v>
      </c>
      <c r="P14" s="507">
        <f>SUM(P13:P13)</f>
        <v>2172</v>
      </c>
      <c r="Q14" s="555">
        <f>Q13</f>
        <v>5997</v>
      </c>
      <c r="R14" s="507">
        <f>SUM(R13:R13)</f>
        <v>1106</v>
      </c>
      <c r="S14" s="525">
        <f>SUM(S13:S13)</f>
        <v>777</v>
      </c>
      <c r="T14" s="533">
        <f>SUM(T13:T13)</f>
        <v>761</v>
      </c>
      <c r="U14" s="556">
        <f>SUM(U13:U13)</f>
        <v>192067</v>
      </c>
      <c r="V14" s="323" t="s">
        <v>1</v>
      </c>
    </row>
    <row r="15" spans="1:35" ht="27.75" customHeight="1">
      <c r="A15" s="508" t="s">
        <v>276</v>
      </c>
      <c r="B15" s="509" t="s">
        <v>291</v>
      </c>
      <c r="C15" s="474">
        <v>209</v>
      </c>
      <c r="D15" s="474"/>
      <c r="E15" s="509"/>
      <c r="F15" s="474"/>
      <c r="G15" s="474"/>
      <c r="H15" s="509"/>
      <c r="I15" s="474"/>
      <c r="J15" s="474"/>
      <c r="K15" s="509"/>
      <c r="L15" s="474"/>
      <c r="M15" s="474"/>
      <c r="N15" s="509"/>
      <c r="O15" s="474"/>
      <c r="P15" s="474"/>
      <c r="Q15" s="510"/>
      <c r="R15" s="474"/>
      <c r="S15" s="509"/>
      <c r="T15" s="531">
        <f>C15+F15+I15+L15</f>
        <v>209</v>
      </c>
      <c r="U15" s="511"/>
      <c r="V15" s="323" t="s">
        <v>1</v>
      </c>
      <c r="W15" s="512"/>
      <c r="X15" s="512"/>
      <c r="Y15" s="512"/>
      <c r="Z15" s="512"/>
      <c r="AA15" s="512"/>
      <c r="AB15" s="512"/>
      <c r="AC15" s="512"/>
      <c r="AD15" s="512"/>
      <c r="AE15" s="512"/>
      <c r="AF15" s="512"/>
      <c r="AG15" s="512"/>
      <c r="AH15" s="512"/>
      <c r="AI15" s="512"/>
    </row>
    <row r="16" spans="1:35" ht="27.75" customHeight="1">
      <c r="A16" s="508" t="s">
        <v>275</v>
      </c>
      <c r="B16" s="513"/>
      <c r="C16" s="514">
        <f>SUM(C14:C15)</f>
        <v>957</v>
      </c>
      <c r="D16" s="514"/>
      <c r="E16" s="513"/>
      <c r="F16" s="514">
        <f>+F14+F15</f>
        <v>0</v>
      </c>
      <c r="G16" s="514"/>
      <c r="H16" s="513"/>
      <c r="I16" s="514">
        <f>+I14+I15</f>
        <v>13</v>
      </c>
      <c r="J16" s="514"/>
      <c r="K16" s="513"/>
      <c r="L16" s="514">
        <f>+L14+L15</f>
        <v>0</v>
      </c>
      <c r="M16" s="514"/>
      <c r="N16" s="513"/>
      <c r="O16" s="514">
        <f>+O14+O15</f>
        <v>0</v>
      </c>
      <c r="P16" s="514"/>
      <c r="Q16" s="515"/>
      <c r="R16" s="514"/>
      <c r="S16" s="513"/>
      <c r="T16" s="534">
        <f>SUM(T14:T15)</f>
        <v>970</v>
      </c>
      <c r="U16" s="516"/>
      <c r="V16" s="323" t="s">
        <v>1</v>
      </c>
    </row>
    <row r="17" spans="1:23">
      <c r="A17" s="517" t="s">
        <v>277</v>
      </c>
      <c r="B17" s="503"/>
      <c r="C17" s="504"/>
      <c r="D17" s="504"/>
      <c r="E17" s="503"/>
      <c r="F17" s="504"/>
      <c r="G17" s="504"/>
      <c r="H17" s="503"/>
      <c r="I17" s="504"/>
      <c r="J17" s="504"/>
      <c r="K17" s="503"/>
      <c r="L17" s="504"/>
      <c r="M17" s="504"/>
      <c r="N17" s="503"/>
      <c r="O17" s="504"/>
      <c r="P17" s="504"/>
      <c r="Q17" s="505"/>
      <c r="R17" s="504"/>
      <c r="S17" s="503"/>
      <c r="T17" s="532"/>
      <c r="U17" s="506"/>
      <c r="V17" s="323" t="s">
        <v>1</v>
      </c>
    </row>
    <row r="18" spans="1:23">
      <c r="A18" s="518" t="s">
        <v>56</v>
      </c>
      <c r="B18" s="503"/>
      <c r="C18" s="504"/>
      <c r="D18" s="504"/>
      <c r="E18" s="503"/>
      <c r="F18" s="504"/>
      <c r="G18" s="504"/>
      <c r="H18" s="503"/>
      <c r="I18" s="504"/>
      <c r="J18" s="504"/>
      <c r="K18" s="503"/>
      <c r="L18" s="504"/>
      <c r="M18" s="504"/>
      <c r="N18" s="503"/>
      <c r="O18" s="504"/>
      <c r="P18" s="504"/>
      <c r="Q18" s="505"/>
      <c r="R18" s="504"/>
      <c r="S18" s="503"/>
      <c r="T18" s="532">
        <f>C18+F18+I18+L18</f>
        <v>0</v>
      </c>
      <c r="U18" s="506"/>
      <c r="V18" s="323" t="s">
        <v>1</v>
      </c>
    </row>
    <row r="19" spans="1:23">
      <c r="A19" s="519" t="s">
        <v>102</v>
      </c>
      <c r="B19" s="509"/>
      <c r="C19" s="473" t="s">
        <v>334</v>
      </c>
      <c r="D19" s="474"/>
      <c r="E19" s="509"/>
      <c r="F19" s="474"/>
      <c r="G19" s="474"/>
      <c r="H19" s="509"/>
      <c r="I19" s="474"/>
      <c r="J19" s="474"/>
      <c r="K19" s="509"/>
      <c r="L19" s="474"/>
      <c r="M19" s="474"/>
      <c r="N19" s="509"/>
      <c r="O19" s="474"/>
      <c r="P19" s="474"/>
      <c r="Q19" s="510"/>
      <c r="R19" s="474"/>
      <c r="S19" s="509"/>
      <c r="T19" s="531" t="s">
        <v>334</v>
      </c>
      <c r="U19" s="511"/>
      <c r="V19" s="323" t="s">
        <v>1</v>
      </c>
    </row>
    <row r="20" spans="1:23">
      <c r="A20" s="508" t="s">
        <v>278</v>
      </c>
      <c r="B20" s="509"/>
      <c r="C20" s="473">
        <f>C18+C16</f>
        <v>957</v>
      </c>
      <c r="D20" s="520"/>
      <c r="E20" s="509"/>
      <c r="F20" s="474">
        <f>F19+F18+F16</f>
        <v>0</v>
      </c>
      <c r="G20" s="520"/>
      <c r="H20" s="509"/>
      <c r="I20" s="474">
        <f>I19+I18+I16</f>
        <v>13</v>
      </c>
      <c r="J20" s="520"/>
      <c r="K20" s="509"/>
      <c r="L20" s="474">
        <f>L19+L18+L16</f>
        <v>0</v>
      </c>
      <c r="M20" s="520"/>
      <c r="N20" s="509"/>
      <c r="O20" s="474">
        <f>O19+O18+O16</f>
        <v>0</v>
      </c>
      <c r="P20" s="520"/>
      <c r="Q20" s="521"/>
      <c r="R20" s="520"/>
      <c r="S20" s="509"/>
      <c r="T20" s="531">
        <f>T18+T16</f>
        <v>970</v>
      </c>
      <c r="U20" s="522"/>
      <c r="V20" s="323" t="s">
        <v>1</v>
      </c>
    </row>
    <row r="21" spans="1:23">
      <c r="B21" s="1"/>
      <c r="C21" s="1"/>
      <c r="D21" s="1"/>
      <c r="E21" s="1"/>
      <c r="F21" s="1"/>
      <c r="G21" s="1"/>
      <c r="H21" s="1"/>
      <c r="I21" s="1"/>
      <c r="J21" s="1"/>
      <c r="K21" s="1"/>
      <c r="L21" s="1"/>
      <c r="M21" s="1"/>
      <c r="N21" s="1"/>
      <c r="O21" s="1"/>
      <c r="P21" s="1"/>
      <c r="Q21" s="1"/>
      <c r="R21" s="1"/>
      <c r="S21" s="1"/>
      <c r="T21" s="1"/>
      <c r="U21" s="1"/>
      <c r="V21" s="323" t="s">
        <v>1</v>
      </c>
    </row>
    <row r="22" spans="1:23">
      <c r="A22" s="1" t="s">
        <v>351</v>
      </c>
      <c r="C22" s="1"/>
      <c r="D22" s="1"/>
      <c r="E22" s="1"/>
      <c r="F22" s="1"/>
      <c r="G22" s="1"/>
      <c r="H22" s="1"/>
      <c r="I22" s="1"/>
      <c r="J22" s="2"/>
      <c r="K22" s="1"/>
      <c r="L22" s="1"/>
      <c r="M22" s="1"/>
      <c r="N22" s="1"/>
      <c r="O22" s="1"/>
      <c r="P22" s="1"/>
      <c r="Q22" s="1"/>
      <c r="R22" s="1"/>
      <c r="S22" s="1"/>
      <c r="T22" s="1"/>
      <c r="U22" s="1"/>
      <c r="V22" s="323" t="s">
        <v>1</v>
      </c>
    </row>
    <row r="23" spans="1:23">
      <c r="A23" s="1" t="s">
        <v>412</v>
      </c>
      <c r="C23" s="1"/>
      <c r="D23" s="1"/>
      <c r="E23" s="1"/>
      <c r="F23" s="1"/>
      <c r="G23" s="1"/>
      <c r="H23" s="1"/>
      <c r="I23" s="1"/>
      <c r="J23" s="2"/>
      <c r="K23" s="1"/>
      <c r="L23" s="1"/>
      <c r="M23" s="1"/>
      <c r="N23" s="1"/>
      <c r="O23" s="1"/>
      <c r="P23" s="1"/>
      <c r="Q23" s="1"/>
      <c r="R23" s="1"/>
      <c r="S23" s="1"/>
      <c r="T23" s="1"/>
      <c r="U23" s="1"/>
      <c r="V23" s="323" t="s">
        <v>1</v>
      </c>
    </row>
    <row r="24" spans="1:23">
      <c r="A24" s="1" t="s">
        <v>413</v>
      </c>
      <c r="C24" s="1"/>
      <c r="D24" s="1"/>
      <c r="E24" s="1"/>
      <c r="F24" s="1"/>
      <c r="G24" s="1"/>
      <c r="H24" s="1"/>
      <c r="I24" s="1"/>
      <c r="J24" s="2"/>
      <c r="K24" s="1"/>
      <c r="L24" s="1"/>
      <c r="M24" s="1"/>
      <c r="N24" s="1"/>
      <c r="O24" s="1"/>
      <c r="P24" s="1"/>
      <c r="Q24" s="1"/>
      <c r="R24" s="1"/>
      <c r="S24" s="1"/>
      <c r="T24" s="1"/>
      <c r="U24" s="1"/>
      <c r="V24" s="323" t="s">
        <v>1</v>
      </c>
    </row>
    <row r="25" spans="1:23">
      <c r="A25" s="1" t="s">
        <v>414</v>
      </c>
      <c r="C25" s="1"/>
      <c r="D25" s="1"/>
      <c r="E25" s="1"/>
      <c r="F25" s="1"/>
      <c r="G25" s="1"/>
      <c r="H25" s="1"/>
      <c r="I25" s="1"/>
      <c r="J25" s="2"/>
      <c r="K25" s="1"/>
      <c r="L25" s="1"/>
      <c r="M25" s="1"/>
      <c r="N25" s="1"/>
      <c r="O25" s="1"/>
      <c r="P25" s="1"/>
      <c r="Q25" s="1"/>
      <c r="R25" s="1"/>
      <c r="S25" s="1"/>
      <c r="T25" s="1"/>
      <c r="U25" s="1"/>
      <c r="V25" s="323" t="s">
        <v>1</v>
      </c>
    </row>
    <row r="26" spans="1:23">
      <c r="A26" s="1" t="s">
        <v>400</v>
      </c>
      <c r="C26" s="1"/>
      <c r="D26" s="1"/>
      <c r="E26" s="1"/>
      <c r="F26" s="1"/>
      <c r="G26" s="1"/>
      <c r="H26" s="1"/>
      <c r="I26" s="1"/>
      <c r="J26" s="2"/>
      <c r="K26" s="1"/>
      <c r="L26" s="1"/>
      <c r="M26" s="1"/>
      <c r="N26" s="1"/>
      <c r="O26" s="1"/>
      <c r="P26" s="1"/>
      <c r="Q26" s="1"/>
      <c r="R26" s="1"/>
      <c r="S26" s="1"/>
      <c r="T26" s="1"/>
      <c r="U26" s="1"/>
      <c r="V26" s="323" t="s">
        <v>1</v>
      </c>
    </row>
    <row r="27" spans="1:23" ht="14.45" customHeight="1">
      <c r="A27" s="1" t="s">
        <v>410</v>
      </c>
      <c r="B27" s="29"/>
      <c r="C27" s="29"/>
      <c r="D27" s="29"/>
      <c r="E27" s="29"/>
      <c r="F27" s="29"/>
      <c r="G27" s="29"/>
      <c r="H27" s="29"/>
      <c r="I27" s="29"/>
      <c r="J27" s="29"/>
      <c r="K27" s="29"/>
      <c r="L27" s="29"/>
      <c r="M27" s="29"/>
      <c r="N27" s="29"/>
      <c r="O27" s="29"/>
      <c r="P27" s="29"/>
      <c r="Q27" s="29"/>
      <c r="R27" s="29"/>
      <c r="S27" s="1"/>
      <c r="T27" s="1"/>
      <c r="U27" s="1"/>
      <c r="V27" s="323" t="s">
        <v>1</v>
      </c>
      <c r="W27" s="463" t="s">
        <v>23</v>
      </c>
    </row>
    <row r="28" spans="1:23">
      <c r="A28" s="298"/>
      <c r="B28" s="1"/>
      <c r="C28" s="1"/>
      <c r="D28" s="1"/>
      <c r="E28" s="1"/>
      <c r="F28" s="1"/>
      <c r="G28" s="1"/>
      <c r="H28" s="1"/>
      <c r="I28" s="1"/>
      <c r="J28" s="2"/>
      <c r="K28" s="1"/>
      <c r="L28" s="1"/>
      <c r="M28" s="1"/>
      <c r="N28" s="1"/>
      <c r="O28" s="1"/>
      <c r="P28" s="1"/>
      <c r="Q28" s="1"/>
      <c r="R28" s="1"/>
      <c r="S28" s="1"/>
      <c r="T28" s="1"/>
      <c r="U28" s="1"/>
      <c r="V28" s="323"/>
    </row>
    <row r="29" spans="1:23">
      <c r="V29" s="15"/>
    </row>
  </sheetData>
  <mergeCells count="17">
    <mergeCell ref="A1:U1"/>
    <mergeCell ref="A2:U2"/>
    <mergeCell ref="B9:D10"/>
    <mergeCell ref="A9:A11"/>
    <mergeCell ref="E9:G10"/>
    <mergeCell ref="H9:J10"/>
    <mergeCell ref="K9:M10"/>
    <mergeCell ref="Q9:Q10"/>
    <mergeCell ref="A3:U3"/>
    <mergeCell ref="A4:U4"/>
    <mergeCell ref="A5:U5"/>
    <mergeCell ref="A6:U6"/>
    <mergeCell ref="A7:U7"/>
    <mergeCell ref="A8:U8"/>
    <mergeCell ref="N9:P10"/>
    <mergeCell ref="R9:R10"/>
    <mergeCell ref="S9:U10"/>
  </mergeCells>
  <phoneticPr fontId="0" type="noConversion"/>
  <printOptions horizontalCentered="1"/>
  <pageMargins left="0.5" right="0.5" top="0.5" bottom="0.55000000000000004" header="0" footer="0"/>
  <pageSetup scale="56" firstPageNumber="2" orientation="landscape" useFirstPageNumber="1" horizontalDpi="300" verticalDpi="300" r:id="rId1"/>
  <headerFooter alignWithMargins="0">
    <oddFooter>&amp;C&amp;"Times New Roman,Regular"Exhibit F - Crosswalk of 2010 Availability</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T26"/>
  <sheetViews>
    <sheetView view="pageBreakPreview" zoomScaleNormal="100" zoomScaleSheetLayoutView="100" workbookViewId="0">
      <selection activeCell="E23" sqref="E23"/>
    </sheetView>
  </sheetViews>
  <sheetFormatPr defaultRowHeight="15.75"/>
  <cols>
    <col min="1" max="1" width="35.21875" customWidth="1"/>
    <col min="4" max="4" width="9.6640625" customWidth="1"/>
    <col min="8" max="8" width="0" hidden="1" customWidth="1"/>
    <col min="9" max="9" width="0" style="454" hidden="1" customWidth="1"/>
    <col min="10" max="10" width="0" hidden="1" customWidth="1"/>
    <col min="13" max="13" width="9.44140625" customWidth="1"/>
    <col min="14" max="14" width="16.88671875" style="15" customWidth="1"/>
    <col min="15" max="15" width="15.88671875" style="15" hidden="1" customWidth="1"/>
    <col min="18" max="18" width="10.77734375" customWidth="1"/>
  </cols>
  <sheetData>
    <row r="1" spans="1:20" ht="20.25">
      <c r="A1" s="655" t="s">
        <v>411</v>
      </c>
      <c r="B1" s="656"/>
      <c r="C1" s="656"/>
      <c r="D1" s="656"/>
      <c r="E1" s="656"/>
      <c r="F1" s="656"/>
      <c r="G1" s="656"/>
      <c r="H1" s="656"/>
      <c r="I1" s="656"/>
      <c r="J1" s="656"/>
      <c r="K1" s="656"/>
      <c r="L1" s="656"/>
      <c r="M1" s="656"/>
      <c r="N1" s="656"/>
      <c r="O1" s="656"/>
      <c r="P1" s="656"/>
      <c r="Q1" s="656"/>
      <c r="R1" s="656"/>
      <c r="S1" s="323" t="s">
        <v>1</v>
      </c>
      <c r="T1" s="15"/>
    </row>
    <row r="2" spans="1:20">
      <c r="A2" s="714"/>
      <c r="B2" s="714"/>
      <c r="C2" s="714"/>
      <c r="D2" s="714"/>
      <c r="E2" s="714"/>
      <c r="F2" s="714"/>
      <c r="G2" s="714"/>
      <c r="H2" s="714"/>
      <c r="I2" s="714"/>
      <c r="J2" s="714"/>
      <c r="K2" s="714"/>
      <c r="L2" s="714"/>
      <c r="M2" s="714"/>
      <c r="N2" s="714"/>
      <c r="O2" s="714"/>
      <c r="P2" s="714"/>
      <c r="Q2" s="714"/>
      <c r="R2" s="714"/>
      <c r="S2" s="323" t="s">
        <v>1</v>
      </c>
      <c r="T2" s="15"/>
    </row>
    <row r="3" spans="1:20" ht="18.75">
      <c r="A3" s="733" t="s">
        <v>371</v>
      </c>
      <c r="B3" s="711"/>
      <c r="C3" s="711"/>
      <c r="D3" s="711"/>
      <c r="E3" s="711"/>
      <c r="F3" s="711"/>
      <c r="G3" s="711"/>
      <c r="H3" s="711"/>
      <c r="I3" s="711"/>
      <c r="J3" s="711"/>
      <c r="K3" s="711"/>
      <c r="L3" s="711"/>
      <c r="M3" s="711"/>
      <c r="N3" s="711"/>
      <c r="O3" s="711"/>
      <c r="P3" s="711"/>
      <c r="Q3" s="711"/>
      <c r="R3" s="711"/>
      <c r="S3" s="323" t="s">
        <v>1</v>
      </c>
      <c r="T3" s="15"/>
    </row>
    <row r="4" spans="1:20" ht="16.5">
      <c r="A4" s="710" t="str">
        <f>+'[3]B. Summary of Requirements '!A5</f>
        <v>Criminal Division</v>
      </c>
      <c r="B4" s="713"/>
      <c r="C4" s="713"/>
      <c r="D4" s="713"/>
      <c r="E4" s="713"/>
      <c r="F4" s="713"/>
      <c r="G4" s="713"/>
      <c r="H4" s="713"/>
      <c r="I4" s="713"/>
      <c r="J4" s="713"/>
      <c r="K4" s="713"/>
      <c r="L4" s="713"/>
      <c r="M4" s="713"/>
      <c r="N4" s="713"/>
      <c r="O4" s="713"/>
      <c r="P4" s="713"/>
      <c r="Q4" s="713"/>
      <c r="R4" s="713"/>
      <c r="S4" s="323" t="s">
        <v>1</v>
      </c>
      <c r="T4" s="15"/>
    </row>
    <row r="5" spans="1:20" ht="16.5">
      <c r="A5" s="710" t="str">
        <f>+'[3]B. Summary of Requirements '!A6</f>
        <v>Salaries and Expenses</v>
      </c>
      <c r="B5" s="711"/>
      <c r="C5" s="711"/>
      <c r="D5" s="711"/>
      <c r="E5" s="711"/>
      <c r="F5" s="711"/>
      <c r="G5" s="711"/>
      <c r="H5" s="711"/>
      <c r="I5" s="711"/>
      <c r="J5" s="711"/>
      <c r="K5" s="711"/>
      <c r="L5" s="711"/>
      <c r="M5" s="711"/>
      <c r="N5" s="711"/>
      <c r="O5" s="711"/>
      <c r="P5" s="711"/>
      <c r="Q5" s="711"/>
      <c r="R5" s="711"/>
      <c r="S5" s="323" t="s">
        <v>1</v>
      </c>
      <c r="T5" s="15"/>
    </row>
    <row r="6" spans="1:20">
      <c r="A6" s="712" t="s">
        <v>269</v>
      </c>
      <c r="B6" s="713"/>
      <c r="C6" s="713"/>
      <c r="D6" s="713"/>
      <c r="E6" s="713"/>
      <c r="F6" s="713"/>
      <c r="G6" s="713"/>
      <c r="H6" s="713"/>
      <c r="I6" s="713"/>
      <c r="J6" s="713"/>
      <c r="K6" s="713"/>
      <c r="L6" s="713"/>
      <c r="M6" s="713"/>
      <c r="N6" s="713"/>
      <c r="O6" s="713"/>
      <c r="P6" s="713"/>
      <c r="Q6" s="713"/>
      <c r="R6" s="713"/>
      <c r="S6" s="323" t="s">
        <v>1</v>
      </c>
      <c r="T6" s="15"/>
    </row>
    <row r="7" spans="1:20">
      <c r="A7" s="714"/>
      <c r="B7" s="714"/>
      <c r="C7" s="714"/>
      <c r="D7" s="714"/>
      <c r="E7" s="714"/>
      <c r="F7" s="714"/>
      <c r="G7" s="714"/>
      <c r="H7" s="714"/>
      <c r="I7" s="714"/>
      <c r="J7" s="714"/>
      <c r="K7" s="714"/>
      <c r="L7" s="714"/>
      <c r="M7" s="714"/>
      <c r="N7" s="714"/>
      <c r="O7" s="714"/>
      <c r="P7" s="714"/>
      <c r="Q7" s="714"/>
      <c r="R7" s="714"/>
      <c r="S7" s="323" t="s">
        <v>1</v>
      </c>
      <c r="T7" s="15"/>
    </row>
    <row r="8" spans="1:20">
      <c r="A8" s="715"/>
      <c r="B8" s="715"/>
      <c r="C8" s="715"/>
      <c r="D8" s="715"/>
      <c r="E8" s="715"/>
      <c r="F8" s="715"/>
      <c r="G8" s="715"/>
      <c r="H8" s="715"/>
      <c r="I8" s="715"/>
      <c r="J8" s="715"/>
      <c r="K8" s="715"/>
      <c r="L8" s="715"/>
      <c r="M8" s="715"/>
      <c r="N8" s="715"/>
      <c r="O8" s="715"/>
      <c r="P8" s="715"/>
      <c r="Q8" s="715"/>
      <c r="R8" s="715"/>
      <c r="S8" s="323" t="s">
        <v>1</v>
      </c>
      <c r="T8" s="15"/>
    </row>
    <row r="9" spans="1:20" ht="15.75" customHeight="1">
      <c r="A9" s="724" t="s">
        <v>46</v>
      </c>
      <c r="B9" s="716" t="s">
        <v>372</v>
      </c>
      <c r="C9" s="717"/>
      <c r="D9" s="722"/>
      <c r="E9" s="727" t="s">
        <v>373</v>
      </c>
      <c r="F9" s="728"/>
      <c r="G9" s="729"/>
      <c r="H9" s="727" t="s">
        <v>381</v>
      </c>
      <c r="I9" s="728"/>
      <c r="J9" s="729"/>
      <c r="K9" s="716" t="s">
        <v>374</v>
      </c>
      <c r="L9" s="717"/>
      <c r="M9" s="722"/>
      <c r="N9" s="720" t="s">
        <v>375</v>
      </c>
      <c r="O9" s="734" t="s">
        <v>376</v>
      </c>
      <c r="P9" s="716" t="s">
        <v>377</v>
      </c>
      <c r="Q9" s="717"/>
      <c r="R9" s="722"/>
      <c r="S9" s="323" t="s">
        <v>1</v>
      </c>
      <c r="T9" s="15"/>
    </row>
    <row r="10" spans="1:20">
      <c r="A10" s="725"/>
      <c r="B10" s="718"/>
      <c r="C10" s="719"/>
      <c r="D10" s="723"/>
      <c r="E10" s="730"/>
      <c r="F10" s="731"/>
      <c r="G10" s="732"/>
      <c r="H10" s="730"/>
      <c r="I10" s="731"/>
      <c r="J10" s="732"/>
      <c r="K10" s="718"/>
      <c r="L10" s="719"/>
      <c r="M10" s="723"/>
      <c r="N10" s="721"/>
      <c r="O10" s="735"/>
      <c r="P10" s="718"/>
      <c r="Q10" s="719"/>
      <c r="R10" s="723"/>
      <c r="S10" s="323" t="s">
        <v>1</v>
      </c>
      <c r="T10" s="15"/>
    </row>
    <row r="11" spans="1:20" ht="16.5" thickBot="1">
      <c r="A11" s="726"/>
      <c r="B11" s="308" t="s">
        <v>290</v>
      </c>
      <c r="C11" s="309" t="s">
        <v>50</v>
      </c>
      <c r="D11" s="309" t="s">
        <v>292</v>
      </c>
      <c r="E11" s="308" t="s">
        <v>290</v>
      </c>
      <c r="F11" s="309" t="s">
        <v>50</v>
      </c>
      <c r="G11" s="309" t="s">
        <v>292</v>
      </c>
      <c r="H11" s="308" t="s">
        <v>290</v>
      </c>
      <c r="I11" s="309" t="s">
        <v>50</v>
      </c>
      <c r="J11" s="309" t="s">
        <v>292</v>
      </c>
      <c r="K11" s="308" t="s">
        <v>290</v>
      </c>
      <c r="L11" s="309" t="s">
        <v>50</v>
      </c>
      <c r="M11" s="309" t="s">
        <v>292</v>
      </c>
      <c r="N11" s="500" t="s">
        <v>292</v>
      </c>
      <c r="O11" s="501" t="s">
        <v>292</v>
      </c>
      <c r="P11" s="308" t="s">
        <v>290</v>
      </c>
      <c r="Q11" s="309" t="s">
        <v>50</v>
      </c>
      <c r="R11" s="310" t="s">
        <v>292</v>
      </c>
      <c r="S11" s="323" t="s">
        <v>1</v>
      </c>
      <c r="T11" s="15"/>
    </row>
    <row r="12" spans="1:20" ht="16.5" thickBot="1">
      <c r="A12" s="502"/>
      <c r="B12" s="503"/>
      <c r="C12" s="504"/>
      <c r="D12" s="504"/>
      <c r="E12" s="503"/>
      <c r="F12" s="504"/>
      <c r="G12" s="504"/>
      <c r="H12" s="503"/>
      <c r="I12" s="504"/>
      <c r="J12" s="504"/>
      <c r="K12" s="503"/>
      <c r="L12" s="504"/>
      <c r="M12" s="504"/>
      <c r="N12" s="505"/>
      <c r="O12" s="504"/>
      <c r="P12" s="503"/>
      <c r="Q12" s="504"/>
      <c r="R12" s="506"/>
      <c r="S12" s="323" t="s">
        <v>1</v>
      </c>
      <c r="T12" s="15"/>
    </row>
    <row r="13" spans="1:20">
      <c r="A13" s="557" t="s">
        <v>378</v>
      </c>
      <c r="B13" s="549">
        <v>751</v>
      </c>
      <c r="C13" s="550">
        <v>748</v>
      </c>
      <c r="D13" s="550">
        <v>176861</v>
      </c>
      <c r="E13" s="549"/>
      <c r="F13" s="550"/>
      <c r="G13" s="550"/>
      <c r="H13" s="549"/>
      <c r="I13" s="550"/>
      <c r="J13" s="550"/>
      <c r="K13" s="549"/>
      <c r="L13" s="550"/>
      <c r="M13" s="550">
        <v>4677</v>
      </c>
      <c r="N13" s="551">
        <v>6773</v>
      </c>
      <c r="O13" s="550"/>
      <c r="P13" s="549">
        <f>B13+E13+H13+K13</f>
        <v>751</v>
      </c>
      <c r="Q13" s="550">
        <f>C13+F13+I13+L13</f>
        <v>748</v>
      </c>
      <c r="R13" s="553">
        <f>D13+G13+J13+M13+N13</f>
        <v>188311</v>
      </c>
      <c r="S13" s="323" t="s">
        <v>1</v>
      </c>
      <c r="T13" s="15"/>
    </row>
    <row r="14" spans="1:20">
      <c r="A14" s="558" t="s">
        <v>299</v>
      </c>
      <c r="B14" s="559">
        <f t="shared" ref="B14:Q14" si="0">SUM(B12:B13)</f>
        <v>751</v>
      </c>
      <c r="C14" s="560">
        <f t="shared" si="0"/>
        <v>748</v>
      </c>
      <c r="D14" s="561">
        <f t="shared" si="0"/>
        <v>176861</v>
      </c>
      <c r="E14" s="559">
        <f t="shared" si="0"/>
        <v>0</v>
      </c>
      <c r="F14" s="560">
        <f t="shared" si="0"/>
        <v>0</v>
      </c>
      <c r="G14" s="561">
        <f t="shared" si="0"/>
        <v>0</v>
      </c>
      <c r="H14" s="559">
        <f t="shared" si="0"/>
        <v>0</v>
      </c>
      <c r="I14" s="560">
        <f t="shared" si="0"/>
        <v>0</v>
      </c>
      <c r="J14" s="561">
        <f t="shared" si="0"/>
        <v>0</v>
      </c>
      <c r="K14" s="559">
        <f t="shared" si="0"/>
        <v>0</v>
      </c>
      <c r="L14" s="560">
        <f t="shared" si="0"/>
        <v>0</v>
      </c>
      <c r="M14" s="561">
        <f t="shared" si="0"/>
        <v>4677</v>
      </c>
      <c r="N14" s="562">
        <f t="shared" si="0"/>
        <v>6773</v>
      </c>
      <c r="O14" s="561">
        <f t="shared" si="0"/>
        <v>0</v>
      </c>
      <c r="P14" s="559">
        <f t="shared" si="0"/>
        <v>751</v>
      </c>
      <c r="Q14" s="560">
        <f t="shared" si="0"/>
        <v>748</v>
      </c>
      <c r="R14" s="563">
        <f>SUM(R12:R13)</f>
        <v>188311</v>
      </c>
      <c r="S14" s="323" t="s">
        <v>1</v>
      </c>
      <c r="T14" s="15"/>
    </row>
    <row r="15" spans="1:20">
      <c r="A15" s="508" t="s">
        <v>276</v>
      </c>
      <c r="B15" s="509" t="s">
        <v>291</v>
      </c>
      <c r="C15" s="474">
        <v>209</v>
      </c>
      <c r="D15" s="474"/>
      <c r="E15" s="509"/>
      <c r="F15" s="474"/>
      <c r="G15" s="474"/>
      <c r="H15" s="509"/>
      <c r="I15" s="474"/>
      <c r="J15" s="474"/>
      <c r="K15" s="509"/>
      <c r="L15" s="474"/>
      <c r="M15" s="474"/>
      <c r="N15" s="510"/>
      <c r="O15" s="474"/>
      <c r="P15" s="509"/>
      <c r="Q15" s="474">
        <f>C15+F15+I15+L15</f>
        <v>209</v>
      </c>
      <c r="R15" s="511"/>
      <c r="S15" s="323" t="s">
        <v>1</v>
      </c>
      <c r="T15" s="512"/>
    </row>
    <row r="16" spans="1:20">
      <c r="A16" s="508" t="s">
        <v>275</v>
      </c>
      <c r="B16" s="513"/>
      <c r="C16" s="514">
        <f>SUM(C14:C15)</f>
        <v>957</v>
      </c>
      <c r="D16" s="514"/>
      <c r="E16" s="513"/>
      <c r="F16" s="514">
        <f>+F14+F15</f>
        <v>0</v>
      </c>
      <c r="G16" s="514"/>
      <c r="H16" s="513"/>
      <c r="I16" s="514">
        <f>+I14+I15</f>
        <v>0</v>
      </c>
      <c r="J16" s="514"/>
      <c r="K16" s="513"/>
      <c r="L16" s="514">
        <f>+L14+L15</f>
        <v>0</v>
      </c>
      <c r="M16" s="514"/>
      <c r="N16" s="515"/>
      <c r="O16" s="514"/>
      <c r="P16" s="513"/>
      <c r="Q16" s="514">
        <f>SUM(Q14:Q15)</f>
        <v>957</v>
      </c>
      <c r="R16" s="516"/>
      <c r="S16" s="323" t="s">
        <v>1</v>
      </c>
      <c r="T16" s="15"/>
    </row>
    <row r="17" spans="1:20">
      <c r="A17" s="517" t="s">
        <v>277</v>
      </c>
      <c r="B17" s="503"/>
      <c r="C17" s="504"/>
      <c r="D17" s="504"/>
      <c r="E17" s="503"/>
      <c r="F17" s="504"/>
      <c r="G17" s="504"/>
      <c r="H17" s="503"/>
      <c r="I17" s="504"/>
      <c r="J17" s="504"/>
      <c r="K17" s="503"/>
      <c r="L17" s="504"/>
      <c r="M17" s="504"/>
      <c r="N17" s="505"/>
      <c r="O17" s="504"/>
      <c r="P17" s="503"/>
      <c r="Q17" s="504"/>
      <c r="R17" s="506"/>
      <c r="S17" s="323" t="s">
        <v>1</v>
      </c>
      <c r="T17" s="15"/>
    </row>
    <row r="18" spans="1:20">
      <c r="A18" s="518" t="s">
        <v>56</v>
      </c>
      <c r="B18" s="503"/>
      <c r="C18" s="504"/>
      <c r="D18" s="504"/>
      <c r="E18" s="503"/>
      <c r="F18" s="504"/>
      <c r="G18" s="504"/>
      <c r="H18" s="503"/>
      <c r="I18" s="504"/>
      <c r="J18" s="504"/>
      <c r="K18" s="503"/>
      <c r="L18" s="504"/>
      <c r="M18" s="504"/>
      <c r="N18" s="505"/>
      <c r="O18" s="504"/>
      <c r="P18" s="503"/>
      <c r="Q18" s="504">
        <f>C18+F18+I18+L18</f>
        <v>0</v>
      </c>
      <c r="R18" s="506"/>
      <c r="S18" s="323" t="s">
        <v>1</v>
      </c>
      <c r="T18" s="15"/>
    </row>
    <row r="19" spans="1:20">
      <c r="A19" s="519" t="s">
        <v>102</v>
      </c>
      <c r="B19" s="509"/>
      <c r="C19" s="473" t="s">
        <v>334</v>
      </c>
      <c r="D19" s="474"/>
      <c r="E19" s="509"/>
      <c r="F19" s="474"/>
      <c r="G19" s="474"/>
      <c r="H19" s="509"/>
      <c r="I19" s="474"/>
      <c r="J19" s="474"/>
      <c r="K19" s="509"/>
      <c r="L19" s="474"/>
      <c r="M19" s="474"/>
      <c r="N19" s="510"/>
      <c r="O19" s="474"/>
      <c r="P19" s="509"/>
      <c r="Q19" s="473" t="s">
        <v>334</v>
      </c>
      <c r="R19" s="511"/>
      <c r="S19" s="323" t="s">
        <v>1</v>
      </c>
      <c r="T19" s="15"/>
    </row>
    <row r="20" spans="1:20">
      <c r="A20" s="508" t="s">
        <v>278</v>
      </c>
      <c r="B20" s="509"/>
      <c r="C20" s="474">
        <f>C18+C16</f>
        <v>957</v>
      </c>
      <c r="D20" s="520"/>
      <c r="E20" s="509"/>
      <c r="F20" s="474">
        <f>F19+F18+F16</f>
        <v>0</v>
      </c>
      <c r="G20" s="520"/>
      <c r="H20" s="509"/>
      <c r="I20" s="474">
        <f>I19+I18+I16</f>
        <v>0</v>
      </c>
      <c r="J20" s="520"/>
      <c r="K20" s="509"/>
      <c r="L20" s="474">
        <f>L19+L18+L16</f>
        <v>0</v>
      </c>
      <c r="M20" s="520"/>
      <c r="N20" s="521"/>
      <c r="O20" s="520"/>
      <c r="P20" s="509"/>
      <c r="Q20" s="474">
        <f>Q18+Q16</f>
        <v>957</v>
      </c>
      <c r="R20" s="522"/>
      <c r="S20" s="323" t="s">
        <v>1</v>
      </c>
      <c r="T20" s="15"/>
    </row>
    <row r="21" spans="1:20">
      <c r="A21" s="15"/>
      <c r="B21" s="1"/>
      <c r="C21" s="1"/>
      <c r="D21" s="1"/>
      <c r="E21" s="1"/>
      <c r="F21" s="1"/>
      <c r="G21" s="1"/>
      <c r="H21" s="1"/>
      <c r="I21" s="1"/>
      <c r="J21" s="1"/>
      <c r="K21" s="1"/>
      <c r="L21" s="1"/>
      <c r="M21" s="1"/>
      <c r="N21" s="1"/>
      <c r="O21" s="1"/>
      <c r="P21" s="1"/>
      <c r="Q21" s="1"/>
      <c r="R21" s="1"/>
      <c r="S21" s="323" t="s">
        <v>1</v>
      </c>
      <c r="T21" s="15"/>
    </row>
    <row r="22" spans="1:20">
      <c r="A22" s="1" t="s">
        <v>351</v>
      </c>
      <c r="B22" s="15"/>
      <c r="C22" s="1"/>
      <c r="D22" s="1"/>
      <c r="E22" s="1"/>
      <c r="F22" s="1"/>
      <c r="G22" s="1"/>
      <c r="H22" s="1"/>
      <c r="I22" s="1"/>
      <c r="J22" s="2"/>
      <c r="K22" s="1"/>
      <c r="L22" s="1"/>
      <c r="M22" s="1"/>
      <c r="N22" s="1"/>
      <c r="O22" s="1"/>
      <c r="P22" s="1"/>
      <c r="Q22" s="1"/>
      <c r="R22" s="1"/>
      <c r="S22" s="323" t="s">
        <v>1</v>
      </c>
      <c r="T22" s="15"/>
    </row>
    <row r="23" spans="1:20">
      <c r="A23" s="1" t="s">
        <v>415</v>
      </c>
      <c r="B23" s="15"/>
      <c r="C23" s="1"/>
      <c r="D23" s="1"/>
      <c r="E23" s="1"/>
      <c r="F23" s="1"/>
      <c r="G23" s="1"/>
      <c r="H23" s="1"/>
      <c r="I23" s="1"/>
      <c r="J23" s="2"/>
      <c r="K23" s="1"/>
      <c r="L23" s="1"/>
      <c r="M23" s="1"/>
      <c r="N23" s="1"/>
      <c r="O23" s="1"/>
      <c r="P23" s="1"/>
      <c r="Q23" s="1"/>
      <c r="R23" s="1"/>
      <c r="S23" s="323" t="s">
        <v>1</v>
      </c>
      <c r="T23" s="15"/>
    </row>
    <row r="24" spans="1:20">
      <c r="A24" s="1" t="s">
        <v>399</v>
      </c>
      <c r="B24" s="29"/>
      <c r="C24" s="29"/>
      <c r="D24" s="29"/>
      <c r="E24" s="29"/>
      <c r="F24" s="29"/>
      <c r="G24" s="29"/>
      <c r="H24" s="29"/>
      <c r="I24" s="29"/>
      <c r="J24" s="29"/>
      <c r="K24" s="29"/>
      <c r="L24" s="29"/>
      <c r="M24" s="29"/>
      <c r="N24" s="29"/>
      <c r="O24" s="29"/>
      <c r="P24" s="1"/>
      <c r="Q24" s="1"/>
      <c r="R24" s="1"/>
      <c r="S24" s="323" t="s">
        <v>1</v>
      </c>
      <c r="T24" s="15"/>
    </row>
    <row r="25" spans="1:20">
      <c r="A25" s="298"/>
      <c r="B25" s="1"/>
      <c r="C25" s="1"/>
      <c r="D25" s="1"/>
      <c r="E25" s="1"/>
      <c r="F25" s="1"/>
      <c r="G25" s="1"/>
      <c r="H25" s="1"/>
      <c r="I25" s="1"/>
      <c r="J25" s="2"/>
      <c r="K25" s="1"/>
      <c r="L25" s="1"/>
      <c r="M25" s="1"/>
      <c r="N25" s="1"/>
      <c r="O25" s="1"/>
      <c r="P25" s="1"/>
      <c r="Q25" s="1"/>
      <c r="R25" s="1"/>
      <c r="S25" s="323" t="s">
        <v>1</v>
      </c>
      <c r="T25" s="15"/>
    </row>
    <row r="26" spans="1:20">
      <c r="A26" s="524"/>
      <c r="B26" s="524"/>
      <c r="C26" s="524"/>
      <c r="D26" s="524"/>
      <c r="E26" s="524"/>
      <c r="F26" s="524"/>
      <c r="G26" s="524"/>
      <c r="H26" s="524"/>
      <c r="I26" s="524"/>
      <c r="J26" s="524"/>
      <c r="K26" s="1"/>
      <c r="L26" s="1"/>
      <c r="M26" s="1"/>
      <c r="N26" s="1"/>
      <c r="O26" s="1"/>
      <c r="P26" s="1"/>
      <c r="Q26" s="1"/>
      <c r="R26" s="1"/>
      <c r="S26" s="463" t="s">
        <v>23</v>
      </c>
      <c r="T26" s="15"/>
    </row>
  </sheetData>
  <mergeCells count="16">
    <mergeCell ref="A6:R6"/>
    <mergeCell ref="A1:R1"/>
    <mergeCell ref="A2:R2"/>
    <mergeCell ref="A3:R3"/>
    <mergeCell ref="A4:R4"/>
    <mergeCell ref="A5:R5"/>
    <mergeCell ref="A7:R7"/>
    <mergeCell ref="A8:R8"/>
    <mergeCell ref="A9:A11"/>
    <mergeCell ref="B9:D10"/>
    <mergeCell ref="E9:G10"/>
    <mergeCell ref="H9:J10"/>
    <mergeCell ref="K9:M10"/>
    <mergeCell ref="N9:N10"/>
    <mergeCell ref="O9:O10"/>
    <mergeCell ref="P9:R10"/>
  </mergeCells>
  <phoneticPr fontId="35" type="noConversion"/>
  <pageMargins left="0.75" right="0.75" top="1" bottom="1" header="0.5" footer="0.5"/>
  <pageSetup scale="62"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19"/>
  <sheetViews>
    <sheetView showGridLines="0" showOutlineSymbols="0" view="pageBreakPreview" zoomScale="75" zoomScaleNormal="75" workbookViewId="0">
      <selection activeCell="H13" sqref="H13"/>
    </sheetView>
  </sheetViews>
  <sheetFormatPr defaultColWidth="9.6640625" defaultRowHeight="15.75"/>
  <cols>
    <col min="1" max="1" width="4.44140625" style="15" customWidth="1"/>
    <col min="2" max="2" width="45.6640625" style="15" customWidth="1"/>
    <col min="3" max="3" width="6.5546875" style="15" customWidth="1"/>
    <col min="4" max="4" width="5.6640625" style="15" customWidth="1"/>
    <col min="5" max="5" width="10.44140625" style="15" bestFit="1" customWidth="1"/>
    <col min="6" max="7" width="5.6640625" style="15" customWidth="1"/>
    <col min="8" max="8" width="11.77734375" style="15" customWidth="1"/>
    <col min="9" max="10" width="5.6640625" style="15" customWidth="1"/>
    <col min="11" max="11" width="10.44140625" style="15" bestFit="1" customWidth="1"/>
    <col min="12" max="13" width="5.6640625" style="15" customWidth="1"/>
    <col min="14" max="14" width="7.6640625" style="15" customWidth="1"/>
    <col min="15" max="15" width="1.21875" style="60" customWidth="1"/>
    <col min="16" max="16" width="27.5546875" style="15" customWidth="1"/>
    <col min="17" max="20" width="7.6640625" style="15" customWidth="1"/>
    <col min="21" max="21" width="3.6640625" style="15" customWidth="1"/>
    <col min="22" max="24" width="7.6640625" style="15" customWidth="1"/>
    <col min="25" max="25" width="3.6640625" style="15" customWidth="1"/>
    <col min="26" max="28" width="7.6640625" style="15" customWidth="1"/>
    <col min="29" max="29" width="3.6640625" style="15" customWidth="1"/>
    <col min="30" max="32" width="7.6640625" style="15" customWidth="1"/>
    <col min="33" max="16384" width="9.6640625" style="15"/>
  </cols>
  <sheetData>
    <row r="1" spans="1:21" ht="20.25">
      <c r="A1" s="568" t="s">
        <v>31</v>
      </c>
      <c r="B1" s="738"/>
      <c r="C1" s="738"/>
      <c r="D1" s="738"/>
      <c r="E1" s="738"/>
      <c r="F1" s="738"/>
      <c r="G1" s="738"/>
      <c r="H1" s="738"/>
      <c r="I1" s="738"/>
      <c r="J1" s="738"/>
      <c r="K1" s="738"/>
      <c r="L1" s="738"/>
      <c r="M1" s="738"/>
      <c r="N1" s="738"/>
      <c r="O1" s="59" t="s">
        <v>1</v>
      </c>
      <c r="P1" s="1"/>
      <c r="Q1" s="1"/>
      <c r="R1" s="1"/>
      <c r="S1" s="1"/>
      <c r="T1" s="1"/>
      <c r="U1" s="1"/>
    </row>
    <row r="2" spans="1:21" ht="13.9" customHeight="1">
      <c r="A2" s="14"/>
      <c r="B2" s="7"/>
      <c r="C2" s="7"/>
      <c r="D2" s="7"/>
      <c r="E2" s="7"/>
      <c r="F2" s="7"/>
      <c r="G2" s="7"/>
      <c r="H2" s="7"/>
      <c r="I2" s="7"/>
      <c r="J2" s="7"/>
      <c r="K2" s="7"/>
      <c r="L2" s="7"/>
      <c r="M2" s="7"/>
      <c r="N2" s="7"/>
      <c r="O2" s="59" t="s">
        <v>1</v>
      </c>
      <c r="P2" s="1"/>
      <c r="Q2" s="1"/>
      <c r="R2" s="1"/>
      <c r="S2" s="1"/>
      <c r="T2" s="1"/>
      <c r="U2" s="1"/>
    </row>
    <row r="3" spans="1:21" ht="18.75">
      <c r="A3" s="739" t="s">
        <v>100</v>
      </c>
      <c r="B3" s="740"/>
      <c r="C3" s="740"/>
      <c r="D3" s="740"/>
      <c r="E3" s="740"/>
      <c r="F3" s="740"/>
      <c r="G3" s="740"/>
      <c r="H3" s="740"/>
      <c r="I3" s="740"/>
      <c r="J3" s="740"/>
      <c r="K3" s="740"/>
      <c r="L3" s="740"/>
      <c r="M3" s="740"/>
      <c r="N3" s="740"/>
      <c r="O3" s="59" t="s">
        <v>1</v>
      </c>
      <c r="P3" s="1"/>
      <c r="Q3" s="1"/>
      <c r="R3" s="1"/>
      <c r="S3" s="1"/>
      <c r="T3" s="1"/>
      <c r="U3" s="1"/>
    </row>
    <row r="4" spans="1:21" ht="16.5">
      <c r="A4" s="741" t="str">
        <f>+'B. Summary of Requirements '!A5</f>
        <v>Criminal Division</v>
      </c>
      <c r="B4" s="742"/>
      <c r="C4" s="742"/>
      <c r="D4" s="742"/>
      <c r="E4" s="742"/>
      <c r="F4" s="742"/>
      <c r="G4" s="742"/>
      <c r="H4" s="742"/>
      <c r="I4" s="742"/>
      <c r="J4" s="742"/>
      <c r="K4" s="742"/>
      <c r="L4" s="742"/>
      <c r="M4" s="742"/>
      <c r="N4" s="742"/>
      <c r="O4" s="59" t="s">
        <v>1</v>
      </c>
      <c r="P4" s="1"/>
      <c r="Q4" s="1"/>
      <c r="R4" s="1"/>
      <c r="S4" s="1"/>
      <c r="T4" s="1"/>
      <c r="U4" s="1"/>
    </row>
    <row r="5" spans="1:21" ht="16.5">
      <c r="A5" s="741" t="str">
        <f>+'B. Summary of Requirements '!A6</f>
        <v>Salaries and Expenses</v>
      </c>
      <c r="B5" s="740"/>
      <c r="C5" s="740"/>
      <c r="D5" s="740"/>
      <c r="E5" s="740"/>
      <c r="F5" s="740"/>
      <c r="G5" s="740"/>
      <c r="H5" s="740"/>
      <c r="I5" s="740"/>
      <c r="J5" s="740"/>
      <c r="K5" s="740"/>
      <c r="L5" s="740"/>
      <c r="M5" s="740"/>
      <c r="N5" s="740"/>
      <c r="O5" s="59" t="s">
        <v>1</v>
      </c>
      <c r="P5" s="1"/>
      <c r="Q5" s="1"/>
      <c r="R5" s="1"/>
      <c r="S5" s="1"/>
      <c r="T5" s="1"/>
      <c r="U5" s="1"/>
    </row>
    <row r="6" spans="1:21">
      <c r="A6" s="743" t="s">
        <v>269</v>
      </c>
      <c r="B6" s="742"/>
      <c r="C6" s="742"/>
      <c r="D6" s="742"/>
      <c r="E6" s="742"/>
      <c r="F6" s="742"/>
      <c r="G6" s="742"/>
      <c r="H6" s="742"/>
      <c r="I6" s="742"/>
      <c r="J6" s="742"/>
      <c r="K6" s="742"/>
      <c r="L6" s="742"/>
      <c r="M6" s="742"/>
      <c r="N6" s="742"/>
      <c r="O6" s="59" t="s">
        <v>1</v>
      </c>
      <c r="P6" s="1"/>
      <c r="Q6" s="1"/>
      <c r="R6" s="1"/>
      <c r="S6" s="1"/>
      <c r="T6" s="1"/>
      <c r="U6" s="1"/>
    </row>
    <row r="7" spans="1:21">
      <c r="A7" s="7"/>
      <c r="B7" s="7"/>
      <c r="C7" s="7"/>
      <c r="D7" s="7"/>
      <c r="E7" s="7"/>
      <c r="F7" s="317"/>
      <c r="G7" s="317"/>
      <c r="H7" s="317"/>
      <c r="I7" s="7"/>
      <c r="J7" s="7"/>
      <c r="K7" s="7"/>
      <c r="L7" s="7"/>
      <c r="M7" s="7"/>
      <c r="N7" s="7"/>
      <c r="O7" s="59" t="s">
        <v>1</v>
      </c>
      <c r="P7" s="1"/>
      <c r="Q7" s="1"/>
      <c r="R7" s="1"/>
      <c r="S7" s="1"/>
      <c r="T7" s="1"/>
      <c r="U7" s="1"/>
    </row>
    <row r="8" spans="1:21">
      <c r="A8" s="609" t="s">
        <v>286</v>
      </c>
      <c r="B8" s="754"/>
      <c r="C8" s="751" t="s">
        <v>379</v>
      </c>
      <c r="D8" s="752"/>
      <c r="E8" s="753"/>
      <c r="F8" s="751" t="s">
        <v>380</v>
      </c>
      <c r="G8" s="752"/>
      <c r="H8" s="753"/>
      <c r="I8" s="751" t="s">
        <v>43</v>
      </c>
      <c r="J8" s="752"/>
      <c r="K8" s="753"/>
      <c r="L8" s="751" t="s">
        <v>45</v>
      </c>
      <c r="M8" s="752"/>
      <c r="N8" s="753"/>
      <c r="O8" s="59" t="s">
        <v>1</v>
      </c>
      <c r="P8" s="1"/>
      <c r="Q8" s="1"/>
      <c r="R8" s="1"/>
      <c r="S8" s="1"/>
      <c r="T8" s="1"/>
      <c r="U8" s="1"/>
    </row>
    <row r="9" spans="1:21" ht="16.5" thickBot="1">
      <c r="A9" s="755"/>
      <c r="B9" s="756"/>
      <c r="C9" s="308" t="s">
        <v>290</v>
      </c>
      <c r="D9" s="309" t="s">
        <v>50</v>
      </c>
      <c r="E9" s="310" t="s">
        <v>292</v>
      </c>
      <c r="F9" s="308" t="s">
        <v>290</v>
      </c>
      <c r="G9" s="309" t="s">
        <v>50</v>
      </c>
      <c r="H9" s="309" t="s">
        <v>292</v>
      </c>
      <c r="I9" s="308" t="s">
        <v>290</v>
      </c>
      <c r="J9" s="309" t="s">
        <v>50</v>
      </c>
      <c r="K9" s="309" t="s">
        <v>292</v>
      </c>
      <c r="L9" s="308" t="s">
        <v>290</v>
      </c>
      <c r="M9" s="309" t="s">
        <v>50</v>
      </c>
      <c r="N9" s="310" t="s">
        <v>292</v>
      </c>
      <c r="O9" s="59" t="s">
        <v>1</v>
      </c>
      <c r="P9" s="1"/>
      <c r="Q9" s="1"/>
      <c r="R9" s="1"/>
      <c r="S9" s="1"/>
      <c r="T9" s="1"/>
      <c r="U9" s="1"/>
    </row>
    <row r="10" spans="1:21">
      <c r="A10" s="747" t="s">
        <v>335</v>
      </c>
      <c r="B10" s="748"/>
      <c r="C10" s="234">
        <v>114</v>
      </c>
      <c r="D10" s="171">
        <v>114</v>
      </c>
      <c r="E10" s="70">
        <v>159092</v>
      </c>
      <c r="F10" s="234">
        <v>114</v>
      </c>
      <c r="G10" s="171">
        <v>114</v>
      </c>
      <c r="H10" s="171">
        <v>191132</v>
      </c>
      <c r="I10" s="234">
        <v>114</v>
      </c>
      <c r="J10" s="171">
        <v>114</v>
      </c>
      <c r="K10" s="171">
        <v>210905</v>
      </c>
      <c r="L10" s="234">
        <f t="shared" ref="L10:N12" si="0">I10-F10</f>
        <v>0</v>
      </c>
      <c r="M10" s="171">
        <f t="shared" si="0"/>
        <v>0</v>
      </c>
      <c r="N10" s="70">
        <f t="shared" si="0"/>
        <v>19773</v>
      </c>
      <c r="O10" s="59" t="s">
        <v>1</v>
      </c>
      <c r="P10" s="1"/>
      <c r="Q10" s="1"/>
      <c r="R10" s="1"/>
      <c r="S10" s="1"/>
      <c r="T10" s="1"/>
      <c r="U10" s="1"/>
    </row>
    <row r="11" spans="1:21">
      <c r="A11" s="745" t="s">
        <v>336</v>
      </c>
      <c r="B11" s="746"/>
      <c r="C11" s="234">
        <v>47</v>
      </c>
      <c r="D11" s="171">
        <v>45</v>
      </c>
      <c r="E11" s="70">
        <v>4128</v>
      </c>
      <c r="F11" s="234">
        <v>14</v>
      </c>
      <c r="G11" s="171">
        <v>14</v>
      </c>
      <c r="H11" s="171">
        <v>2076</v>
      </c>
      <c r="I11" s="234">
        <v>23</v>
      </c>
      <c r="J11" s="171">
        <v>23</v>
      </c>
      <c r="K11" s="171">
        <v>3877</v>
      </c>
      <c r="L11" s="234">
        <f t="shared" si="0"/>
        <v>9</v>
      </c>
      <c r="M11" s="171">
        <f t="shared" si="0"/>
        <v>9</v>
      </c>
      <c r="N11" s="70">
        <f t="shared" si="0"/>
        <v>1801</v>
      </c>
      <c r="O11" s="59" t="s">
        <v>1</v>
      </c>
      <c r="P11" s="1"/>
      <c r="Q11" s="1"/>
      <c r="R11" s="1"/>
      <c r="S11" s="1"/>
      <c r="T11" s="1"/>
      <c r="U11" s="1"/>
    </row>
    <row r="12" spans="1:21">
      <c r="A12" s="745" t="s">
        <v>337</v>
      </c>
      <c r="B12" s="746"/>
      <c r="C12" s="234">
        <v>50</v>
      </c>
      <c r="D12" s="171">
        <v>50</v>
      </c>
      <c r="E12" s="70">
        <v>24719</v>
      </c>
      <c r="F12" s="234">
        <v>83</v>
      </c>
      <c r="G12" s="171">
        <v>81</v>
      </c>
      <c r="H12" s="171">
        <v>20683</v>
      </c>
      <c r="I12" s="234">
        <v>93</v>
      </c>
      <c r="J12" s="171">
        <v>73</v>
      </c>
      <c r="K12" s="171">
        <v>20288</v>
      </c>
      <c r="L12" s="234">
        <f t="shared" si="0"/>
        <v>10</v>
      </c>
      <c r="M12" s="171">
        <f t="shared" si="0"/>
        <v>-8</v>
      </c>
      <c r="N12" s="70">
        <f t="shared" si="0"/>
        <v>-395</v>
      </c>
      <c r="O12" s="59" t="s">
        <v>1</v>
      </c>
      <c r="P12" s="1"/>
      <c r="Q12" s="1"/>
      <c r="R12" s="1"/>
      <c r="S12" s="1"/>
      <c r="T12" s="1"/>
      <c r="U12" s="1"/>
    </row>
    <row r="13" spans="1:21">
      <c r="A13" s="744"/>
      <c r="B13" s="629"/>
      <c r="C13" s="383"/>
      <c r="D13" s="384"/>
      <c r="E13" s="385"/>
      <c r="F13" s="383"/>
      <c r="G13" s="386"/>
      <c r="H13" s="386"/>
      <c r="I13" s="383"/>
      <c r="J13" s="386"/>
      <c r="K13" s="386"/>
      <c r="L13" s="383"/>
      <c r="M13" s="386"/>
      <c r="N13" s="385"/>
      <c r="O13" s="59" t="s">
        <v>1</v>
      </c>
      <c r="P13" s="1"/>
      <c r="Q13" s="1"/>
      <c r="R13" s="1"/>
      <c r="S13" s="1"/>
      <c r="T13" s="1"/>
      <c r="U13" s="1"/>
    </row>
    <row r="14" spans="1:21">
      <c r="A14" s="749" t="s">
        <v>287</v>
      </c>
      <c r="B14" s="750"/>
      <c r="C14" s="312">
        <f t="shared" ref="C14:H14" si="1">SUM(C10:C13)</f>
        <v>211</v>
      </c>
      <c r="D14" s="313">
        <f t="shared" si="1"/>
        <v>209</v>
      </c>
      <c r="E14" s="315">
        <f t="shared" si="1"/>
        <v>187939</v>
      </c>
      <c r="F14" s="312">
        <f t="shared" si="1"/>
        <v>211</v>
      </c>
      <c r="G14" s="313">
        <f t="shared" si="1"/>
        <v>209</v>
      </c>
      <c r="H14" s="314">
        <f t="shared" si="1"/>
        <v>213891</v>
      </c>
      <c r="I14" s="312">
        <f t="shared" ref="I14:N14" si="2">SUM(I10:I13)</f>
        <v>230</v>
      </c>
      <c r="J14" s="313">
        <f t="shared" si="2"/>
        <v>210</v>
      </c>
      <c r="K14" s="314">
        <f t="shared" si="2"/>
        <v>235070</v>
      </c>
      <c r="L14" s="312">
        <f t="shared" si="2"/>
        <v>19</v>
      </c>
      <c r="M14" s="313">
        <f t="shared" si="2"/>
        <v>1</v>
      </c>
      <c r="N14" s="315">
        <f t="shared" si="2"/>
        <v>21179</v>
      </c>
      <c r="O14" s="59" t="s">
        <v>23</v>
      </c>
      <c r="P14" s="1"/>
      <c r="Q14" s="1"/>
      <c r="R14" s="1"/>
      <c r="S14" s="1"/>
      <c r="T14" s="1"/>
      <c r="U14" s="1"/>
    </row>
    <row r="15" spans="1:21">
      <c r="A15" s="318"/>
      <c r="B15" s="318"/>
      <c r="C15" s="319"/>
      <c r="D15" s="319"/>
      <c r="E15" s="320"/>
      <c r="F15" s="319"/>
      <c r="G15" s="319"/>
      <c r="H15" s="320"/>
      <c r="I15" s="319"/>
      <c r="J15" s="319"/>
      <c r="K15" s="320"/>
      <c r="L15" s="319"/>
      <c r="M15" s="319"/>
      <c r="N15" s="320"/>
      <c r="O15" s="59"/>
      <c r="P15" s="1"/>
      <c r="Q15" s="1"/>
      <c r="R15" s="1"/>
      <c r="S15" s="1"/>
      <c r="T15" s="1"/>
      <c r="U15" s="1"/>
    </row>
    <row r="16" spans="1:21">
      <c r="A16" s="318"/>
      <c r="B16" s="318"/>
      <c r="C16" s="319"/>
      <c r="D16" s="319"/>
      <c r="E16" s="320"/>
      <c r="F16" s="319"/>
      <c r="G16" s="319"/>
      <c r="H16" s="320"/>
      <c r="I16" s="319"/>
      <c r="J16" s="319"/>
      <c r="K16" s="320"/>
      <c r="L16" s="319"/>
      <c r="M16" s="319"/>
      <c r="N16" s="320"/>
      <c r="O16" s="59"/>
      <c r="P16" s="1"/>
      <c r="Q16" s="1"/>
      <c r="R16" s="1"/>
      <c r="S16" s="1"/>
      <c r="T16" s="1"/>
      <c r="U16" s="1"/>
    </row>
    <row r="17" spans="1:32">
      <c r="A17" s="736"/>
      <c r="B17" s="737"/>
      <c r="C17" s="737"/>
      <c r="D17" s="737"/>
      <c r="E17" s="737"/>
      <c r="F17" s="737"/>
      <c r="G17" s="737"/>
      <c r="H17" s="737"/>
      <c r="I17" s="737"/>
      <c r="J17" s="737"/>
      <c r="K17" s="737"/>
      <c r="L17" s="737"/>
      <c r="M17" s="737"/>
      <c r="N17" s="737"/>
      <c r="O17" s="59"/>
      <c r="P17" s="16"/>
      <c r="Q17" s="16"/>
      <c r="R17" s="16"/>
      <c r="S17" s="16"/>
      <c r="T17" s="16"/>
      <c r="U17" s="16"/>
      <c r="V17" s="16"/>
      <c r="W17" s="16"/>
      <c r="X17" s="16"/>
      <c r="Y17" s="16"/>
      <c r="Z17" s="16"/>
      <c r="AA17" s="16"/>
      <c r="AB17" s="16"/>
      <c r="AC17" s="16"/>
      <c r="AD17" s="16"/>
      <c r="AE17" s="16"/>
      <c r="AF17" s="16"/>
    </row>
    <row r="18" spans="1:32">
      <c r="A18" s="1"/>
      <c r="B18" s="1"/>
      <c r="C18" s="2"/>
      <c r="D18" s="2"/>
      <c r="E18" s="2"/>
      <c r="F18" s="2"/>
      <c r="G18" s="2"/>
      <c r="H18" s="2"/>
      <c r="I18" s="2"/>
      <c r="J18" s="2"/>
      <c r="K18" s="2"/>
      <c r="L18" s="2"/>
      <c r="M18" s="2"/>
      <c r="N18" s="2"/>
      <c r="P18" s="16"/>
      <c r="Q18" s="16"/>
      <c r="R18" s="16"/>
      <c r="S18" s="16"/>
      <c r="T18" s="16"/>
      <c r="U18" s="16"/>
      <c r="V18" s="16"/>
      <c r="W18" s="16"/>
      <c r="X18" s="16"/>
      <c r="Y18" s="16"/>
      <c r="Z18" s="16"/>
      <c r="AA18" s="16"/>
      <c r="AB18" s="16"/>
      <c r="AC18" s="16"/>
      <c r="AD18" s="16"/>
      <c r="AE18" s="16"/>
      <c r="AF18" s="16"/>
    </row>
    <row r="19" spans="1:32">
      <c r="A19" s="1"/>
      <c r="B19" s="1"/>
      <c r="C19" s="1"/>
      <c r="D19" s="1"/>
      <c r="E19" s="1"/>
      <c r="F19" s="1"/>
      <c r="G19" s="1"/>
      <c r="H19" s="1"/>
      <c r="I19" s="1"/>
      <c r="J19" s="1"/>
      <c r="K19" s="1"/>
      <c r="L19" s="1"/>
      <c r="M19" s="50"/>
      <c r="N19" s="51"/>
      <c r="P19" s="16"/>
      <c r="Q19" s="16"/>
      <c r="R19" s="16"/>
      <c r="S19" s="16"/>
      <c r="T19" s="16"/>
      <c r="U19" s="16"/>
      <c r="V19" s="16"/>
      <c r="W19" s="16"/>
      <c r="X19" s="16"/>
      <c r="Y19" s="16"/>
      <c r="Z19" s="16"/>
      <c r="AA19" s="16"/>
      <c r="AB19" s="16"/>
      <c r="AC19" s="16"/>
      <c r="AD19" s="16"/>
      <c r="AE19" s="16"/>
      <c r="AF19" s="16"/>
    </row>
  </sheetData>
  <mergeCells count="16">
    <mergeCell ref="A17:N17"/>
    <mergeCell ref="A1:N1"/>
    <mergeCell ref="A3:N3"/>
    <mergeCell ref="A4:N4"/>
    <mergeCell ref="A5:N5"/>
    <mergeCell ref="A6:N6"/>
    <mergeCell ref="A13:B13"/>
    <mergeCell ref="A12:B12"/>
    <mergeCell ref="A10:B10"/>
    <mergeCell ref="A11:B11"/>
    <mergeCell ref="A14:B14"/>
    <mergeCell ref="F8:H8"/>
    <mergeCell ref="C8:E8"/>
    <mergeCell ref="A8:B9"/>
    <mergeCell ref="L8:N8"/>
    <mergeCell ref="I8:K8"/>
  </mergeCells>
  <phoneticPr fontId="0" type="noConversion"/>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oddFooter>
  </headerFooter>
</worksheet>
</file>

<file path=xl/worksheets/sheet9.xml><?xml version="1.0" encoding="utf-8"?>
<worksheet xmlns="http://schemas.openxmlformats.org/spreadsheetml/2006/main" xmlns:r="http://schemas.openxmlformats.org/officeDocument/2006/relationships">
  <sheetPr codeName="Sheet14">
    <pageSetUpPr fitToPage="1"/>
  </sheetPr>
  <dimension ref="A1:L33"/>
  <sheetViews>
    <sheetView view="pageBreakPreview" zoomScaleNormal="75" zoomScaleSheetLayoutView="100" workbookViewId="0">
      <pane xSplit="1" ySplit="11" topLeftCell="B12" activePane="bottomRight" state="frozen"/>
      <selection activeCell="A3" sqref="A3"/>
      <selection pane="topRight" activeCell="A3" sqref="A3"/>
      <selection pane="bottomLeft" activeCell="A3" sqref="A3"/>
      <selection pane="bottomRight" activeCell="M9" sqref="M9"/>
    </sheetView>
  </sheetViews>
  <sheetFormatPr defaultRowHeight="15"/>
  <cols>
    <col min="1" max="1" width="28.88671875" style="8" customWidth="1"/>
    <col min="2" max="2" width="10.77734375" style="8" customWidth="1"/>
    <col min="3" max="3" width="12.6640625" style="8" customWidth="1"/>
    <col min="4" max="4" width="10.88671875" style="8" customWidth="1"/>
    <col min="5" max="5" width="12.5546875" style="8" customWidth="1"/>
    <col min="6" max="6" width="9.77734375" style="8" customWidth="1"/>
    <col min="7" max="7" width="12" style="8" customWidth="1"/>
    <col min="8" max="9" width="9.77734375" style="8" customWidth="1"/>
    <col min="10" max="10" width="10.33203125" style="8" customWidth="1"/>
    <col min="11" max="11" width="13" style="8" customWidth="1"/>
    <col min="12" max="12" width="1.109375" style="63" customWidth="1"/>
    <col min="13" max="16384" width="8.88671875" style="8"/>
  </cols>
  <sheetData>
    <row r="1" spans="1:12" ht="20.25">
      <c r="A1" s="568" t="s">
        <v>30</v>
      </c>
      <c r="B1" s="772"/>
      <c r="C1" s="772"/>
      <c r="D1" s="772"/>
      <c r="E1" s="772"/>
      <c r="F1" s="772"/>
      <c r="G1" s="772"/>
      <c r="H1" s="772"/>
      <c r="I1" s="772"/>
      <c r="J1" s="772"/>
      <c r="K1" s="772"/>
      <c r="L1" s="63" t="s">
        <v>1</v>
      </c>
    </row>
    <row r="2" spans="1:12" ht="20.25">
      <c r="A2" s="662"/>
      <c r="B2" s="662"/>
      <c r="C2" s="662"/>
      <c r="D2" s="662"/>
      <c r="E2" s="662"/>
      <c r="F2" s="662"/>
      <c r="G2" s="662"/>
      <c r="H2" s="662"/>
      <c r="I2" s="662"/>
      <c r="J2" s="662"/>
      <c r="K2" s="774"/>
      <c r="L2" s="63" t="s">
        <v>1</v>
      </c>
    </row>
    <row r="3" spans="1:12" ht="12.6" customHeight="1">
      <c r="A3" s="662"/>
      <c r="B3" s="662"/>
      <c r="C3" s="662"/>
      <c r="D3" s="662"/>
      <c r="E3" s="662"/>
      <c r="F3" s="662"/>
      <c r="G3" s="662"/>
      <c r="H3" s="662"/>
      <c r="I3" s="662"/>
      <c r="J3" s="662"/>
      <c r="K3" s="774"/>
      <c r="L3" s="63" t="s">
        <v>1</v>
      </c>
    </row>
    <row r="4" spans="1:12" ht="18.75">
      <c r="A4" s="739" t="s">
        <v>52</v>
      </c>
      <c r="B4" s="742"/>
      <c r="C4" s="742"/>
      <c r="D4" s="742"/>
      <c r="E4" s="742"/>
      <c r="F4" s="742"/>
      <c r="G4" s="742"/>
      <c r="H4" s="742"/>
      <c r="I4" s="742"/>
      <c r="J4" s="742"/>
      <c r="K4" s="742"/>
      <c r="L4" s="63" t="s">
        <v>1</v>
      </c>
    </row>
    <row r="5" spans="1:12" ht="16.5">
      <c r="A5" s="741" t="str">
        <f>+'B. Summary of Requirements '!A5</f>
        <v>Criminal Division</v>
      </c>
      <c r="B5" s="742"/>
      <c r="C5" s="742"/>
      <c r="D5" s="742"/>
      <c r="E5" s="742"/>
      <c r="F5" s="742"/>
      <c r="G5" s="742"/>
      <c r="H5" s="742"/>
      <c r="I5" s="742"/>
      <c r="J5" s="742"/>
      <c r="K5" s="742"/>
      <c r="L5" s="63" t="s">
        <v>1</v>
      </c>
    </row>
    <row r="6" spans="1:12" ht="16.5">
      <c r="A6" s="773" t="str">
        <f>+'B. Summary of Requirements '!A6</f>
        <v>Salaries and Expenses</v>
      </c>
      <c r="B6" s="742"/>
      <c r="C6" s="742"/>
      <c r="D6" s="742"/>
      <c r="E6" s="742"/>
      <c r="F6" s="742"/>
      <c r="G6" s="742"/>
      <c r="H6" s="742"/>
      <c r="I6" s="742"/>
      <c r="J6" s="742"/>
      <c r="K6" s="742"/>
      <c r="L6" s="63" t="s">
        <v>1</v>
      </c>
    </row>
    <row r="7" spans="1:12" ht="15.75">
      <c r="A7" s="757"/>
      <c r="B7" s="757"/>
      <c r="C7" s="757"/>
      <c r="D7" s="757"/>
      <c r="E7" s="757"/>
      <c r="F7" s="757"/>
      <c r="G7" s="757"/>
      <c r="H7" s="757"/>
      <c r="I7" s="757"/>
      <c r="J7" s="757"/>
      <c r="K7" s="757"/>
      <c r="L7" s="63" t="s">
        <v>1</v>
      </c>
    </row>
    <row r="8" spans="1:12">
      <c r="A8" s="758"/>
      <c r="B8" s="758"/>
      <c r="C8" s="758"/>
      <c r="D8" s="758"/>
      <c r="E8" s="758"/>
      <c r="F8" s="758"/>
      <c r="G8" s="758"/>
      <c r="H8" s="758"/>
      <c r="I8" s="758"/>
      <c r="J8" s="758"/>
      <c r="K8" s="758"/>
      <c r="L8" s="63" t="s">
        <v>1</v>
      </c>
    </row>
    <row r="9" spans="1:12" ht="40.5" customHeight="1">
      <c r="A9" s="779" t="s">
        <v>53</v>
      </c>
      <c r="B9" s="770" t="s">
        <v>44</v>
      </c>
      <c r="C9" s="782"/>
      <c r="D9" s="770" t="s">
        <v>390</v>
      </c>
      <c r="E9" s="771"/>
      <c r="F9" s="767" t="s">
        <v>43</v>
      </c>
      <c r="G9" s="768"/>
      <c r="H9" s="768"/>
      <c r="I9" s="768"/>
      <c r="J9" s="768"/>
      <c r="K9" s="769"/>
      <c r="L9" s="63" t="s">
        <v>1</v>
      </c>
    </row>
    <row r="10" spans="1:12">
      <c r="A10" s="780"/>
      <c r="B10" s="761" t="s">
        <v>26</v>
      </c>
      <c r="C10" s="763" t="s">
        <v>27</v>
      </c>
      <c r="D10" s="761" t="s">
        <v>26</v>
      </c>
      <c r="E10" s="763" t="s">
        <v>27</v>
      </c>
      <c r="F10" s="765" t="s">
        <v>13</v>
      </c>
      <c r="G10" s="759" t="s">
        <v>237</v>
      </c>
      <c r="H10" s="759" t="s">
        <v>24</v>
      </c>
      <c r="I10" s="759" t="s">
        <v>25</v>
      </c>
      <c r="J10" s="777" t="s">
        <v>26</v>
      </c>
      <c r="K10" s="765" t="s">
        <v>27</v>
      </c>
      <c r="L10" s="63" t="s">
        <v>1</v>
      </c>
    </row>
    <row r="11" spans="1:12" ht="27" customHeight="1">
      <c r="A11" s="781"/>
      <c r="B11" s="762"/>
      <c r="C11" s="764"/>
      <c r="D11" s="762"/>
      <c r="E11" s="764"/>
      <c r="F11" s="766"/>
      <c r="G11" s="760"/>
      <c r="H11" s="760"/>
      <c r="I11" s="760"/>
      <c r="J11" s="778"/>
      <c r="K11" s="776"/>
      <c r="L11" s="63" t="s">
        <v>1</v>
      </c>
    </row>
    <row r="12" spans="1:12">
      <c r="A12" s="178" t="s">
        <v>35</v>
      </c>
      <c r="B12" s="83">
        <v>1</v>
      </c>
      <c r="C12" s="83">
        <v>0</v>
      </c>
      <c r="D12" s="83">
        <v>1</v>
      </c>
      <c r="E12" s="83">
        <v>0</v>
      </c>
      <c r="F12" s="83"/>
      <c r="G12" s="83"/>
      <c r="H12" s="83"/>
      <c r="I12" s="83"/>
      <c r="J12" s="83">
        <f>D12+F12+G12</f>
        <v>1</v>
      </c>
      <c r="K12" s="84">
        <v>1</v>
      </c>
      <c r="L12" s="63" t="s">
        <v>1</v>
      </c>
    </row>
    <row r="13" spans="1:12">
      <c r="A13" s="179" t="s">
        <v>294</v>
      </c>
      <c r="B13" s="83">
        <v>10</v>
      </c>
      <c r="C13" s="83">
        <v>0</v>
      </c>
      <c r="D13" s="83">
        <v>10</v>
      </c>
      <c r="E13" s="83">
        <v>0</v>
      </c>
      <c r="F13" s="83"/>
      <c r="G13" s="83"/>
      <c r="H13" s="83"/>
      <c r="I13" s="83"/>
      <c r="J13" s="83">
        <f t="shared" ref="J13:J26" si="0">D13+F13+G13</f>
        <v>10</v>
      </c>
      <c r="K13" s="84">
        <v>0</v>
      </c>
      <c r="L13" s="63" t="s">
        <v>1</v>
      </c>
    </row>
    <row r="14" spans="1:12">
      <c r="A14" s="179" t="s">
        <v>295</v>
      </c>
      <c r="B14" s="83">
        <v>153</v>
      </c>
      <c r="C14" s="83">
        <v>63</v>
      </c>
      <c r="D14" s="83">
        <v>148</v>
      </c>
      <c r="E14" s="83">
        <v>63</v>
      </c>
      <c r="F14" s="83">
        <v>5</v>
      </c>
      <c r="G14" s="83"/>
      <c r="H14" s="83"/>
      <c r="I14" s="83">
        <f>F14+G14+H14</f>
        <v>5</v>
      </c>
      <c r="J14" s="83">
        <f>D14+F14+G14</f>
        <v>153</v>
      </c>
      <c r="K14" s="84">
        <v>57</v>
      </c>
      <c r="L14" s="63" t="s">
        <v>1</v>
      </c>
    </row>
    <row r="15" spans="1:12">
      <c r="A15" s="179" t="s">
        <v>296</v>
      </c>
      <c r="B15" s="83">
        <v>10</v>
      </c>
      <c r="C15" s="83">
        <v>10</v>
      </c>
      <c r="D15" s="83">
        <v>10</v>
      </c>
      <c r="E15" s="83">
        <v>10</v>
      </c>
      <c r="F15" s="83"/>
      <c r="G15" s="83"/>
      <c r="H15" s="83"/>
      <c r="I15" s="83">
        <f>F15+G15+H15</f>
        <v>0</v>
      </c>
      <c r="J15" s="83">
        <f t="shared" si="0"/>
        <v>10</v>
      </c>
      <c r="K15" s="84">
        <v>6</v>
      </c>
      <c r="L15" s="63" t="s">
        <v>1</v>
      </c>
    </row>
    <row r="16" spans="1:12">
      <c r="A16" s="179" t="s">
        <v>107</v>
      </c>
      <c r="B16" s="83">
        <v>457</v>
      </c>
      <c r="C16" s="83">
        <v>120</v>
      </c>
      <c r="D16" s="83">
        <v>440</v>
      </c>
      <c r="E16" s="83">
        <v>120</v>
      </c>
      <c r="F16" s="83">
        <v>16</v>
      </c>
      <c r="G16" s="83">
        <v>6</v>
      </c>
      <c r="H16" s="83">
        <v>0</v>
      </c>
      <c r="I16" s="83">
        <f>F16+G16+H16</f>
        <v>22</v>
      </c>
      <c r="J16" s="83">
        <f>D16+F16+G16+H16</f>
        <v>462</v>
      </c>
      <c r="K16" s="84">
        <v>144</v>
      </c>
      <c r="L16" s="63" t="s">
        <v>1</v>
      </c>
    </row>
    <row r="17" spans="1:12">
      <c r="A17" s="180" t="s">
        <v>108</v>
      </c>
      <c r="B17" s="83">
        <v>94</v>
      </c>
      <c r="C17" s="83">
        <v>14</v>
      </c>
      <c r="D17" s="83">
        <v>90</v>
      </c>
      <c r="E17" s="83">
        <v>14</v>
      </c>
      <c r="F17" s="83">
        <v>4</v>
      </c>
      <c r="G17" s="83"/>
      <c r="H17" s="83"/>
      <c r="I17" s="83">
        <f>F17+G17+H17</f>
        <v>4</v>
      </c>
      <c r="J17" s="83">
        <f t="shared" si="0"/>
        <v>94</v>
      </c>
      <c r="K17" s="84">
        <v>19</v>
      </c>
      <c r="L17" s="63" t="s">
        <v>1</v>
      </c>
    </row>
    <row r="18" spans="1:12">
      <c r="A18" s="179" t="s">
        <v>109</v>
      </c>
      <c r="B18" s="83">
        <v>1</v>
      </c>
      <c r="C18" s="83">
        <v>1</v>
      </c>
      <c r="D18" s="83">
        <v>1</v>
      </c>
      <c r="E18" s="83">
        <v>1</v>
      </c>
      <c r="F18" s="83"/>
      <c r="G18" s="83"/>
      <c r="H18" s="83"/>
      <c r="I18" s="83"/>
      <c r="J18" s="83">
        <f t="shared" si="0"/>
        <v>1</v>
      </c>
      <c r="K18" s="84">
        <v>1</v>
      </c>
      <c r="L18" s="63" t="s">
        <v>1</v>
      </c>
    </row>
    <row r="19" spans="1:12">
      <c r="A19" s="179" t="s">
        <v>110</v>
      </c>
      <c r="B19" s="83">
        <v>2</v>
      </c>
      <c r="C19" s="83">
        <v>0</v>
      </c>
      <c r="D19" s="83">
        <v>2</v>
      </c>
      <c r="E19" s="83">
        <v>0</v>
      </c>
      <c r="F19" s="83"/>
      <c r="G19" s="83"/>
      <c r="H19" s="83"/>
      <c r="I19" s="83"/>
      <c r="J19" s="83">
        <f t="shared" si="0"/>
        <v>2</v>
      </c>
      <c r="K19" s="84">
        <v>0</v>
      </c>
      <c r="L19" s="63" t="s">
        <v>1</v>
      </c>
    </row>
    <row r="20" spans="1:12">
      <c r="A20" s="179" t="s">
        <v>359</v>
      </c>
      <c r="B20" s="83">
        <v>0</v>
      </c>
      <c r="C20" s="83">
        <v>1</v>
      </c>
      <c r="D20" s="83">
        <v>0</v>
      </c>
      <c r="E20" s="83">
        <v>1</v>
      </c>
      <c r="F20" s="83"/>
      <c r="G20" s="83"/>
      <c r="H20" s="83"/>
      <c r="I20" s="83"/>
      <c r="J20" s="83">
        <f t="shared" si="0"/>
        <v>0</v>
      </c>
      <c r="K20" s="84">
        <v>1</v>
      </c>
      <c r="L20" s="63" t="s">
        <v>1</v>
      </c>
    </row>
    <row r="21" spans="1:12">
      <c r="A21" s="179" t="s">
        <v>111</v>
      </c>
      <c r="B21" s="83">
        <v>4</v>
      </c>
      <c r="C21" s="83">
        <v>0</v>
      </c>
      <c r="D21" s="83">
        <v>4</v>
      </c>
      <c r="E21" s="83">
        <v>0</v>
      </c>
      <c r="F21" s="83"/>
      <c r="G21" s="83"/>
      <c r="H21" s="83"/>
      <c r="I21" s="83"/>
      <c r="J21" s="83">
        <f t="shared" si="0"/>
        <v>4</v>
      </c>
      <c r="K21" s="84">
        <v>0</v>
      </c>
      <c r="L21" s="63" t="s">
        <v>1</v>
      </c>
    </row>
    <row r="22" spans="1:12">
      <c r="A22" s="181" t="s">
        <v>360</v>
      </c>
      <c r="B22" s="83">
        <v>0</v>
      </c>
      <c r="C22" s="83">
        <v>0</v>
      </c>
      <c r="D22" s="83">
        <v>0</v>
      </c>
      <c r="E22" s="83">
        <v>0</v>
      </c>
      <c r="F22" s="83"/>
      <c r="G22" s="83"/>
      <c r="H22" s="83"/>
      <c r="I22" s="83"/>
      <c r="J22" s="83">
        <f t="shared" si="0"/>
        <v>0</v>
      </c>
      <c r="K22" s="84">
        <v>0</v>
      </c>
      <c r="L22" s="63" t="s">
        <v>1</v>
      </c>
    </row>
    <row r="23" spans="1:12">
      <c r="A23" s="182" t="s">
        <v>361</v>
      </c>
      <c r="B23" s="83">
        <v>0</v>
      </c>
      <c r="C23" s="83">
        <v>1</v>
      </c>
      <c r="D23" s="83">
        <v>0</v>
      </c>
      <c r="E23" s="83">
        <v>1</v>
      </c>
      <c r="F23" s="83"/>
      <c r="G23" s="83"/>
      <c r="H23" s="83"/>
      <c r="I23" s="83"/>
      <c r="J23" s="83">
        <f t="shared" si="0"/>
        <v>0</v>
      </c>
      <c r="K23" s="84">
        <v>1</v>
      </c>
      <c r="L23" s="63" t="s">
        <v>1</v>
      </c>
    </row>
    <row r="24" spans="1:12">
      <c r="A24" s="179" t="s">
        <v>230</v>
      </c>
      <c r="B24" s="83">
        <v>24</v>
      </c>
      <c r="C24" s="83">
        <v>1</v>
      </c>
      <c r="D24" s="83">
        <v>24</v>
      </c>
      <c r="E24" s="83">
        <v>1</v>
      </c>
      <c r="F24" s="83"/>
      <c r="G24" s="83"/>
      <c r="H24" s="83"/>
      <c r="I24" s="83"/>
      <c r="J24" s="83">
        <f t="shared" si="0"/>
        <v>24</v>
      </c>
      <c r="K24" s="84">
        <v>0</v>
      </c>
      <c r="L24" s="63" t="s">
        <v>1</v>
      </c>
    </row>
    <row r="25" spans="1:12">
      <c r="A25" s="179" t="s">
        <v>112</v>
      </c>
      <c r="B25" s="83">
        <v>20</v>
      </c>
      <c r="C25" s="83">
        <v>0</v>
      </c>
      <c r="D25" s="83">
        <v>20</v>
      </c>
      <c r="E25" s="83">
        <v>0</v>
      </c>
      <c r="F25" s="83"/>
      <c r="G25" s="83"/>
      <c r="H25" s="83"/>
      <c r="I25" s="83"/>
      <c r="J25" s="83">
        <f t="shared" si="0"/>
        <v>20</v>
      </c>
      <c r="K25" s="84">
        <v>0</v>
      </c>
      <c r="L25" s="63" t="s">
        <v>1</v>
      </c>
    </row>
    <row r="26" spans="1:12">
      <c r="A26" s="475" t="s">
        <v>362</v>
      </c>
      <c r="B26" s="162">
        <v>1</v>
      </c>
      <c r="C26" s="478">
        <v>0</v>
      </c>
      <c r="D26" s="478">
        <v>1</v>
      </c>
      <c r="E26" s="478">
        <v>0</v>
      </c>
      <c r="F26" s="478"/>
      <c r="G26" s="478"/>
      <c r="H26" s="478"/>
      <c r="I26" s="478"/>
      <c r="J26" s="83">
        <f t="shared" si="0"/>
        <v>1</v>
      </c>
      <c r="K26" s="479">
        <v>0</v>
      </c>
      <c r="L26" s="63" t="s">
        <v>1</v>
      </c>
    </row>
    <row r="27" spans="1:12" ht="15.75" thickBot="1">
      <c r="A27" s="476" t="s">
        <v>47</v>
      </c>
      <c r="B27" s="477">
        <f t="shared" ref="B27:G27" si="1">SUM(B12:B26)</f>
        <v>777</v>
      </c>
      <c r="C27" s="163">
        <f t="shared" si="1"/>
        <v>211</v>
      </c>
      <c r="D27" s="163">
        <f t="shared" si="1"/>
        <v>751</v>
      </c>
      <c r="E27" s="163">
        <f t="shared" si="1"/>
        <v>211</v>
      </c>
      <c r="F27" s="163">
        <f t="shared" si="1"/>
        <v>25</v>
      </c>
      <c r="G27" s="163">
        <f t="shared" si="1"/>
        <v>6</v>
      </c>
      <c r="H27" s="163">
        <f>SUM(H12:H26)</f>
        <v>0</v>
      </c>
      <c r="I27" s="163">
        <f>SUM(I12:I26)</f>
        <v>31</v>
      </c>
      <c r="J27" s="163">
        <f>SUM(J12:J26)</f>
        <v>782</v>
      </c>
      <c r="K27" s="167">
        <f>SUM(K12:K26)</f>
        <v>230</v>
      </c>
      <c r="L27" s="64" t="s">
        <v>1</v>
      </c>
    </row>
    <row r="28" spans="1:12">
      <c r="A28" s="294" t="s">
        <v>279</v>
      </c>
      <c r="B28" s="283">
        <v>763</v>
      </c>
      <c r="C28" s="286">
        <v>127</v>
      </c>
      <c r="D28" s="286">
        <v>738</v>
      </c>
      <c r="E28" s="286">
        <v>127</v>
      </c>
      <c r="F28" s="286">
        <v>24</v>
      </c>
      <c r="G28" s="286">
        <v>0</v>
      </c>
      <c r="H28" s="283">
        <v>0</v>
      </c>
      <c r="I28" s="290">
        <f>G28+H28+F28</f>
        <v>24</v>
      </c>
      <c r="J28" s="290">
        <f>D28+I28</f>
        <v>762</v>
      </c>
      <c r="K28" s="85">
        <v>146</v>
      </c>
      <c r="L28" s="63" t="s">
        <v>1</v>
      </c>
    </row>
    <row r="29" spans="1:12">
      <c r="A29" s="295" t="s">
        <v>297</v>
      </c>
      <c r="B29" s="284">
        <v>0</v>
      </c>
      <c r="C29" s="287">
        <v>0</v>
      </c>
      <c r="D29" s="287">
        <v>0</v>
      </c>
      <c r="E29" s="287">
        <v>0</v>
      </c>
      <c r="F29" s="287">
        <v>0</v>
      </c>
      <c r="G29" s="287">
        <v>0</v>
      </c>
      <c r="H29" s="284">
        <v>0</v>
      </c>
      <c r="I29" s="291">
        <v>0</v>
      </c>
      <c r="J29" s="291">
        <v>0</v>
      </c>
      <c r="K29" s="85">
        <v>0</v>
      </c>
      <c r="L29" s="63" t="s">
        <v>1</v>
      </c>
    </row>
    <row r="30" spans="1:12">
      <c r="A30" s="296" t="s">
        <v>298</v>
      </c>
      <c r="B30" s="285">
        <v>14</v>
      </c>
      <c r="C30" s="288">
        <v>84</v>
      </c>
      <c r="D30" s="288">
        <v>13</v>
      </c>
      <c r="E30" s="288">
        <v>84</v>
      </c>
      <c r="F30" s="288">
        <v>1</v>
      </c>
      <c r="G30" s="288">
        <v>6</v>
      </c>
      <c r="H30" s="285">
        <v>0</v>
      </c>
      <c r="I30" s="292">
        <f>G30+H30+F30</f>
        <v>7</v>
      </c>
      <c r="J30" s="292">
        <f>D30+I30</f>
        <v>20</v>
      </c>
      <c r="K30" s="85">
        <v>84</v>
      </c>
      <c r="L30" s="63" t="s">
        <v>1</v>
      </c>
    </row>
    <row r="31" spans="1:12" s="9" customFormat="1">
      <c r="A31" s="297" t="s">
        <v>47</v>
      </c>
      <c r="B31" s="293">
        <f>SUM(B28:B30)</f>
        <v>777</v>
      </c>
      <c r="C31" s="289">
        <f t="shared" ref="C31:J31" si="2">SUM(C28:C30)</f>
        <v>211</v>
      </c>
      <c r="D31" s="289">
        <f t="shared" si="2"/>
        <v>751</v>
      </c>
      <c r="E31" s="289">
        <f t="shared" si="2"/>
        <v>211</v>
      </c>
      <c r="F31" s="289">
        <f t="shared" si="2"/>
        <v>25</v>
      </c>
      <c r="G31" s="289">
        <f t="shared" si="2"/>
        <v>6</v>
      </c>
      <c r="H31" s="293">
        <f t="shared" si="2"/>
        <v>0</v>
      </c>
      <c r="I31" s="293">
        <f>SUM(I28:I30)</f>
        <v>31</v>
      </c>
      <c r="J31" s="293">
        <f t="shared" si="2"/>
        <v>782</v>
      </c>
      <c r="K31" s="86">
        <f>SUM(K28:K30)</f>
        <v>230</v>
      </c>
      <c r="L31" s="63" t="s">
        <v>23</v>
      </c>
    </row>
    <row r="32" spans="1:12" s="9" customFormat="1">
      <c r="A32" s="775"/>
      <c r="B32" s="775"/>
      <c r="C32" s="775"/>
      <c r="D32" s="775"/>
      <c r="E32" s="775"/>
      <c r="F32" s="775"/>
      <c r="G32" s="775"/>
      <c r="H32" s="775"/>
      <c r="I32" s="775"/>
      <c r="J32" s="775"/>
      <c r="K32" s="775"/>
      <c r="L32" s="63"/>
    </row>
    <row r="33" spans="12:12" s="9" customFormat="1">
      <c r="L33" s="64"/>
    </row>
  </sheetData>
  <mergeCells count="23">
    <mergeCell ref="A32:K32"/>
    <mergeCell ref="K10:K11"/>
    <mergeCell ref="J10:J11"/>
    <mergeCell ref="I10:I11"/>
    <mergeCell ref="E10:E11"/>
    <mergeCell ref="A9:A11"/>
    <mergeCell ref="B9:C9"/>
    <mergeCell ref="H10:H11"/>
    <mergeCell ref="A1:K1"/>
    <mergeCell ref="A4:K4"/>
    <mergeCell ref="A5:K5"/>
    <mergeCell ref="A6:K6"/>
    <mergeCell ref="A2:K2"/>
    <mergeCell ref="A3:K3"/>
    <mergeCell ref="A7:K7"/>
    <mergeCell ref="A8:K8"/>
    <mergeCell ref="G10:G11"/>
    <mergeCell ref="B10:B11"/>
    <mergeCell ref="C10:C11"/>
    <mergeCell ref="D10:D11"/>
    <mergeCell ref="F10:F11"/>
    <mergeCell ref="F9:K9"/>
    <mergeCell ref="D9:E9"/>
  </mergeCells>
  <phoneticPr fontId="0" type="noConversion"/>
  <printOptions horizontalCentered="1"/>
  <pageMargins left="0.75" right="0.75" top="1" bottom="1" header="0.5" footer="0.5"/>
  <pageSetup scale="72"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17</vt:i4>
      </vt:variant>
      <vt:variant>
        <vt:lpstr>Named Ranges</vt:lpstr>
      </vt:variant>
      <vt:variant>
        <vt:i4>24</vt:i4>
      </vt:variant>
    </vt:vector>
  </HeadingPairs>
  <TitlesOfParts>
    <vt:vector size="41"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(N-2) Domestic Agent</vt:lpstr>
      <vt:lpstr>(N-3) Domestic Attorney</vt:lpstr>
      <vt:lpstr>(N-4) Domestic Prof Sup</vt:lpstr>
      <vt:lpstr>(N-5) Domestic Clerical</vt:lpstr>
      <vt:lpstr>(P) IT</vt:lpstr>
      <vt:lpstr>'B. Summary of Requirements '!DL</vt:lpstr>
      <vt:lpstr>'(G) 2011 Crosswalk'!Print_Area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Jason Dolon</cp:lastModifiedBy>
  <cp:lastPrinted>2011-02-08T22:50:05Z</cp:lastPrinted>
  <dcterms:created xsi:type="dcterms:W3CDTF">2003-08-28T20:51:00Z</dcterms:created>
  <dcterms:modified xsi:type="dcterms:W3CDTF">2011-02-09T16:42:27Z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