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'!$A$3:$X$63</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Crosswalk'!$A$1:$R$21</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Chart'!$A$1:$N$29</definedName>
    <definedName name="_xlnm.Print_Area" localSheetId="1">'B. Summary of Requirements '!$A$1:$X$73</definedName>
    <definedName name="_xlnm.Print_Area" localSheetId="2">'C. Increases Offsets'!$A$1:$S$24</definedName>
    <definedName name="_xlnm.Print_Area" localSheetId="3">'D. Strategic Goals &amp; Objectives'!$A$1:$P$15</definedName>
    <definedName name="_xlnm.Print_Area" localSheetId="4">'E. ATB Justification'!$A$1:$I$54</definedName>
    <definedName name="_xlnm.Print_Area" localSheetId="5">'F. 2010 Crosswalk'!$A$1:$R$27</definedName>
    <definedName name="_xlnm.Print_Area" localSheetId="7">'H. Reimbursable Resources'!$A$1:$N$39</definedName>
    <definedName name="_xlnm.Print_Area" localSheetId="8">'I. Permanent Positions'!$A$1:$H$33</definedName>
    <definedName name="_xlnm.Print_Area" localSheetId="9">'J. Financial Analysis'!$A$1:$M$25</definedName>
    <definedName name="_xlnm.Print_Area" localSheetId="10">'K. Summary by Grade'!$A$1:$I$33</definedName>
    <definedName name="_xlnm.Print_Area" localSheetId="11">'L. Summary by Object Class'!$A$1:$I$44</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Resources'!$A$1:$N$38</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H27" i="6"/>
  <c r="H14"/>
  <c r="H15"/>
  <c r="H16"/>
  <c r="H17"/>
  <c r="H18"/>
  <c r="H19"/>
  <c r="H20"/>
  <c r="H21"/>
  <c r="H22"/>
  <c r="H23"/>
  <c r="H24"/>
  <c r="H25"/>
  <c r="H26"/>
  <c r="H13"/>
  <c r="H12"/>
  <c r="H28" s="1"/>
  <c r="N34" i="16"/>
  <c r="N12"/>
  <c r="N13"/>
  <c r="N14"/>
  <c r="N15"/>
  <c r="N16"/>
  <c r="N17"/>
  <c r="N18"/>
  <c r="N19"/>
  <c r="N20"/>
  <c r="N21"/>
  <c r="N22"/>
  <c r="N23"/>
  <c r="N24"/>
  <c r="N25"/>
  <c r="N26"/>
  <c r="N27"/>
  <c r="N28"/>
  <c r="N29"/>
  <c r="N30"/>
  <c r="N31"/>
  <c r="N32"/>
  <c r="N33"/>
  <c r="N11"/>
  <c r="N36" s="1"/>
  <c r="N10"/>
  <c r="I42" i="14"/>
  <c r="I43"/>
  <c r="I41"/>
  <c r="H41"/>
  <c r="I36"/>
  <c r="I37"/>
  <c r="I19"/>
  <c r="I20"/>
  <c r="I21"/>
  <c r="I22"/>
  <c r="I23"/>
  <c r="I24"/>
  <c r="I25"/>
  <c r="I26"/>
  <c r="I27"/>
  <c r="I28"/>
  <c r="I29"/>
  <c r="I30"/>
  <c r="I31"/>
  <c r="I32"/>
  <c r="I33"/>
  <c r="I18"/>
  <c r="I11"/>
  <c r="I13"/>
  <c r="I14"/>
  <c r="I15"/>
  <c r="I10"/>
  <c r="K36" i="16"/>
  <c r="G12" i="14"/>
  <c r="I12"/>
  <c r="I16" s="1"/>
  <c r="I34" s="1"/>
  <c r="I38" s="1"/>
  <c r="C12"/>
  <c r="E35"/>
  <c r="I35"/>
  <c r="L30"/>
  <c r="M24" i="36"/>
  <c r="M23"/>
  <c r="M22"/>
  <c r="M21"/>
  <c r="M25" s="1"/>
  <c r="M20"/>
  <c r="M19"/>
  <c r="M18"/>
  <c r="G25"/>
  <c r="I25"/>
  <c r="R12" i="56"/>
  <c r="R12" i="2"/>
  <c r="I51" i="29"/>
  <c r="I54" s="1"/>
  <c r="I46"/>
  <c r="C20"/>
  <c r="P13" i="57"/>
  <c r="P15" s="1"/>
  <c r="O13"/>
  <c r="O15" s="1"/>
  <c r="N15"/>
  <c r="M15"/>
  <c r="L15"/>
  <c r="K15"/>
  <c r="J15"/>
  <c r="I15"/>
  <c r="G15"/>
  <c r="F15"/>
  <c r="D15"/>
  <c r="C15"/>
  <c r="S21" i="21"/>
  <c r="O63" i="45"/>
  <c r="X63"/>
  <c r="X64" s="1"/>
  <c r="N63"/>
  <c r="M63"/>
  <c r="X27"/>
  <c r="X29" s="1"/>
  <c r="X30" s="1"/>
  <c r="X31" s="1"/>
  <c r="X40" s="1"/>
  <c r="X41" s="1"/>
  <c r="W27"/>
  <c r="W29" s="1"/>
  <c r="W30" s="1"/>
  <c r="W31" s="1"/>
  <c r="W40" s="1"/>
  <c r="W41" s="1"/>
  <c r="V27"/>
  <c r="V29" s="1"/>
  <c r="V30" s="1"/>
  <c r="V31" s="1"/>
  <c r="V40" s="1"/>
  <c r="V41" s="1"/>
  <c r="V39"/>
  <c r="W39"/>
  <c r="X39"/>
  <c r="X16"/>
  <c r="X19"/>
  <c r="W16"/>
  <c r="W19"/>
  <c r="V16"/>
  <c r="V19"/>
  <c r="H10" i="14"/>
  <c r="H11"/>
  <c r="H16" s="1"/>
  <c r="F12"/>
  <c r="B12"/>
  <c r="H12" s="1"/>
  <c r="H15"/>
  <c r="H14"/>
  <c r="H13"/>
  <c r="Q12" i="56"/>
  <c r="Q13"/>
  <c r="Q15" s="1"/>
  <c r="Q19" s="1"/>
  <c r="P12"/>
  <c r="O13"/>
  <c r="N13"/>
  <c r="Q12" i="2"/>
  <c r="Q13" s="1"/>
  <c r="Q15" s="1"/>
  <c r="Q19" s="1"/>
  <c r="P12"/>
  <c r="P13" s="1"/>
  <c r="O13"/>
  <c r="A52" i="45"/>
  <c r="A5" i="21" s="1"/>
  <c r="H51" i="29"/>
  <c r="H54" s="1"/>
  <c r="H46"/>
  <c r="G51"/>
  <c r="G54" s="1"/>
  <c r="G16" i="14"/>
  <c r="G34" s="1"/>
  <c r="G38" s="1"/>
  <c r="E12"/>
  <c r="D12"/>
  <c r="C16"/>
  <c r="C34"/>
  <c r="C38" s="1"/>
  <c r="M13" i="56"/>
  <c r="L13"/>
  <c r="K13"/>
  <c r="J13"/>
  <c r="I13"/>
  <c r="H13"/>
  <c r="G13"/>
  <c r="F13"/>
  <c r="E13"/>
  <c r="D13"/>
  <c r="C13"/>
  <c r="C15" s="1"/>
  <c r="C19" s="1"/>
  <c r="B13"/>
  <c r="R13"/>
  <c r="A5"/>
  <c r="A4"/>
  <c r="W71" i="45"/>
  <c r="W70"/>
  <c r="W66"/>
  <c r="W63"/>
  <c r="V63"/>
  <c r="V64"/>
  <c r="A4" i="57"/>
  <c r="B33" i="10"/>
  <c r="D64" i="45"/>
  <c r="E64"/>
  <c r="E67" s="1"/>
  <c r="E72" s="1"/>
  <c r="F64"/>
  <c r="G64"/>
  <c r="H64"/>
  <c r="H67"/>
  <c r="H72" s="1"/>
  <c r="I64"/>
  <c r="J64"/>
  <c r="K64"/>
  <c r="K67" s="1"/>
  <c r="K72" s="1"/>
  <c r="L64"/>
  <c r="M64"/>
  <c r="N64"/>
  <c r="N67"/>
  <c r="N72" s="1"/>
  <c r="P64"/>
  <c r="Q64"/>
  <c r="Q67"/>
  <c r="Q72" s="1"/>
  <c r="R64"/>
  <c r="S64"/>
  <c r="T64"/>
  <c r="T67" s="1"/>
  <c r="T72" s="1"/>
  <c r="U64"/>
  <c r="G46" i="29"/>
  <c r="D16" i="14"/>
  <c r="S19" i="21"/>
  <c r="S20"/>
  <c r="S24" s="1"/>
  <c r="R24"/>
  <c r="Q24"/>
  <c r="O24"/>
  <c r="J14"/>
  <c r="I14"/>
  <c r="G14"/>
  <c r="L28" i="14"/>
  <c r="L22"/>
  <c r="E16"/>
  <c r="F33" i="10"/>
  <c r="F28" i="6"/>
  <c r="G30" i="10"/>
  <c r="G33"/>
  <c r="E33"/>
  <c r="C14" i="21"/>
  <c r="D14"/>
  <c r="E14"/>
  <c r="F14"/>
  <c r="H14"/>
  <c r="K14"/>
  <c r="L14"/>
  <c r="M14"/>
  <c r="N14"/>
  <c r="O14"/>
  <c r="P14"/>
  <c r="Q14"/>
  <c r="R14"/>
  <c r="S14"/>
  <c r="D13" i="2"/>
  <c r="I24" i="21"/>
  <c r="F24"/>
  <c r="B28" i="6"/>
  <c r="B29" i="10"/>
  <c r="G29"/>
  <c r="H36" i="16"/>
  <c r="E24" i="21"/>
  <c r="B21" i="29"/>
  <c r="B34" s="1"/>
  <c r="S22" i="21"/>
  <c r="C24"/>
  <c r="F16" i="14"/>
  <c r="A5"/>
  <c r="A4"/>
  <c r="P24" i="21"/>
  <c r="C33" i="10"/>
  <c r="N24" i="21"/>
  <c r="M24"/>
  <c r="L24"/>
  <c r="K24"/>
  <c r="J24"/>
  <c r="H24"/>
  <c r="G24"/>
  <c r="D24"/>
  <c r="D28" i="6"/>
  <c r="H29" i="10"/>
  <c r="F29"/>
  <c r="E29"/>
  <c r="D29"/>
  <c r="C29"/>
  <c r="A6" i="6"/>
  <c r="A5"/>
  <c r="A5" i="36"/>
  <c r="A4"/>
  <c r="A6" i="10"/>
  <c r="A5"/>
  <c r="A4" i="29"/>
  <c r="A5" i="16"/>
  <c r="A4"/>
  <c r="A5" i="2"/>
  <c r="A4"/>
  <c r="J16" i="14"/>
  <c r="J21"/>
  <c r="J34" s="1"/>
  <c r="K16"/>
  <c r="K34" s="1"/>
  <c r="K18"/>
  <c r="L18"/>
  <c r="L19"/>
  <c r="L20"/>
  <c r="L21"/>
  <c r="L23"/>
  <c r="L24"/>
  <c r="L25"/>
  <c r="L26"/>
  <c r="L27"/>
  <c r="L29"/>
  <c r="L31"/>
  <c r="L32"/>
  <c r="L33"/>
  <c r="D33" i="10"/>
  <c r="E36" i="16"/>
  <c r="B13" i="2"/>
  <c r="C13"/>
  <c r="C15"/>
  <c r="C19" s="1"/>
  <c r="N13"/>
  <c r="C21" i="29"/>
  <c r="C34"/>
  <c r="D21"/>
  <c r="D34"/>
  <c r="E21"/>
  <c r="E34"/>
  <c r="C25" i="36"/>
  <c r="W64" i="45"/>
  <c r="W67" s="1"/>
  <c r="P13" i="56"/>
  <c r="R13" i="2"/>
  <c r="K25" i="36"/>
  <c r="E25"/>
  <c r="O64" i="45"/>
  <c r="H30" i="10"/>
  <c r="H33"/>
  <c r="E34" i="14"/>
  <c r="L34" s="1"/>
  <c r="E38"/>
  <c r="W72" i="45" l="1"/>
  <c r="B16" i="14"/>
  <c r="L16"/>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<sst xmlns="http://schemas.openxmlformats.org/spreadsheetml/2006/main" count="1529" uniqueCount="406">
  <si>
    <t>2010 Actual</t>
  </si>
  <si>
    <t>2011 Planned</t>
  </si>
  <si>
    <t>2011 Continuing Resolution (with Rescissions, direct only)</t>
  </si>
  <si>
    <t>Total 2011 CR (with Rescissions and Supplementals)</t>
  </si>
  <si>
    <t>Carryover</t>
  </si>
  <si>
    <t>Recoveries</t>
  </si>
  <si>
    <t>2010 - 2012 Total Change</t>
  </si>
  <si>
    <t>Office of the Chief Information Officer</t>
  </si>
  <si>
    <t>Enterprise Solutions Staff</t>
  </si>
  <si>
    <t>E-Government Staff</t>
  </si>
  <si>
    <t>Policy and Planning Staff</t>
  </si>
  <si>
    <t>Unified Financial Management System</t>
  </si>
  <si>
    <t>Cyber Security PMO</t>
  </si>
  <si>
    <t>Joint Automated Booking System</t>
  </si>
  <si>
    <t>Law Enforcement Information Sharing Program (LEISP)</t>
  </si>
  <si>
    <t>IT Management Functions</t>
  </si>
  <si>
    <t>UFMS PMO</t>
  </si>
  <si>
    <t>Justice Security Operations Center</t>
  </si>
  <si>
    <t>Justice Consolidated Office Network (JCON)</t>
  </si>
  <si>
    <t>Litigation Case Management System</t>
  </si>
  <si>
    <t>JCON-Secret and JCON-Top Secret</t>
  </si>
  <si>
    <t>Public Key Infrastructure</t>
  </si>
  <si>
    <t>Administrative Efficiencies</t>
  </si>
  <si>
    <t>JIST</t>
  </si>
  <si>
    <t>Realign ad Consolidate PMOs</t>
  </si>
  <si>
    <t>N/A</t>
  </si>
  <si>
    <t>Enabling/Administrative</t>
  </si>
  <si>
    <r>
      <t xml:space="preserve">Annual salary rate of </t>
    </r>
    <r>
      <rPr>
        <u/>
        <sz val="9"/>
        <rFont val="Times New Roman"/>
        <family val="1"/>
      </rPr>
      <t xml:space="preserve">1 </t>
    </r>
    <r>
      <rPr>
        <sz val="9"/>
        <rFont val="Times New Roman"/>
        <family val="1"/>
      </rPr>
      <t>new positions</t>
    </r>
  </si>
  <si>
    <r>
      <t>Annualization of additional positions approved in 2010</t>
    </r>
    <r>
      <rPr>
        <sz val="9"/>
        <rFont val="Times New Roman"/>
        <family val="1"/>
      </rPr>
      <t xml:space="preserve">.  This provides for the annualization of </t>
    </r>
    <r>
      <rPr>
        <u/>
        <sz val="9"/>
        <rFont val="Times New Roman"/>
        <family val="1"/>
      </rPr>
      <t>1</t>
    </r>
    <r>
      <rPr>
        <sz val="9"/>
        <rFont val="Times New Roman"/>
        <family val="1"/>
      </rPr>
      <t xml:space="preserve"> additional positions appropriated in 2010.  Annualization of new positions extends to 3 years to provide for entry level funding in the first year with a 2-year progression to the journeyman level.  For 2010 increases, this request includes an increase of $</t>
    </r>
    <r>
      <rPr>
        <u/>
        <sz val="9"/>
        <rFont val="Times New Roman"/>
        <family val="1"/>
      </rPr>
      <t>97,000</t>
    </r>
    <r>
      <rPr>
        <sz val="9"/>
        <rFont val="Times New Roman"/>
        <family val="1"/>
      </rPr>
      <t xml:space="preserve"> for full-year payroll costs associated with these additional positions.</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</si>
  <si>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8,000</t>
    </r>
    <r>
      <rPr>
        <sz val="9"/>
        <rFont val="Times New Roman"/>
        <family val="1"/>
      </rPr>
      <t xml:space="preserve"> is necessary to meet our increased retirement obligations as a result of this conversion.</t>
    </r>
  </si>
  <si>
    <r>
      <t>Health Insurance</t>
    </r>
    <r>
      <rPr>
        <sz val="9"/>
        <rFont val="Times New Roman"/>
        <family val="1"/>
      </rPr>
      <t xml:space="preserve">:  Effective January 2012, this component's contribution to Federal employees' health insurance premiums increased by </t>
    </r>
    <r>
      <rPr>
        <u/>
        <sz val="9"/>
        <rFont val="Times New Roman"/>
        <family val="1"/>
      </rPr>
      <t>6</t>
    </r>
    <r>
      <rPr>
        <sz val="9"/>
        <rFont val="Times New Roman"/>
        <family val="1"/>
      </rPr>
      <t xml:space="preserve"> percent.  Applied against the 2011 estimate of $</t>
    </r>
    <r>
      <rPr>
        <u/>
        <sz val="9"/>
        <rFont val="Times New Roman"/>
        <family val="1"/>
      </rPr>
      <t>184,000</t>
    </r>
    <r>
      <rPr>
        <sz val="9"/>
        <rFont val="Times New Roman"/>
        <family val="1"/>
      </rPr>
      <t>, the additional amount required is $</t>
    </r>
    <r>
      <rPr>
        <u/>
        <sz val="9"/>
        <rFont val="Times New Roman"/>
        <family val="1"/>
      </rPr>
      <t>68,000</t>
    </r>
    <r>
      <rPr>
        <sz val="9"/>
        <rFont val="Times New Roman"/>
        <family val="1"/>
      </rPr>
      <t>.</t>
    </r>
  </si>
  <si>
    <r>
      <t>Changes in Compensable Days</t>
    </r>
    <r>
      <rPr>
        <sz val="9"/>
        <rFont val="Times New Roman"/>
        <family val="1"/>
      </rPr>
      <t>.  The decreased cost for one compensable day in FY 2012 compared to FY 2011 is calculated by dividing the FY 2011 estimated personnel compensation $</t>
    </r>
    <r>
      <rPr>
        <u/>
        <sz val="9"/>
        <rFont val="Times New Roman"/>
        <family val="1"/>
      </rPr>
      <t>10,306,000</t>
    </r>
    <r>
      <rPr>
        <sz val="9"/>
        <rFont val="Times New Roman"/>
        <family val="1"/>
      </rPr>
      <t xml:space="preserve"> and applicable benefits $</t>
    </r>
    <r>
      <rPr>
        <u/>
        <sz val="9"/>
        <rFont val="Times New Roman"/>
        <family val="1"/>
      </rPr>
      <t>2,431,000</t>
    </r>
    <r>
      <rPr>
        <sz val="9"/>
        <rFont val="Times New Roman"/>
        <family val="1"/>
      </rPr>
      <t xml:space="preserve"> 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</si>
  <si>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126,000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</si>
  <si>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t>
    </r>
    <r>
      <rPr>
        <u/>
        <sz val="9"/>
        <color indexed="8"/>
        <rFont val="Times New Roman"/>
        <family val="1"/>
      </rPr>
      <t>3,000</t>
    </r>
    <r>
      <rPr>
        <sz val="9"/>
        <color indexed="8"/>
        <rFont val="Times New Roman"/>
        <family val="1"/>
      </rPr>
      <t xml:space="preserve"> is required to meet our commitment to DHS, and cost estimates were developed by DHS.</t>
    </r>
  </si>
  <si>
    <t>US Courts, Census Bureau, DHS, DOT, FEMA, Dept. of Ed., Various DOJ Components</t>
  </si>
  <si>
    <t>National Security Division</t>
  </si>
  <si>
    <t>AFOSI US Air Force Security</t>
  </si>
  <si>
    <t>Federal Detention Trustee</t>
  </si>
  <si>
    <t>OJP</t>
  </si>
  <si>
    <t>USMS</t>
  </si>
  <si>
    <t>BOP</t>
  </si>
  <si>
    <t>JUTNET</t>
  </si>
  <si>
    <t>OLA</t>
  </si>
  <si>
    <t>OLP</t>
  </si>
  <si>
    <t>OLC</t>
  </si>
  <si>
    <t>WCF - SEPS</t>
  </si>
  <si>
    <t>FASS</t>
  </si>
  <si>
    <t>EOUSA</t>
  </si>
  <si>
    <t>DNI</t>
  </si>
  <si>
    <t>AEGIS</t>
  </si>
  <si>
    <t>JMD/OCIO/OSS</t>
  </si>
  <si>
    <t>JMD/OCIO/ITSS</t>
  </si>
  <si>
    <t>JMD/OCIO/EGOV/ISO</t>
  </si>
  <si>
    <t>WCF/UBT - JMD BUDGET STAFF</t>
  </si>
  <si>
    <t>ATF</t>
  </si>
  <si>
    <t>DEA</t>
  </si>
  <si>
    <t>AFMS</t>
  </si>
  <si>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</si>
  <si>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</si>
  <si>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</si>
  <si>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</si>
  <si>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</si>
  <si>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</si>
  <si>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</si>
  <si>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</si>
  <si>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</si>
  <si>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</si>
  <si>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</si>
  <si>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</si>
  <si>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</si>
  <si>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</si>
  <si>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</si>
  <si>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</si>
  <si>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</si>
  <si>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</si>
  <si>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</si>
  <si>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</si>
  <si>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</si>
  <si>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</si>
  <si>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</si>
  <si>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</si>
  <si>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</si>
  <si>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</si>
  <si>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</si>
  <si>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</si>
  <si>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</si>
  <si>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</si>
  <si>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</si>
  <si>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</si>
  <si>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</si>
  <si>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</si>
  <si>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</si>
  <si>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</si>
  <si>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</si>
  <si>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</si>
  <si>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</si>
  <si>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</si>
  <si>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</si>
  <si>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</si>
  <si>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t>Transfers:</t>
  </si>
  <si>
    <t>Total Adjustments to Base and Technical Adjustments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</si>
  <si>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</si>
  <si>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</si>
  <si>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</si>
  <si>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</si>
  <si>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</si>
  <si>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</si>
  <si>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</si>
  <si>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</si>
  <si>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</si>
  <si>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</si>
  <si>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</si>
  <si>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</si>
  <si>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</si>
  <si>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</si>
  <si>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</si>
  <si>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</si>
  <si>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</si>
  <si>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</si>
  <si>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</si>
  <si>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</si>
  <si>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</si>
  <si>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</si>
  <si>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</si>
  <si>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</si>
  <si>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</si>
  <si>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</si>
  <si>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</si>
  <si>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</si>
  <si>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</si>
  <si>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</si>
  <si>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</si>
  <si>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</si>
  <si>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</si>
  <si>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</si>
  <si>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</si>
  <si>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</si>
  <si>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</si>
  <si>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Printing</t>
  </si>
  <si>
    <t>Equipment</t>
  </si>
  <si>
    <t>Purchases of goods &amp; services from Government accounts</t>
  </si>
  <si>
    <t>Travel and transportation of persons</t>
  </si>
  <si>
    <t>Advisory and assistance services</t>
  </si>
  <si>
    <t>Other services</t>
  </si>
  <si>
    <t>Supplies and materials</t>
  </si>
  <si>
    <t>Average GS Salary</t>
  </si>
  <si>
    <t>Average GS Grade</t>
  </si>
  <si>
    <t>Object Classes</t>
  </si>
  <si>
    <t>Other Object Classes:</t>
  </si>
  <si>
    <t>Summary of Reimbursable Resources</t>
  </si>
  <si>
    <t>Decision Unit 2</t>
  </si>
  <si>
    <t>Decision Unit 3</t>
  </si>
  <si>
    <t>Decision Unit 4</t>
  </si>
  <si>
    <t>Summary of Requirements by Object Class</t>
  </si>
  <si>
    <t>Overtime</t>
  </si>
  <si>
    <t>Technical Adjustments</t>
  </si>
  <si>
    <t>Program Changes</t>
  </si>
  <si>
    <t>Total Program Changes</t>
  </si>
  <si>
    <t>Travel</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</si>
  <si>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</si>
  <si>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</si>
  <si>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</si>
  <si>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</si>
  <si>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</si>
  <si>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</si>
  <si>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</si>
  <si>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</si>
  <si>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</si>
  <si>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</si>
  <si>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</si>
  <si>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</si>
  <si>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</si>
  <si>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</si>
  <si>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</si>
  <si>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</si>
  <si>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</si>
  <si>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</si>
  <si>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</si>
  <si>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</si>
  <si>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</si>
  <si>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</si>
  <si>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</si>
  <si>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</si>
  <si>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</si>
  <si>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</si>
  <si>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</si>
  <si>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</si>
  <si>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</si>
  <si>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</si>
  <si>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</si>
  <si>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</si>
  <si>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</si>
  <si>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</si>
  <si>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</si>
  <si>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</si>
  <si>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</si>
  <si>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</si>
  <si>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</si>
  <si>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</si>
  <si>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</si>
  <si>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</si>
  <si>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</si>
  <si>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</si>
  <si>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</si>
  <si>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</si>
  <si>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</si>
  <si>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</si>
  <si>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</si>
  <si>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</si>
  <si>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</si>
  <si>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</si>
  <si>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</si>
  <si>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</si>
  <si>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</si>
  <si>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</si>
  <si>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</si>
  <si>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</si>
  <si>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</si>
  <si>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</si>
  <si>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</si>
  <si>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</si>
  <si>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</si>
  <si>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</si>
  <si>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</si>
  <si>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</si>
  <si>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</si>
  <si>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</si>
  <si>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</si>
  <si>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</si>
  <si>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</si>
  <si>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</si>
  <si>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</si>
  <si>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</si>
  <si>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</si>
  <si>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</si>
  <si>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</si>
  <si>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</si>
  <si>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</si>
  <si>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</si>
  <si>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</si>
  <si>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</si>
  <si>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</si>
  <si>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</si>
  <si>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</si>
  <si>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</si>
  <si>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</si>
  <si>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</si>
  <si>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</si>
  <si>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</si>
  <si>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</si>
  <si>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</si>
  <si>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</si>
  <si>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</si>
  <si>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</si>
  <si>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</si>
  <si>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</si>
  <si>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</si>
  <si>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</si>
  <si>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</si>
  <si>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</si>
  <si>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</si>
  <si>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</si>
  <si>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</si>
  <si>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</si>
  <si>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</si>
  <si>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</si>
  <si>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</si>
  <si>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</si>
  <si>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</si>
  <si>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</si>
  <si>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</si>
  <si>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</si>
  <si>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</si>
  <si>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</si>
  <si>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</si>
  <si>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</si>
  <si>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</si>
  <si>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</si>
  <si>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</si>
  <si>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</si>
  <si>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</si>
  <si>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</si>
  <si>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</si>
  <si>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</si>
  <si>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</si>
  <si>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</si>
  <si>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</si>
  <si>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</si>
  <si>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</si>
  <si>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</si>
  <si>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</si>
  <si>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</si>
  <si>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</si>
  <si>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</si>
  <si>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</si>
  <si>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</si>
  <si>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</si>
  <si>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</si>
  <si>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</si>
  <si>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</si>
  <si>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</si>
  <si>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</si>
  <si>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</si>
  <si>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</si>
  <si>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</si>
  <si>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</si>
  <si>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</si>
  <si>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</si>
  <si>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</si>
  <si>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</si>
  <si>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</si>
  <si>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</si>
  <si>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</si>
  <si>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</si>
  <si>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</si>
  <si>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</si>
  <si>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</si>
  <si>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</si>
  <si>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</si>
  <si>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Decrease: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</si>
  <si>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</si>
  <si>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</si>
  <si>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</si>
  <si>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</si>
  <si>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</si>
  <si>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</si>
  <si>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</si>
  <si>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</si>
  <si>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</si>
  <si>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</si>
  <si>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</si>
  <si>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</si>
  <si>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</si>
  <si>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</si>
  <si>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</si>
  <si>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</si>
  <si>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</si>
  <si>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</si>
  <si>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</si>
  <si>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</si>
  <si>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</si>
  <si>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</si>
  <si>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</si>
  <si>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</si>
  <si>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</si>
  <si>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</si>
  <si>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</si>
  <si>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</si>
  <si>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</si>
  <si>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</si>
  <si>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</si>
  <si>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</si>
  <si>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</si>
  <si>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</si>
  <si>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</si>
  <si>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</si>
  <si>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</si>
  <si>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</si>
  <si>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</si>
  <si>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</si>
  <si>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</si>
  <si>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</si>
  <si>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</si>
  <si>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</si>
  <si>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</si>
  <si>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</si>
  <si>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</si>
  <si>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</si>
  <si>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</si>
  <si>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</si>
  <si>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</si>
  <si>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</si>
  <si>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</si>
  <si>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</si>
  <si>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</si>
  <si>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</si>
  <si>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</si>
  <si>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</si>
  <si>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</si>
  <si>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</si>
  <si>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</si>
  <si>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</si>
  <si>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</si>
  <si>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25.6 Medical Care</t>
  </si>
  <si>
    <t>Consolidate PMOs Offset</t>
  </si>
  <si>
    <t>Justice Information Sharing Technology</t>
  </si>
  <si>
    <t>Increases:</t>
  </si>
  <si>
    <t>Operations</t>
  </si>
  <si>
    <t>1. Administrative Efficiencies</t>
  </si>
  <si>
    <t>2. Extend Tech refresh</t>
  </si>
  <si>
    <t>3. Realign and Consolidate PMOs</t>
  </si>
  <si>
    <t>4. Operations</t>
  </si>
  <si>
    <t xml:space="preserve">2011 Continuing Resolution (CR) </t>
  </si>
  <si>
    <t>Extend Tech Refresh</t>
  </si>
  <si>
    <t>Unified Financial Management System - Reduction to Base</t>
  </si>
  <si>
    <r>
      <rPr>
        <u/>
        <sz val="9"/>
        <rFont val="Times New Roman"/>
        <family val="1"/>
      </rPr>
      <t>Annualization of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2010 for the pay raise, the $297,000 requested represents the pay requirements for the full year of the 2010 enacted pay raise. ($236,334 for pay and $60,666 for benefits).
($_______ for pay and $________ for benefits).
</t>
    </r>
  </si>
  <si>
    <t>FY 2011 Continuing Resolution (CR) Without Rescissions</t>
  </si>
  <si>
    <t>G: Crosswalk of 2011 Availability</t>
  </si>
  <si>
    <t>WCF/RE - JMD FINANCE STAFF</t>
  </si>
  <si>
    <t>FBI</t>
  </si>
  <si>
    <t>2011 Continuing Resolution (CR)</t>
  </si>
  <si>
    <t>Administrative Efficiencies Offset</t>
  </si>
  <si>
    <t>Operations Offset</t>
  </si>
  <si>
    <t>Increase</t>
  </si>
  <si>
    <t xml:space="preserve"> Extend Tech Refresh Offset</t>
  </si>
  <si>
    <t>Unobligated Balances.  The JIST OBD brought forward $3,696 from funds provided in FY 2009 and recovered $6,720 in FY 2010.</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</si>
</sst>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78">
    <font>
      <sz val="12"/>
      <name val="Arial"/>
    </font>
    <font>
      <u/>
      <sz val="12"/>
      <name val="TimesNewRomanPS"/>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sz val="10"/>
      <name val="Arial"/>
      <family val="2"/>
    </font>
    <font>
      <sz val="12"/>
      <color indexed="9"/>
      <name val="Arial"/>
      <family val="2"/>
    </font>
    <font>
      <sz val="16"/>
      <color indexed="8"/>
      <name val="Times New Roman"/>
      <family val="1"/>
    </font>
    <font>
      <sz val="8"/>
      <name val="Arial"/>
      <family val="2"/>
    </font>
    <font>
      <sz val="14"/>
      <name val="Arial"/>
      <family val="2"/>
    </font>
    <font>
      <b/>
      <sz val="14"/>
      <name val="Arial"/>
      <family val="2"/>
    </font>
    <font>
      <sz val="13"/>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top/>
      <bottom style="hair">
        <color indexed="8"/>
      </bottom>
      <diagonal/>
    </border>
    <border>
      <left style="thin">
        <color indexed="64"/>
      </left>
      <right/>
      <top/>
      <bottom style="hair">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hair">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64"/>
      </left>
      <right/>
      <top style="hair">
        <color indexed="64"/>
      </top>
      <bottom style="thin">
        <color indexed="64"/>
      </bottom>
      <diagonal/>
    </border>
    <border>
      <left/>
      <right style="thin">
        <color indexed="64"/>
      </right>
      <top/>
      <bottom style="thin">
        <color indexed="23"/>
      </bottom>
      <diagonal/>
    </border>
    <border>
      <left style="thin">
        <color indexed="8"/>
      </left>
      <right/>
      <top style="thin">
        <color indexed="64"/>
      </top>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right/>
      <top style="thin">
        <color indexed="8"/>
      </top>
      <bottom style="medium">
        <color indexed="64"/>
      </bottom>
      <diagonal/>
    </border>
    <border>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64"/>
      </bottom>
      <diagonal/>
    </border>
    <border>
      <left/>
      <right style="thin">
        <color indexed="8"/>
      </right>
      <top style="thin">
        <color indexed="8"/>
      </top>
      <bottom style="medium">
        <color indexed="8"/>
      </bottom>
      <diagonal/>
    </border>
    <border>
      <left/>
      <right style="thin">
        <color indexed="64"/>
      </right>
      <top/>
      <bottom style="hair">
        <color indexed="8"/>
      </bottom>
      <diagonal/>
    </border>
    <border>
      <left/>
      <right style="medium">
        <color indexed="8"/>
      </right>
      <top style="thin">
        <color indexed="8"/>
      </top>
      <bottom style="medium">
        <color indexed="64"/>
      </bottom>
      <diagonal/>
    </border>
    <border>
      <left/>
      <right style="medium">
        <color indexed="8"/>
      </right>
      <top style="thin">
        <color indexed="8"/>
      </top>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8"/>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right style="medium">
        <color indexed="64"/>
      </right>
      <top/>
      <bottom style="hair">
        <color indexed="8"/>
      </bottom>
      <diagonal/>
    </border>
    <border>
      <left/>
      <right style="medium">
        <color indexed="64"/>
      </right>
      <top style="thin">
        <color indexed="8"/>
      </top>
      <bottom/>
      <diagonal/>
    </border>
    <border>
      <left/>
      <right style="medium">
        <color indexed="64"/>
      </right>
      <top/>
      <bottom style="thin">
        <color indexed="64"/>
      </bottom>
      <diagonal/>
    </border>
    <border>
      <left/>
      <right style="medium">
        <color indexed="8"/>
      </right>
      <top/>
      <bottom/>
      <diagonal/>
    </border>
    <border>
      <left/>
      <right style="thin">
        <color indexed="64"/>
      </right>
      <top style="thin">
        <color indexed="8"/>
      </top>
      <bottom style="medium">
        <color indexed="8"/>
      </bottom>
      <diagonal/>
    </border>
    <border>
      <left/>
      <right style="medium">
        <color indexed="8"/>
      </right>
      <top style="thin">
        <color indexed="8"/>
      </top>
      <bottom style="medium">
        <color indexed="8"/>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8"/>
      </left>
      <right/>
      <top style="thin">
        <color indexed="8"/>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23"/>
      </top>
      <bottom style="thin">
        <color indexed="64"/>
      </bottom>
      <diagonal/>
    </border>
    <border>
      <left style="thin">
        <color indexed="64"/>
      </left>
      <right/>
      <top/>
      <bottom style="thin">
        <color indexed="23"/>
      </bottom>
      <diagonal/>
    </border>
    <border>
      <left/>
      <right/>
      <top/>
      <bottom style="thin">
        <color indexed="23"/>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bottom style="thin">
        <color indexed="8"/>
      </bottom>
      <diagonal/>
    </border>
    <border>
      <left/>
      <right/>
      <top/>
      <bottom style="thin">
        <color indexed="8"/>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medium">
        <color indexed="8"/>
      </right>
      <top/>
      <bottom style="thin">
        <color indexed="8"/>
      </bottom>
      <diagonal/>
    </border>
    <border>
      <left style="thin">
        <color indexed="64"/>
      </left>
      <right style="thin">
        <color indexed="64"/>
      </right>
      <top style="medium">
        <color indexed="64"/>
      </top>
      <bottom/>
      <diagonal/>
    </border>
  </borders>
  <cellStyleXfs count="12">
    <xf numFmtId="0" fontId="0" fillId="0" borderId="0"/>
    <xf numFmtId="43" fontId="18" fillId="0" borderId="0" applyFont="0" applyFill="0" applyBorder="0" applyAlignment="0" applyProtection="0"/>
    <xf numFmtId="43"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0" fontId="13" fillId="0" borderId="0"/>
    <xf numFmtId="0" fontId="71"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44">
    <xf numFmtId="0" fontId="0" fillId="0" borderId="0" xfId="0"/>
    <xf numFmtId="165" fontId="2" fillId="0" borderId="0" xfId="0" applyNumberFormat="1" applyFont="1" applyAlignment="1"/>
    <xf numFmtId="165" fontId="2"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12" fillId="2" borderId="0" xfId="0" applyNumberFormat="1" applyFont="1" applyFill="1" applyAlignment="1"/>
    <xf numFmtId="165" fontId="5" fillId="0" borderId="0" xfId="0" applyNumberFormat="1" applyFont="1" applyAlignment="1">
      <alignment horizontal="right"/>
    </xf>
    <xf numFmtId="0" fontId="0" fillId="0" borderId="0" xfId="0" applyBorder="1"/>
    <xf numFmtId="3" fontId="16" fillId="0" borderId="0" xfId="0" applyNumberFormat="1" applyFont="1" applyAlignment="1"/>
    <xf numFmtId="165" fontId="3" fillId="0" borderId="0" xfId="0" applyNumberFormat="1" applyFont="1" applyAlignment="1"/>
    <xf numFmtId="165" fontId="17" fillId="2" borderId="0" xfId="0" applyNumberFormat="1" applyFont="1" applyFill="1" applyAlignment="1"/>
    <xf numFmtId="165" fontId="5" fillId="0" borderId="0" xfId="0" applyNumberFormat="1" applyFont="1" applyBorder="1"/>
    <xf numFmtId="0" fontId="18" fillId="0" borderId="0" xfId="9"/>
    <xf numFmtId="0" fontId="19" fillId="0" borderId="2" xfId="9" applyFont="1" applyBorder="1" applyAlignment="1">
      <alignment horizontal="center"/>
    </xf>
    <xf numFmtId="0" fontId="19" fillId="0" borderId="3" xfId="9" applyFont="1" applyBorder="1" applyAlignment="1">
      <alignment horizontal="center"/>
    </xf>
    <xf numFmtId="0" fontId="19" fillId="0" borderId="4" xfId="9" applyFont="1" applyBorder="1" applyAlignment="1">
      <alignment horizontal="center"/>
    </xf>
    <xf numFmtId="0" fontId="8" fillId="0" borderId="5" xfId="9" applyFont="1" applyBorder="1"/>
    <xf numFmtId="0" fontId="8" fillId="0" borderId="3" xfId="9" applyFont="1" applyBorder="1"/>
    <xf numFmtId="5" fontId="19" fillId="0" borderId="0" xfId="9" applyNumberFormat="1" applyFont="1" applyBorder="1"/>
    <xf numFmtId="5" fontId="19" fillId="0" borderId="6" xfId="9" applyNumberFormat="1" applyFont="1" applyBorder="1"/>
    <xf numFmtId="0" fontId="8" fillId="0" borderId="7" xfId="9" applyFont="1" applyBorder="1"/>
    <xf numFmtId="0" fontId="8" fillId="0" borderId="4" xfId="9" applyFont="1" applyBorder="1"/>
    <xf numFmtId="0" fontId="19" fillId="0" borderId="8" xfId="9" applyFont="1" applyBorder="1" applyAlignment="1">
      <alignment horizontal="left"/>
    </xf>
    <xf numFmtId="0" fontId="0" fillId="0" borderId="0" xfId="0" applyBorder="1" applyAlignment="1">
      <alignment vertical="top" wrapText="1"/>
    </xf>
    <xf numFmtId="0" fontId="28" fillId="0" borderId="0" xfId="0" applyFont="1"/>
    <xf numFmtId="165" fontId="2"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3" fontId="5" fillId="0" borderId="11" xfId="0" applyNumberFormat="1" applyFont="1" applyBorder="1" applyAlignment="1"/>
    <xf numFmtId="5" fontId="24" fillId="2" borderId="12" xfId="0" applyNumberFormat="1" applyFont="1" applyFill="1" applyBorder="1" applyAlignment="1"/>
    <xf numFmtId="5" fontId="24" fillId="2" borderId="11" xfId="0" applyNumberFormat="1" applyFont="1" applyFill="1" applyBorder="1" applyAlignment="1"/>
    <xf numFmtId="0" fontId="0" fillId="0" borderId="0" xfId="0" applyBorder="1" applyAlignment="1">
      <alignment horizontal="center"/>
    </xf>
    <xf numFmtId="0" fontId="28" fillId="0" borderId="0" xfId="0" applyFont="1" applyBorder="1" applyAlignment="1">
      <alignment horizontal="center"/>
    </xf>
    <xf numFmtId="0" fontId="0" fillId="0" borderId="0" xfId="0" applyAlignment="1">
      <alignment horizontal="center"/>
    </xf>
    <xf numFmtId="0" fontId="8" fillId="0" borderId="13" xfId="9" applyFont="1" applyBorder="1"/>
    <xf numFmtId="0" fontId="18" fillId="0" borderId="14" xfId="9" applyBorder="1"/>
    <xf numFmtId="0" fontId="8" fillId="0" borderId="14" xfId="9" applyFont="1" applyBorder="1"/>
    <xf numFmtId="0" fontId="18" fillId="0" borderId="10" xfId="9" applyBorder="1"/>
    <xf numFmtId="3" fontId="15" fillId="0" borderId="0" xfId="0" applyNumberFormat="1" applyFont="1" applyAlignment="1">
      <alignment horizontal="centerContinuous"/>
    </xf>
    <xf numFmtId="165" fontId="15" fillId="0" borderId="0" xfId="0" applyNumberFormat="1" applyFont="1" applyAlignment="1">
      <alignment horizontal="centerContinuous"/>
    </xf>
    <xf numFmtId="165" fontId="6" fillId="0" borderId="0" xfId="0" applyNumberFormat="1" applyFont="1" applyFill="1" applyBorder="1" applyAlignment="1"/>
    <xf numFmtId="165" fontId="5" fillId="0" borderId="0" xfId="0" applyNumberFormat="1" applyFont="1" applyBorder="1" applyAlignment="1"/>
    <xf numFmtId="0" fontId="23" fillId="3" borderId="0" xfId="0" applyFont="1" applyFill="1" applyBorder="1" applyAlignment="1">
      <alignment vertical="top" wrapText="1"/>
    </xf>
    <xf numFmtId="165" fontId="39" fillId="0" borderId="0" xfId="0" applyNumberFormat="1" applyFont="1" applyAlignment="1"/>
    <xf numFmtId="165" fontId="40" fillId="2" borderId="0" xfId="0" applyNumberFormat="1" applyFont="1" applyFill="1" applyAlignment="1"/>
    <xf numFmtId="170" fontId="24" fillId="2" borderId="15" xfId="0" applyNumberFormat="1" applyFont="1" applyFill="1" applyBorder="1" applyAlignment="1"/>
    <xf numFmtId="0" fontId="44" fillId="0" borderId="0" xfId="0" applyFont="1"/>
    <xf numFmtId="165" fontId="43" fillId="0" borderId="0" xfId="0" applyNumberFormat="1" applyFont="1"/>
    <xf numFmtId="165" fontId="27" fillId="0" borderId="0" xfId="0" applyNumberFormat="1" applyFont="1"/>
    <xf numFmtId="165" fontId="43" fillId="0" borderId="0" xfId="0" applyNumberFormat="1" applyFont="1" applyAlignment="1"/>
    <xf numFmtId="165" fontId="27" fillId="0" borderId="0" xfId="0" applyNumberFormat="1" applyFont="1" applyAlignment="1"/>
    <xf numFmtId="3" fontId="43" fillId="2" borderId="0" xfId="0" applyNumberFormat="1" applyFont="1" applyFill="1" applyAlignment="1"/>
    <xf numFmtId="3" fontId="47" fillId="2" borderId="0" xfId="0" applyNumberFormat="1" applyFont="1" applyFill="1" applyBorder="1" applyAlignment="1"/>
    <xf numFmtId="0" fontId="27" fillId="0" borderId="0" xfId="0" applyFont="1"/>
    <xf numFmtId="165" fontId="44" fillId="0" borderId="0" xfId="0" applyNumberFormat="1" applyFont="1"/>
    <xf numFmtId="165" fontId="44" fillId="0" borderId="0" xfId="0" applyNumberFormat="1" applyFont="1" applyBorder="1"/>
    <xf numFmtId="165" fontId="48" fillId="0" borderId="0" xfId="0" applyNumberFormat="1" applyFont="1" applyAlignment="1"/>
    <xf numFmtId="165" fontId="49" fillId="0" borderId="0" xfId="0" applyNumberFormat="1" applyFont="1" applyAlignment="1"/>
    <xf numFmtId="3" fontId="46" fillId="0" borderId="0" xfId="0" applyNumberFormat="1" applyFont="1" applyAlignment="1"/>
    <xf numFmtId="3" fontId="45" fillId="0" borderId="0" xfId="0" applyNumberFormat="1" applyFont="1" applyAlignment="1"/>
    <xf numFmtId="0" fontId="44" fillId="0" borderId="0" xfId="9" applyFont="1"/>
    <xf numFmtId="0" fontId="36" fillId="0" borderId="0" xfId="9" applyFont="1"/>
    <xf numFmtId="37" fontId="5" fillId="0" borderId="9" xfId="0" applyNumberFormat="1" applyFont="1" applyBorder="1" applyAlignment="1"/>
    <xf numFmtId="37" fontId="5" fillId="0" borderId="12" xfId="0" applyNumberFormat="1" applyFont="1" applyBorder="1" applyAlignment="1"/>
    <xf numFmtId="37" fontId="5" fillId="0" borderId="16" xfId="0" applyNumberFormat="1" applyFont="1" applyBorder="1" applyAlignment="1"/>
    <xf numFmtId="37" fontId="5" fillId="0" borderId="17" xfId="0" applyNumberFormat="1" applyFont="1" applyBorder="1" applyAlignment="1"/>
    <xf numFmtId="37" fontId="15" fillId="0" borderId="18"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5" fillId="0" borderId="5" xfId="0" applyNumberFormat="1" applyFont="1" applyBorder="1" applyAlignment="1"/>
    <xf numFmtId="37" fontId="5" fillId="0" borderId="11" xfId="0" applyNumberFormat="1" applyFont="1" applyBorder="1"/>
    <xf numFmtId="37" fontId="5" fillId="0" borderId="12"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19" fillId="0" borderId="8" xfId="9" applyNumberFormat="1" applyFont="1" applyBorder="1"/>
    <xf numFmtId="37" fontId="19" fillId="0" borderId="0" xfId="9" applyNumberFormat="1" applyFont="1" applyBorder="1"/>
    <xf numFmtId="37" fontId="6" fillId="2" borderId="1" xfId="0" applyNumberFormat="1" applyFont="1" applyFill="1" applyBorder="1" applyAlignment="1"/>
    <xf numFmtId="37" fontId="6" fillId="2" borderId="19" xfId="0" applyNumberFormat="1" applyFont="1" applyFill="1" applyBorder="1" applyAlignment="1"/>
    <xf numFmtId="37" fontId="6" fillId="2" borderId="12" xfId="0" applyNumberFormat="1" applyFont="1" applyFill="1" applyBorder="1" applyAlignment="1"/>
    <xf numFmtId="37" fontId="26" fillId="0" borderId="20" xfId="0" applyNumberFormat="1" applyFont="1" applyBorder="1"/>
    <xf numFmtId="37" fontId="21" fillId="2" borderId="21" xfId="0" applyNumberFormat="1" applyFont="1" applyFill="1" applyBorder="1" applyAlignment="1"/>
    <xf numFmtId="37" fontId="21" fillId="2" borderId="22" xfId="0" applyNumberFormat="1" applyFont="1" applyFill="1" applyBorder="1" applyAlignment="1"/>
    <xf numFmtId="37" fontId="21" fillId="2" borderId="23" xfId="0" applyNumberFormat="1" applyFont="1" applyFill="1" applyBorder="1" applyAlignment="1"/>
    <xf numFmtId="37" fontId="21" fillId="2" borderId="24" xfId="0" applyNumberFormat="1" applyFont="1" applyFill="1" applyBorder="1" applyAlignment="1"/>
    <xf numFmtId="37" fontId="21" fillId="2" borderId="25" xfId="0" applyNumberFormat="1" applyFont="1" applyFill="1" applyBorder="1" applyAlignment="1"/>
    <xf numFmtId="37" fontId="21" fillId="2" borderId="26" xfId="0" applyNumberFormat="1" applyFont="1" applyFill="1" applyBorder="1" applyAlignment="1"/>
    <xf numFmtId="37" fontId="21" fillId="2" borderId="27" xfId="0" applyNumberFormat="1" applyFont="1" applyFill="1" applyBorder="1" applyAlignment="1"/>
    <xf numFmtId="37" fontId="21" fillId="2" borderId="0" xfId="0" applyNumberFormat="1" applyFont="1" applyFill="1" applyBorder="1" applyAlignment="1"/>
    <xf numFmtId="37" fontId="21" fillId="2" borderId="28" xfId="0" applyNumberFormat="1" applyFont="1" applyFill="1" applyBorder="1" applyAlignment="1"/>
    <xf numFmtId="37" fontId="21" fillId="2" borderId="0" xfId="0" applyNumberFormat="1" applyFont="1" applyFill="1" applyAlignment="1"/>
    <xf numFmtId="37" fontId="21" fillId="2" borderId="3"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29" xfId="0" applyNumberFormat="1" applyFont="1" applyFill="1" applyBorder="1" applyAlignment="1"/>
    <xf numFmtId="37" fontId="6" fillId="2" borderId="30" xfId="0" applyNumberFormat="1" applyFont="1" applyFill="1" applyBorder="1" applyAlignment="1"/>
    <xf numFmtId="0" fontId="19" fillId="0" borderId="31" xfId="9" applyFont="1" applyBorder="1"/>
    <xf numFmtId="0" fontId="18" fillId="0" borderId="30" xfId="9" applyBorder="1"/>
    <xf numFmtId="37" fontId="19" fillId="0" borderId="29" xfId="9" applyNumberFormat="1" applyFont="1" applyBorder="1"/>
    <xf numFmtId="37" fontId="19" fillId="0" borderId="30" xfId="9" applyNumberFormat="1" applyFont="1" applyBorder="1"/>
    <xf numFmtId="5" fontId="19" fillId="0" borderId="30" xfId="9" applyNumberFormat="1" applyFont="1" applyBorder="1"/>
    <xf numFmtId="5" fontId="19" fillId="0" borderId="31" xfId="9" applyNumberFormat="1" applyFont="1" applyBorder="1"/>
    <xf numFmtId="0" fontId="16" fillId="0" borderId="0" xfId="0" applyFont="1"/>
    <xf numFmtId="0" fontId="34" fillId="0" borderId="0" xfId="0" applyFont="1" applyBorder="1" applyAlignment="1">
      <alignment vertical="top" wrapText="1"/>
    </xf>
    <xf numFmtId="0" fontId="0" fillId="0" borderId="0" xfId="0" applyAlignment="1">
      <alignment vertical="top"/>
    </xf>
    <xf numFmtId="0" fontId="28" fillId="0" borderId="0" xfId="0" applyFont="1" applyAlignment="1">
      <alignment vertical="top"/>
    </xf>
    <xf numFmtId="0" fontId="28" fillId="0" borderId="0" xfId="0" applyFont="1" applyBorder="1" applyAlignment="1">
      <alignment horizontal="center" vertical="top" wrapText="1"/>
    </xf>
    <xf numFmtId="0" fontId="28" fillId="0" borderId="0" xfId="0" applyFont="1" applyBorder="1" applyAlignment="1">
      <alignment vertical="top"/>
    </xf>
    <xf numFmtId="0" fontId="28" fillId="0" borderId="3" xfId="0" applyFont="1" applyBorder="1" applyAlignment="1">
      <alignment vertical="top"/>
    </xf>
    <xf numFmtId="0" fontId="28" fillId="0" borderId="0" xfId="0" applyFont="1" applyBorder="1" applyAlignment="1">
      <alignment vertical="top" wrapText="1"/>
    </xf>
    <xf numFmtId="170" fontId="22" fillId="2" borderId="32" xfId="0" applyNumberFormat="1" applyFont="1" applyFill="1" applyBorder="1" applyAlignment="1"/>
    <xf numFmtId="170" fontId="22" fillId="2" borderId="33" xfId="0" applyNumberFormat="1" applyFont="1" applyFill="1" applyBorder="1" applyAlignment="1"/>
    <xf numFmtId="37" fontId="22" fillId="2" borderId="32" xfId="0" applyNumberFormat="1" applyFont="1" applyFill="1" applyBorder="1" applyAlignment="1"/>
    <xf numFmtId="37" fontId="6" fillId="2" borderId="34" xfId="0" applyNumberFormat="1" applyFont="1" applyFill="1" applyBorder="1" applyAlignment="1"/>
    <xf numFmtId="37" fontId="6" fillId="0" borderId="34" xfId="0" applyNumberFormat="1" applyFont="1" applyFill="1" applyBorder="1" applyAlignment="1"/>
    <xf numFmtId="37" fontId="15" fillId="0" borderId="14" xfId="0" applyNumberFormat="1" applyFont="1" applyBorder="1" applyAlignment="1">
      <alignment horizontal="right"/>
    </xf>
    <xf numFmtId="0" fontId="52" fillId="2" borderId="0" xfId="0" applyFont="1" applyFill="1" applyProtection="1">
      <protection hidden="1"/>
    </xf>
    <xf numFmtId="164" fontId="15" fillId="0" borderId="35" xfId="0" applyNumberFormat="1" applyFont="1" applyBorder="1" applyAlignment="1"/>
    <xf numFmtId="1" fontId="15" fillId="0" borderId="17" xfId="0" applyNumberFormat="1" applyFont="1" applyBorder="1" applyAlignment="1">
      <alignment horizontal="right"/>
    </xf>
    <xf numFmtId="37" fontId="5" fillId="0" borderId="9" xfId="0" applyNumberFormat="1" applyFont="1" applyBorder="1" applyAlignment="1">
      <alignment horizontal="right"/>
    </xf>
    <xf numFmtId="37" fontId="5" fillId="0" borderId="16" xfId="0" applyNumberFormat="1" applyFont="1" applyBorder="1" applyAlignment="1">
      <alignment horizontal="right"/>
    </xf>
    <xf numFmtId="37" fontId="5" fillId="0" borderId="17" xfId="0" applyNumberFormat="1" applyFont="1" applyBorder="1" applyAlignment="1">
      <alignment horizontal="right"/>
    </xf>
    <xf numFmtId="37" fontId="15" fillId="0" borderId="18" xfId="0" applyNumberFormat="1" applyFont="1" applyBorder="1" applyAlignment="1">
      <alignment horizontal="right"/>
    </xf>
    <xf numFmtId="37" fontId="21" fillId="2" borderId="36" xfId="0" applyNumberFormat="1" applyFont="1" applyFill="1" applyBorder="1" applyAlignment="1"/>
    <xf numFmtId="37" fontId="5" fillId="0" borderId="15"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2" xfId="0" applyNumberFormat="1" applyFont="1" applyBorder="1" applyAlignment="1"/>
    <xf numFmtId="164" fontId="15" fillId="0" borderId="3" xfId="0" applyNumberFormat="1" applyFont="1" applyBorder="1" applyAlignment="1"/>
    <xf numFmtId="164" fontId="15" fillId="0" borderId="4" xfId="0" applyNumberFormat="1" applyFont="1" applyBorder="1" applyAlignment="1"/>
    <xf numFmtId="3" fontId="5" fillId="0" borderId="3" xfId="0" applyNumberFormat="1" applyFont="1" applyBorder="1" applyAlignment="1"/>
    <xf numFmtId="37" fontId="5" fillId="0" borderId="8" xfId="0" applyNumberFormat="1" applyFont="1" applyBorder="1"/>
    <xf numFmtId="37" fontId="5" fillId="0" borderId="13" xfId="0" applyNumberFormat="1" applyFont="1" applyBorder="1"/>
    <xf numFmtId="0" fontId="6" fillId="2" borderId="37" xfId="0" applyNumberFormat="1" applyFont="1" applyFill="1" applyBorder="1" applyAlignment="1"/>
    <xf numFmtId="0" fontId="6" fillId="2" borderId="38" xfId="0" applyNumberFormat="1" applyFont="1" applyFill="1" applyBorder="1" applyAlignment="1">
      <alignment horizontal="left"/>
    </xf>
    <xf numFmtId="0" fontId="8" fillId="0" borderId="38" xfId="0" applyNumberFormat="1" applyFont="1" applyBorder="1" applyAlignment="1"/>
    <xf numFmtId="0" fontId="6" fillId="2" borderId="39" xfId="0" applyNumberFormat="1" applyFont="1" applyFill="1" applyBorder="1" applyAlignment="1">
      <alignment horizontal="left"/>
    </xf>
    <xf numFmtId="0" fontId="8" fillId="0" borderId="39" xfId="0" applyNumberFormat="1" applyFont="1" applyFill="1" applyBorder="1" applyAlignment="1"/>
    <xf numFmtId="0" fontId="22" fillId="2" borderId="40" xfId="0" applyNumberFormat="1" applyFont="1" applyFill="1" applyBorder="1" applyAlignment="1">
      <alignment horizontal="right"/>
    </xf>
    <xf numFmtId="0" fontId="22" fillId="2" borderId="41" xfId="0" applyNumberFormat="1" applyFont="1" applyFill="1" applyBorder="1" applyAlignment="1">
      <alignment horizontal="right"/>
    </xf>
    <xf numFmtId="0" fontId="16" fillId="0" borderId="0" xfId="0" applyNumberFormat="1" applyFont="1" applyAlignment="1"/>
    <xf numFmtId="0" fontId="21" fillId="0" borderId="15" xfId="0" applyNumberFormat="1" applyFont="1" applyFill="1" applyBorder="1" applyAlignment="1">
      <alignment horizontal="left"/>
    </xf>
    <xf numFmtId="0" fontId="21" fillId="2" borderId="15" xfId="0" applyNumberFormat="1" applyFont="1" applyFill="1" applyBorder="1" applyAlignment="1">
      <alignment horizontal="left"/>
    </xf>
    <xf numFmtId="0" fontId="22" fillId="2" borderId="29" xfId="0" applyNumberFormat="1" applyFont="1" applyFill="1" applyBorder="1" applyAlignment="1">
      <alignment horizontal="left"/>
    </xf>
    <xf numFmtId="0" fontId="22" fillId="2" borderId="15" xfId="0" applyNumberFormat="1" applyFont="1" applyFill="1" applyBorder="1" applyAlignment="1">
      <alignment horizontal="left"/>
    </xf>
    <xf numFmtId="0" fontId="22" fillId="2" borderId="42" xfId="0" applyNumberFormat="1" applyFont="1" applyFill="1" applyBorder="1" applyAlignment="1">
      <alignment horizontal="left"/>
    </xf>
    <xf numFmtId="0" fontId="22" fillId="2" borderId="43" xfId="0" applyNumberFormat="1" applyFont="1" applyFill="1" applyBorder="1" applyAlignment="1">
      <alignment horizontal="right"/>
    </xf>
    <xf numFmtId="0" fontId="22" fillId="2" borderId="44" xfId="0" applyNumberFormat="1" applyFont="1" applyFill="1" applyBorder="1" applyAlignment="1">
      <alignment horizontal="right"/>
    </xf>
    <xf numFmtId="0" fontId="22" fillId="2" borderId="45" xfId="0" applyNumberFormat="1" applyFont="1" applyFill="1" applyBorder="1" applyAlignment="1">
      <alignment horizontal="right"/>
    </xf>
    <xf numFmtId="0" fontId="6" fillId="2" borderId="46"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34" xfId="0" applyNumberFormat="1" applyFont="1" applyFill="1" applyBorder="1" applyAlignment="1">
      <alignment horizontal="left" indent="1"/>
    </xf>
    <xf numFmtId="0" fontId="6" fillId="2" borderId="47"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4"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4" fillId="2" borderId="43" xfId="0" applyNumberFormat="1" applyFont="1" applyFill="1" applyBorder="1" applyAlignment="1">
      <alignment horizontal="right"/>
    </xf>
    <xf numFmtId="0" fontId="24" fillId="2" borderId="44" xfId="0" applyNumberFormat="1" applyFont="1" applyFill="1" applyBorder="1" applyAlignment="1">
      <alignment horizontal="right"/>
    </xf>
    <xf numFmtId="0" fontId="24" fillId="2" borderId="45" xfId="0" applyNumberFormat="1" applyFont="1" applyFill="1" applyBorder="1" applyAlignment="1">
      <alignment horizontal="right"/>
    </xf>
    <xf numFmtId="0" fontId="5" fillId="0" borderId="15" xfId="0" applyNumberFormat="1" applyFont="1" applyBorder="1" applyAlignment="1"/>
    <xf numFmtId="0" fontId="5" fillId="0" borderId="11" xfId="0" applyNumberFormat="1" applyFont="1" applyBorder="1" applyAlignment="1"/>
    <xf numFmtId="0" fontId="5" fillId="0" borderId="7" xfId="0" applyNumberFormat="1" applyFont="1" applyBorder="1" applyAlignment="1"/>
    <xf numFmtId="0" fontId="15" fillId="0" borderId="3" xfId="0" applyNumberFormat="1" applyFont="1" applyBorder="1" applyAlignment="1"/>
    <xf numFmtId="0" fontId="5" fillId="0" borderId="48" xfId="0" applyNumberFormat="1" applyFont="1" applyBorder="1" applyAlignment="1"/>
    <xf numFmtId="0" fontId="5" fillId="0" borderId="49" xfId="0" applyNumberFormat="1" applyFont="1" applyBorder="1" applyAlignment="1"/>
    <xf numFmtId="0" fontId="5" fillId="0" borderId="11" xfId="0" applyNumberFormat="1" applyFont="1" applyBorder="1" applyAlignment="1">
      <alignment horizontal="fill"/>
    </xf>
    <xf numFmtId="0" fontId="5" fillId="0" borderId="3" xfId="0" applyNumberFormat="1" applyFont="1" applyBorder="1" applyAlignment="1">
      <alignment horizontal="fill"/>
    </xf>
    <xf numFmtId="0" fontId="5" fillId="0" borderId="3" xfId="0" applyNumberFormat="1" applyFont="1" applyBorder="1" applyAlignment="1"/>
    <xf numFmtId="0" fontId="5" fillId="0" borderId="43" xfId="0" applyNumberFormat="1" applyFont="1" applyBorder="1" applyAlignment="1">
      <alignment horizontal="right"/>
    </xf>
    <xf numFmtId="0" fontId="5" fillId="0" borderId="44" xfId="0" applyNumberFormat="1" applyFont="1" applyBorder="1" applyAlignment="1">
      <alignment horizontal="center"/>
    </xf>
    <xf numFmtId="0" fontId="5" fillId="0" borderId="44" xfId="0" applyNumberFormat="1" applyFont="1" applyBorder="1" applyAlignment="1">
      <alignment horizontal="right"/>
    </xf>
    <xf numFmtId="0" fontId="5" fillId="0" borderId="43" xfId="0" applyNumberFormat="1" applyFont="1" applyBorder="1" applyAlignment="1">
      <alignment horizontal="center"/>
    </xf>
    <xf numFmtId="0" fontId="5" fillId="0" borderId="45" xfId="0" applyNumberFormat="1" applyFont="1" applyBorder="1" applyAlignment="1">
      <alignment horizontal="right"/>
    </xf>
    <xf numFmtId="37" fontId="15" fillId="0" borderId="34" xfId="0" applyNumberFormat="1" applyFont="1" applyBorder="1" applyAlignment="1">
      <alignment horizontal="center"/>
    </xf>
    <xf numFmtId="37" fontId="15" fillId="0" borderId="3" xfId="0" applyNumberFormat="1" applyFont="1" applyBorder="1" applyAlignment="1">
      <alignment horizontal="center"/>
    </xf>
    <xf numFmtId="37" fontId="5" fillId="0" borderId="8" xfId="0" applyNumberFormat="1" applyFont="1" applyBorder="1" applyAlignment="1">
      <alignment horizontal="center"/>
    </xf>
    <xf numFmtId="37" fontId="5" fillId="0" borderId="0" xfId="0" applyNumberFormat="1" applyFont="1" applyAlignment="1">
      <alignment horizontal="center"/>
    </xf>
    <xf numFmtId="37" fontId="5" fillId="0" borderId="7" xfId="0" applyNumberFormat="1" applyFont="1" applyBorder="1" applyAlignment="1">
      <alignment horizontal="center"/>
    </xf>
    <xf numFmtId="37" fontId="5" fillId="0" borderId="3" xfId="0" applyNumberFormat="1" applyFont="1" applyBorder="1" applyAlignment="1">
      <alignment horizontal="center"/>
    </xf>
    <xf numFmtId="37" fontId="5" fillId="0" borderId="8" xfId="0" applyNumberFormat="1" applyFont="1" applyBorder="1" applyAlignment="1"/>
    <xf numFmtId="37" fontId="5" fillId="0" borderId="0" xfId="0" applyNumberFormat="1" applyFont="1" applyAlignment="1"/>
    <xf numFmtId="37" fontId="5" fillId="0" borderId="7" xfId="0" applyNumberFormat="1" applyFont="1" applyBorder="1" applyAlignment="1"/>
    <xf numFmtId="37" fontId="5" fillId="0" borderId="3" xfId="0" applyNumberFormat="1" applyFont="1" applyBorder="1" applyAlignment="1"/>
    <xf numFmtId="37" fontId="5" fillId="0" borderId="15" xfId="0" applyNumberFormat="1" applyFont="1" applyBorder="1" applyAlignment="1"/>
    <xf numFmtId="37" fontId="5" fillId="0" borderId="50" xfId="0" applyNumberFormat="1" applyFont="1" applyBorder="1" applyAlignment="1">
      <alignment horizontal="center"/>
    </xf>
    <xf numFmtId="37" fontId="5" fillId="0" borderId="0" xfId="0" applyNumberFormat="1" applyFont="1" applyBorder="1" applyAlignment="1"/>
    <xf numFmtId="167" fontId="53" fillId="0" borderId="0" xfId="1" applyNumberFormat="1" applyFont="1" applyAlignment="1">
      <alignment horizontal="center" vertical="center"/>
    </xf>
    <xf numFmtId="0" fontId="54" fillId="0" borderId="0" xfId="8" applyNumberFormat="1" applyFont="1" applyFill="1" applyBorder="1" applyAlignment="1" applyProtection="1"/>
    <xf numFmtId="0" fontId="18" fillId="0" borderId="0" xfId="8" applyNumberFormat="1" applyFill="1" applyBorder="1" applyAlignment="1" applyProtection="1"/>
    <xf numFmtId="167" fontId="53" fillId="0" borderId="0" xfId="1" applyNumberFormat="1" applyFont="1" applyAlignment="1">
      <alignment horizontal="centerContinuous" vertical="center"/>
    </xf>
    <xf numFmtId="167" fontId="18" fillId="0" borderId="0" xfId="1" applyNumberFormat="1" applyFill="1" applyBorder="1" applyAlignment="1" applyProtection="1"/>
    <xf numFmtId="0" fontId="54" fillId="0" borderId="0" xfId="8"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55" fillId="3" borderId="0" xfId="0" applyNumberFormat="1" applyFont="1" applyFill="1" applyAlignment="1">
      <alignment horizontal="centerContinuous"/>
    </xf>
    <xf numFmtId="0" fontId="18"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8" fillId="0" borderId="0" xfId="8" applyNumberFormat="1" applyFont="1" applyFill="1" applyBorder="1" applyAlignment="1" applyProtection="1"/>
    <xf numFmtId="0" fontId="0" fillId="0" borderId="0" xfId="0" applyBorder="1" applyAlignment="1">
      <alignment wrapText="1"/>
    </xf>
    <xf numFmtId="166" fontId="55"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50" fillId="0" borderId="0" xfId="8" applyNumberFormat="1" applyFont="1" applyFill="1" applyBorder="1" applyAlignment="1" applyProtection="1"/>
    <xf numFmtId="167" fontId="18" fillId="0" borderId="0" xfId="1" applyNumberFormat="1" applyFont="1" applyFill="1" applyBorder="1" applyAlignment="1" applyProtection="1"/>
    <xf numFmtId="0" fontId="18" fillId="0" borderId="0" xfId="0" applyFont="1" applyBorder="1" applyAlignment="1"/>
    <xf numFmtId="166" fontId="8" fillId="0" borderId="0" xfId="0" applyNumberFormat="1" applyFont="1" applyBorder="1"/>
    <xf numFmtId="165" fontId="8" fillId="0" borderId="0" xfId="0" applyNumberFormat="1" applyFont="1" applyBorder="1"/>
    <xf numFmtId="9" fontId="18" fillId="0" borderId="0" xfId="11" applyFill="1" applyBorder="1" applyAlignment="1" applyProtection="1"/>
    <xf numFmtId="0" fontId="18" fillId="0" borderId="0" xfId="8"/>
    <xf numFmtId="165" fontId="20" fillId="3" borderId="0" xfId="0" applyNumberFormat="1" applyFont="1" applyFill="1" applyAlignment="1">
      <alignment horizontal="centerContinuous"/>
    </xf>
    <xf numFmtId="165" fontId="5" fillId="3" borderId="0" xfId="0" applyNumberFormat="1" applyFont="1" applyFill="1" applyBorder="1"/>
    <xf numFmtId="167" fontId="57"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39"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5" fillId="0" borderId="0" xfId="7" applyFont="1" applyFill="1" applyBorder="1" applyAlignment="1">
      <alignment vertical="top"/>
    </xf>
    <xf numFmtId="0" fontId="58" fillId="0" borderId="0" xfId="7" applyFont="1" applyAlignment="1">
      <alignment horizontal="left" vertical="top" wrapText="1"/>
    </xf>
    <xf numFmtId="0" fontId="5" fillId="0" borderId="0" xfId="7" applyFont="1" applyFill="1" applyAlignment="1">
      <alignment vertical="top"/>
    </xf>
    <xf numFmtId="0" fontId="59" fillId="0" borderId="0" xfId="7" applyFont="1" applyAlignment="1">
      <alignment vertical="top" wrapText="1"/>
    </xf>
    <xf numFmtId="0" fontId="5" fillId="3" borderId="0" xfId="7" applyFont="1" applyFill="1" applyAlignment="1">
      <alignment vertical="top" wrapText="1"/>
    </xf>
    <xf numFmtId="0" fontId="0" fillId="3" borderId="0" xfId="0" applyFill="1" applyBorder="1" applyAlignment="1"/>
    <xf numFmtId="166" fontId="55"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8" fillId="0" borderId="51" xfId="0" applyNumberFormat="1" applyFont="1" applyBorder="1"/>
    <xf numFmtId="37" fontId="8" fillId="0" borderId="52" xfId="0" applyNumberFormat="1" applyFont="1" applyBorder="1"/>
    <xf numFmtId="37" fontId="8" fillId="0" borderId="53" xfId="0" applyNumberFormat="1" applyFont="1" applyBorder="1"/>
    <xf numFmtId="37" fontId="8" fillId="0" borderId="54" xfId="0" applyNumberFormat="1" applyFont="1" applyBorder="1"/>
    <xf numFmtId="37" fontId="8" fillId="0" borderId="55" xfId="0" applyNumberFormat="1" applyFont="1" applyBorder="1"/>
    <xf numFmtId="37" fontId="8" fillId="0" borderId="56" xfId="0" applyNumberFormat="1" applyFont="1" applyBorder="1"/>
    <xf numFmtId="37" fontId="26" fillId="0" borderId="57" xfId="0" applyNumberFormat="1" applyFont="1" applyBorder="1"/>
    <xf numFmtId="37" fontId="6" fillId="2" borderId="51" xfId="0" applyNumberFormat="1" applyFont="1" applyFill="1" applyBorder="1" applyAlignment="1"/>
    <xf numFmtId="37" fontId="6" fillId="2" borderId="52" xfId="0" applyNumberFormat="1" applyFont="1" applyFill="1" applyBorder="1" applyAlignment="1"/>
    <xf numFmtId="37" fontId="6" fillId="2" borderId="53" xfId="0" applyNumberFormat="1" applyFont="1" applyFill="1" applyBorder="1" applyAlignment="1"/>
    <xf numFmtId="37" fontId="26" fillId="0" borderId="58" xfId="0" applyNumberFormat="1" applyFont="1" applyBorder="1"/>
    <xf numFmtId="0" fontId="6" fillId="2" borderId="59" xfId="0" applyNumberFormat="1" applyFont="1" applyFill="1" applyBorder="1" applyAlignment="1">
      <alignment horizontal="left"/>
    </xf>
    <xf numFmtId="0" fontId="6" fillId="2" borderId="60" xfId="0" applyNumberFormat="1" applyFont="1" applyFill="1" applyBorder="1" applyAlignment="1">
      <alignment horizontal="left"/>
    </xf>
    <xf numFmtId="0" fontId="6" fillId="2" borderId="61" xfId="0" applyNumberFormat="1" applyFont="1" applyFill="1" applyBorder="1" applyAlignment="1">
      <alignment horizontal="left"/>
    </xf>
    <xf numFmtId="0" fontId="25" fillId="2" borderId="62" xfId="0" applyNumberFormat="1" applyFont="1" applyFill="1" applyBorder="1" applyAlignment="1">
      <alignment horizontal="left" indent="5"/>
    </xf>
    <xf numFmtId="165" fontId="2" fillId="0" borderId="0" xfId="0" applyNumberFormat="1" applyFont="1" applyBorder="1"/>
    <xf numFmtId="0" fontId="0" fillId="0" borderId="0" xfId="0" applyBorder="1" applyAlignment="1">
      <alignment horizontal="center" vertical="top"/>
    </xf>
    <xf numFmtId="0" fontId="37" fillId="0" borderId="0" xfId="0" applyFont="1" applyBorder="1" applyAlignment="1">
      <alignment vertical="top" wrapText="1"/>
    </xf>
    <xf numFmtId="0" fontId="34" fillId="0" borderId="0" xfId="0" applyFont="1" applyBorder="1" applyAlignment="1">
      <alignment horizontal="center" vertical="top"/>
    </xf>
    <xf numFmtId="0" fontId="28" fillId="0" borderId="0" xfId="0" applyFont="1" applyBorder="1" applyAlignment="1">
      <alignment horizontal="center" vertical="top"/>
    </xf>
    <xf numFmtId="0" fontId="34" fillId="0" borderId="0" xfId="0" applyFont="1" applyBorder="1" applyAlignment="1">
      <alignment horizontal="center" vertical="top" wrapText="1"/>
    </xf>
    <xf numFmtId="0" fontId="44" fillId="0" borderId="0" xfId="0" applyFont="1" applyAlignment="1"/>
    <xf numFmtId="0" fontId="61" fillId="0" borderId="0" xfId="0" applyFont="1" applyBorder="1" applyAlignment="1">
      <alignment horizontal="center"/>
    </xf>
    <xf numFmtId="0" fontId="60" fillId="0" borderId="0" xfId="0" applyFont="1" applyBorder="1" applyAlignment="1">
      <alignment vertical="top" wrapText="1"/>
    </xf>
    <xf numFmtId="0" fontId="28" fillId="0" borderId="0" xfId="0" applyFont="1" applyBorder="1" applyAlignment="1">
      <alignment horizontal="right" vertical="top" wrapText="1"/>
    </xf>
    <xf numFmtId="164" fontId="28" fillId="0" borderId="0" xfId="0" applyNumberFormat="1" applyFont="1" applyBorder="1" applyAlignment="1">
      <alignment horizontal="right" vertical="top" wrapText="1"/>
    </xf>
    <xf numFmtId="164" fontId="28" fillId="0" borderId="0" xfId="0" applyNumberFormat="1" applyFont="1" applyBorder="1" applyAlignment="1">
      <alignment vertical="top" wrapText="1"/>
    </xf>
    <xf numFmtId="1" fontId="28" fillId="0" borderId="0" xfId="0" applyNumberFormat="1" applyFont="1" applyBorder="1" applyAlignment="1">
      <alignment vertical="top" wrapText="1"/>
    </xf>
    <xf numFmtId="1" fontId="28" fillId="0" borderId="0" xfId="0" applyNumberFormat="1" applyFont="1" applyBorder="1" applyAlignment="1">
      <alignment vertical="top"/>
    </xf>
    <xf numFmtId="0" fontId="34" fillId="0" borderId="0" xfId="0" applyFont="1" applyBorder="1" applyAlignment="1">
      <alignment horizontal="center"/>
    </xf>
    <xf numFmtId="0" fontId="5" fillId="0" borderId="29" xfId="0" applyNumberFormat="1" applyFont="1" applyBorder="1" applyAlignment="1"/>
    <xf numFmtId="0" fontId="15" fillId="0" borderId="43" xfId="0" applyNumberFormat="1" applyFont="1" applyBorder="1" applyAlignment="1">
      <alignment horizontal="right"/>
    </xf>
    <xf numFmtId="0" fontId="15" fillId="0" borderId="44" xfId="0" applyNumberFormat="1" applyFont="1" applyBorder="1" applyAlignment="1">
      <alignment horizontal="right"/>
    </xf>
    <xf numFmtId="0" fontId="15" fillId="0" borderId="45" xfId="0" applyNumberFormat="1" applyFont="1" applyBorder="1" applyAlignment="1">
      <alignment horizontal="right"/>
    </xf>
    <xf numFmtId="37" fontId="5" fillId="0" borderId="7" xfId="0" applyNumberFormat="1" applyFont="1" applyFill="1" applyBorder="1" applyAlignment="1"/>
    <xf numFmtId="37" fontId="5" fillId="0" borderId="3" xfId="0" applyNumberFormat="1" applyFont="1" applyFill="1" applyBorder="1" applyAlignment="1"/>
    <xf numFmtId="37" fontId="5" fillId="0" borderId="4" xfId="0" applyNumberFormat="1" applyFont="1" applyFill="1" applyBorder="1" applyAlignment="1"/>
    <xf numFmtId="0" fontId="15" fillId="0" borderId="29" xfId="0" applyNumberFormat="1" applyFont="1" applyBorder="1" applyAlignment="1">
      <alignment horizontal="left" indent="3"/>
    </xf>
    <xf numFmtId="37" fontId="15" fillId="0" borderId="7" xfId="0" applyNumberFormat="1" applyFont="1" applyBorder="1" applyAlignment="1"/>
    <xf numFmtId="37" fontId="15" fillId="0" borderId="3" xfId="0" applyNumberFormat="1" applyFont="1" applyBorder="1" applyAlignment="1"/>
    <xf numFmtId="5" fontId="15" fillId="0" borderId="3" xfId="0" applyNumberFormat="1" applyFont="1" applyBorder="1" applyAlignment="1"/>
    <xf numFmtId="5" fontId="15" fillId="0" borderId="4" xfId="0" applyNumberFormat="1" applyFont="1" applyBorder="1" applyAlignment="1"/>
    <xf numFmtId="37" fontId="5" fillId="0" borderId="4" xfId="0" applyNumberFormat="1" applyFont="1" applyBorder="1" applyAlignment="1"/>
    <xf numFmtId="37" fontId="5" fillId="0" borderId="29" xfId="0" applyNumberFormat="1" applyFont="1" applyBorder="1" applyAlignment="1"/>
    <xf numFmtId="37" fontId="5" fillId="0" borderId="30" xfId="0" applyNumberFormat="1" applyFont="1" applyBorder="1" applyAlignment="1"/>
    <xf numFmtId="37" fontId="5" fillId="0" borderId="20" xfId="0" applyNumberFormat="1" applyFont="1" applyBorder="1" applyAlignment="1"/>
    <xf numFmtId="0" fontId="5" fillId="0" borderId="47" xfId="0" applyNumberFormat="1" applyFont="1" applyBorder="1" applyAlignment="1"/>
    <xf numFmtId="0" fontId="5" fillId="0" borderId="13" xfId="0" applyNumberFormat="1" applyFont="1" applyBorder="1" applyAlignment="1">
      <alignment horizontal="left" indent="3"/>
    </xf>
    <xf numFmtId="0" fontId="5" fillId="0" borderId="34" xfId="0" applyNumberFormat="1" applyFont="1" applyBorder="1" applyAlignment="1">
      <alignment horizontal="left" indent="3"/>
    </xf>
    <xf numFmtId="5" fontId="5" fillId="0" borderId="3" xfId="0" applyNumberFormat="1" applyFont="1" applyBorder="1" applyAlignment="1"/>
    <xf numFmtId="5" fontId="5" fillId="0" borderId="4" xfId="0" applyNumberFormat="1" applyFont="1" applyBorder="1" applyAlignment="1"/>
    <xf numFmtId="165" fontId="5" fillId="0" borderId="0" xfId="0" applyNumberFormat="1" applyFont="1" applyAlignment="1">
      <alignment horizontal="centerContinuous"/>
    </xf>
    <xf numFmtId="0" fontId="15" fillId="0" borderId="0" xfId="0" applyNumberFormat="1" applyFont="1" applyBorder="1" applyAlignment="1">
      <alignment horizontal="left" indent="5"/>
    </xf>
    <xf numFmtId="37" fontId="15" fillId="0" borderId="0" xfId="0" applyNumberFormat="1" applyFont="1" applyBorder="1" applyAlignment="1"/>
    <xf numFmtId="5" fontId="15" fillId="0" borderId="0" xfId="0" applyNumberFormat="1" applyFont="1" applyBorder="1" applyAlignment="1"/>
    <xf numFmtId="3" fontId="6" fillId="2" borderId="0" xfId="0" applyNumberFormat="1" applyFont="1" applyFill="1" applyAlignment="1"/>
    <xf numFmtId="165" fontId="46" fillId="0" borderId="0" xfId="0" applyNumberFormat="1" applyFont="1" applyAlignment="1"/>
    <xf numFmtId="165" fontId="45" fillId="0" borderId="0" xfId="0" applyNumberFormat="1" applyFont="1" applyAlignment="1"/>
    <xf numFmtId="0" fontId="8" fillId="0" borderId="0" xfId="8" applyNumberFormat="1" applyFont="1" applyFill="1" applyBorder="1" applyAlignment="1" applyProtection="1"/>
    <xf numFmtId="0" fontId="63" fillId="0" borderId="0" xfId="8" applyFont="1" applyBorder="1" applyAlignment="1">
      <alignment vertical="center"/>
    </xf>
    <xf numFmtId="0" fontId="63" fillId="0" borderId="0" xfId="8" applyFont="1" applyAlignment="1">
      <alignment vertical="center"/>
    </xf>
    <xf numFmtId="0" fontId="65" fillId="0" borderId="30" xfId="8" applyFont="1" applyFill="1" applyBorder="1" applyAlignment="1">
      <alignment horizontal="left" vertical="center"/>
    </xf>
    <xf numFmtId="0" fontId="65" fillId="0" borderId="63" xfId="8" applyFont="1" applyFill="1" applyBorder="1" applyAlignment="1">
      <alignment horizontal="left" vertical="center"/>
    </xf>
    <xf numFmtId="0" fontId="65" fillId="0" borderId="13" xfId="8" applyFont="1" applyFill="1" applyBorder="1" applyAlignment="1">
      <alignment horizontal="left" vertical="center"/>
    </xf>
    <xf numFmtId="0" fontId="65" fillId="0" borderId="64" xfId="8" applyFont="1" applyFill="1" applyBorder="1" applyAlignment="1">
      <alignment horizontal="left" vertical="center"/>
    </xf>
    <xf numFmtId="166" fontId="65" fillId="0" borderId="13" xfId="8" applyNumberFormat="1" applyFont="1" applyFill="1" applyBorder="1" applyAlignment="1">
      <alignment horizontal="left" vertical="center"/>
    </xf>
    <xf numFmtId="0" fontId="66" fillId="0" borderId="64" xfId="8" applyFont="1" applyFill="1" applyBorder="1" applyAlignment="1">
      <alignment horizontal="left" vertical="center"/>
    </xf>
    <xf numFmtId="166" fontId="66" fillId="0" borderId="13" xfId="8" applyNumberFormat="1" applyFont="1" applyFill="1" applyBorder="1" applyAlignment="1">
      <alignment horizontal="left" vertical="center"/>
    </xf>
    <xf numFmtId="0" fontId="65" fillId="0" borderId="65" xfId="8" applyFont="1" applyFill="1" applyBorder="1" applyAlignment="1">
      <alignment horizontal="left" vertical="center"/>
    </xf>
    <xf numFmtId="0" fontId="65" fillId="0" borderId="29" xfId="8" applyFont="1" applyFill="1" applyBorder="1" applyAlignment="1">
      <alignment vertical="center"/>
    </xf>
    <xf numFmtId="0" fontId="65" fillId="0" borderId="47" xfId="8" applyFont="1" applyFill="1" applyBorder="1" applyAlignment="1">
      <alignment vertical="center"/>
    </xf>
    <xf numFmtId="0" fontId="65" fillId="0" borderId="13" xfId="8" applyFont="1" applyFill="1" applyBorder="1" applyAlignment="1">
      <alignment vertical="center"/>
    </xf>
    <xf numFmtId="0" fontId="65" fillId="0" borderId="49" xfId="8" applyFont="1" applyFill="1" applyBorder="1" applyAlignment="1">
      <alignment vertical="center"/>
    </xf>
    <xf numFmtId="166" fontId="66" fillId="0" borderId="34" xfId="8" applyNumberFormat="1" applyFont="1" applyFill="1" applyBorder="1" applyAlignment="1">
      <alignment horizontal="left" vertical="center"/>
    </xf>
    <xf numFmtId="0" fontId="66" fillId="0" borderId="66" xfId="8" applyFont="1" applyFill="1" applyBorder="1" applyAlignment="1">
      <alignment horizontal="left" vertical="center"/>
    </xf>
    <xf numFmtId="0" fontId="66" fillId="0" borderId="29" xfId="8" applyFont="1" applyFill="1" applyBorder="1" applyAlignment="1">
      <alignment vertical="center"/>
    </xf>
    <xf numFmtId="0" fontId="67" fillId="0" borderId="30" xfId="8" applyNumberFormat="1" applyFont="1" applyFill="1" applyBorder="1" applyAlignment="1" applyProtection="1"/>
    <xf numFmtId="166" fontId="66" fillId="0" borderId="47" xfId="8" applyNumberFormat="1" applyFont="1" applyFill="1" applyBorder="1" applyAlignment="1">
      <alignment horizontal="left" vertical="center"/>
    </xf>
    <xf numFmtId="0" fontId="66" fillId="0" borderId="63" xfId="8" applyFont="1" applyFill="1" applyBorder="1" applyAlignment="1">
      <alignment horizontal="left" vertical="center"/>
    </xf>
    <xf numFmtId="166" fontId="66" fillId="0" borderId="49" xfId="8" applyNumberFormat="1" applyFont="1" applyFill="1" applyBorder="1" applyAlignment="1">
      <alignment horizontal="left" vertical="center"/>
    </xf>
    <xf numFmtId="0" fontId="66" fillId="0" borderId="65" xfId="8" applyFont="1" applyFill="1" applyBorder="1" applyAlignment="1">
      <alignment horizontal="left" vertical="center"/>
    </xf>
    <xf numFmtId="0" fontId="66" fillId="0" borderId="30" xfId="8" applyFont="1" applyFill="1" applyBorder="1" applyAlignment="1">
      <alignment horizontal="right" vertical="center"/>
    </xf>
    <xf numFmtId="0" fontId="66" fillId="0" borderId="15" xfId="8" applyFont="1" applyFill="1" applyBorder="1" applyAlignment="1">
      <alignment vertical="center"/>
    </xf>
    <xf numFmtId="0" fontId="66" fillId="0" borderId="52" xfId="8" applyFont="1" applyFill="1" applyBorder="1" applyAlignment="1">
      <alignment horizontal="left" vertical="center"/>
    </xf>
    <xf numFmtId="0" fontId="66" fillId="0" borderId="49" xfId="8" applyFont="1" applyFill="1" applyBorder="1" applyAlignment="1">
      <alignment vertical="center"/>
    </xf>
    <xf numFmtId="0" fontId="66" fillId="0" borderId="30" xfId="8" applyFont="1" applyFill="1" applyBorder="1" applyAlignment="1">
      <alignment horizontal="left" vertical="center"/>
    </xf>
    <xf numFmtId="0" fontId="65" fillId="0" borderId="7" xfId="8" applyFont="1" applyFill="1" applyBorder="1" applyAlignment="1">
      <alignment vertical="center"/>
    </xf>
    <xf numFmtId="0" fontId="65" fillId="0" borderId="3" xfId="8" applyFont="1" applyFill="1" applyBorder="1" applyAlignment="1">
      <alignment horizontal="left" vertical="center"/>
    </xf>
    <xf numFmtId="37" fontId="65" fillId="0" borderId="30" xfId="1" applyNumberFormat="1" applyFont="1" applyFill="1" applyBorder="1" applyAlignment="1">
      <alignment horizontal="right" vertical="center"/>
    </xf>
    <xf numFmtId="37" fontId="65" fillId="0" borderId="20" xfId="1" applyNumberFormat="1" applyFont="1" applyFill="1" applyBorder="1" applyAlignment="1">
      <alignment horizontal="right" vertical="center"/>
    </xf>
    <xf numFmtId="37" fontId="65" fillId="0" borderId="67" xfId="1" applyNumberFormat="1" applyFont="1" applyFill="1" applyBorder="1" applyAlignment="1">
      <alignment horizontal="right" vertical="center"/>
    </xf>
    <xf numFmtId="37" fontId="65" fillId="0" borderId="68" xfId="1" applyNumberFormat="1" applyFont="1" applyFill="1" applyBorder="1" applyAlignment="1">
      <alignment horizontal="right" vertical="center"/>
    </xf>
    <xf numFmtId="37" fontId="65" fillId="0" borderId="69" xfId="1" applyNumberFormat="1" applyFont="1" applyFill="1" applyBorder="1" applyAlignment="1">
      <alignment horizontal="right" vertical="center"/>
    </xf>
    <xf numFmtId="37" fontId="65" fillId="0" borderId="70" xfId="1" applyNumberFormat="1" applyFont="1" applyFill="1" applyBorder="1" applyAlignment="1">
      <alignment horizontal="right" vertical="center"/>
    </xf>
    <xf numFmtId="37" fontId="65" fillId="0" borderId="71" xfId="1" applyNumberFormat="1" applyFont="1" applyFill="1" applyBorder="1" applyAlignment="1">
      <alignment horizontal="right" vertical="center"/>
    </xf>
    <xf numFmtId="37" fontId="65" fillId="0" borderId="64" xfId="1" applyNumberFormat="1" applyFont="1" applyFill="1" applyBorder="1" applyAlignment="1">
      <alignment horizontal="right" vertical="center"/>
    </xf>
    <xf numFmtId="37" fontId="65" fillId="0" borderId="72" xfId="1" applyNumberFormat="1" applyFont="1" applyFill="1" applyBorder="1" applyAlignment="1">
      <alignment horizontal="right" vertical="center"/>
    </xf>
    <xf numFmtId="37" fontId="65" fillId="0" borderId="73" xfId="1" applyNumberFormat="1" applyFont="1" applyFill="1" applyBorder="1" applyAlignment="1">
      <alignment horizontal="right" vertical="center"/>
    </xf>
    <xf numFmtId="37" fontId="65" fillId="0" borderId="74" xfId="1" applyNumberFormat="1" applyFont="1" applyFill="1" applyBorder="1" applyAlignment="1">
      <alignment horizontal="right" vertical="center"/>
    </xf>
    <xf numFmtId="37" fontId="65" fillId="0" borderId="3" xfId="1" applyNumberFormat="1" applyFont="1" applyFill="1" applyBorder="1" applyAlignment="1">
      <alignment horizontal="right" vertical="center"/>
    </xf>
    <xf numFmtId="37" fontId="65"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67" fillId="0" borderId="30" xfId="1" applyNumberFormat="1" applyFont="1" applyFill="1" applyBorder="1" applyAlignment="1" applyProtection="1"/>
    <xf numFmtId="37" fontId="67" fillId="0" borderId="20" xfId="1" applyNumberFormat="1" applyFont="1" applyFill="1" applyBorder="1" applyAlignment="1" applyProtection="1"/>
    <xf numFmtId="37" fontId="66" fillId="0" borderId="67" xfId="1" applyNumberFormat="1" applyFont="1" applyFill="1" applyBorder="1" applyAlignment="1">
      <alignment horizontal="right" vertical="center"/>
    </xf>
    <xf numFmtId="37" fontId="66" fillId="0" borderId="68" xfId="1" applyNumberFormat="1" applyFont="1" applyFill="1" applyBorder="1" applyAlignment="1">
      <alignment horizontal="right" vertical="center"/>
    </xf>
    <xf numFmtId="37" fontId="66" fillId="0" borderId="69" xfId="1" applyNumberFormat="1" applyFont="1" applyFill="1" applyBorder="1" applyAlignment="1">
      <alignment horizontal="right" vertical="center"/>
    </xf>
    <xf numFmtId="37" fontId="66" fillId="0" borderId="70" xfId="1" applyNumberFormat="1" applyFont="1" applyFill="1" applyBorder="1" applyAlignment="1">
      <alignment horizontal="right" vertical="center"/>
    </xf>
    <xf numFmtId="37" fontId="66" fillId="0" borderId="71" xfId="1" applyNumberFormat="1" applyFont="1" applyFill="1" applyBorder="1" applyAlignment="1">
      <alignment horizontal="right" vertical="center"/>
    </xf>
    <xf numFmtId="37" fontId="66" fillId="0" borderId="72" xfId="1" applyNumberFormat="1" applyFont="1" applyFill="1" applyBorder="1" applyAlignment="1">
      <alignment horizontal="right" vertical="center"/>
    </xf>
    <xf numFmtId="37" fontId="66" fillId="0" borderId="73" xfId="1" applyNumberFormat="1" applyFont="1" applyFill="1" applyBorder="1" applyAlignment="1">
      <alignment horizontal="right" vertical="center"/>
    </xf>
    <xf numFmtId="37" fontId="66" fillId="0" borderId="74" xfId="1" applyNumberFormat="1" applyFont="1" applyFill="1" applyBorder="1" applyAlignment="1">
      <alignment horizontal="right" vertical="center"/>
    </xf>
    <xf numFmtId="37" fontId="66" fillId="0" borderId="55" xfId="1" applyNumberFormat="1" applyFont="1" applyFill="1" applyBorder="1" applyAlignment="1">
      <alignment horizontal="right" vertical="center"/>
    </xf>
    <xf numFmtId="37" fontId="66" fillId="0" borderId="75" xfId="1" applyNumberFormat="1" applyFont="1" applyFill="1" applyBorder="1" applyAlignment="1">
      <alignment horizontal="right" vertical="center"/>
    </xf>
    <xf numFmtId="37" fontId="66" fillId="0" borderId="30" xfId="1" applyNumberFormat="1" applyFont="1" applyFill="1" applyBorder="1" applyAlignment="1">
      <alignment horizontal="right" vertical="center"/>
    </xf>
    <xf numFmtId="37" fontId="66" fillId="0" borderId="20" xfId="1" applyNumberFormat="1" applyFont="1" applyFill="1" applyBorder="1" applyAlignment="1">
      <alignment horizontal="right" vertical="center"/>
    </xf>
    <xf numFmtId="37" fontId="5" fillId="0" borderId="76" xfId="0" applyNumberFormat="1" applyFont="1" applyBorder="1" applyAlignment="1"/>
    <xf numFmtId="0" fontId="59" fillId="0" borderId="8" xfId="0" applyNumberFormat="1" applyFont="1" applyBorder="1" applyAlignment="1"/>
    <xf numFmtId="0" fontId="59" fillId="0" borderId="0" xfId="0" applyNumberFormat="1" applyFont="1" applyBorder="1" applyAlignment="1"/>
    <xf numFmtId="0" fontId="59" fillId="0" borderId="76" xfId="0" applyNumberFormat="1" applyFont="1" applyBorder="1" applyAlignment="1"/>
    <xf numFmtId="0" fontId="59" fillId="0" borderId="0" xfId="0" applyNumberFormat="1" applyFont="1" applyAlignment="1"/>
    <xf numFmtId="0" fontId="41" fillId="0" borderId="0" xfId="10" applyFont="1"/>
    <xf numFmtId="0" fontId="0" fillId="0" borderId="0" xfId="0" applyAlignment="1"/>
    <xf numFmtId="0" fontId="18" fillId="0" borderId="0" xfId="10"/>
    <xf numFmtId="0" fontId="15" fillId="0" borderId="0" xfId="10" applyFont="1"/>
    <xf numFmtId="0" fontId="19" fillId="0" borderId="0" xfId="10" applyFont="1"/>
    <xf numFmtId="0" fontId="8" fillId="0" borderId="0" xfId="10" applyFont="1"/>
    <xf numFmtId="0" fontId="8" fillId="0" borderId="0" xfId="10" applyFont="1" applyFill="1" applyAlignment="1">
      <alignment vertical="center"/>
    </xf>
    <xf numFmtId="0" fontId="19"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76"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69"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76" xfId="10" applyNumberFormat="1" applyFont="1" applyBorder="1"/>
    <xf numFmtId="3" fontId="8" fillId="0" borderId="0" xfId="10" applyNumberFormat="1" applyFont="1"/>
    <xf numFmtId="37" fontId="8" fillId="0" borderId="0" xfId="10" applyNumberFormat="1" applyFont="1" applyBorder="1"/>
    <xf numFmtId="37" fontId="8" fillId="0" borderId="48" xfId="10" applyNumberFormat="1" applyFont="1" applyBorder="1"/>
    <xf numFmtId="0" fontId="8" fillId="0" borderId="0" xfId="10" applyFont="1" applyBorder="1"/>
    <xf numFmtId="168" fontId="19" fillId="0" borderId="0" xfId="3" applyNumberFormat="1" applyFont="1" applyBorder="1"/>
    <xf numFmtId="0" fontId="19" fillId="0" borderId="5" xfId="10" applyFont="1" applyBorder="1"/>
    <xf numFmtId="0" fontId="8" fillId="0" borderId="0" xfId="10" applyNumberFormat="1" applyFont="1"/>
    <xf numFmtId="0" fontId="19" fillId="0" borderId="77" xfId="10" applyFont="1" applyBorder="1" applyAlignment="1">
      <alignment horizontal="left"/>
    </xf>
    <xf numFmtId="0" fontId="19" fillId="0" borderId="78" xfId="10" applyFont="1" applyBorder="1" applyAlignment="1">
      <alignment horizontal="left"/>
    </xf>
    <xf numFmtId="167" fontId="19" fillId="0" borderId="0" xfId="10" applyNumberFormat="1" applyFont="1" applyBorder="1" applyAlignment="1">
      <alignment horizontal="left"/>
    </xf>
    <xf numFmtId="168" fontId="19" fillId="0" borderId="0" xfId="3" applyNumberFormat="1" applyFont="1" applyBorder="1" applyAlignment="1">
      <alignment horizontal="left"/>
    </xf>
    <xf numFmtId="0" fontId="70" fillId="0" borderId="0" xfId="10" applyFont="1" applyAlignment="1">
      <alignment horizontal="left"/>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72" fillId="0" borderId="0" xfId="0" applyFont="1"/>
    <xf numFmtId="0" fontId="6" fillId="2" borderId="15" xfId="0" applyNumberFormat="1" applyFont="1" applyFill="1" applyBorder="1" applyAlignment="1">
      <alignment horizontal="left" indent="1"/>
    </xf>
    <xf numFmtId="0" fontId="24" fillId="0" borderId="49" xfId="0" applyNumberFormat="1" applyFont="1" applyFill="1" applyBorder="1" applyAlignment="1">
      <alignment horizontal="left" indent="2"/>
    </xf>
    <xf numFmtId="37" fontId="24" fillId="0" borderId="49" xfId="0" applyNumberFormat="1" applyFont="1" applyFill="1" applyBorder="1" applyAlignment="1"/>
    <xf numFmtId="37" fontId="24" fillId="0" borderId="79" xfId="0" applyNumberFormat="1" applyFont="1" applyFill="1" applyBorder="1" applyAlignment="1"/>
    <xf numFmtId="0" fontId="24" fillId="0" borderId="80" xfId="0" applyNumberFormat="1" applyFont="1" applyFill="1" applyBorder="1" applyAlignment="1">
      <alignment horizontal="left" indent="2"/>
    </xf>
    <xf numFmtId="37" fontId="24" fillId="0" borderId="46" xfId="0" applyNumberFormat="1" applyFont="1" applyFill="1" applyBorder="1" applyAlignment="1"/>
    <xf numFmtId="37" fontId="24" fillId="0" borderId="81" xfId="0" applyNumberFormat="1" applyFont="1" applyFill="1" applyBorder="1" applyAlignment="1"/>
    <xf numFmtId="37" fontId="24" fillId="0" borderId="82" xfId="0" applyNumberFormat="1" applyFont="1" applyFill="1" applyBorder="1" applyAlignment="1"/>
    <xf numFmtId="0" fontId="65" fillId="0" borderId="66" xfId="8" applyFont="1" applyFill="1" applyBorder="1" applyAlignment="1">
      <alignment horizontal="left" vertical="center"/>
    </xf>
    <xf numFmtId="0" fontId="65" fillId="0" borderId="34" xfId="8" applyFont="1" applyFill="1" applyBorder="1" applyAlignment="1">
      <alignment vertical="center"/>
    </xf>
    <xf numFmtId="37" fontId="5" fillId="0" borderId="14" xfId="0" applyNumberFormat="1" applyFont="1" applyBorder="1" applyAlignment="1"/>
    <xf numFmtId="1" fontId="5" fillId="0" borderId="17" xfId="0" applyNumberFormat="1" applyFont="1" applyBorder="1" applyAlignment="1">
      <alignment horizontal="right"/>
    </xf>
    <xf numFmtId="3" fontId="5" fillId="0" borderId="35" xfId="0" applyNumberFormat="1" applyFont="1" applyBorder="1" applyAlignment="1"/>
    <xf numFmtId="37" fontId="6" fillId="2" borderId="13" xfId="0" applyNumberFormat="1" applyFont="1" applyFill="1" applyBorder="1" applyAlignment="1"/>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5" fontId="15" fillId="0" borderId="5" xfId="0" applyNumberFormat="1" applyFont="1" applyBorder="1" applyAlignment="1"/>
    <xf numFmtId="37" fontId="5" fillId="0" borderId="31" xfId="0" applyNumberFormat="1" applyFont="1" applyBorder="1" applyAlignment="1"/>
    <xf numFmtId="5" fontId="5" fillId="0" borderId="5" xfId="0" applyNumberFormat="1" applyFont="1" applyBorder="1" applyAlignment="1"/>
    <xf numFmtId="0" fontId="15" fillId="0" borderId="83" xfId="0" applyNumberFormat="1" applyFont="1" applyBorder="1" applyAlignment="1">
      <alignment horizontal="center"/>
    </xf>
    <xf numFmtId="0" fontId="15" fillId="0" borderId="44" xfId="0" applyNumberFormat="1" applyFont="1" applyBorder="1" applyAlignment="1">
      <alignment horizontal="center"/>
    </xf>
    <xf numFmtId="0" fontId="22" fillId="2" borderId="84" xfId="0" applyNumberFormat="1" applyFont="1" applyFill="1" applyBorder="1" applyAlignment="1">
      <alignment horizontal="center"/>
    </xf>
    <xf numFmtId="37" fontId="21" fillId="2" borderId="85" xfId="0" applyNumberFormat="1" applyFont="1" applyFill="1" applyBorder="1" applyAlignment="1">
      <alignment horizontal="center"/>
    </xf>
    <xf numFmtId="37" fontId="21" fillId="2" borderId="86" xfId="0" applyNumberFormat="1" applyFont="1" applyFill="1" applyBorder="1" applyAlignment="1">
      <alignment horizontal="center"/>
    </xf>
    <xf numFmtId="37" fontId="21" fillId="2" borderId="87" xfId="0" applyNumberFormat="1" applyFont="1" applyFill="1" applyBorder="1" applyAlignment="1">
      <alignment horizontal="center"/>
    </xf>
    <xf numFmtId="37" fontId="21" fillId="2" borderId="88" xfId="0" applyNumberFormat="1" applyFont="1" applyFill="1" applyBorder="1" applyAlignment="1">
      <alignment horizontal="center"/>
    </xf>
    <xf numFmtId="37" fontId="21" fillId="2" borderId="89" xfId="0" applyNumberFormat="1" applyFont="1" applyFill="1" applyBorder="1" applyAlignment="1">
      <alignment horizontal="center"/>
    </xf>
    <xf numFmtId="5" fontId="22" fillId="2" borderId="90" xfId="0" applyNumberFormat="1" applyFont="1" applyFill="1" applyBorder="1" applyAlignment="1">
      <alignment horizontal="center"/>
    </xf>
    <xf numFmtId="37" fontId="21" fillId="2" borderId="91" xfId="0" applyNumberFormat="1" applyFont="1" applyFill="1" applyBorder="1" applyAlignment="1">
      <alignment horizontal="center"/>
    </xf>
    <xf numFmtId="37" fontId="21" fillId="2" borderId="76" xfId="0" applyNumberFormat="1" applyFont="1" applyFill="1" applyBorder="1" applyAlignment="1">
      <alignment horizontal="center"/>
    </xf>
    <xf numFmtId="37" fontId="21" fillId="2" borderId="22" xfId="0" applyNumberFormat="1" applyFont="1" applyFill="1" applyBorder="1" applyAlignment="1">
      <alignment horizontal="center"/>
    </xf>
    <xf numFmtId="37" fontId="21" fillId="2" borderId="26" xfId="0" applyNumberFormat="1" applyFont="1" applyFill="1" applyBorder="1" applyAlignment="1">
      <alignment horizontal="center"/>
    </xf>
    <xf numFmtId="37" fontId="21" fillId="2" borderId="0" xfId="0" applyNumberFormat="1" applyFont="1" applyFill="1" applyAlignment="1">
      <alignment horizontal="center"/>
    </xf>
    <xf numFmtId="0" fontId="22" fillId="2" borderId="92" xfId="0" applyNumberFormat="1" applyFont="1" applyFill="1" applyBorder="1" applyAlignment="1">
      <alignment horizontal="center"/>
    </xf>
    <xf numFmtId="37" fontId="21" fillId="2" borderId="93" xfId="0" applyNumberFormat="1" applyFont="1" applyFill="1" applyBorder="1" applyAlignment="1">
      <alignment horizontal="center"/>
    </xf>
    <xf numFmtId="0" fontId="38" fillId="0" borderId="0" xfId="0" applyFont="1" applyAlignment="1">
      <alignment horizontal="center"/>
    </xf>
    <xf numFmtId="0" fontId="73" fillId="2" borderId="21" xfId="0" applyNumberFormat="1" applyFont="1" applyFill="1" applyBorder="1" applyAlignment="1">
      <alignment horizontal="left"/>
    </xf>
    <xf numFmtId="0" fontId="73" fillId="2" borderId="94" xfId="0" applyNumberFormat="1" applyFont="1" applyFill="1" applyBorder="1" applyAlignment="1">
      <alignment horizontal="left"/>
    </xf>
    <xf numFmtId="0" fontId="73" fillId="2" borderId="24" xfId="0" applyNumberFormat="1" applyFont="1" applyFill="1" applyBorder="1" applyAlignment="1">
      <alignment horizontal="left"/>
    </xf>
    <xf numFmtId="0" fontId="73" fillId="2" borderId="95" xfId="0" applyNumberFormat="1" applyFont="1" applyFill="1" applyBorder="1" applyAlignment="1">
      <alignment horizontal="left"/>
    </xf>
    <xf numFmtId="0" fontId="73" fillId="2" borderId="96" xfId="0" applyNumberFormat="1" applyFont="1" applyFill="1" applyBorder="1" applyAlignment="1">
      <alignment horizontal="left"/>
    </xf>
    <xf numFmtId="0" fontId="73" fillId="2" borderId="97" xfId="0" applyNumberFormat="1" applyFont="1" applyFill="1" applyBorder="1" applyAlignment="1">
      <alignment horizontal="left"/>
    </xf>
    <xf numFmtId="0" fontId="32" fillId="2" borderId="98" xfId="0" applyNumberFormat="1" applyFont="1" applyFill="1" applyBorder="1" applyAlignment="1">
      <alignment horizontal="left"/>
    </xf>
    <xf numFmtId="37" fontId="5" fillId="0" borderId="34" xfId="0" applyNumberFormat="1" applyFont="1" applyBorder="1" applyAlignment="1"/>
    <xf numFmtId="37" fontId="5" fillId="0" borderId="99" xfId="0" applyNumberFormat="1" applyFont="1" applyBorder="1" applyAlignment="1"/>
    <xf numFmtId="5" fontId="6" fillId="2" borderId="99" xfId="0" applyNumberFormat="1" applyFont="1" applyFill="1" applyBorder="1" applyAlignment="1"/>
    <xf numFmtId="5" fontId="6" fillId="2" borderId="100" xfId="0" applyNumberFormat="1" applyFont="1" applyFill="1" applyBorder="1" applyAlignment="1"/>
    <xf numFmtId="0" fontId="75" fillId="0" borderId="0" xfId="0" applyFont="1"/>
    <xf numFmtId="0" fontId="76" fillId="0" borderId="0" xfId="0" applyFont="1"/>
    <xf numFmtId="0" fontId="75" fillId="0" borderId="101" xfId="0" applyFont="1" applyBorder="1"/>
    <xf numFmtId="0" fontId="75" fillId="0" borderId="78" xfId="0" applyFont="1" applyBorder="1" applyAlignment="1">
      <alignment horizontal="center"/>
    </xf>
    <xf numFmtId="0" fontId="75" fillId="0" borderId="0" xfId="0" applyFont="1" applyAlignment="1">
      <alignment horizontal="center"/>
    </xf>
    <xf numFmtId="0" fontId="75" fillId="0" borderId="102" xfId="0" applyFont="1" applyBorder="1"/>
    <xf numFmtId="0" fontId="18" fillId="0" borderId="14" xfId="9" applyFont="1" applyBorder="1" applyAlignment="1">
      <alignment horizontal="center"/>
    </xf>
    <xf numFmtId="37" fontId="8" fillId="0" borderId="7" xfId="10" applyNumberFormat="1" applyFont="1" applyBorder="1"/>
    <xf numFmtId="37" fontId="8" fillId="0" borderId="4" xfId="3" applyNumberFormat="1" applyFont="1" applyBorder="1"/>
    <xf numFmtId="37" fontId="8" fillId="0" borderId="44" xfId="10" applyNumberFormat="1" applyFont="1" applyBorder="1"/>
    <xf numFmtId="37" fontId="8" fillId="0" borderId="3" xfId="10" applyNumberFormat="1" applyFont="1" applyBorder="1"/>
    <xf numFmtId="167" fontId="28" fillId="0" borderId="0" xfId="1" applyNumberFormat="1" applyFont="1" applyBorder="1" applyAlignment="1">
      <alignment vertical="top"/>
    </xf>
    <xf numFmtId="167" fontId="28" fillId="0" borderId="76" xfId="1" applyNumberFormat="1" applyFont="1" applyBorder="1" applyAlignment="1">
      <alignment vertical="top"/>
    </xf>
    <xf numFmtId="167" fontId="28" fillId="0" borderId="3" xfId="1" applyNumberFormat="1" applyFont="1" applyBorder="1" applyAlignment="1">
      <alignment vertical="top"/>
    </xf>
    <xf numFmtId="167" fontId="28" fillId="0" borderId="4" xfId="1" applyNumberFormat="1" applyFont="1" applyBorder="1" applyAlignment="1">
      <alignment vertical="top"/>
    </xf>
    <xf numFmtId="167" fontId="28" fillId="0" borderId="0" xfId="1" applyNumberFormat="1" applyFont="1" applyAlignment="1">
      <alignment vertical="top"/>
    </xf>
    <xf numFmtId="167" fontId="28" fillId="0" borderId="0" xfId="1" applyNumberFormat="1" applyFont="1" applyBorder="1" applyAlignment="1">
      <alignment vertical="top" wrapText="1"/>
    </xf>
    <xf numFmtId="0" fontId="5" fillId="0" borderId="13" xfId="0" applyNumberFormat="1" applyFont="1" applyBorder="1" applyAlignment="1">
      <alignment horizontal="left" indent="1"/>
    </xf>
    <xf numFmtId="0" fontId="5" fillId="0" borderId="46" xfId="0" applyNumberFormat="1" applyFont="1" applyBorder="1" applyAlignment="1">
      <alignment horizontal="left" indent="1"/>
    </xf>
    <xf numFmtId="37" fontId="3" fillId="0" borderId="12" xfId="0" applyNumberFormat="1" applyFont="1" applyFill="1" applyBorder="1" applyAlignment="1"/>
    <xf numFmtId="37" fontId="5" fillId="0" borderId="100" xfId="0" applyNumberFormat="1" applyFont="1" applyFill="1" applyBorder="1" applyAlignment="1"/>
    <xf numFmtId="37" fontId="21" fillId="2" borderId="103" xfId="0" applyNumberFormat="1" applyFont="1" applyFill="1" applyBorder="1" applyAlignment="1"/>
    <xf numFmtId="37" fontId="21" fillId="2" borderId="104" xfId="0" applyNumberFormat="1" applyFont="1" applyFill="1" applyBorder="1" applyAlignment="1">
      <alignment horizontal="center"/>
    </xf>
    <xf numFmtId="37" fontId="21" fillId="2" borderId="105" xfId="0" applyNumberFormat="1" applyFont="1" applyFill="1" applyBorder="1" applyAlignment="1">
      <alignment horizontal="center"/>
    </xf>
    <xf numFmtId="37" fontId="21" fillId="2" borderId="4" xfId="0" applyNumberFormat="1" applyFont="1" applyFill="1" applyBorder="1" applyAlignment="1">
      <alignment horizontal="center"/>
    </xf>
    <xf numFmtId="37" fontId="21" fillId="2" borderId="91" xfId="0" applyNumberFormat="1" applyFont="1" applyFill="1" applyBorder="1" applyAlignment="1">
      <alignment horizontal="right"/>
    </xf>
    <xf numFmtId="37" fontId="21" fillId="2" borderId="76" xfId="0" applyNumberFormat="1" applyFont="1" applyFill="1" applyBorder="1" applyAlignment="1">
      <alignment horizontal="right"/>
    </xf>
    <xf numFmtId="37" fontId="21" fillId="2" borderId="0" xfId="0" applyNumberFormat="1" applyFont="1" applyFill="1" applyBorder="1" applyAlignment="1">
      <alignment horizontal="right"/>
    </xf>
    <xf numFmtId="37" fontId="21" fillId="2" borderId="106" xfId="0" applyNumberFormat="1" applyFont="1" applyFill="1" applyBorder="1" applyAlignment="1">
      <alignment horizontal="right"/>
    </xf>
    <xf numFmtId="37" fontId="21" fillId="2" borderId="107" xfId="0" applyNumberFormat="1" applyFont="1" applyFill="1" applyBorder="1" applyAlignment="1">
      <alignment horizontal="right"/>
    </xf>
    <xf numFmtId="37" fontId="21" fillId="2" borderId="108" xfId="0" applyNumberFormat="1" applyFont="1" applyFill="1" applyBorder="1" applyAlignment="1">
      <alignment horizontal="right"/>
    </xf>
    <xf numFmtId="37" fontId="21" fillId="2" borderId="109" xfId="0" applyNumberFormat="1" applyFont="1" applyFill="1" applyBorder="1" applyAlignment="1">
      <alignment horizontal="right"/>
    </xf>
    <xf numFmtId="5" fontId="22" fillId="2" borderId="90" xfId="0" applyNumberFormat="1" applyFont="1" applyFill="1" applyBorder="1" applyAlignment="1">
      <alignment horizontal="right"/>
    </xf>
    <xf numFmtId="5" fontId="22" fillId="2" borderId="110" xfId="0" applyNumberFormat="1" applyFont="1" applyFill="1" applyBorder="1" applyAlignment="1">
      <alignment horizontal="right"/>
    </xf>
    <xf numFmtId="5" fontId="22" fillId="2" borderId="33" xfId="0" applyNumberFormat="1" applyFont="1" applyFill="1" applyBorder="1" applyAlignment="1">
      <alignment horizontal="right"/>
    </xf>
    <xf numFmtId="5" fontId="22" fillId="2" borderId="111" xfId="0" applyNumberFormat="1" applyFont="1" applyFill="1" applyBorder="1" applyAlignment="1">
      <alignment horizontal="right"/>
    </xf>
    <xf numFmtId="37" fontId="21" fillId="0" borderId="15" xfId="0" applyNumberFormat="1" applyFont="1" applyFill="1" applyBorder="1" applyAlignment="1"/>
    <xf numFmtId="37" fontId="21" fillId="0" borderId="11" xfId="0" applyNumberFormat="1" applyFont="1" applyFill="1" applyBorder="1" applyAlignment="1"/>
    <xf numFmtId="5" fontId="21" fillId="0" borderId="82" xfId="0" applyNumberFormat="1" applyFont="1" applyFill="1" applyBorder="1" applyAlignment="1"/>
    <xf numFmtId="5" fontId="21" fillId="0" borderId="112" xfId="0" applyNumberFormat="1" applyFont="1" applyFill="1" applyBorder="1" applyAlignment="1"/>
    <xf numFmtId="37" fontId="21" fillId="0" borderId="13" xfId="0" applyNumberFormat="1" applyFont="1" applyFill="1" applyBorder="1" applyAlignment="1"/>
    <xf numFmtId="37" fontId="21" fillId="0" borderId="7" xfId="0" applyNumberFormat="1" applyFont="1" applyFill="1" applyBorder="1" applyAlignment="1"/>
    <xf numFmtId="37" fontId="21" fillId="0" borderId="3" xfId="0" applyNumberFormat="1" applyFont="1" applyFill="1" applyBorder="1" applyAlignment="1"/>
    <xf numFmtId="5" fontId="21" fillId="0" borderId="100" xfId="0" applyNumberFormat="1" applyFont="1" applyFill="1" applyBorder="1" applyAlignment="1"/>
    <xf numFmtId="37" fontId="22" fillId="0" borderId="29" xfId="0" applyNumberFormat="1" applyFont="1" applyFill="1" applyBorder="1" applyAlignment="1"/>
    <xf numFmtId="37" fontId="22" fillId="0" borderId="30" xfId="0" applyNumberFormat="1" applyFont="1" applyFill="1" applyBorder="1" applyAlignment="1"/>
    <xf numFmtId="5" fontId="22" fillId="0" borderId="20" xfId="0" applyNumberFormat="1" applyFont="1" applyFill="1" applyBorder="1" applyAlignment="1"/>
    <xf numFmtId="4" fontId="21" fillId="0" borderId="15" xfId="0" applyNumberFormat="1" applyFont="1" applyFill="1" applyBorder="1" applyAlignment="1"/>
    <xf numFmtId="164" fontId="22" fillId="0" borderId="11" xfId="0" applyNumberFormat="1" applyFont="1" applyFill="1" applyBorder="1" applyAlignment="1"/>
    <xf numFmtId="4" fontId="5" fillId="0" borderId="15" xfId="0" applyNumberFormat="1" applyFont="1" applyFill="1" applyBorder="1" applyAlignment="1"/>
    <xf numFmtId="5" fontId="21" fillId="0" borderId="113" xfId="0" applyNumberFormat="1" applyFont="1" applyFill="1" applyBorder="1" applyAlignment="1"/>
    <xf numFmtId="4" fontId="21" fillId="0" borderId="15" xfId="0" applyNumberFormat="1" applyFont="1" applyFill="1" applyBorder="1" applyAlignment="1">
      <alignment horizontal="right"/>
    </xf>
    <xf numFmtId="4" fontId="21" fillId="0" borderId="42" xfId="0" applyNumberFormat="1" applyFont="1" applyFill="1" applyBorder="1" applyAlignment="1">
      <alignment horizontal="right"/>
    </xf>
    <xf numFmtId="3" fontId="22" fillId="0" borderId="114" xfId="0" applyNumberFormat="1" applyFont="1" applyFill="1" applyBorder="1" applyAlignment="1"/>
    <xf numFmtId="4" fontId="21" fillId="0" borderId="42" xfId="0" applyNumberFormat="1" applyFont="1" applyFill="1" applyBorder="1" applyAlignment="1"/>
    <xf numFmtId="5" fontId="21" fillId="0" borderId="115" xfId="0" applyNumberFormat="1" applyFont="1" applyFill="1" applyBorder="1" applyAlignment="1"/>
    <xf numFmtId="0" fontId="24" fillId="2" borderId="116" xfId="0" applyNumberFormat="1" applyFont="1" applyFill="1" applyBorder="1" applyAlignment="1">
      <alignment horizontal="center" vertical="center" wrapText="1"/>
    </xf>
    <xf numFmtId="37" fontId="19" fillId="0" borderId="117" xfId="10" applyNumberFormat="1" applyFont="1" applyBorder="1" applyAlignment="1">
      <alignment horizontal="right"/>
    </xf>
    <xf numFmtId="5" fontId="19" fillId="0" borderId="118" xfId="3" applyNumberFormat="1" applyFont="1" applyBorder="1" applyAlignment="1">
      <alignment horizontal="right"/>
    </xf>
    <xf numFmtId="0" fontId="19" fillId="0" borderId="78" xfId="10" applyFont="1" applyBorder="1" applyAlignment="1">
      <alignment horizontal="right"/>
    </xf>
    <xf numFmtId="37" fontId="28" fillId="0" borderId="0" xfId="0" applyNumberFormat="1" applyFont="1" applyBorder="1" applyAlignment="1">
      <alignment vertical="top" wrapText="1"/>
    </xf>
    <xf numFmtId="5" fontId="28" fillId="0" borderId="0" xfId="0" applyNumberFormat="1" applyFont="1" applyBorder="1" applyAlignment="1">
      <alignment vertical="top" wrapText="1"/>
    </xf>
    <xf numFmtId="37" fontId="6" fillId="2" borderId="82" xfId="0" applyNumberFormat="1" applyFont="1" applyFill="1" applyBorder="1" applyAlignment="1"/>
    <xf numFmtId="37" fontId="6" fillId="2" borderId="4" xfId="0" applyNumberFormat="1" applyFont="1" applyFill="1" applyBorder="1" applyAlignment="1"/>
    <xf numFmtId="0" fontId="25" fillId="2" borderId="43" xfId="0" applyNumberFormat="1" applyFont="1" applyFill="1" applyBorder="1" applyAlignment="1">
      <alignment horizontal="left" indent="5"/>
    </xf>
    <xf numFmtId="37" fontId="25" fillId="2" borderId="119" xfId="0" applyNumberFormat="1" applyFont="1" applyFill="1" applyBorder="1" applyAlignment="1"/>
    <xf numFmtId="37" fontId="25" fillId="2" borderId="120" xfId="0" applyNumberFormat="1" applyFont="1" applyFill="1" applyBorder="1" applyAlignment="1"/>
    <xf numFmtId="0" fontId="6" fillId="2" borderId="121" xfId="0" applyNumberFormat="1" applyFont="1" applyFill="1" applyBorder="1" applyAlignment="1">
      <alignment horizontal="left"/>
    </xf>
    <xf numFmtId="37" fontId="6" fillId="2" borderId="122" xfId="0" applyNumberFormat="1" applyFont="1" applyFill="1" applyBorder="1" applyAlignment="1"/>
    <xf numFmtId="37" fontId="6" fillId="2" borderId="123" xfId="0" applyNumberFormat="1" applyFont="1" applyFill="1" applyBorder="1" applyAlignment="1"/>
    <xf numFmtId="37" fontId="24" fillId="0" borderId="115" xfId="0" applyNumberFormat="1" applyFont="1" applyFill="1" applyBorder="1" applyAlignment="1"/>
    <xf numFmtId="5" fontId="6" fillId="2" borderId="30" xfId="0" applyNumberFormat="1" applyFont="1" applyFill="1" applyBorder="1" applyAlignment="1"/>
    <xf numFmtId="5" fontId="6" fillId="2" borderId="20" xfId="0" applyNumberFormat="1" applyFont="1" applyFill="1" applyBorder="1" applyAlignment="1"/>
    <xf numFmtId="37" fontId="5" fillId="0" borderId="124" xfId="0" applyNumberFormat="1" applyFont="1" applyBorder="1" applyAlignment="1"/>
    <xf numFmtId="37" fontId="5" fillId="0" borderId="125" xfId="0" applyNumberFormat="1" applyFont="1" applyBorder="1" applyAlignment="1"/>
    <xf numFmtId="37" fontId="5" fillId="0" borderId="126" xfId="0" applyNumberFormat="1" applyFont="1" applyBorder="1" applyAlignment="1"/>
    <xf numFmtId="37" fontId="5" fillId="0" borderId="127" xfId="0" applyNumberFormat="1" applyFont="1" applyBorder="1" applyAlignment="1"/>
    <xf numFmtId="0" fontId="5" fillId="0" borderId="112" xfId="0" applyNumberFormat="1" applyFont="1" applyBorder="1" applyAlignment="1">
      <alignment horizontal="left"/>
    </xf>
    <xf numFmtId="0" fontId="3" fillId="0" borderId="13" xfId="0" applyNumberFormat="1" applyFont="1" applyBorder="1" applyAlignment="1">
      <alignment horizontal="left"/>
    </xf>
    <xf numFmtId="5" fontId="7" fillId="2" borderId="12" xfId="0" applyNumberFormat="1" applyFont="1" applyFill="1" applyBorder="1" applyAlignment="1"/>
    <xf numFmtId="37" fontId="6" fillId="2" borderId="112" xfId="0" applyNumberFormat="1" applyFont="1" applyFill="1" applyBorder="1" applyAlignment="1"/>
    <xf numFmtId="5" fontId="6" fillId="2" borderId="112" xfId="0" applyNumberFormat="1" applyFont="1" applyFill="1" applyBorder="1" applyAlignment="1"/>
    <xf numFmtId="165" fontId="43" fillId="0" borderId="8" xfId="0" applyNumberFormat="1" applyFont="1" applyBorder="1"/>
    <xf numFmtId="165" fontId="6" fillId="0" borderId="76" xfId="0" applyNumberFormat="1" applyFont="1" applyFill="1" applyBorder="1" applyAlignment="1"/>
    <xf numFmtId="0" fontId="40" fillId="0" borderId="0" xfId="0" applyFont="1" applyBorder="1" applyAlignment="1"/>
    <xf numFmtId="0" fontId="50" fillId="0" borderId="0" xfId="0" applyFont="1" applyBorder="1" applyAlignment="1"/>
    <xf numFmtId="0" fontId="5" fillId="0" borderId="30" xfId="0" applyNumberFormat="1" applyFont="1" applyBorder="1" applyAlignment="1">
      <alignment horizontal="left"/>
    </xf>
    <xf numFmtId="0" fontId="5" fillId="0" borderId="20" xfId="0" applyNumberFormat="1" applyFont="1" applyBorder="1" applyAlignment="1">
      <alignment horizontal="left"/>
    </xf>
    <xf numFmtId="0" fontId="5" fillId="0" borderId="79" xfId="0" applyNumberFormat="1" applyFont="1" applyBorder="1" applyAlignment="1">
      <alignment horizontal="center"/>
    </xf>
    <xf numFmtId="0" fontId="5" fillId="0" borderId="138" xfId="0" applyNumberFormat="1" applyFont="1" applyBorder="1" applyAlignment="1">
      <alignment horizontal="center"/>
    </xf>
    <xf numFmtId="0" fontId="5" fillId="0" borderId="11" xfId="0" applyNumberFormat="1" applyFont="1" applyBorder="1" applyAlignment="1">
      <alignment horizontal="left"/>
    </xf>
    <xf numFmtId="0" fontId="5" fillId="0" borderId="12" xfId="0" applyNumberFormat="1" applyFont="1" applyBorder="1" applyAlignment="1">
      <alignment horizontal="left"/>
    </xf>
    <xf numFmtId="0" fontId="5" fillId="0" borderId="136" xfId="0" applyNumberFormat="1" applyFont="1" applyBorder="1" applyAlignment="1">
      <alignment horizontal="center"/>
    </xf>
    <xf numFmtId="0" fontId="5" fillId="0" borderId="137" xfId="0" applyNumberFormat="1" applyFont="1" applyBorder="1" applyAlignment="1">
      <alignment horizontal="center"/>
    </xf>
    <xf numFmtId="0" fontId="5" fillId="0" borderId="3" xfId="0" applyNumberFormat="1" applyFont="1" applyBorder="1" applyAlignment="1">
      <alignment horizontal="left"/>
    </xf>
    <xf numFmtId="0" fontId="5" fillId="0" borderId="4" xfId="0" applyNumberFormat="1" applyFont="1" applyBorder="1" applyAlignment="1">
      <alignment horizontal="left"/>
    </xf>
    <xf numFmtId="0" fontId="3" fillId="0" borderId="13" xfId="0" applyNumberFormat="1" applyFont="1" applyBorder="1" applyAlignment="1">
      <alignment horizontal="left" indent="4"/>
    </xf>
    <xf numFmtId="0" fontId="0" fillId="0" borderId="50" xfId="0" applyNumberFormat="1" applyBorder="1" applyAlignment="1">
      <alignment horizontal="left" indent="4"/>
    </xf>
    <xf numFmtId="0" fontId="5" fillId="0" borderId="11" xfId="0" applyNumberFormat="1" applyFont="1" applyBorder="1" applyAlignment="1"/>
    <xf numFmtId="0" fontId="30" fillId="0" borderId="0" xfId="0" applyNumberFormat="1" applyFont="1" applyAlignment="1">
      <alignment horizontal="center"/>
    </xf>
    <xf numFmtId="0" fontId="0" fillId="0" borderId="0" xfId="0"/>
    <xf numFmtId="0" fontId="3" fillId="0" borderId="29" xfId="0" applyNumberFormat="1" applyFont="1" applyBorder="1" applyAlignment="1"/>
    <xf numFmtId="0" fontId="0" fillId="0" borderId="30" xfId="0" applyNumberFormat="1" applyBorder="1" applyAlignment="1"/>
    <xf numFmtId="0" fontId="29" fillId="0" borderId="0" xfId="0" applyNumberFormat="1" applyFont="1" applyAlignment="1">
      <alignment horizontal="center"/>
    </xf>
    <xf numFmtId="0" fontId="0" fillId="0" borderId="0" xfId="0" applyNumberFormat="1" applyAlignment="1">
      <alignment horizontal="center"/>
    </xf>
    <xf numFmtId="0" fontId="15" fillId="0" borderId="48" xfId="0" applyNumberFormat="1" applyFont="1" applyBorder="1" applyAlignment="1"/>
    <xf numFmtId="0" fontId="50" fillId="0" borderId="136" xfId="0" applyNumberFormat="1" applyFont="1" applyBorder="1" applyAlignment="1"/>
    <xf numFmtId="0" fontId="50" fillId="0" borderId="8" xfId="0" applyNumberFormat="1" applyFont="1" applyBorder="1" applyAlignment="1"/>
    <xf numFmtId="0" fontId="50" fillId="0" borderId="0" xfId="0" applyNumberFormat="1" applyFont="1" applyBorder="1" applyAlignment="1"/>
    <xf numFmtId="0" fontId="50" fillId="0" borderId="43" xfId="0" applyNumberFormat="1" applyFont="1" applyBorder="1" applyAlignment="1"/>
    <xf numFmtId="0" fontId="50" fillId="0" borderId="44" xfId="0" applyNumberFormat="1" applyFont="1" applyBorder="1" applyAlignment="1"/>
    <xf numFmtId="0" fontId="5" fillId="0" borderId="48" xfId="0" applyNumberFormat="1" applyFont="1" applyBorder="1" applyAlignment="1">
      <alignment horizontal="center" vertical="center" wrapText="1"/>
    </xf>
    <xf numFmtId="0" fontId="50" fillId="0" borderId="136" xfId="0" applyNumberFormat="1" applyFont="1" applyBorder="1" applyAlignment="1">
      <alignment horizontal="center" vertical="center" wrapText="1"/>
    </xf>
    <xf numFmtId="0" fontId="50" fillId="0" borderId="137" xfId="0" applyNumberFormat="1" applyFont="1" applyBorder="1" applyAlignment="1">
      <alignment horizontal="center" vertical="center" wrapText="1"/>
    </xf>
    <xf numFmtId="0" fontId="50" fillId="0" borderId="7" xfId="0" applyNumberFormat="1" applyFont="1" applyBorder="1" applyAlignment="1">
      <alignment horizontal="center" vertical="center" wrapText="1"/>
    </xf>
    <xf numFmtId="0" fontId="50" fillId="0" borderId="3" xfId="0" applyNumberFormat="1" applyFont="1" applyBorder="1" applyAlignment="1">
      <alignment horizontal="center" vertical="center" wrapText="1"/>
    </xf>
    <xf numFmtId="0" fontId="50" fillId="0" borderId="4" xfId="0" applyNumberFormat="1" applyFont="1" applyBorder="1" applyAlignment="1">
      <alignment horizontal="center" vertical="center" wrapText="1"/>
    </xf>
    <xf numFmtId="0" fontId="3" fillId="0" borderId="48" xfId="0" applyNumberFormat="1" applyFont="1" applyBorder="1" applyAlignment="1">
      <alignment horizontal="center" vertical="center"/>
    </xf>
    <xf numFmtId="0" fontId="50" fillId="0" borderId="136" xfId="0" applyNumberFormat="1" applyFont="1" applyBorder="1" applyAlignment="1">
      <alignment vertical="center"/>
    </xf>
    <xf numFmtId="0" fontId="50" fillId="0" borderId="137" xfId="0" applyNumberFormat="1" applyFont="1" applyBorder="1" applyAlignment="1">
      <alignment vertical="center"/>
    </xf>
    <xf numFmtId="0" fontId="50" fillId="0" borderId="7" xfId="0" applyNumberFormat="1" applyFont="1" applyBorder="1" applyAlignment="1">
      <alignment vertical="center"/>
    </xf>
    <xf numFmtId="0" fontId="50" fillId="0" borderId="3" xfId="0" applyNumberFormat="1" applyFont="1" applyBorder="1" applyAlignment="1">
      <alignment vertical="center"/>
    </xf>
    <xf numFmtId="0" fontId="50" fillId="0" borderId="4" xfId="0" applyNumberFormat="1" applyFont="1" applyBorder="1" applyAlignment="1">
      <alignment vertical="center"/>
    </xf>
    <xf numFmtId="0" fontId="50" fillId="0" borderId="136" xfId="0" applyNumberFormat="1" applyFont="1" applyBorder="1" applyAlignment="1">
      <alignment vertical="center" wrapText="1"/>
    </xf>
    <xf numFmtId="0" fontId="50" fillId="0" borderId="7" xfId="0" applyNumberFormat="1" applyFont="1" applyBorder="1" applyAlignment="1">
      <alignment vertical="center" wrapText="1"/>
    </xf>
    <xf numFmtId="0" fontId="50" fillId="0" borderId="3" xfId="0" applyNumberFormat="1" applyFont="1" applyBorder="1" applyAlignment="1">
      <alignment vertical="center" wrapText="1"/>
    </xf>
    <xf numFmtId="0" fontId="0" fillId="0" borderId="0" xfId="0" applyNumberFormat="1" applyBorder="1" applyAlignment="1">
      <alignment horizontal="center"/>
    </xf>
    <xf numFmtId="0" fontId="5" fillId="0" borderId="13" xfId="0" applyNumberFormat="1" applyFont="1" applyBorder="1" applyAlignment="1">
      <alignment horizontal="left" indent="2"/>
    </xf>
    <xf numFmtId="0" fontId="0" fillId="0" borderId="50" xfId="0" applyNumberFormat="1" applyBorder="1" applyAlignment="1">
      <alignment horizontal="left" indent="2"/>
    </xf>
    <xf numFmtId="0" fontId="15" fillId="0" borderId="29" xfId="0" applyNumberFormat="1" applyFont="1" applyBorder="1" applyAlignment="1"/>
    <xf numFmtId="0" fontId="5" fillId="0" borderId="13" xfId="0" applyNumberFormat="1" applyFont="1" applyFill="1" applyBorder="1" applyAlignment="1">
      <alignment horizontal="left" indent="4"/>
    </xf>
    <xf numFmtId="0" fontId="3" fillId="0" borderId="13" xfId="0" applyNumberFormat="1" applyFont="1" applyFill="1" applyBorder="1" applyAlignment="1">
      <alignment horizontal="left" indent="4"/>
    </xf>
    <xf numFmtId="0" fontId="5" fillId="0" borderId="50" xfId="0" applyNumberFormat="1" applyFont="1" applyFill="1" applyBorder="1" applyAlignment="1">
      <alignment horizontal="left" indent="4"/>
    </xf>
    <xf numFmtId="0" fontId="5" fillId="0" borderId="112" xfId="0" applyNumberFormat="1" applyFont="1" applyFill="1" applyBorder="1" applyAlignment="1">
      <alignment horizontal="left" indent="4"/>
    </xf>
    <xf numFmtId="0" fontId="5" fillId="0" borderId="50" xfId="0" applyNumberFormat="1" applyFont="1" applyBorder="1" applyAlignment="1">
      <alignment horizontal="left" indent="2"/>
    </xf>
    <xf numFmtId="0" fontId="5" fillId="0" borderId="112" xfId="0" applyNumberFormat="1" applyFont="1" applyBorder="1" applyAlignment="1">
      <alignment horizontal="left" indent="2"/>
    </xf>
    <xf numFmtId="0" fontId="5" fillId="0" borderId="13" xfId="0" applyNumberFormat="1" applyFont="1" applyBorder="1" applyAlignment="1"/>
    <xf numFmtId="0" fontId="0" fillId="0" borderId="50" xfId="0" applyNumberFormat="1" applyBorder="1" applyAlignment="1"/>
    <xf numFmtId="0" fontId="5" fillId="0" borderId="131" xfId="0" applyNumberFormat="1" applyFont="1" applyBorder="1" applyAlignment="1"/>
    <xf numFmtId="0" fontId="0" fillId="0" borderId="132" xfId="0" applyNumberFormat="1" applyBorder="1" applyAlignment="1"/>
    <xf numFmtId="0" fontId="5" fillId="0" borderId="38" xfId="0" applyNumberFormat="1" applyFont="1" applyBorder="1" applyAlignment="1"/>
    <xf numFmtId="0" fontId="0" fillId="0" borderId="133" xfId="0" applyNumberFormat="1" applyBorder="1" applyAlignment="1"/>
    <xf numFmtId="0" fontId="15" fillId="0" borderId="129" xfId="0" applyNumberFormat="1" applyFont="1" applyBorder="1" applyAlignment="1"/>
    <xf numFmtId="0" fontId="0" fillId="0" borderId="130" xfId="0" applyNumberFormat="1" applyBorder="1" applyAlignment="1"/>
    <xf numFmtId="0" fontId="15" fillId="0" borderId="134" xfId="0" applyNumberFormat="1" applyFont="1" applyBorder="1" applyAlignment="1">
      <alignment horizontal="left" indent="2"/>
    </xf>
    <xf numFmtId="0" fontId="0" fillId="0" borderId="135" xfId="0" applyNumberFormat="1" applyBorder="1" applyAlignment="1">
      <alignment horizontal="left" indent="2"/>
    </xf>
    <xf numFmtId="0" fontId="5" fillId="0" borderId="13" xfId="0" applyNumberFormat="1" applyFont="1" applyBorder="1" applyAlignment="1">
      <alignment horizontal="left" indent="4"/>
    </xf>
    <xf numFmtId="0" fontId="15" fillId="0" borderId="13" xfId="0" applyNumberFormat="1" applyFont="1" applyBorder="1" applyAlignment="1">
      <alignment horizontal="left"/>
    </xf>
    <xf numFmtId="0" fontId="15" fillId="0" borderId="50" xfId="0" applyNumberFormat="1" applyFont="1" applyBorder="1" applyAlignment="1">
      <alignment horizontal="left"/>
    </xf>
    <xf numFmtId="0" fontId="15" fillId="0" borderId="112" xfId="0" applyNumberFormat="1" applyFont="1" applyBorder="1" applyAlignment="1">
      <alignment horizontal="left"/>
    </xf>
    <xf numFmtId="0" fontId="15" fillId="0" borderId="121" xfId="0" applyNumberFormat="1" applyFont="1" applyBorder="1" applyAlignment="1">
      <alignment horizontal="left" indent="2"/>
    </xf>
    <xf numFmtId="0" fontId="0" fillId="0" borderId="128" xfId="0" applyNumberFormat="1" applyBorder="1" applyAlignment="1">
      <alignment horizontal="left" indent="2"/>
    </xf>
    <xf numFmtId="0" fontId="3" fillId="0" borderId="13" xfId="0" applyNumberFormat="1" applyFont="1" applyBorder="1" applyAlignment="1">
      <alignment horizontal="left" indent="2"/>
    </xf>
    <xf numFmtId="0" fontId="5" fillId="0" borderId="15" xfId="0" applyNumberFormat="1" applyFont="1" applyBorder="1" applyAlignment="1">
      <alignment horizontal="left" indent="4"/>
    </xf>
    <xf numFmtId="0" fontId="0" fillId="0" borderId="11" xfId="0" applyNumberFormat="1" applyBorder="1" applyAlignment="1">
      <alignment horizontal="left" indent="4"/>
    </xf>
    <xf numFmtId="3" fontId="30" fillId="0" borderId="0" xfId="0" applyNumberFormat="1" applyFont="1" applyAlignment="1">
      <alignment horizontal="center"/>
    </xf>
    <xf numFmtId="0" fontId="16" fillId="0" borderId="0" xfId="0" applyNumberFormat="1" applyFont="1" applyAlignment="1"/>
    <xf numFmtId="0" fontId="51" fillId="0" borderId="0" xfId="0" applyNumberFormat="1" applyFont="1" applyAlignment="1"/>
    <xf numFmtId="3" fontId="5" fillId="0" borderId="0" xfId="0" applyNumberFormat="1" applyFont="1" applyAlignment="1">
      <alignment horizontal="center"/>
    </xf>
    <xf numFmtId="3" fontId="8" fillId="0" borderId="0" xfId="0" applyNumberFormat="1" applyFont="1" applyAlignment="1">
      <alignment horizontal="center"/>
    </xf>
    <xf numFmtId="165" fontId="15" fillId="0" borderId="2" xfId="0" applyNumberFormat="1" applyFont="1" applyBorder="1" applyAlignment="1">
      <alignment horizontal="center" wrapText="1"/>
    </xf>
    <xf numFmtId="0" fontId="0" fillId="0" borderId="83" xfId="0" applyBorder="1" applyAlignment="1">
      <alignment horizontal="center" wrapText="1"/>
    </xf>
    <xf numFmtId="165" fontId="15" fillId="0" borderId="29" xfId="0" applyNumberFormat="1" applyFont="1" applyBorder="1" applyAlignment="1">
      <alignment horizontal="center"/>
    </xf>
    <xf numFmtId="165" fontId="15" fillId="0" borderId="30" xfId="0" applyNumberFormat="1" applyFont="1" applyBorder="1" applyAlignment="1">
      <alignment horizontal="center"/>
    </xf>
    <xf numFmtId="165" fontId="15" fillId="0" borderId="20" xfId="0" applyNumberFormat="1" applyFont="1" applyBorder="1" applyAlignment="1">
      <alignment horizontal="center"/>
    </xf>
    <xf numFmtId="165" fontId="15" fillId="0" borderId="2" xfId="0" applyNumberFormat="1" applyFont="1" applyBorder="1" applyAlignment="1">
      <alignment horizontal="center"/>
    </xf>
    <xf numFmtId="0" fontId="0" fillId="0" borderId="83" xfId="0" applyBorder="1" applyAlignment="1"/>
    <xf numFmtId="3" fontId="8" fillId="0" borderId="76" xfId="0" applyNumberFormat="1" applyFont="1" applyBorder="1" applyAlignment="1">
      <alignment horizontal="center"/>
    </xf>
    <xf numFmtId="3" fontId="8" fillId="0" borderId="44" xfId="0" applyNumberFormat="1" applyFont="1" applyBorder="1" applyAlignment="1">
      <alignment horizontal="center"/>
    </xf>
    <xf numFmtId="3" fontId="8" fillId="0" borderId="45" xfId="0" applyNumberFormat="1" applyFont="1" applyBorder="1" applyAlignment="1">
      <alignment horizontal="center"/>
    </xf>
    <xf numFmtId="165" fontId="15" fillId="0" borderId="2" xfId="0" applyNumberFormat="1" applyFont="1" applyBorder="1" applyAlignment="1">
      <alignment horizontal="right"/>
    </xf>
    <xf numFmtId="0" fontId="14" fillId="0" borderId="0" xfId="9" applyFont="1" applyAlignment="1">
      <alignment horizontal="center"/>
    </xf>
    <xf numFmtId="0" fontId="18" fillId="0" borderId="3" xfId="9" applyBorder="1" applyAlignment="1">
      <alignment horizontal="center"/>
    </xf>
    <xf numFmtId="0" fontId="19" fillId="0" borderId="29" xfId="9" applyFont="1" applyBorder="1" applyAlignment="1">
      <alignment horizontal="center"/>
    </xf>
    <xf numFmtId="0" fontId="0" fillId="0" borderId="30" xfId="0" applyBorder="1" applyAlignment="1">
      <alignment horizontal="center"/>
    </xf>
    <xf numFmtId="0" fontId="0" fillId="0" borderId="20" xfId="0" applyBorder="1" applyAlignment="1">
      <alignment horizontal="center"/>
    </xf>
    <xf numFmtId="0" fontId="19" fillId="0" borderId="2" xfId="9" applyFont="1" applyBorder="1" applyAlignment="1">
      <alignment horizontal="center" wrapText="1"/>
    </xf>
    <xf numFmtId="0" fontId="0" fillId="0" borderId="5" xfId="0" applyBorder="1" applyAlignment="1">
      <alignment horizontal="center" wrapText="1"/>
    </xf>
    <xf numFmtId="3" fontId="16" fillId="0" borderId="0" xfId="0" applyNumberFormat="1" applyFont="1" applyAlignment="1"/>
    <xf numFmtId="0" fontId="51" fillId="0" borderId="0" xfId="0" applyFont="1" applyAlignment="1"/>
    <xf numFmtId="0" fontId="9" fillId="0" borderId="0" xfId="9" applyFont="1" applyAlignment="1">
      <alignment horizontal="center"/>
    </xf>
    <xf numFmtId="0" fontId="23" fillId="0" borderId="0" xfId="0" applyFont="1" applyAlignment="1">
      <alignment horizontal="center"/>
    </xf>
    <xf numFmtId="3" fontId="11" fillId="0" borderId="0" xfId="9" applyNumberFormat="1" applyFont="1" applyAlignment="1">
      <alignment horizontal="center"/>
    </xf>
    <xf numFmtId="0" fontId="77" fillId="0" borderId="0" xfId="0" applyFont="1" applyBorder="1" applyAlignment="1">
      <alignment horizontal="center"/>
    </xf>
    <xf numFmtId="0" fontId="8" fillId="0" borderId="0" xfId="9" applyFont="1" applyAlignment="1">
      <alignment horizontal="center"/>
    </xf>
    <xf numFmtId="0" fontId="14" fillId="0" borderId="0" xfId="0" applyFont="1" applyAlignment="1">
      <alignment horizontal="center"/>
    </xf>
    <xf numFmtId="3" fontId="16" fillId="0" borderId="0" xfId="0" applyNumberFormat="1" applyFont="1" applyAlignment="1">
      <alignment horizontal="center"/>
    </xf>
    <xf numFmtId="0" fontId="18" fillId="0" borderId="0" xfId="9" applyAlignment="1">
      <alignment horizontal="center"/>
    </xf>
    <xf numFmtId="0" fontId="19" fillId="0" borderId="2" xfId="9" applyFont="1" applyBorder="1" applyAlignment="1"/>
    <xf numFmtId="0" fontId="0" fillId="0" borderId="5" xfId="0" applyBorder="1" applyAlignment="1"/>
    <xf numFmtId="0" fontId="19" fillId="0" borderId="2" xfId="9" applyFont="1" applyBorder="1" applyAlignment="1">
      <alignment wrapText="1"/>
    </xf>
    <xf numFmtId="0" fontId="0" fillId="0" borderId="5" xfId="0" applyBorder="1" applyAlignment="1">
      <alignment wrapText="1"/>
    </xf>
    <xf numFmtId="0" fontId="16" fillId="0" borderId="0" xfId="10" applyFont="1" applyAlignment="1"/>
    <xf numFmtId="0" fontId="68" fillId="0" borderId="0" xfId="0" applyFont="1" applyBorder="1" applyAlignment="1"/>
    <xf numFmtId="0" fontId="15" fillId="0" borderId="0" xfId="10" applyFont="1" applyAlignment="1">
      <alignment horizontal="center"/>
    </xf>
    <xf numFmtId="0" fontId="0" fillId="0" borderId="0" xfId="0" applyBorder="1" applyAlignment="1">
      <alignment horizontal="center"/>
    </xf>
    <xf numFmtId="3" fontId="15" fillId="0" borderId="0" xfId="10" applyNumberFormat="1" applyFont="1" applyAlignment="1">
      <alignment horizontal="center"/>
    </xf>
    <xf numFmtId="0" fontId="8" fillId="0" borderId="0" xfId="10" applyFont="1" applyAlignment="1">
      <alignment horizontal="center"/>
    </xf>
    <xf numFmtId="0" fontId="19" fillId="0" borderId="136" xfId="10" applyFont="1" applyFill="1" applyBorder="1" applyAlignment="1"/>
    <xf numFmtId="0" fontId="8" fillId="0" borderId="3" xfId="10" applyFont="1" applyFill="1" applyBorder="1" applyAlignment="1"/>
    <xf numFmtId="0" fontId="19" fillId="0" borderId="7" xfId="10" applyFont="1" applyFill="1" applyBorder="1" applyAlignment="1">
      <alignment horizontal="center"/>
    </xf>
    <xf numFmtId="0" fontId="19" fillId="0" borderId="4" xfId="10" applyFont="1" applyFill="1" applyBorder="1" applyAlignment="1">
      <alignment horizontal="center"/>
    </xf>
    <xf numFmtId="1" fontId="19" fillId="0" borderId="139" xfId="10" applyNumberFormat="1" applyFont="1" applyFill="1" applyBorder="1" applyAlignment="1">
      <alignment horizontal="center" vertical="center" wrapText="1"/>
    </xf>
    <xf numFmtId="0" fontId="0" fillId="0" borderId="140"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0" fillId="0" borderId="139" xfId="10" applyFont="1" applyFill="1"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1" fontId="19" fillId="0" borderId="124" xfId="10" applyNumberFormat="1" applyFont="1" applyFill="1" applyBorder="1" applyAlignment="1">
      <alignment horizontal="center" vertical="center" wrapText="1"/>
    </xf>
    <xf numFmtId="0" fontId="0" fillId="0" borderId="125" xfId="0" applyBorder="1" applyAlignment="1">
      <alignment horizontal="center" vertical="center" wrapText="1"/>
    </xf>
    <xf numFmtId="0" fontId="0" fillId="0" borderId="127" xfId="0" applyBorder="1" applyAlignment="1">
      <alignment horizontal="center" vertical="center" wrapText="1"/>
    </xf>
    <xf numFmtId="0" fontId="19" fillId="0" borderId="29" xfId="10" applyFont="1" applyFill="1" applyBorder="1" applyAlignment="1">
      <alignment horizontal="center"/>
    </xf>
    <xf numFmtId="0" fontId="34" fillId="0" borderId="0" xfId="0" applyNumberFormat="1" applyFont="1" applyBorder="1" applyAlignment="1">
      <alignment vertical="top" wrapText="1"/>
    </xf>
    <xf numFmtId="0" fontId="28" fillId="0" borderId="0" xfId="0" applyFont="1" applyBorder="1" applyAlignment="1">
      <alignment horizontal="center" vertical="top" wrapText="1"/>
    </xf>
    <xf numFmtId="0" fontId="28" fillId="0" borderId="3" xfId="0" applyFont="1" applyBorder="1" applyAlignment="1">
      <alignment horizontal="center" vertical="top" wrapText="1"/>
    </xf>
    <xf numFmtId="0" fontId="34" fillId="0" borderId="0" xfId="0" applyFont="1" applyFill="1" applyBorder="1" applyAlignment="1">
      <alignment vertical="top" wrapText="1"/>
    </xf>
    <xf numFmtId="0" fontId="0" fillId="0" borderId="0" xfId="0" applyBorder="1" applyAlignment="1">
      <alignment vertical="top" wrapText="1"/>
    </xf>
    <xf numFmtId="0" fontId="35" fillId="0" borderId="0" xfId="0" applyFont="1" applyBorder="1" applyAlignment="1">
      <alignment vertical="top" wrapText="1"/>
    </xf>
    <xf numFmtId="0" fontId="34" fillId="0" borderId="0" xfId="0" applyFont="1" applyBorder="1" applyAlignment="1">
      <alignment vertical="top" wrapText="1"/>
    </xf>
    <xf numFmtId="0" fontId="28" fillId="0" borderId="76" xfId="0" applyFont="1" applyBorder="1" applyAlignment="1">
      <alignment horizontal="center" vertical="top" wrapText="1"/>
    </xf>
    <xf numFmtId="0" fontId="28" fillId="0" borderId="4" xfId="0" applyFont="1" applyBorder="1" applyAlignment="1">
      <alignment horizontal="center" vertical="top" wrapText="1"/>
    </xf>
    <xf numFmtId="0" fontId="34" fillId="0" borderId="0" xfId="0" applyFont="1" applyBorder="1" applyAlignment="1">
      <alignment horizontal="center" vertical="top"/>
    </xf>
    <xf numFmtId="0" fontId="0" fillId="0" borderId="0" xfId="0" applyBorder="1" applyAlignment="1">
      <alignment horizontal="center" vertical="top"/>
    </xf>
    <xf numFmtId="0" fontId="16" fillId="0" borderId="0" xfId="10" applyFont="1" applyAlignment="1">
      <alignment horizontal="left"/>
    </xf>
    <xf numFmtId="0" fontId="0" fillId="0" borderId="0" xfId="0" applyBorder="1" applyAlignment="1">
      <alignment horizontal="left"/>
    </xf>
    <xf numFmtId="0" fontId="5" fillId="0" borderId="0" xfId="10" applyFont="1" applyAlignment="1">
      <alignment horizontal="center"/>
    </xf>
    <xf numFmtId="0" fontId="5" fillId="0" borderId="0" xfId="10" applyFont="1" applyBorder="1" applyAlignment="1">
      <alignment horizontal="center"/>
    </xf>
    <xf numFmtId="0" fontId="28" fillId="0" borderId="0" xfId="10" applyFont="1" applyBorder="1" applyAlignment="1">
      <alignment horizontal="center"/>
    </xf>
    <xf numFmtId="0" fontId="28" fillId="0" borderId="0" xfId="0" applyFont="1" applyFill="1" applyBorder="1" applyAlignment="1">
      <alignment vertical="top" wrapText="1"/>
    </xf>
    <xf numFmtId="0" fontId="13" fillId="0" borderId="0" xfId="0" applyFont="1" applyFill="1" applyBorder="1" applyAlignment="1">
      <alignment vertical="top" wrapText="1"/>
    </xf>
    <xf numFmtId="0" fontId="34" fillId="0" borderId="0" xfId="0" applyFont="1" applyBorder="1" applyAlignment="1">
      <alignment horizontal="center"/>
    </xf>
    <xf numFmtId="0" fontId="28" fillId="0" borderId="0" xfId="0" applyFont="1" applyBorder="1" applyAlignment="1">
      <alignment vertical="top" wrapText="1"/>
    </xf>
    <xf numFmtId="165" fontId="8" fillId="0" borderId="0" xfId="0" applyNumberFormat="1" applyFont="1" applyAlignment="1">
      <alignment horizontal="center"/>
    </xf>
    <xf numFmtId="0" fontId="5" fillId="0" borderId="0" xfId="0" applyFont="1" applyBorder="1" applyAlignment="1">
      <alignment horizontal="center"/>
    </xf>
    <xf numFmtId="165" fontId="5" fillId="0" borderId="0" xfId="0" applyNumberFormat="1" applyFont="1" applyAlignment="1">
      <alignment horizontal="center"/>
    </xf>
    <xf numFmtId="165" fontId="5" fillId="0" borderId="3" xfId="0" applyNumberFormat="1" applyFont="1" applyBorder="1" applyAlignment="1">
      <alignment horizontal="center"/>
    </xf>
    <xf numFmtId="165" fontId="9" fillId="0" borderId="0" xfId="0" applyNumberFormat="1" applyFont="1" applyAlignment="1">
      <alignment horizontal="center"/>
    </xf>
    <xf numFmtId="0" fontId="5" fillId="0" borderId="0" xfId="0" applyFont="1" applyAlignment="1">
      <alignment horizontal="center"/>
    </xf>
    <xf numFmtId="165" fontId="11" fillId="0" borderId="0" xfId="0" applyNumberFormat="1" applyFont="1" applyAlignment="1">
      <alignment horizontal="center"/>
    </xf>
    <xf numFmtId="0" fontId="15" fillId="0" borderId="48" xfId="0" applyNumberFormat="1" applyFont="1" applyBorder="1" applyAlignment="1">
      <alignment horizontal="center"/>
    </xf>
    <xf numFmtId="0" fontId="15" fillId="0" borderId="8" xfId="0" applyNumberFormat="1" applyFont="1" applyBorder="1" applyAlignment="1">
      <alignment horizontal="center"/>
    </xf>
    <xf numFmtId="0" fontId="15" fillId="0" borderId="43" xfId="0" applyNumberFormat="1" applyFont="1" applyBorder="1" applyAlignment="1">
      <alignment horizontal="center"/>
    </xf>
    <xf numFmtId="0" fontId="15" fillId="0" borderId="48" xfId="0" applyNumberFormat="1" applyFont="1" applyBorder="1" applyAlignment="1">
      <alignment horizontal="center" vertical="center"/>
    </xf>
    <xf numFmtId="0" fontId="5" fillId="0" borderId="136" xfId="0" applyNumberFormat="1" applyFont="1" applyBorder="1" applyAlignment="1">
      <alignment horizontal="center" vertical="center"/>
    </xf>
    <xf numFmtId="0" fontId="5" fillId="0" borderId="137"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76" xfId="0" applyNumberFormat="1" applyFont="1" applyBorder="1" applyAlignment="1">
      <alignment horizontal="center" vertical="center"/>
    </xf>
    <xf numFmtId="0" fontId="15" fillId="0" borderId="48" xfId="0" applyNumberFormat="1" applyFont="1" applyBorder="1" applyAlignment="1">
      <alignment horizontal="center" vertical="center" wrapText="1"/>
    </xf>
    <xf numFmtId="0" fontId="5" fillId="0" borderId="136"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5" fillId="0" borderId="137" xfId="0" applyNumberFormat="1" applyFont="1" applyBorder="1" applyAlignment="1">
      <alignment horizontal="center" vertical="center" wrapText="1"/>
    </xf>
    <xf numFmtId="0" fontId="5" fillId="0" borderId="76" xfId="0" applyNumberFormat="1" applyFont="1" applyBorder="1" applyAlignment="1">
      <alignment horizontal="center" vertical="center" wrapText="1"/>
    </xf>
    <xf numFmtId="0" fontId="15" fillId="0" borderId="137" xfId="0" applyNumberFormat="1" applyFont="1" applyBorder="1" applyAlignment="1">
      <alignment horizontal="center" vertical="center" wrapText="1"/>
    </xf>
    <xf numFmtId="0" fontId="15" fillId="0" borderId="76" xfId="0" applyNumberFormat="1" applyFont="1" applyBorder="1" applyAlignment="1">
      <alignment horizontal="center" vertical="center" wrapText="1"/>
    </xf>
    <xf numFmtId="0" fontId="5" fillId="0" borderId="13" xfId="0" applyNumberFormat="1" applyFont="1" applyBorder="1" applyAlignment="1">
      <alignment horizontal="left"/>
    </xf>
    <xf numFmtId="0" fontId="5" fillId="0" borderId="112" xfId="0" applyNumberFormat="1" applyFont="1" applyBorder="1" applyAlignment="1">
      <alignment horizontal="left"/>
    </xf>
    <xf numFmtId="0" fontId="5" fillId="0" borderId="46" xfId="0" applyNumberFormat="1" applyFont="1" applyBorder="1" applyAlignment="1">
      <alignment horizontal="left"/>
    </xf>
    <xf numFmtId="0" fontId="5" fillId="0" borderId="82" xfId="0" applyNumberFormat="1" applyFont="1" applyBorder="1" applyAlignment="1">
      <alignment horizontal="left"/>
    </xf>
    <xf numFmtId="0" fontId="15" fillId="0" borderId="29" xfId="0" applyNumberFormat="1" applyFont="1" applyBorder="1" applyAlignment="1">
      <alignment horizontal="center"/>
    </xf>
    <xf numFmtId="0" fontId="5" fillId="0" borderId="30" xfId="0" applyNumberFormat="1" applyFont="1" applyBorder="1" applyAlignment="1">
      <alignment horizontal="center"/>
    </xf>
    <xf numFmtId="0" fontId="5" fillId="0" borderId="20" xfId="0" applyNumberFormat="1" applyFont="1" applyBorder="1" applyAlignment="1">
      <alignment horizontal="center"/>
    </xf>
    <xf numFmtId="0" fontId="5" fillId="0" borderId="136" xfId="0" applyNumberFormat="1" applyFont="1" applyBorder="1" applyAlignment="1"/>
    <xf numFmtId="0" fontId="5" fillId="0" borderId="43" xfId="0" applyNumberFormat="1" applyFont="1" applyBorder="1" applyAlignment="1"/>
    <xf numFmtId="0" fontId="5" fillId="0" borderId="44" xfId="0" applyNumberFormat="1" applyFont="1" applyBorder="1" applyAlignment="1"/>
    <xf numFmtId="0" fontId="5" fillId="0" borderId="0" xfId="0" applyNumberFormat="1" applyFont="1" applyAlignment="1"/>
    <xf numFmtId="0" fontId="9" fillId="0" borderId="0" xfId="0" applyNumberFormat="1" applyFont="1" applyAlignment="1">
      <alignment horizontal="center"/>
    </xf>
    <xf numFmtId="0" fontId="5" fillId="0" borderId="0" xfId="0" applyNumberFormat="1" applyFont="1" applyAlignment="1">
      <alignment horizontal="center"/>
    </xf>
    <xf numFmtId="0" fontId="11" fillId="0" borderId="0" xfId="0" applyNumberFormat="1" applyFont="1" applyAlignment="1">
      <alignment horizontal="center"/>
    </xf>
    <xf numFmtId="0" fontId="5" fillId="0" borderId="0" xfId="0" applyNumberFormat="1" applyFont="1" applyBorder="1" applyAlignment="1">
      <alignment horizontal="center"/>
    </xf>
    <xf numFmtId="0" fontId="8" fillId="0" borderId="0" xfId="0" applyNumberFormat="1" applyFont="1" applyAlignment="1">
      <alignment horizontal="center"/>
    </xf>
    <xf numFmtId="165" fontId="39" fillId="0" borderId="0" xfId="0" applyNumberFormat="1" applyFont="1" applyAlignment="1">
      <alignment horizontal="center"/>
    </xf>
    <xf numFmtId="0" fontId="39" fillId="0" borderId="0" xfId="0" applyFont="1" applyBorder="1" applyAlignment="1">
      <alignment horizontal="center"/>
    </xf>
    <xf numFmtId="0" fontId="15" fillId="0" borderId="7" xfId="0" applyNumberFormat="1" applyFont="1" applyBorder="1" applyAlignment="1">
      <alignment horizontal="left" indent="5"/>
    </xf>
    <xf numFmtId="0" fontId="15" fillId="0" borderId="4" xfId="0" applyNumberFormat="1" applyFont="1" applyBorder="1" applyAlignment="1">
      <alignment horizontal="left" indent="5"/>
    </xf>
    <xf numFmtId="0" fontId="5" fillId="0" borderId="34" xfId="0" applyNumberFormat="1" applyFont="1" applyBorder="1" applyAlignment="1">
      <alignment horizontal="left"/>
    </xf>
    <xf numFmtId="0" fontId="5" fillId="0" borderId="100" xfId="0" applyNumberFormat="1" applyFont="1" applyBorder="1" applyAlignment="1">
      <alignment horizontal="left"/>
    </xf>
    <xf numFmtId="0" fontId="5" fillId="0" borderId="48" xfId="0" applyNumberFormat="1" applyFont="1" applyBorder="1" applyAlignment="1">
      <alignment horizontal="center"/>
    </xf>
    <xf numFmtId="0" fontId="3" fillId="0" borderId="13" xfId="0" applyNumberFormat="1" applyFont="1" applyBorder="1" applyAlignment="1">
      <alignment horizontal="left"/>
    </xf>
    <xf numFmtId="165" fontId="5" fillId="0" borderId="0" xfId="0" applyNumberFormat="1" applyFont="1" applyBorder="1" applyAlignment="1">
      <alignment horizontal="center"/>
    </xf>
    <xf numFmtId="0" fontId="5" fillId="0" borderId="0" xfId="0" applyNumberFormat="1" applyFont="1" applyBorder="1" applyAlignment="1"/>
    <xf numFmtId="0" fontId="11" fillId="0" borderId="0" xfId="0" applyNumberFormat="1" applyFont="1" applyBorder="1" applyAlignment="1">
      <alignment horizontal="center"/>
    </xf>
    <xf numFmtId="165" fontId="6" fillId="2" borderId="135" xfId="0" applyNumberFormat="1" applyFont="1" applyFill="1" applyBorder="1" applyAlignment="1">
      <alignment horizontal="center"/>
    </xf>
    <xf numFmtId="0" fontId="24" fillId="2" borderId="141" xfId="0" applyNumberFormat="1" applyFont="1" applyFill="1" applyBorder="1" applyAlignment="1">
      <alignment horizontal="center" wrapText="1"/>
    </xf>
    <xf numFmtId="0" fontId="5" fillId="0" borderId="16" xfId="0" applyNumberFormat="1" applyFont="1" applyBorder="1" applyAlignment="1">
      <alignment horizontal="center" wrapText="1"/>
    </xf>
    <xf numFmtId="0" fontId="24" fillId="2" borderId="142" xfId="0" applyNumberFormat="1" applyFont="1" applyFill="1" applyBorder="1" applyAlignment="1">
      <alignment horizontal="center" vertical="center"/>
    </xf>
    <xf numFmtId="0" fontId="24" fillId="2" borderId="143" xfId="0" applyNumberFormat="1" applyFont="1" applyFill="1" applyBorder="1" applyAlignment="1">
      <alignment horizontal="center" vertical="center"/>
    </xf>
    <xf numFmtId="0" fontId="24" fillId="2" borderId="144" xfId="0" applyNumberFormat="1" applyFont="1" applyFill="1" applyBorder="1" applyAlignment="1">
      <alignment horizontal="center" vertical="center"/>
    </xf>
    <xf numFmtId="0" fontId="24" fillId="2" borderId="36" xfId="0" applyNumberFormat="1" applyFont="1" applyFill="1" applyBorder="1" applyAlignment="1">
      <alignment horizontal="center" wrapText="1"/>
    </xf>
    <xf numFmtId="0" fontId="5" fillId="0" borderId="28" xfId="0" applyNumberFormat="1" applyFont="1" applyBorder="1" applyAlignment="1">
      <alignment horizontal="center" wrapText="1"/>
    </xf>
    <xf numFmtId="0" fontId="24" fillId="2" borderId="145"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34" xfId="0" applyNumberFormat="1" applyFont="1" applyBorder="1" applyAlignment="1">
      <alignment wrapText="1"/>
    </xf>
    <xf numFmtId="0" fontId="31" fillId="2" borderId="0" xfId="0" applyNumberFormat="1" applyFont="1" applyFill="1" applyBorder="1" applyAlignment="1">
      <alignment horizontal="center" wrapText="1"/>
    </xf>
    <xf numFmtId="0" fontId="31" fillId="2" borderId="88" xfId="0" applyNumberFormat="1" applyFont="1" applyFill="1" applyBorder="1" applyAlignment="1">
      <alignment horizontal="center" wrapText="1"/>
    </xf>
    <xf numFmtId="3" fontId="42" fillId="2" borderId="146" xfId="0" applyNumberFormat="1" applyFont="1" applyFill="1" applyBorder="1" applyAlignment="1">
      <alignment horizontal="center"/>
    </xf>
    <xf numFmtId="0" fontId="38" fillId="0" borderId="146" xfId="0" applyFont="1" applyBorder="1" applyAlignment="1">
      <alignment horizontal="center"/>
    </xf>
    <xf numFmtId="0" fontId="22" fillId="2" borderId="147" xfId="0" applyNumberFormat="1" applyFont="1" applyFill="1" applyBorder="1" applyAlignment="1">
      <alignment wrapText="1"/>
    </xf>
    <xf numFmtId="0" fontId="5" fillId="0" borderId="148" xfId="0" applyNumberFormat="1" applyFont="1" applyBorder="1" applyAlignment="1">
      <alignment wrapText="1"/>
    </xf>
    <xf numFmtId="0" fontId="5" fillId="0" borderId="149" xfId="0" applyNumberFormat="1" applyFont="1" applyBorder="1" applyAlignment="1">
      <alignment wrapText="1"/>
    </xf>
    <xf numFmtId="0" fontId="31" fillId="2" borderId="116" xfId="0" applyNumberFormat="1" applyFont="1" applyFill="1" applyBorder="1" applyAlignment="1">
      <alignment horizontal="center" wrapText="1"/>
    </xf>
    <xf numFmtId="0" fontId="20" fillId="0" borderId="150" xfId="0" applyNumberFormat="1" applyFont="1" applyBorder="1"/>
    <xf numFmtId="0" fontId="20" fillId="0" borderId="151" xfId="0" applyNumberFormat="1" applyFont="1" applyBorder="1"/>
    <xf numFmtId="0" fontId="31" fillId="2" borderId="25" xfId="0" applyNumberFormat="1" applyFont="1" applyFill="1" applyBorder="1" applyAlignment="1">
      <alignment horizontal="center" wrapText="1"/>
    </xf>
    <xf numFmtId="0" fontId="20" fillId="0" borderId="93" xfId="0" applyNumberFormat="1" applyFont="1" applyBorder="1" applyAlignment="1">
      <alignment wrapText="1"/>
    </xf>
    <xf numFmtId="0" fontId="20" fillId="0" borderId="152" xfId="0" applyNumberFormat="1" applyFont="1" applyBorder="1" applyAlignment="1">
      <alignment wrapText="1"/>
    </xf>
    <xf numFmtId="0" fontId="20" fillId="0" borderId="153" xfId="0" applyNumberFormat="1" applyFont="1" applyBorder="1" applyAlignment="1">
      <alignment wrapText="1"/>
    </xf>
    <xf numFmtId="0" fontId="31" fillId="2" borderId="152" xfId="0" applyNumberFormat="1" applyFont="1" applyFill="1" applyBorder="1" applyAlignment="1">
      <alignment horizontal="center" wrapText="1"/>
    </xf>
    <xf numFmtId="0" fontId="20" fillId="0" borderId="135" xfId="0" applyNumberFormat="1" applyFont="1" applyBorder="1" applyAlignment="1">
      <alignment horizontal="center" wrapText="1"/>
    </xf>
    <xf numFmtId="3" fontId="6" fillId="2" borderId="135"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165" fontId="40" fillId="2" borderId="0" xfId="0" applyNumberFormat="1" applyFont="1" applyFill="1" applyAlignment="1">
      <alignment horizontal="center"/>
    </xf>
    <xf numFmtId="0" fontId="33" fillId="2" borderId="0" xfId="0" applyNumberFormat="1" applyFont="1" applyFill="1" applyAlignment="1">
      <alignment horizontal="center"/>
    </xf>
    <xf numFmtId="0" fontId="32" fillId="2" borderId="0" xfId="0" applyNumberFormat="1" applyFont="1" applyFill="1" applyAlignment="1">
      <alignment horizontal="center"/>
    </xf>
    <xf numFmtId="0" fontId="22" fillId="2" borderId="139" xfId="0" applyNumberFormat="1" applyFont="1" applyFill="1" applyBorder="1" applyAlignment="1">
      <alignment horizontal="center" vertical="center" wrapText="1"/>
    </xf>
    <xf numFmtId="0" fontId="5" fillId="0" borderId="140"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2" fillId="2" borderId="154" xfId="0" applyNumberFormat="1" applyFont="1" applyFill="1" applyBorder="1" applyAlignment="1">
      <alignment wrapText="1"/>
    </xf>
    <xf numFmtId="0" fontId="5" fillId="0" borderId="6" xfId="0" applyNumberFormat="1" applyFont="1" applyBorder="1" applyAlignment="1">
      <alignment wrapText="1"/>
    </xf>
    <xf numFmtId="0" fontId="5" fillId="0" borderId="83" xfId="0" applyNumberFormat="1" applyFont="1" applyBorder="1" applyAlignment="1">
      <alignment wrapText="1"/>
    </xf>
    <xf numFmtId="0" fontId="32" fillId="2" borderId="0" xfId="0" applyNumberFormat="1" applyFont="1" applyFill="1" applyAlignment="1"/>
    <xf numFmtId="165" fontId="31" fillId="2" borderId="0" xfId="0" applyNumberFormat="1" applyFont="1" applyFill="1" applyAlignment="1">
      <alignment horizontal="center"/>
    </xf>
    <xf numFmtId="165" fontId="6" fillId="2" borderId="0" xfId="0" applyNumberFormat="1" applyFont="1" applyFill="1" applyAlignment="1">
      <alignment horizontal="center"/>
    </xf>
    <xf numFmtId="0" fontId="22" fillId="2" borderId="139" xfId="0" applyNumberFormat="1" applyFont="1" applyFill="1" applyBorder="1" applyAlignment="1">
      <alignment horizontal="center" wrapText="1"/>
    </xf>
    <xf numFmtId="0" fontId="5" fillId="0" borderId="140"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165" fontId="6" fillId="2" borderId="44" xfId="0" applyNumberFormat="1" applyFont="1" applyFill="1" applyBorder="1" applyAlignment="1">
      <alignment horizontal="center"/>
    </xf>
    <xf numFmtId="0" fontId="8" fillId="0" borderId="0" xfId="0" applyNumberFormat="1" applyFont="1" applyBorder="1" applyAlignment="1">
      <alignment horizontal="center"/>
    </xf>
    <xf numFmtId="0" fontId="0" fillId="0" borderId="0" xfId="0" applyNumberFormat="1" applyBorder="1" applyAlignment="1"/>
    <xf numFmtId="3" fontId="16"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24" fillId="2" borderId="29" xfId="0" applyNumberFormat="1" applyFont="1" applyFill="1" applyBorder="1" applyAlignment="1">
      <alignment horizontal="center" vertical="center" wrapText="1"/>
    </xf>
    <xf numFmtId="0" fontId="0" fillId="0" borderId="30" xfId="0" applyNumberFormat="1" applyBorder="1" applyAlignment="1">
      <alignment horizontal="center" vertical="center" wrapText="1"/>
    </xf>
    <xf numFmtId="165" fontId="39" fillId="0" borderId="0" xfId="0" applyNumberFormat="1" applyFont="1" applyBorder="1" applyAlignment="1">
      <alignment horizontal="center"/>
    </xf>
    <xf numFmtId="0" fontId="38" fillId="0" borderId="0" xfId="0" applyFont="1" applyBorder="1" applyAlignment="1">
      <alignment horizontal="center"/>
    </xf>
    <xf numFmtId="0" fontId="24" fillId="2" borderId="29"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4" fillId="2" borderId="20" xfId="0" applyNumberFormat="1" applyFont="1" applyFill="1" applyBorder="1" applyAlignment="1">
      <alignment horizontal="center" vertical="center"/>
    </xf>
    <xf numFmtId="0" fontId="19" fillId="0" borderId="29" xfId="0" applyNumberFormat="1" applyFont="1" applyBorder="1" applyAlignment="1">
      <alignment horizontal="center" vertical="center" wrapText="1"/>
    </xf>
    <xf numFmtId="0" fontId="19" fillId="0" borderId="20" xfId="0" applyNumberFormat="1" applyFont="1" applyBorder="1" applyAlignment="1">
      <alignment horizontal="center" vertical="center" wrapText="1"/>
    </xf>
    <xf numFmtId="0" fontId="6" fillId="2" borderId="48" xfId="0" applyNumberFormat="1" applyFont="1" applyFill="1" applyBorder="1" applyAlignment="1"/>
    <xf numFmtId="0" fontId="0" fillId="0" borderId="43" xfId="0" applyNumberFormat="1" applyBorder="1" applyAlignment="1"/>
    <xf numFmtId="166" fontId="5" fillId="0" borderId="0" xfId="8" applyNumberFormat="1" applyFont="1" applyAlignment="1">
      <alignment horizontal="center"/>
    </xf>
    <xf numFmtId="167" fontId="62" fillId="0" borderId="0" xfId="1" applyNumberFormat="1" applyFont="1" applyAlignment="1">
      <alignment horizontal="center" vertical="center"/>
    </xf>
    <xf numFmtId="3" fontId="15" fillId="0" borderId="0" xfId="8" applyNumberFormat="1" applyFont="1" applyAlignment="1">
      <alignment horizontal="left"/>
    </xf>
    <xf numFmtId="166" fontId="15" fillId="0" borderId="0" xfId="8" applyNumberFormat="1" applyFont="1" applyAlignment="1">
      <alignment horizontal="center"/>
    </xf>
    <xf numFmtId="166" fontId="8" fillId="3" borderId="0" xfId="0" applyNumberFormat="1" applyFont="1" applyFill="1" applyBorder="1" applyAlignment="1">
      <alignment vertical="top" wrapText="1"/>
    </xf>
    <xf numFmtId="0" fontId="0" fillId="0" borderId="0" xfId="0" applyAlignment="1">
      <alignment vertical="top" wrapText="1"/>
    </xf>
    <xf numFmtId="0" fontId="64" fillId="0" borderId="48" xfId="8" applyNumberFormat="1" applyFont="1" applyFill="1" applyBorder="1" applyAlignment="1" applyProtection="1"/>
    <xf numFmtId="0" fontId="64" fillId="0" borderId="136" xfId="8" applyNumberFormat="1" applyFont="1" applyFill="1" applyBorder="1" applyAlignment="1" applyProtection="1"/>
    <xf numFmtId="0" fontId="64" fillId="0" borderId="7" xfId="8" applyNumberFormat="1" applyFont="1" applyFill="1" applyBorder="1" applyAlignment="1" applyProtection="1"/>
    <xf numFmtId="0" fontId="64" fillId="0" borderId="3" xfId="8" applyNumberFormat="1" applyFont="1" applyFill="1" applyBorder="1" applyAlignment="1" applyProtection="1"/>
    <xf numFmtId="166" fontId="55"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4" fillId="0" borderId="137" xfId="1" applyNumberFormat="1" applyFont="1" applyFill="1" applyBorder="1" applyAlignment="1">
      <alignment horizontal="center" vertical="top" wrapText="1"/>
    </xf>
    <xf numFmtId="167" fontId="64" fillId="0" borderId="4" xfId="1" applyNumberFormat="1" applyFont="1" applyFill="1" applyBorder="1" applyAlignment="1">
      <alignment horizontal="center" vertical="top" wrapText="1"/>
    </xf>
    <xf numFmtId="167" fontId="64" fillId="0" borderId="136" xfId="1" applyNumberFormat="1" applyFont="1" applyFill="1" applyBorder="1" applyAlignment="1">
      <alignment horizontal="center" vertical="top" wrapText="1"/>
    </xf>
    <xf numFmtId="167" fontId="64" fillId="0" borderId="3" xfId="1" applyNumberFormat="1" applyFont="1" applyFill="1" applyBorder="1" applyAlignment="1">
      <alignment horizontal="center" vertical="top" wrapText="1"/>
    </xf>
    <xf numFmtId="167" fontId="64" fillId="0" borderId="48" xfId="1" applyNumberFormat="1" applyFont="1" applyFill="1" applyBorder="1" applyAlignment="1">
      <alignment horizontal="center" vertical="top" wrapText="1"/>
    </xf>
    <xf numFmtId="167" fontId="64" fillId="0" borderId="7" xfId="1" applyNumberFormat="1" applyFont="1" applyFill="1" applyBorder="1" applyAlignment="1">
      <alignment horizontal="center" vertical="top" wrapText="1"/>
    </xf>
    <xf numFmtId="167" fontId="8" fillId="0" borderId="0" xfId="1" applyNumberFormat="1" applyFont="1" applyFill="1" applyBorder="1" applyAlignment="1" applyProtection="1">
      <alignment horizontal="center"/>
    </xf>
    <xf numFmtId="0" fontId="8" fillId="0" borderId="3" xfId="8" applyNumberFormat="1" applyFont="1" applyFill="1" applyBorder="1" applyAlignment="1" applyProtection="1">
      <alignment horizontal="center"/>
    </xf>
    <xf numFmtId="0" fontId="0" fillId="0" borderId="0" xfId="0" applyBorder="1" applyAlignment="1">
      <alignment wrapText="1"/>
    </xf>
    <xf numFmtId="0" fontId="65" fillId="0" borderId="29" xfId="8" applyFont="1" applyFill="1" applyBorder="1" applyAlignment="1">
      <alignment horizontal="left" vertical="center"/>
    </xf>
    <xf numFmtId="0" fontId="65" fillId="0" borderId="30" xfId="8" applyFont="1" applyFill="1" applyBorder="1" applyAlignment="1">
      <alignment horizontal="left" vertical="center"/>
    </xf>
    <xf numFmtId="0" fontId="63" fillId="0" borderId="3" xfId="8" applyFont="1" applyBorder="1" applyAlignment="1">
      <alignment horizontal="center" vertical="center"/>
    </xf>
    <xf numFmtId="167" fontId="22" fillId="0" borderId="0" xfId="1" applyNumberFormat="1" applyFont="1" applyAlignment="1">
      <alignment horizontal="center" vertical="center"/>
    </xf>
    <xf numFmtId="0" fontId="18" fillId="0" borderId="0" xfId="0" applyFont="1" applyBorder="1" applyAlignment="1">
      <alignment vertical="top" wrapText="1"/>
    </xf>
    <xf numFmtId="0" fontId="18" fillId="0" borderId="0" xfId="0" applyFont="1" applyBorder="1" applyAlignment="1">
      <alignment horizontal="center"/>
    </xf>
    <xf numFmtId="0" fontId="18" fillId="0" borderId="0" xfId="0" applyFont="1" applyBorder="1" applyAlignment="1">
      <alignment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15" fillId="0" borderId="0" xfId="0" applyFont="1" applyBorder="1" applyAlignment="1">
      <alignment horizontal="left"/>
    </xf>
    <xf numFmtId="3" fontId="5" fillId="0" borderId="0" xfId="0" applyNumberFormat="1" applyFont="1" applyBorder="1" applyAlignment="1">
      <alignment horizontal="center"/>
    </xf>
    <xf numFmtId="0" fontId="15" fillId="0" borderId="0" xfId="0" applyFont="1" applyBorder="1" applyAlignment="1">
      <alignment horizontal="center"/>
    </xf>
    <xf numFmtId="0" fontId="5"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enableFormatConditionsCalculation="0">
    <pageSetUpPr fitToPage="1"/>
  </sheetPr>
  <dimension ref="A1:N253"/>
  <sheetViews>
    <sheetView tabSelected="1" view="pageBreakPreview" zoomScale="60" zoomScaleNormal="75" workbookViewId="0"/>
  </sheetViews>
  <sheetFormatPr defaultRowHeight="15"/>
  <cols>
    <col min="1" max="1" width="44.54296875" customWidth="1"/>
    <col min="2" max="2" width="2.81640625" customWidth="1"/>
    <col min="3" max="3" width="55.36328125" bestFit="1" customWidth="1"/>
    <col min="4" max="4" width="2.81640625" customWidth="1"/>
    <col min="5" max="5" width="38.08984375" customWidth="1"/>
    <col min="6" max="6" width="2.81640625" customWidth="1"/>
    <col min="7" max="7" width="38.1796875" customWidth="1"/>
    <col min="8" max="8" width="2.81640625" customWidth="1"/>
    <col min="9" max="9" width="38.08984375" customWidth="1"/>
    <col min="10" max="13" width="2.81640625" customWidth="1"/>
    <col min="14" max="14" width="1.54296875" style="58" customWidth="1"/>
  </cols>
  <sheetData>
    <row r="1" spans="1:14" ht="20.399999999999999">
      <c r="A1" s="122" t="s">
        <v>333</v>
      </c>
      <c r="N1" s="58" t="s">
        <v>58</v>
      </c>
    </row>
    <row r="2" spans="1:14">
      <c r="N2" s="58" t="s">
        <v>58</v>
      </c>
    </row>
    <row r="3" spans="1:14" ht="15.6" thickBot="1">
      <c r="N3" s="58" t="s">
        <v>58</v>
      </c>
    </row>
    <row r="4" spans="1:14" s="456" customFormat="1" ht="17.399999999999999">
      <c r="E4" s="458"/>
      <c r="N4" s="58" t="s">
        <v>58</v>
      </c>
    </row>
    <row r="5" spans="1:14" s="456" customFormat="1" ht="17.399999999999999">
      <c r="B5" s="457"/>
      <c r="E5" s="459" t="s">
        <v>7</v>
      </c>
      <c r="N5" s="58" t="s">
        <v>58</v>
      </c>
    </row>
    <row r="6" spans="1:14" s="456" customFormat="1" ht="18" thickBot="1">
      <c r="E6" s="461"/>
      <c r="N6" s="58" t="s">
        <v>58</v>
      </c>
    </row>
    <row r="7" spans="1:14" s="456" customFormat="1" ht="17.399999999999999">
      <c r="N7" s="58" t="s">
        <v>58</v>
      </c>
    </row>
    <row r="8" spans="1:14" s="456" customFormat="1" ht="18" thickBot="1">
      <c r="N8" s="58" t="s">
        <v>58</v>
      </c>
    </row>
    <row r="9" spans="1:14" s="456" customFormat="1" ht="17.399999999999999">
      <c r="A9" s="458"/>
      <c r="C9" s="458"/>
      <c r="E9" s="458"/>
      <c r="G9" s="458"/>
      <c r="I9" s="458"/>
      <c r="N9" s="58" t="s">
        <v>58</v>
      </c>
    </row>
    <row r="10" spans="1:14" s="456" customFormat="1" ht="17.399999999999999">
      <c r="A10" s="459" t="s">
        <v>8</v>
      </c>
      <c r="B10" s="460"/>
      <c r="C10" s="459" t="s">
        <v>9</v>
      </c>
      <c r="D10" s="460"/>
      <c r="E10" s="459" t="s">
        <v>10</v>
      </c>
      <c r="F10" s="460"/>
      <c r="G10" s="459" t="s">
        <v>11</v>
      </c>
      <c r="H10" s="460"/>
      <c r="I10" s="459" t="s">
        <v>12</v>
      </c>
      <c r="N10" s="58" t="s">
        <v>58</v>
      </c>
    </row>
    <row r="11" spans="1:14" s="456" customFormat="1" ht="18" thickBot="1">
      <c r="A11" s="461"/>
      <c r="C11" s="461"/>
      <c r="E11" s="461"/>
      <c r="G11" s="461"/>
      <c r="I11" s="461"/>
      <c r="N11" s="58" t="s">
        <v>58</v>
      </c>
    </row>
    <row r="12" spans="1:14" s="456" customFormat="1" ht="17.399999999999999">
      <c r="N12" s="58" t="s">
        <v>58</v>
      </c>
    </row>
    <row r="13" spans="1:14" s="456" customFormat="1" ht="17.399999999999999">
      <c r="A13" s="456" t="s">
        <v>13</v>
      </c>
      <c r="C13" s="456" t="s">
        <v>14</v>
      </c>
      <c r="E13" s="456" t="s">
        <v>15</v>
      </c>
      <c r="G13" s="456" t="s">
        <v>16</v>
      </c>
      <c r="I13" s="456" t="s">
        <v>17</v>
      </c>
      <c r="N13" s="58" t="s">
        <v>58</v>
      </c>
    </row>
    <row r="14" spans="1:14" s="456" customFormat="1" ht="17.399999999999999">
      <c r="N14" s="58" t="s">
        <v>58</v>
      </c>
    </row>
    <row r="15" spans="1:14" s="456" customFormat="1" ht="17.399999999999999">
      <c r="A15" s="456" t="s">
        <v>18</v>
      </c>
      <c r="N15" s="58" t="s">
        <v>58</v>
      </c>
    </row>
    <row r="16" spans="1:14" s="456" customFormat="1" ht="17.399999999999999">
      <c r="N16" s="58" t="s">
        <v>58</v>
      </c>
    </row>
    <row r="17" spans="1:14" s="456" customFormat="1" ht="17.399999999999999">
      <c r="A17" s="456" t="s">
        <v>19</v>
      </c>
      <c r="N17" s="58" t="s">
        <v>58</v>
      </c>
    </row>
    <row r="18" spans="1:14" s="456" customFormat="1" ht="17.399999999999999">
      <c r="N18" s="58" t="s">
        <v>58</v>
      </c>
    </row>
    <row r="19" spans="1:14" s="456" customFormat="1" ht="17.399999999999999">
      <c r="A19" s="456" t="s">
        <v>20</v>
      </c>
      <c r="N19" s="58" t="s">
        <v>58</v>
      </c>
    </row>
    <row r="20" spans="1:14" s="456" customFormat="1" ht="17.399999999999999">
      <c r="N20" s="58" t="s">
        <v>58</v>
      </c>
    </row>
    <row r="21" spans="1:14" s="456" customFormat="1" ht="17.399999999999999">
      <c r="A21" s="456" t="s">
        <v>21</v>
      </c>
      <c r="N21" s="58" t="s">
        <v>58</v>
      </c>
    </row>
    <row r="22" spans="1:14" s="456" customFormat="1" ht="17.399999999999999">
      <c r="N22" s="58" t="s">
        <v>58</v>
      </c>
    </row>
    <row r="23" spans="1:14">
      <c r="N23" s="58" t="s">
        <v>58</v>
      </c>
    </row>
    <row r="24" spans="1:14">
      <c r="N24" s="58" t="s">
        <v>58</v>
      </c>
    </row>
    <row r="25" spans="1:14">
      <c r="N25" s="58" t="s">
        <v>58</v>
      </c>
    </row>
    <row r="26" spans="1:14">
      <c r="N26" s="58" t="s">
        <v>58</v>
      </c>
    </row>
    <row r="27" spans="1:14">
      <c r="N27" s="58" t="s">
        <v>58</v>
      </c>
    </row>
    <row r="28" spans="1:14">
      <c r="N28" s="58" t="s">
        <v>58</v>
      </c>
    </row>
    <row r="29" spans="1:14">
      <c r="A29" s="540"/>
      <c r="B29" s="541"/>
      <c r="C29" s="541"/>
      <c r="D29" s="541"/>
      <c r="E29" s="541"/>
      <c r="F29" s="541"/>
      <c r="G29" s="541"/>
      <c r="H29" s="541"/>
      <c r="I29" s="541"/>
      <c r="J29" s="541"/>
      <c r="K29" s="541"/>
      <c r="L29" s="541"/>
      <c r="M29" s="541"/>
      <c r="N29" s="58" t="s">
        <v>83</v>
      </c>
    </row>
    <row r="197" spans="1:1">
      <c r="A197" t="s">
        <v>289</v>
      </c>
    </row>
    <row r="253" spans="1:1" ht="15.6">
      <c r="A253" s="136" t="s">
        <v>291</v>
      </c>
    </row>
  </sheetData>
  <mergeCells count="1">
    <mergeCell ref="A29:M29"/>
  </mergeCells>
  <phoneticPr fontId="0" type="noConversion"/>
  <printOptions horizontalCentered="1"/>
  <pageMargins left="0.75" right="0.75" top="1" bottom="1" header="0.5" footer="0.5"/>
  <pageSetup scale="42" orientation="landscape" r:id="rId1"/>
  <headerFooter alignWithMargins="0">
    <oddFooter>&amp;C&amp;"Times New Roman,Regular"Exhibit A - Organizational Chart</oddFooter>
  </headerFooter>
</worksheet>
</file>

<file path=xl/worksheets/sheet10.xml><?xml version="1.0" encoding="utf-8"?>
<worksheet xmlns="http://schemas.openxmlformats.org/spreadsheetml/2006/main" xmlns:r="http://schemas.openxmlformats.org/officeDocument/2006/relationships">
  <sheetPr codeName="Sheet15" enableFormatConditionsCalculation="0">
    <pageSetUpPr fitToPage="1"/>
  </sheetPr>
  <dimension ref="A1:AB29"/>
  <sheetViews>
    <sheetView view="pageBreakPreview" zoomScale="55" zoomScaleNormal="75" zoomScaleSheetLayoutView="55" workbookViewId="0">
      <selection activeCell="A6" sqref="A6:M6"/>
    </sheetView>
  </sheetViews>
  <sheetFormatPr defaultRowHeight="15"/>
  <cols>
    <col min="1" max="1" width="58.90625" customWidth="1"/>
    <col min="2" max="2" width="6.1796875" customWidth="1"/>
    <col min="3" max="3" width="9.6328125" style="45" customWidth="1"/>
    <col min="4" max="4" width="6.1796875" customWidth="1"/>
    <col min="5" max="5" width="9.81640625" style="45" customWidth="1"/>
    <col min="6" max="6" width="6.1796875" customWidth="1"/>
    <col min="7" max="7" width="11" style="45" bestFit="1" customWidth="1"/>
    <col min="8" max="8" width="6.1796875" customWidth="1"/>
    <col min="9" max="9" width="9.81640625" style="45" customWidth="1"/>
    <col min="10" max="10" width="6.1796875" customWidth="1"/>
    <col min="11" max="11" width="9.81640625" style="45" customWidth="1"/>
    <col min="12" max="12" width="10.54296875" bestFit="1" customWidth="1"/>
    <col min="13" max="13" width="11" style="45" bestFit="1" customWidth="1"/>
    <col min="14" max="14" width="0.6328125" style="65" customWidth="1"/>
  </cols>
  <sheetData>
    <row r="1" spans="1:14" ht="20.399999999999999">
      <c r="A1" s="160" t="s">
        <v>88</v>
      </c>
      <c r="B1" s="309"/>
      <c r="C1" s="423"/>
      <c r="D1" s="309"/>
      <c r="E1" s="423"/>
      <c r="F1" s="309"/>
      <c r="G1" s="423"/>
      <c r="H1" s="309"/>
      <c r="I1" s="423"/>
      <c r="J1" s="309"/>
      <c r="K1" s="423"/>
      <c r="L1" s="309"/>
      <c r="M1" s="424"/>
      <c r="N1" s="63" t="s">
        <v>58</v>
      </c>
    </row>
    <row r="2" spans="1:14" ht="13.2" customHeight="1">
      <c r="A2" s="770"/>
      <c r="B2" s="770"/>
      <c r="C2" s="770"/>
      <c r="D2" s="770"/>
      <c r="E2" s="770"/>
      <c r="F2" s="770"/>
      <c r="G2" s="770"/>
      <c r="H2" s="770"/>
      <c r="I2" s="770"/>
      <c r="J2" s="770"/>
      <c r="K2" s="770"/>
      <c r="L2" s="770"/>
      <c r="M2" s="771"/>
      <c r="N2" s="63" t="s">
        <v>58</v>
      </c>
    </row>
    <row r="3" spans="1:14" ht="17.399999999999999">
      <c r="A3" s="726" t="s">
        <v>62</v>
      </c>
      <c r="B3" s="726"/>
      <c r="C3" s="726"/>
      <c r="D3" s="726"/>
      <c r="E3" s="726"/>
      <c r="F3" s="726"/>
      <c r="G3" s="726"/>
      <c r="H3" s="726"/>
      <c r="I3" s="726"/>
      <c r="J3" s="726"/>
      <c r="K3" s="726"/>
      <c r="L3" s="726"/>
      <c r="M3" s="726"/>
      <c r="N3" s="63" t="s">
        <v>58</v>
      </c>
    </row>
    <row r="4" spans="1:14" ht="16.8">
      <c r="A4" s="728" t="str">
        <f>+'B. Summary of Requirements '!A5</f>
        <v>Justice Information Sharing Technology</v>
      </c>
      <c r="B4" s="728"/>
      <c r="C4" s="728"/>
      <c r="D4" s="728"/>
      <c r="E4" s="728"/>
      <c r="F4" s="728"/>
      <c r="G4" s="728"/>
      <c r="H4" s="728"/>
      <c r="I4" s="728"/>
      <c r="J4" s="728"/>
      <c r="K4" s="728"/>
      <c r="L4" s="728"/>
      <c r="M4" s="728"/>
      <c r="N4" s="63" t="s">
        <v>58</v>
      </c>
    </row>
    <row r="5" spans="1:14" ht="16.8">
      <c r="A5" s="728" t="str">
        <f>+'B. Summary of Requirements '!A6</f>
        <v>Salaries and Expenses</v>
      </c>
      <c r="B5" s="728"/>
      <c r="C5" s="728"/>
      <c r="D5" s="728"/>
      <c r="E5" s="728"/>
      <c r="F5" s="728"/>
      <c r="G5" s="728"/>
      <c r="H5" s="728"/>
      <c r="I5" s="728"/>
      <c r="J5" s="728"/>
      <c r="K5" s="728"/>
      <c r="L5" s="728"/>
      <c r="M5" s="728"/>
      <c r="N5" s="63" t="s">
        <v>58</v>
      </c>
    </row>
    <row r="6" spans="1:14">
      <c r="A6" s="730" t="s">
        <v>331</v>
      </c>
      <c r="B6" s="730"/>
      <c r="C6" s="730"/>
      <c r="D6" s="730"/>
      <c r="E6" s="730"/>
      <c r="F6" s="730"/>
      <c r="G6" s="730"/>
      <c r="H6" s="730"/>
      <c r="I6" s="730"/>
      <c r="J6" s="730"/>
      <c r="K6" s="730"/>
      <c r="L6" s="730"/>
      <c r="M6" s="730"/>
      <c r="N6" s="63" t="s">
        <v>58</v>
      </c>
    </row>
    <row r="7" spans="1:14">
      <c r="A7" s="769"/>
      <c r="B7" s="769"/>
      <c r="C7" s="769"/>
      <c r="D7" s="769"/>
      <c r="E7" s="769"/>
      <c r="F7" s="769"/>
      <c r="G7" s="769"/>
      <c r="H7" s="769"/>
      <c r="I7" s="769"/>
      <c r="J7" s="769"/>
      <c r="K7" s="769"/>
      <c r="L7" s="769"/>
      <c r="M7" s="769"/>
      <c r="N7" s="63" t="s">
        <v>58</v>
      </c>
    </row>
    <row r="8" spans="1:14" ht="18">
      <c r="A8" s="757" t="s">
        <v>330</v>
      </c>
      <c r="B8" s="760" t="s">
        <v>23</v>
      </c>
      <c r="C8" s="761"/>
      <c r="D8" s="761"/>
      <c r="E8" s="761"/>
      <c r="F8" s="761"/>
      <c r="G8" s="761"/>
      <c r="H8" s="761"/>
      <c r="I8" s="761"/>
      <c r="J8" s="761"/>
      <c r="K8" s="762"/>
      <c r="L8" s="763" t="s">
        <v>156</v>
      </c>
      <c r="M8" s="764"/>
      <c r="N8" s="63" t="s">
        <v>58</v>
      </c>
    </row>
    <row r="9" spans="1:14" ht="57.75" customHeight="1">
      <c r="A9" s="758"/>
      <c r="B9" s="767" t="s">
        <v>403</v>
      </c>
      <c r="C9" s="768"/>
      <c r="D9" s="753" t="s">
        <v>401</v>
      </c>
      <c r="E9" s="753"/>
      <c r="F9" s="753" t="s">
        <v>402</v>
      </c>
      <c r="G9" s="753"/>
      <c r="H9" s="753" t="s">
        <v>384</v>
      </c>
      <c r="I9" s="753"/>
      <c r="J9" s="753" t="s">
        <v>404</v>
      </c>
      <c r="K9" s="754"/>
      <c r="L9" s="765"/>
      <c r="M9" s="766"/>
      <c r="N9" s="63" t="s">
        <v>58</v>
      </c>
    </row>
    <row r="10" spans="1:14" ht="36" customHeight="1" thickBot="1">
      <c r="A10" s="759"/>
      <c r="B10" s="158" t="s">
        <v>353</v>
      </c>
      <c r="C10" s="430" t="s">
        <v>329</v>
      </c>
      <c r="D10" s="159" t="s">
        <v>353</v>
      </c>
      <c r="E10" s="430" t="s">
        <v>329</v>
      </c>
      <c r="F10" s="159" t="s">
        <v>353</v>
      </c>
      <c r="G10" s="430" t="s">
        <v>329</v>
      </c>
      <c r="H10" s="159" t="s">
        <v>353</v>
      </c>
      <c r="I10" s="430" t="s">
        <v>329</v>
      </c>
      <c r="J10" s="159" t="s">
        <v>353</v>
      </c>
      <c r="K10" s="430" t="s">
        <v>329</v>
      </c>
      <c r="L10" s="158" t="s">
        <v>353</v>
      </c>
      <c r="M10" s="442" t="s">
        <v>329</v>
      </c>
      <c r="N10" s="63" t="s">
        <v>58</v>
      </c>
    </row>
    <row r="11" spans="1:14" ht="21">
      <c r="A11" s="447"/>
      <c r="B11" s="98"/>
      <c r="C11" s="433"/>
      <c r="D11" s="99"/>
      <c r="E11" s="433"/>
      <c r="F11" s="99"/>
      <c r="G11" s="478"/>
      <c r="H11" s="99"/>
      <c r="I11" s="478"/>
      <c r="J11" s="99"/>
      <c r="K11" s="440"/>
      <c r="L11" s="98"/>
      <c r="M11" s="443"/>
      <c r="N11" s="63" t="s">
        <v>58</v>
      </c>
    </row>
    <row r="12" spans="1:14" ht="21">
      <c r="A12" s="445" t="s">
        <v>63</v>
      </c>
      <c r="B12" s="94"/>
      <c r="C12" s="431"/>
      <c r="D12" s="94"/>
      <c r="E12" s="431"/>
      <c r="F12" s="94"/>
      <c r="G12" s="437"/>
      <c r="H12" s="95"/>
      <c r="I12" s="437"/>
      <c r="J12" s="95"/>
      <c r="K12" s="431"/>
      <c r="L12" s="94"/>
      <c r="M12" s="484"/>
      <c r="N12" s="63" t="s">
        <v>58</v>
      </c>
    </row>
    <row r="13" spans="1:14" ht="21">
      <c r="A13" s="448" t="s">
        <v>64</v>
      </c>
      <c r="B13" s="94"/>
      <c r="C13" s="431"/>
      <c r="D13" s="94"/>
      <c r="E13" s="431"/>
      <c r="F13" s="94"/>
      <c r="G13" s="437"/>
      <c r="H13" s="95"/>
      <c r="I13" s="437"/>
      <c r="J13" s="95"/>
      <c r="K13" s="431"/>
      <c r="L13" s="96"/>
      <c r="M13" s="484"/>
      <c r="N13" s="63" t="s">
        <v>58</v>
      </c>
    </row>
    <row r="14" spans="1:14" ht="21">
      <c r="A14" s="446" t="s">
        <v>65</v>
      </c>
      <c r="B14" s="100"/>
      <c r="C14" s="432"/>
      <c r="D14" s="100"/>
      <c r="E14" s="432"/>
      <c r="F14" s="100"/>
      <c r="G14" s="479"/>
      <c r="H14" s="477"/>
      <c r="I14" s="479"/>
      <c r="J14" s="477"/>
      <c r="K14" s="432"/>
      <c r="L14" s="100"/>
      <c r="M14" s="484"/>
      <c r="N14" s="63" t="s">
        <v>58</v>
      </c>
    </row>
    <row r="15" spans="1:14" ht="21">
      <c r="A15" s="449"/>
      <c r="B15" s="101"/>
      <c r="C15" s="433"/>
      <c r="D15" s="143"/>
      <c r="E15" s="433"/>
      <c r="F15" s="101"/>
      <c r="G15" s="478"/>
      <c r="H15" s="101"/>
      <c r="I15" s="478"/>
      <c r="J15" s="101"/>
      <c r="K15" s="433"/>
      <c r="L15" s="101"/>
      <c r="M15" s="485"/>
      <c r="N15" s="63" t="s">
        <v>58</v>
      </c>
    </row>
    <row r="16" spans="1:14" ht="21">
      <c r="A16" s="450" t="s">
        <v>66</v>
      </c>
      <c r="B16" s="102"/>
      <c r="C16" s="435"/>
      <c r="D16" s="102"/>
      <c r="E16" s="435"/>
      <c r="F16" s="102"/>
      <c r="G16" s="480"/>
      <c r="H16" s="104"/>
      <c r="I16" s="480"/>
      <c r="J16" s="104"/>
      <c r="K16" s="435"/>
      <c r="L16" s="102"/>
      <c r="M16" s="486"/>
      <c r="N16" s="63" t="s">
        <v>58</v>
      </c>
    </row>
    <row r="17" spans="1:28" ht="21">
      <c r="A17" s="447"/>
      <c r="B17" s="97"/>
      <c r="C17" s="434"/>
      <c r="D17" s="103"/>
      <c r="E17" s="434"/>
      <c r="F17" s="103"/>
      <c r="G17" s="438"/>
      <c r="H17" s="103"/>
      <c r="I17" s="438"/>
      <c r="J17" s="103"/>
      <c r="K17" s="441"/>
      <c r="L17" s="97"/>
      <c r="M17" s="487"/>
      <c r="N17" s="63" t="s">
        <v>58</v>
      </c>
    </row>
    <row r="18" spans="1:28" ht="21">
      <c r="A18" s="445" t="s">
        <v>141</v>
      </c>
      <c r="B18" s="94"/>
      <c r="C18" s="481"/>
      <c r="D18" s="95"/>
      <c r="E18" s="481">
        <v>-6</v>
      </c>
      <c r="F18" s="95"/>
      <c r="G18" s="437"/>
      <c r="H18" s="95"/>
      <c r="I18" s="437"/>
      <c r="J18" s="95"/>
      <c r="K18" s="439"/>
      <c r="L18" s="96"/>
      <c r="M18" s="484">
        <f t="shared" ref="M18:M24" si="0">SUM(G18,I18,K18,E18,C18)</f>
        <v>-6</v>
      </c>
      <c r="N18" s="63" t="s">
        <v>58</v>
      </c>
    </row>
    <row r="19" spans="1:28" ht="21">
      <c r="A19" s="445" t="s">
        <v>138</v>
      </c>
      <c r="B19" s="94"/>
      <c r="C19" s="431"/>
      <c r="D19" s="95"/>
      <c r="E19" s="481">
        <v>-2</v>
      </c>
      <c r="F19" s="95"/>
      <c r="G19" s="437"/>
      <c r="H19" s="95"/>
      <c r="I19" s="437"/>
      <c r="J19" s="95"/>
      <c r="K19" s="439"/>
      <c r="L19" s="96"/>
      <c r="M19" s="484">
        <f t="shared" si="0"/>
        <v>-2</v>
      </c>
      <c r="N19" s="63" t="s">
        <v>58</v>
      </c>
    </row>
    <row r="20" spans="1:28" ht="21">
      <c r="A20" s="445" t="s">
        <v>142</v>
      </c>
      <c r="B20" s="94"/>
      <c r="C20" s="431"/>
      <c r="D20" s="95"/>
      <c r="E20" s="481"/>
      <c r="F20" s="95"/>
      <c r="G20" s="481">
        <v>-2280</v>
      </c>
      <c r="H20" s="95"/>
      <c r="I20" s="481">
        <v>-991</v>
      </c>
      <c r="J20" s="95"/>
      <c r="K20" s="439"/>
      <c r="L20" s="96"/>
      <c r="M20" s="484">
        <f t="shared" si="0"/>
        <v>-3271</v>
      </c>
      <c r="N20" s="63" t="s">
        <v>58</v>
      </c>
    </row>
    <row r="21" spans="1:28" ht="21">
      <c r="A21" s="445" t="s">
        <v>143</v>
      </c>
      <c r="B21" s="94"/>
      <c r="C21" s="431"/>
      <c r="D21" s="95"/>
      <c r="E21" s="481"/>
      <c r="F21" s="95"/>
      <c r="G21" s="481">
        <v>-5384</v>
      </c>
      <c r="H21" s="95"/>
      <c r="I21" s="481">
        <v>-2341</v>
      </c>
      <c r="J21" s="95"/>
      <c r="K21" s="439"/>
      <c r="L21" s="96"/>
      <c r="M21" s="484">
        <f t="shared" si="0"/>
        <v>-7725</v>
      </c>
      <c r="N21" s="63" t="s">
        <v>58</v>
      </c>
    </row>
    <row r="22" spans="1:28" ht="21">
      <c r="A22" s="445" t="s">
        <v>140</v>
      </c>
      <c r="B22" s="94"/>
      <c r="C22" s="431"/>
      <c r="D22" s="95"/>
      <c r="E22" s="481"/>
      <c r="F22" s="95"/>
      <c r="G22" s="481">
        <v>-3836</v>
      </c>
      <c r="H22" s="95"/>
      <c r="I22" s="481">
        <v>-1668</v>
      </c>
      <c r="J22" s="95"/>
      <c r="K22" s="439"/>
      <c r="L22" s="96"/>
      <c r="M22" s="484">
        <f t="shared" si="0"/>
        <v>-5504</v>
      </c>
      <c r="N22" s="63" t="s">
        <v>58</v>
      </c>
    </row>
    <row r="23" spans="1:28" ht="21">
      <c r="A23" s="445" t="s">
        <v>144</v>
      </c>
      <c r="B23" s="94"/>
      <c r="C23" s="431"/>
      <c r="D23" s="95"/>
      <c r="E23" s="481">
        <v>-3</v>
      </c>
      <c r="F23" s="95"/>
      <c r="G23" s="437"/>
      <c r="H23" s="95"/>
      <c r="I23" s="437"/>
      <c r="J23" s="95"/>
      <c r="K23" s="439"/>
      <c r="L23" s="96"/>
      <c r="M23" s="484">
        <f t="shared" si="0"/>
        <v>-3</v>
      </c>
      <c r="N23" s="63" t="s">
        <v>58</v>
      </c>
    </row>
    <row r="24" spans="1:28" ht="21">
      <c r="A24" s="446" t="s">
        <v>139</v>
      </c>
      <c r="B24" s="97"/>
      <c r="C24" s="434"/>
      <c r="D24" s="101"/>
      <c r="E24" s="482">
        <v>-2</v>
      </c>
      <c r="F24" s="101"/>
      <c r="G24" s="438"/>
      <c r="H24" s="101"/>
      <c r="I24" s="438"/>
      <c r="J24" s="101"/>
      <c r="K24" s="483">
        <v>-443</v>
      </c>
      <c r="L24" s="96"/>
      <c r="M24" s="484">
        <f t="shared" si="0"/>
        <v>-445</v>
      </c>
      <c r="N24" s="63" t="s">
        <v>58</v>
      </c>
    </row>
    <row r="25" spans="1:28" ht="21" thickBot="1">
      <c r="A25" s="451" t="s">
        <v>348</v>
      </c>
      <c r="B25" s="130"/>
      <c r="C25" s="436">
        <f>SUM(C16:C24)</f>
        <v>0</v>
      </c>
      <c r="D25" s="131"/>
      <c r="E25" s="488">
        <f>SUM(E16:E24)</f>
        <v>-13</v>
      </c>
      <c r="F25" s="131"/>
      <c r="G25" s="489">
        <f>SUM(G16:G24)</f>
        <v>-11500</v>
      </c>
      <c r="H25" s="131"/>
      <c r="I25" s="489">
        <f>SUM(I16:I24)</f>
        <v>-5000</v>
      </c>
      <c r="J25" s="131"/>
      <c r="K25" s="490">
        <f>SUM(K16:K24)</f>
        <v>-443</v>
      </c>
      <c r="L25" s="132"/>
      <c r="M25" s="491">
        <f>SUM(M16:M24)</f>
        <v>-16956</v>
      </c>
      <c r="N25" s="63" t="s">
        <v>83</v>
      </c>
    </row>
    <row r="26" spans="1:28">
      <c r="A26" s="755"/>
      <c r="B26" s="756"/>
      <c r="C26" s="756"/>
      <c r="D26" s="756"/>
      <c r="E26" s="756"/>
      <c r="F26" s="756"/>
      <c r="G26" s="756"/>
      <c r="H26" s="756"/>
      <c r="I26" s="756"/>
      <c r="J26" s="756"/>
      <c r="K26" s="756"/>
      <c r="L26" s="756"/>
      <c r="M26" s="756"/>
      <c r="N26" s="64"/>
      <c r="O26" s="17"/>
      <c r="P26" s="17"/>
      <c r="Q26" s="17"/>
      <c r="R26" s="17"/>
      <c r="S26" s="17"/>
      <c r="T26" s="17"/>
      <c r="U26" s="17"/>
      <c r="V26" s="17"/>
      <c r="W26" s="17"/>
      <c r="X26" s="17"/>
      <c r="Y26" s="17"/>
      <c r="Z26" s="17"/>
      <c r="AA26" s="17"/>
      <c r="AB26" s="17"/>
    </row>
    <row r="29" spans="1:28">
      <c r="M29" s="444"/>
    </row>
  </sheetData>
  <mergeCells count="15">
    <mergeCell ref="A7:M7"/>
    <mergeCell ref="A2:M2"/>
    <mergeCell ref="A4:M4"/>
    <mergeCell ref="A3:M3"/>
    <mergeCell ref="A5:M5"/>
    <mergeCell ref="A6:M6"/>
    <mergeCell ref="J9:K9"/>
    <mergeCell ref="A26:M26"/>
    <mergeCell ref="A8:A10"/>
    <mergeCell ref="B8:K8"/>
    <mergeCell ref="L8:M9"/>
    <mergeCell ref="H9:I9"/>
    <mergeCell ref="F9:G9"/>
    <mergeCell ref="D9:E9"/>
    <mergeCell ref="B9:C9"/>
  </mergeCells>
  <phoneticPr fontId="0" type="noConversion"/>
  <printOptions horizontalCentered="1"/>
  <pageMargins left="0.25" right="0.25" top="0.5" bottom="0.5" header="0.5" footer="0.5"/>
  <pageSetup scale="69"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enableFormatConditionsCalculation="0">
    <pageSetUpPr fitToPage="1"/>
  </sheetPr>
  <dimension ref="A1:J33"/>
  <sheetViews>
    <sheetView showGridLines="0" showOutlineSymbols="0" view="pageBreakPreview" zoomScale="75" zoomScaleNormal="75" workbookViewId="0">
      <pane xSplit="1" ySplit="11" topLeftCell="B12" activePane="bottomRight" state="frozen"/>
      <selection pane="topRight"/>
      <selection pane="bottomLeft"/>
      <selection pane="bottomRight" sqref="A1:I1"/>
    </sheetView>
  </sheetViews>
  <sheetFormatPr defaultColWidth="9.6328125" defaultRowHeight="15.6"/>
  <cols>
    <col min="1" max="1" width="57" style="7" customWidth="1"/>
    <col min="2" max="2" width="8.36328125" style="7" customWidth="1"/>
    <col min="3" max="3" width="12.08984375" style="7" customWidth="1"/>
    <col min="4" max="4" width="8.81640625" style="7" customWidth="1"/>
    <col min="5" max="5" width="9.81640625" style="7" customWidth="1"/>
    <col min="6" max="6" width="9.1796875" style="7" customWidth="1"/>
    <col min="7" max="7" width="9.81640625" style="7" customWidth="1"/>
    <col min="8" max="8" width="7.81640625" style="7" customWidth="1"/>
    <col min="9" max="9" width="11.81640625" style="7" bestFit="1" customWidth="1"/>
    <col min="10" max="10" width="1.1796875" style="62" customWidth="1"/>
    <col min="11" max="16384" width="9.6328125" style="7"/>
  </cols>
  <sheetData>
    <row r="1" spans="1:10" ht="20.399999999999999">
      <c r="A1" s="782" t="s">
        <v>296</v>
      </c>
      <c r="B1" s="725"/>
      <c r="C1" s="725"/>
      <c r="D1" s="725"/>
      <c r="E1" s="725"/>
      <c r="F1" s="725"/>
      <c r="G1" s="725"/>
      <c r="H1" s="725"/>
      <c r="I1" s="725"/>
      <c r="J1" s="310" t="s">
        <v>58</v>
      </c>
    </row>
    <row r="2" spans="1:10" ht="17.399999999999999">
      <c r="A2" s="783"/>
      <c r="B2" s="783"/>
      <c r="C2" s="783"/>
      <c r="D2" s="783"/>
      <c r="E2" s="783"/>
      <c r="F2" s="783"/>
      <c r="G2" s="783"/>
      <c r="H2" s="783"/>
      <c r="I2" s="783"/>
      <c r="J2" s="310" t="s">
        <v>58</v>
      </c>
    </row>
    <row r="3" spans="1:10">
      <c r="A3" s="784"/>
      <c r="B3" s="784"/>
      <c r="C3" s="784"/>
      <c r="D3" s="784"/>
      <c r="E3" s="784"/>
      <c r="F3" s="784"/>
      <c r="G3" s="784"/>
      <c r="H3" s="784"/>
      <c r="I3" s="784"/>
      <c r="J3" s="310" t="s">
        <v>58</v>
      </c>
    </row>
    <row r="4" spans="1:10" ht="20.399999999999999">
      <c r="A4" s="774" t="s">
        <v>363</v>
      </c>
      <c r="B4" s="727"/>
      <c r="C4" s="727"/>
      <c r="D4" s="727"/>
      <c r="E4" s="727"/>
      <c r="F4" s="727"/>
      <c r="G4" s="727"/>
      <c r="H4" s="727"/>
      <c r="I4" s="727"/>
      <c r="J4" s="310" t="s">
        <v>58</v>
      </c>
    </row>
    <row r="5" spans="1:10" ht="18">
      <c r="A5" s="773" t="str">
        <f>+'B. Summary of Requirements '!A5</f>
        <v>Justice Information Sharing Technology</v>
      </c>
      <c r="B5" s="729"/>
      <c r="C5" s="729"/>
      <c r="D5" s="729"/>
      <c r="E5" s="729"/>
      <c r="F5" s="729"/>
      <c r="G5" s="729"/>
      <c r="H5" s="729"/>
      <c r="I5" s="729"/>
      <c r="J5" s="310" t="s">
        <v>58</v>
      </c>
    </row>
    <row r="6" spans="1:10" ht="18">
      <c r="A6" s="773" t="str">
        <f>+'B. Summary of Requirements '!A6</f>
        <v>Salaries and Expenses</v>
      </c>
      <c r="B6" s="727"/>
      <c r="C6" s="727"/>
      <c r="D6" s="727"/>
      <c r="E6" s="727"/>
      <c r="F6" s="727"/>
      <c r="G6" s="727"/>
      <c r="H6" s="727"/>
      <c r="I6" s="727"/>
      <c r="J6" s="310" t="s">
        <v>58</v>
      </c>
    </row>
    <row r="7" spans="1:10">
      <c r="A7" s="784"/>
      <c r="B7" s="784"/>
      <c r="C7" s="784"/>
      <c r="D7" s="784"/>
      <c r="E7" s="784"/>
      <c r="F7" s="784"/>
      <c r="G7" s="784"/>
      <c r="H7" s="784"/>
      <c r="I7" s="784"/>
      <c r="J7" s="310" t="s">
        <v>58</v>
      </c>
    </row>
    <row r="8" spans="1:10" ht="16.2" thickBot="1">
      <c r="A8" s="789" t="s">
        <v>354</v>
      </c>
      <c r="B8" s="789"/>
      <c r="C8" s="789"/>
      <c r="D8" s="789"/>
      <c r="E8" s="789"/>
      <c r="F8" s="789"/>
      <c r="G8" s="789"/>
      <c r="H8" s="789"/>
      <c r="I8" s="789"/>
      <c r="J8" s="310" t="s">
        <v>58</v>
      </c>
    </row>
    <row r="9" spans="1:10">
      <c r="A9" s="779" t="s">
        <v>116</v>
      </c>
      <c r="B9" s="785" t="s">
        <v>79</v>
      </c>
      <c r="C9" s="786"/>
      <c r="D9" s="775" t="s">
        <v>400</v>
      </c>
      <c r="E9" s="776"/>
      <c r="F9" s="775" t="s">
        <v>104</v>
      </c>
      <c r="G9" s="776"/>
      <c r="H9" s="775" t="s">
        <v>106</v>
      </c>
      <c r="I9" s="776"/>
      <c r="J9" s="310" t="s">
        <v>58</v>
      </c>
    </row>
    <row r="10" spans="1:10" ht="30.75" customHeight="1">
      <c r="A10" s="780"/>
      <c r="B10" s="787"/>
      <c r="C10" s="788"/>
      <c r="D10" s="777"/>
      <c r="E10" s="778"/>
      <c r="F10" s="777"/>
      <c r="G10" s="778"/>
      <c r="H10" s="777"/>
      <c r="I10" s="778"/>
      <c r="J10" s="310" t="s">
        <v>58</v>
      </c>
    </row>
    <row r="11" spans="1:10" ht="16.2" thickBot="1">
      <c r="A11" s="781"/>
      <c r="B11" s="166" t="s">
        <v>353</v>
      </c>
      <c r="C11" s="167" t="s">
        <v>355</v>
      </c>
      <c r="D11" s="166" t="s">
        <v>353</v>
      </c>
      <c r="E11" s="167" t="s">
        <v>355</v>
      </c>
      <c r="F11" s="166" t="s">
        <v>353</v>
      </c>
      <c r="G11" s="167" t="s">
        <v>355</v>
      </c>
      <c r="H11" s="166" t="s">
        <v>353</v>
      </c>
      <c r="I11" s="168" t="s">
        <v>355</v>
      </c>
      <c r="J11" s="310" t="s">
        <v>58</v>
      </c>
    </row>
    <row r="12" spans="1:10">
      <c r="A12" s="161" t="s">
        <v>287</v>
      </c>
      <c r="B12" s="492">
        <v>6</v>
      </c>
      <c r="C12" s="493"/>
      <c r="D12" s="492">
        <v>6</v>
      </c>
      <c r="E12" s="493"/>
      <c r="F12" s="492">
        <v>6</v>
      </c>
      <c r="G12" s="493"/>
      <c r="H12" s="492">
        <f>F12-D12</f>
        <v>0</v>
      </c>
      <c r="I12" s="494"/>
      <c r="J12" s="310" t="s">
        <v>58</v>
      </c>
    </row>
    <row r="13" spans="1:10">
      <c r="A13" s="162" t="s">
        <v>286</v>
      </c>
      <c r="B13" s="492">
        <v>34</v>
      </c>
      <c r="C13" s="493"/>
      <c r="D13" s="492">
        <v>33</v>
      </c>
      <c r="E13" s="493"/>
      <c r="F13" s="492">
        <v>33</v>
      </c>
      <c r="G13" s="493"/>
      <c r="H13" s="492">
        <f>F13-D13</f>
        <v>0</v>
      </c>
      <c r="I13" s="495"/>
      <c r="J13" s="310" t="s">
        <v>58</v>
      </c>
    </row>
    <row r="14" spans="1:10">
      <c r="A14" s="162" t="s">
        <v>285</v>
      </c>
      <c r="B14" s="492">
        <v>20</v>
      </c>
      <c r="C14" s="493"/>
      <c r="D14" s="492">
        <v>21</v>
      </c>
      <c r="E14" s="493"/>
      <c r="F14" s="492">
        <v>21</v>
      </c>
      <c r="G14" s="493"/>
      <c r="H14" s="492">
        <f t="shared" ref="H14:H26" si="0">F14-D14</f>
        <v>0</v>
      </c>
      <c r="I14" s="495"/>
      <c r="J14" s="310" t="s">
        <v>58</v>
      </c>
    </row>
    <row r="15" spans="1:10">
      <c r="A15" s="162" t="s">
        <v>284</v>
      </c>
      <c r="B15" s="492">
        <v>4</v>
      </c>
      <c r="C15" s="493"/>
      <c r="D15" s="492">
        <v>4</v>
      </c>
      <c r="E15" s="493"/>
      <c r="F15" s="492">
        <v>4</v>
      </c>
      <c r="G15" s="493"/>
      <c r="H15" s="492">
        <f t="shared" si="0"/>
        <v>0</v>
      </c>
      <c r="I15" s="495"/>
      <c r="J15" s="310" t="s">
        <v>58</v>
      </c>
    </row>
    <row r="16" spans="1:10">
      <c r="A16" s="162" t="s">
        <v>283</v>
      </c>
      <c r="B16" s="492">
        <v>1</v>
      </c>
      <c r="C16" s="493"/>
      <c r="D16" s="492">
        <v>1</v>
      </c>
      <c r="E16" s="493"/>
      <c r="F16" s="492">
        <v>1</v>
      </c>
      <c r="G16" s="493"/>
      <c r="H16" s="492">
        <f t="shared" si="0"/>
        <v>0</v>
      </c>
      <c r="I16" s="495"/>
      <c r="J16" s="310" t="s">
        <v>58</v>
      </c>
    </row>
    <row r="17" spans="1:10">
      <c r="A17" s="162" t="s">
        <v>282</v>
      </c>
      <c r="B17" s="492">
        <v>0</v>
      </c>
      <c r="C17" s="493"/>
      <c r="D17" s="492">
        <v>3</v>
      </c>
      <c r="E17" s="493"/>
      <c r="F17" s="492">
        <v>3</v>
      </c>
      <c r="G17" s="493"/>
      <c r="H17" s="492">
        <f t="shared" si="0"/>
        <v>0</v>
      </c>
      <c r="I17" s="495"/>
      <c r="J17" s="310" t="s">
        <v>58</v>
      </c>
    </row>
    <row r="18" spans="1:10">
      <c r="A18" s="162" t="s">
        <v>281</v>
      </c>
      <c r="B18" s="492">
        <v>0</v>
      </c>
      <c r="C18" s="493"/>
      <c r="D18" s="492">
        <v>0</v>
      </c>
      <c r="E18" s="493"/>
      <c r="F18" s="492">
        <v>0</v>
      </c>
      <c r="G18" s="493"/>
      <c r="H18" s="492">
        <f t="shared" si="0"/>
        <v>0</v>
      </c>
      <c r="I18" s="495"/>
      <c r="J18" s="310" t="s">
        <v>58</v>
      </c>
    </row>
    <row r="19" spans="1:10">
      <c r="A19" s="162" t="s">
        <v>280</v>
      </c>
      <c r="B19" s="492">
        <v>2</v>
      </c>
      <c r="C19" s="493"/>
      <c r="D19" s="492">
        <v>4</v>
      </c>
      <c r="E19" s="493"/>
      <c r="F19" s="492">
        <v>4</v>
      </c>
      <c r="G19" s="493"/>
      <c r="H19" s="492">
        <f t="shared" si="0"/>
        <v>0</v>
      </c>
      <c r="I19" s="495"/>
      <c r="J19" s="310" t="s">
        <v>58</v>
      </c>
    </row>
    <row r="20" spans="1:10">
      <c r="A20" s="162" t="s">
        <v>279</v>
      </c>
      <c r="B20" s="492">
        <v>0</v>
      </c>
      <c r="C20" s="493"/>
      <c r="D20" s="492">
        <v>0</v>
      </c>
      <c r="E20" s="493"/>
      <c r="F20" s="492">
        <v>0</v>
      </c>
      <c r="G20" s="493"/>
      <c r="H20" s="492">
        <f t="shared" si="0"/>
        <v>0</v>
      </c>
      <c r="I20" s="495"/>
      <c r="J20" s="310" t="s">
        <v>58</v>
      </c>
    </row>
    <row r="21" spans="1:10">
      <c r="A21" s="162" t="s">
        <v>278</v>
      </c>
      <c r="B21" s="492">
        <v>3</v>
      </c>
      <c r="C21" s="493"/>
      <c r="D21" s="492">
        <v>0</v>
      </c>
      <c r="E21" s="493"/>
      <c r="F21" s="492">
        <v>0</v>
      </c>
      <c r="G21" s="493"/>
      <c r="H21" s="492">
        <f t="shared" si="0"/>
        <v>0</v>
      </c>
      <c r="I21" s="495"/>
      <c r="J21" s="310" t="s">
        <v>58</v>
      </c>
    </row>
    <row r="22" spans="1:10">
      <c r="A22" s="162" t="s">
        <v>277</v>
      </c>
      <c r="B22" s="492">
        <v>0</v>
      </c>
      <c r="C22" s="493"/>
      <c r="D22" s="492">
        <v>0</v>
      </c>
      <c r="E22" s="493"/>
      <c r="F22" s="492">
        <v>0</v>
      </c>
      <c r="G22" s="493"/>
      <c r="H22" s="492">
        <f t="shared" si="0"/>
        <v>0</v>
      </c>
      <c r="I22" s="495"/>
      <c r="J22" s="310" t="s">
        <v>58</v>
      </c>
    </row>
    <row r="23" spans="1:10">
      <c r="A23" s="162" t="s">
        <v>276</v>
      </c>
      <c r="B23" s="492">
        <v>1</v>
      </c>
      <c r="C23" s="493"/>
      <c r="D23" s="492">
        <v>0</v>
      </c>
      <c r="E23" s="493"/>
      <c r="F23" s="492">
        <v>0</v>
      </c>
      <c r="G23" s="493"/>
      <c r="H23" s="492">
        <f t="shared" si="0"/>
        <v>0</v>
      </c>
      <c r="I23" s="495"/>
      <c r="J23" s="310" t="s">
        <v>58</v>
      </c>
    </row>
    <row r="24" spans="1:10">
      <c r="A24" s="162" t="s">
        <v>274</v>
      </c>
      <c r="B24" s="492">
        <v>1</v>
      </c>
      <c r="C24" s="493"/>
      <c r="D24" s="492">
        <v>0</v>
      </c>
      <c r="E24" s="493"/>
      <c r="F24" s="492">
        <v>0</v>
      </c>
      <c r="G24" s="493"/>
      <c r="H24" s="492">
        <f t="shared" si="0"/>
        <v>0</v>
      </c>
      <c r="I24" s="495"/>
      <c r="J24" s="310" t="s">
        <v>58</v>
      </c>
    </row>
    <row r="25" spans="1:10">
      <c r="A25" s="162" t="s">
        <v>275</v>
      </c>
      <c r="B25" s="496">
        <v>0</v>
      </c>
      <c r="C25" s="493"/>
      <c r="D25" s="492">
        <v>0</v>
      </c>
      <c r="E25" s="493"/>
      <c r="F25" s="492">
        <v>0</v>
      </c>
      <c r="G25" s="493"/>
      <c r="H25" s="492">
        <f t="shared" si="0"/>
        <v>0</v>
      </c>
      <c r="I25" s="495"/>
      <c r="J25" s="310" t="s">
        <v>58</v>
      </c>
    </row>
    <row r="26" spans="1:10">
      <c r="A26" s="162" t="s">
        <v>273</v>
      </c>
      <c r="B26" s="492">
        <v>0</v>
      </c>
      <c r="C26" s="493"/>
      <c r="D26" s="492">
        <v>0</v>
      </c>
      <c r="E26" s="493"/>
      <c r="F26" s="492">
        <v>0</v>
      </c>
      <c r="G26" s="493"/>
      <c r="H26" s="492">
        <f t="shared" si="0"/>
        <v>0</v>
      </c>
      <c r="I26" s="495"/>
      <c r="J26" s="310" t="s">
        <v>58</v>
      </c>
    </row>
    <row r="27" spans="1:10">
      <c r="A27" s="162" t="s">
        <v>272</v>
      </c>
      <c r="B27" s="497">
        <v>0</v>
      </c>
      <c r="C27" s="498"/>
      <c r="D27" s="497">
        <v>0</v>
      </c>
      <c r="E27" s="498"/>
      <c r="F27" s="497">
        <v>0</v>
      </c>
      <c r="G27" s="498"/>
      <c r="H27" s="492">
        <f>F27-D27</f>
        <v>0</v>
      </c>
      <c r="I27" s="499"/>
      <c r="J27" s="310" t="s">
        <v>58</v>
      </c>
    </row>
    <row r="28" spans="1:10">
      <c r="A28" s="163" t="s">
        <v>137</v>
      </c>
      <c r="B28" s="500">
        <f>SUM(B12:B27)</f>
        <v>72</v>
      </c>
      <c r="C28" s="501"/>
      <c r="D28" s="500">
        <f>SUM(D12:D27)</f>
        <v>72</v>
      </c>
      <c r="E28" s="501"/>
      <c r="F28" s="500">
        <f>SUM(F12:F27)</f>
        <v>72</v>
      </c>
      <c r="G28" s="501"/>
      <c r="H28" s="500">
        <f>SUM(H12:H27)</f>
        <v>0</v>
      </c>
      <c r="I28" s="502"/>
      <c r="J28" s="310" t="s">
        <v>58</v>
      </c>
    </row>
    <row r="29" spans="1:10">
      <c r="A29" s="164" t="s">
        <v>74</v>
      </c>
      <c r="B29" s="503"/>
      <c r="C29" s="504">
        <v>179700</v>
      </c>
      <c r="D29" s="503"/>
      <c r="E29" s="504">
        <v>179700</v>
      </c>
      <c r="F29" s="505"/>
      <c r="G29" s="504">
        <v>179700</v>
      </c>
      <c r="H29" s="503"/>
      <c r="I29" s="506"/>
      <c r="J29" s="310" t="s">
        <v>58</v>
      </c>
    </row>
    <row r="30" spans="1:10">
      <c r="A30" s="164" t="s">
        <v>145</v>
      </c>
      <c r="B30" s="507"/>
      <c r="C30" s="504">
        <v>135840</v>
      </c>
      <c r="D30" s="503"/>
      <c r="E30" s="504">
        <v>137516</v>
      </c>
      <c r="F30" s="505"/>
      <c r="G30" s="504">
        <v>137516</v>
      </c>
      <c r="H30" s="503"/>
      <c r="I30" s="495"/>
      <c r="J30" s="310" t="s">
        <v>58</v>
      </c>
    </row>
    <row r="31" spans="1:10" ht="16.2" thickBot="1">
      <c r="A31" s="165" t="s">
        <v>146</v>
      </c>
      <c r="B31" s="508"/>
      <c r="C31" s="509">
        <v>13</v>
      </c>
      <c r="D31" s="510"/>
      <c r="E31" s="509">
        <v>13</v>
      </c>
      <c r="F31" s="510"/>
      <c r="G31" s="509">
        <v>13</v>
      </c>
      <c r="H31" s="510"/>
      <c r="I31" s="511"/>
      <c r="J31" s="310" t="s">
        <v>83</v>
      </c>
    </row>
    <row r="32" spans="1:10">
      <c r="A32" s="772"/>
      <c r="B32" s="732"/>
      <c r="C32" s="732"/>
      <c r="D32" s="732"/>
      <c r="E32" s="732"/>
      <c r="F32" s="732"/>
      <c r="G32" s="732"/>
      <c r="H32" s="732"/>
      <c r="I32" s="732"/>
      <c r="J32" s="732"/>
    </row>
    <row r="33" spans="1:10">
      <c r="A33" s="13"/>
      <c r="B33" s="13"/>
      <c r="C33" s="13"/>
      <c r="D33" s="13"/>
      <c r="E33" s="13"/>
      <c r="F33" s="13"/>
      <c r="G33" s="13"/>
      <c r="H33" s="13"/>
      <c r="I33" s="13"/>
      <c r="J33" s="311"/>
    </row>
  </sheetData>
  <mergeCells count="14">
    <mergeCell ref="A1:I1"/>
    <mergeCell ref="A2:I2"/>
    <mergeCell ref="A3:I3"/>
    <mergeCell ref="B9:C10"/>
    <mergeCell ref="A7:I7"/>
    <mergeCell ref="A8:I8"/>
    <mergeCell ref="A32:J32"/>
    <mergeCell ref="A5:I5"/>
    <mergeCell ref="A4:I4"/>
    <mergeCell ref="F9:G10"/>
    <mergeCell ref="H9:I10"/>
    <mergeCell ref="A6:I6"/>
    <mergeCell ref="D9:E10"/>
    <mergeCell ref="A9:A11"/>
  </mergeCells>
  <phoneticPr fontId="0" type="noConversion"/>
  <printOptions horizontalCentered="1"/>
  <pageMargins left="0.5" right="0.5" top="0.5" bottom="0.55000000000000004" header="0" footer="0"/>
  <pageSetup scale="79"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enableFormatConditionsCalculation="0"/>
  <dimension ref="A1:O182"/>
  <sheetViews>
    <sheetView view="pageBreakPreview" zoomScale="75" zoomScaleNormal="75" zoomScaleSheetLayoutView="50" workbookViewId="0">
      <pane xSplit="1" ySplit="9" topLeftCell="B10" activePane="bottomRight" state="frozen"/>
      <selection pane="topRight"/>
      <selection pane="bottomLeft"/>
      <selection pane="bottomRight" activeCell="C37" sqref="C37"/>
    </sheetView>
  </sheetViews>
  <sheetFormatPr defaultColWidth="8.90625" defaultRowHeight="15.6"/>
  <cols>
    <col min="1" max="1" width="62.6328125" style="3" customWidth="1"/>
    <col min="2" max="2" width="8.90625" style="3"/>
    <col min="3" max="3" width="10.08984375" style="3" customWidth="1"/>
    <col min="4" max="4" width="8.90625" style="3"/>
    <col min="5" max="5" width="10.6328125" style="3" customWidth="1"/>
    <col min="6" max="6" width="8.90625" style="3"/>
    <col min="7" max="7" width="10.54296875" style="3" bestFit="1" customWidth="1"/>
    <col min="8" max="8" width="8.90625" style="3"/>
    <col min="9" max="9" width="10.36328125" style="3" customWidth="1"/>
    <col min="10" max="12" width="0" style="3" hidden="1" customWidth="1"/>
    <col min="13" max="13" width="1" style="60" customWidth="1"/>
    <col min="14" max="14" width="8.81640625" customWidth="1"/>
    <col min="15" max="16384" width="8.90625" style="3"/>
  </cols>
  <sheetData>
    <row r="1" spans="1:13" ht="19.2" customHeight="1">
      <c r="A1" s="612" t="s">
        <v>295</v>
      </c>
      <c r="B1" s="791"/>
      <c r="C1" s="791"/>
      <c r="D1" s="791"/>
      <c r="E1" s="791"/>
      <c r="F1" s="791"/>
      <c r="G1" s="791"/>
      <c r="H1" s="791"/>
      <c r="I1" s="791"/>
      <c r="M1" s="59" t="s">
        <v>58</v>
      </c>
    </row>
    <row r="2" spans="1:13" ht="19.2" customHeight="1">
      <c r="A2" s="792"/>
      <c r="B2" s="793"/>
      <c r="C2" s="793"/>
      <c r="D2" s="793"/>
      <c r="E2" s="793"/>
      <c r="F2" s="793"/>
      <c r="G2" s="793"/>
      <c r="H2" s="793"/>
      <c r="I2" s="793"/>
      <c r="M2" s="59" t="s">
        <v>58</v>
      </c>
    </row>
    <row r="3" spans="1:13" ht="17.399999999999999">
      <c r="A3" s="794" t="s">
        <v>153</v>
      </c>
      <c r="B3" s="791"/>
      <c r="C3" s="791"/>
      <c r="D3" s="791"/>
      <c r="E3" s="791"/>
      <c r="F3" s="791"/>
      <c r="G3" s="791"/>
      <c r="H3" s="791"/>
      <c r="I3" s="791"/>
      <c r="M3" s="59" t="s">
        <v>58</v>
      </c>
    </row>
    <row r="4" spans="1:13" ht="16.8">
      <c r="A4" s="741" t="str">
        <f>+'B. Summary of Requirements '!A5</f>
        <v>Justice Information Sharing Technology</v>
      </c>
      <c r="B4" s="791"/>
      <c r="C4" s="791"/>
      <c r="D4" s="791"/>
      <c r="E4" s="791"/>
      <c r="F4" s="791"/>
      <c r="G4" s="791"/>
      <c r="H4" s="791"/>
      <c r="I4" s="791"/>
      <c r="M4" s="59" t="s">
        <v>58</v>
      </c>
    </row>
    <row r="5" spans="1:13" ht="16.8">
      <c r="A5" s="741" t="str">
        <f>+'B. Summary of Requirements '!A6</f>
        <v>Salaries and Expenses</v>
      </c>
      <c r="B5" s="791"/>
      <c r="C5" s="791"/>
      <c r="D5" s="791"/>
      <c r="E5" s="791"/>
      <c r="F5" s="791"/>
      <c r="G5" s="791"/>
      <c r="H5" s="791"/>
      <c r="I5" s="791"/>
      <c r="M5" s="59" t="s">
        <v>58</v>
      </c>
    </row>
    <row r="6" spans="1:13">
      <c r="A6" s="790" t="s">
        <v>331</v>
      </c>
      <c r="B6" s="791"/>
      <c r="C6" s="791"/>
      <c r="D6" s="791"/>
      <c r="E6" s="791"/>
      <c r="F6" s="791"/>
      <c r="G6" s="791"/>
      <c r="H6" s="791"/>
      <c r="I6" s="791"/>
      <c r="M6" s="59" t="s">
        <v>58</v>
      </c>
    </row>
    <row r="7" spans="1:13" ht="11.25" customHeight="1">
      <c r="A7" s="692"/>
      <c r="B7" s="692"/>
      <c r="C7" s="692"/>
      <c r="D7" s="692"/>
      <c r="E7" s="692"/>
      <c r="F7" s="692"/>
      <c r="G7" s="692"/>
      <c r="H7" s="692"/>
      <c r="I7" s="692"/>
      <c r="M7" s="59" t="s">
        <v>58</v>
      </c>
    </row>
    <row r="8" spans="1:13" ht="44.25" customHeight="1">
      <c r="A8" s="804" t="s">
        <v>147</v>
      </c>
      <c r="B8" s="795" t="s">
        <v>0</v>
      </c>
      <c r="C8" s="796"/>
      <c r="D8" s="802" t="s">
        <v>382</v>
      </c>
      <c r="E8" s="803"/>
      <c r="F8" s="799" t="s">
        <v>104</v>
      </c>
      <c r="G8" s="801"/>
      <c r="H8" s="799" t="s">
        <v>106</v>
      </c>
      <c r="I8" s="800"/>
      <c r="J8" s="7"/>
      <c r="M8" s="59" t="s">
        <v>58</v>
      </c>
    </row>
    <row r="9" spans="1:13" ht="25.5" customHeight="1" thickBot="1">
      <c r="A9" s="805"/>
      <c r="B9" s="177" t="s">
        <v>111</v>
      </c>
      <c r="C9" s="178" t="s">
        <v>355</v>
      </c>
      <c r="D9" s="177" t="s">
        <v>111</v>
      </c>
      <c r="E9" s="178" t="s">
        <v>355</v>
      </c>
      <c r="F9" s="177" t="s">
        <v>111</v>
      </c>
      <c r="G9" s="178" t="s">
        <v>355</v>
      </c>
      <c r="H9" s="177" t="s">
        <v>111</v>
      </c>
      <c r="I9" s="179" t="s">
        <v>355</v>
      </c>
      <c r="J9" s="7"/>
      <c r="M9" s="59" t="s">
        <v>58</v>
      </c>
    </row>
    <row r="10" spans="1:13">
      <c r="A10" s="169" t="s">
        <v>72</v>
      </c>
      <c r="B10" s="105">
        <v>67</v>
      </c>
      <c r="C10" s="235">
        <v>8124</v>
      </c>
      <c r="D10" s="105">
        <v>67</v>
      </c>
      <c r="E10" s="235">
        <v>8640</v>
      </c>
      <c r="F10" s="105">
        <v>67</v>
      </c>
      <c r="G10" s="235">
        <v>8963</v>
      </c>
      <c r="H10" s="105">
        <f t="shared" ref="H10:H15" si="0">F10-B10</f>
        <v>0</v>
      </c>
      <c r="I10" s="236">
        <f t="shared" ref="I10:I15" si="1">G10-E10</f>
        <v>323</v>
      </c>
      <c r="J10" s="7"/>
      <c r="M10" s="59" t="s">
        <v>58</v>
      </c>
    </row>
    <row r="11" spans="1:13">
      <c r="A11" s="170" t="s">
        <v>136</v>
      </c>
      <c r="B11" s="105">
        <v>5</v>
      </c>
      <c r="C11" s="106">
        <v>25</v>
      </c>
      <c r="D11" s="105">
        <v>5</v>
      </c>
      <c r="E11" s="106">
        <v>26</v>
      </c>
      <c r="F11" s="105">
        <v>5</v>
      </c>
      <c r="G11" s="106">
        <v>34</v>
      </c>
      <c r="H11" s="105">
        <f t="shared" si="0"/>
        <v>0</v>
      </c>
      <c r="I11" s="236">
        <f t="shared" si="1"/>
        <v>8</v>
      </c>
      <c r="J11" s="16" t="s">
        <v>109</v>
      </c>
      <c r="K11" s="3" t="s">
        <v>110</v>
      </c>
      <c r="M11" s="59" t="s">
        <v>58</v>
      </c>
    </row>
    <row r="12" spans="1:13">
      <c r="A12" s="170" t="s">
        <v>118</v>
      </c>
      <c r="B12" s="422">
        <f t="shared" ref="B12:G12" si="2">B13+B14</f>
        <v>0</v>
      </c>
      <c r="C12" s="106">
        <f t="shared" si="2"/>
        <v>254</v>
      </c>
      <c r="D12" s="422">
        <f t="shared" si="2"/>
        <v>0</v>
      </c>
      <c r="E12" s="106">
        <f t="shared" si="2"/>
        <v>271</v>
      </c>
      <c r="F12" s="422">
        <f t="shared" si="2"/>
        <v>0</v>
      </c>
      <c r="G12" s="106">
        <f t="shared" si="2"/>
        <v>285</v>
      </c>
      <c r="H12" s="105">
        <f t="shared" si="0"/>
        <v>0</v>
      </c>
      <c r="I12" s="236">
        <f t="shared" si="1"/>
        <v>14</v>
      </c>
      <c r="J12" s="7">
        <v>93</v>
      </c>
      <c r="M12" s="59" t="s">
        <v>58</v>
      </c>
    </row>
    <row r="13" spans="1:13">
      <c r="A13" s="171" t="s">
        <v>120</v>
      </c>
      <c r="B13" s="110"/>
      <c r="C13" s="111">
        <v>0</v>
      </c>
      <c r="D13" s="110"/>
      <c r="E13" s="111">
        <v>0</v>
      </c>
      <c r="F13" s="110"/>
      <c r="G13" s="111">
        <v>0</v>
      </c>
      <c r="H13" s="110">
        <f t="shared" si="0"/>
        <v>0</v>
      </c>
      <c r="I13" s="535">
        <f t="shared" si="1"/>
        <v>0</v>
      </c>
      <c r="J13" s="7"/>
      <c r="M13" s="59" t="s">
        <v>58</v>
      </c>
    </row>
    <row r="14" spans="1:13">
      <c r="A14" s="171" t="s">
        <v>119</v>
      </c>
      <c r="B14" s="110"/>
      <c r="C14" s="111">
        <v>254</v>
      </c>
      <c r="D14" s="110"/>
      <c r="E14" s="111">
        <v>271</v>
      </c>
      <c r="F14" s="110"/>
      <c r="G14" s="111">
        <v>285</v>
      </c>
      <c r="H14" s="110">
        <f t="shared" si="0"/>
        <v>0</v>
      </c>
      <c r="I14" s="535">
        <f t="shared" si="1"/>
        <v>14</v>
      </c>
      <c r="J14" s="7"/>
      <c r="M14" s="59" t="s">
        <v>58</v>
      </c>
    </row>
    <row r="15" spans="1:13">
      <c r="A15" s="172" t="s">
        <v>121</v>
      </c>
      <c r="B15" s="112"/>
      <c r="C15" s="113">
        <v>-3</v>
      </c>
      <c r="D15" s="112"/>
      <c r="E15" s="113">
        <v>0</v>
      </c>
      <c r="F15" s="112"/>
      <c r="G15" s="113">
        <v>0</v>
      </c>
      <c r="H15" s="112">
        <f t="shared" si="0"/>
        <v>0</v>
      </c>
      <c r="I15" s="236">
        <f t="shared" si="1"/>
        <v>0</v>
      </c>
      <c r="J15" s="7"/>
      <c r="M15" s="59" t="s">
        <v>58</v>
      </c>
    </row>
    <row r="16" spans="1:13">
      <c r="A16" s="173" t="s">
        <v>73</v>
      </c>
      <c r="B16" s="114">
        <f>+B10+B11+B12+B15</f>
        <v>72</v>
      </c>
      <c r="C16" s="527">
        <f t="shared" ref="C16:I16" si="3">+C10+C11+C12+C15</f>
        <v>8400</v>
      </c>
      <c r="D16" s="114">
        <f>+D10+D11+D12+D15</f>
        <v>72</v>
      </c>
      <c r="E16" s="527">
        <f t="shared" si="3"/>
        <v>8937</v>
      </c>
      <c r="F16" s="114">
        <f t="shared" si="3"/>
        <v>72</v>
      </c>
      <c r="G16" s="528">
        <f t="shared" si="3"/>
        <v>9282</v>
      </c>
      <c r="H16" s="115">
        <f>+H10+H11+H12+H15</f>
        <v>0</v>
      </c>
      <c r="I16" s="528">
        <f t="shared" si="3"/>
        <v>345</v>
      </c>
      <c r="J16" s="21">
        <f>697+630+957+2333</f>
        <v>4617</v>
      </c>
      <c r="K16" s="3">
        <f>2451-93</f>
        <v>2358</v>
      </c>
      <c r="L16" s="3">
        <f>+E16-G16</f>
        <v>-345</v>
      </c>
      <c r="M16" s="59" t="s">
        <v>58</v>
      </c>
    </row>
    <row r="17" spans="1:15">
      <c r="A17" s="170" t="s">
        <v>148</v>
      </c>
      <c r="B17" s="105"/>
      <c r="C17" s="106"/>
      <c r="D17" s="105"/>
      <c r="E17" s="106"/>
      <c r="F17" s="105"/>
      <c r="G17" s="106"/>
      <c r="H17" s="105"/>
      <c r="I17" s="92"/>
      <c r="J17" s="7"/>
      <c r="M17" s="59" t="s">
        <v>58</v>
      </c>
    </row>
    <row r="18" spans="1:15">
      <c r="A18" s="174" t="s">
        <v>123</v>
      </c>
      <c r="B18" s="105"/>
      <c r="C18" s="106">
        <v>2145</v>
      </c>
      <c r="D18" s="105"/>
      <c r="E18" s="106">
        <v>2288</v>
      </c>
      <c r="F18" s="105"/>
      <c r="G18" s="106">
        <v>2364</v>
      </c>
      <c r="H18" s="105"/>
      <c r="I18" s="92">
        <f>G18-E18</f>
        <v>76</v>
      </c>
      <c r="J18" s="7">
        <v>359</v>
      </c>
      <c r="K18" s="3">
        <f>1171+93</f>
        <v>1264</v>
      </c>
      <c r="L18" s="3">
        <f t="shared" ref="L18:L34" si="4">+E18-G18</f>
        <v>-76</v>
      </c>
      <c r="M18" s="59" t="s">
        <v>58</v>
      </c>
    </row>
    <row r="19" spans="1:15">
      <c r="A19" s="174" t="s">
        <v>124</v>
      </c>
      <c r="B19" s="105"/>
      <c r="C19" s="106">
        <v>37</v>
      </c>
      <c r="D19" s="105"/>
      <c r="E19" s="106">
        <v>44</v>
      </c>
      <c r="F19" s="105"/>
      <c r="G19" s="106">
        <v>38</v>
      </c>
      <c r="H19" s="105"/>
      <c r="I19" s="92">
        <f t="shared" ref="I19:I33" si="5">G19-E19</f>
        <v>-6</v>
      </c>
      <c r="J19" s="7"/>
      <c r="K19" s="3">
        <v>110</v>
      </c>
      <c r="L19" s="3">
        <f t="shared" si="4"/>
        <v>6</v>
      </c>
      <c r="M19" s="59" t="s">
        <v>58</v>
      </c>
    </row>
    <row r="20" spans="1:15">
      <c r="A20" s="174" t="s">
        <v>125</v>
      </c>
      <c r="B20" s="105"/>
      <c r="C20" s="106">
        <v>89</v>
      </c>
      <c r="D20" s="105"/>
      <c r="E20" s="106">
        <v>93</v>
      </c>
      <c r="F20" s="105"/>
      <c r="G20" s="106">
        <v>93</v>
      </c>
      <c r="H20" s="105"/>
      <c r="I20" s="92">
        <f t="shared" si="5"/>
        <v>0</v>
      </c>
      <c r="J20" s="7"/>
      <c r="K20" s="3">
        <v>0</v>
      </c>
      <c r="L20" s="3">
        <f t="shared" si="4"/>
        <v>0</v>
      </c>
      <c r="M20" s="59" t="s">
        <v>58</v>
      </c>
    </row>
    <row r="21" spans="1:15">
      <c r="A21" s="174" t="s">
        <v>292</v>
      </c>
      <c r="B21" s="105"/>
      <c r="C21" s="106">
        <v>3475</v>
      </c>
      <c r="D21" s="105"/>
      <c r="E21" s="106">
        <v>3583</v>
      </c>
      <c r="F21" s="105"/>
      <c r="G21" s="106">
        <v>3709</v>
      </c>
      <c r="H21" s="105"/>
      <c r="I21" s="92">
        <f t="shared" si="5"/>
        <v>126</v>
      </c>
      <c r="J21" s="7">
        <f>4220-576</f>
        <v>3644</v>
      </c>
      <c r="L21" s="3">
        <f t="shared" si="4"/>
        <v>-126</v>
      </c>
      <c r="M21" s="59" t="s">
        <v>58</v>
      </c>
    </row>
    <row r="22" spans="1:15">
      <c r="A22" s="174" t="s">
        <v>98</v>
      </c>
      <c r="B22" s="105"/>
      <c r="C22" s="106">
        <v>23</v>
      </c>
      <c r="D22" s="105"/>
      <c r="E22" s="106">
        <v>24</v>
      </c>
      <c r="F22" s="105"/>
      <c r="G22" s="106">
        <v>24</v>
      </c>
      <c r="H22" s="105"/>
      <c r="I22" s="92">
        <f t="shared" si="5"/>
        <v>0</v>
      </c>
      <c r="J22" s="7"/>
      <c r="L22" s="3">
        <f t="shared" si="4"/>
        <v>0</v>
      </c>
      <c r="M22" s="59" t="s">
        <v>58</v>
      </c>
    </row>
    <row r="23" spans="1:15">
      <c r="A23" s="174" t="s">
        <v>126</v>
      </c>
      <c r="B23" s="105"/>
      <c r="C23" s="106">
        <v>623</v>
      </c>
      <c r="D23" s="105"/>
      <c r="E23" s="106">
        <v>657</v>
      </c>
      <c r="F23" s="105"/>
      <c r="G23" s="106">
        <v>657</v>
      </c>
      <c r="H23" s="105"/>
      <c r="I23" s="92">
        <f t="shared" si="5"/>
        <v>0</v>
      </c>
      <c r="J23" s="7">
        <v>332</v>
      </c>
      <c r="K23" s="3">
        <v>175</v>
      </c>
      <c r="L23" s="3">
        <f t="shared" si="4"/>
        <v>0</v>
      </c>
      <c r="M23" s="59" t="s">
        <v>58</v>
      </c>
    </row>
    <row r="24" spans="1:15">
      <c r="A24" s="174" t="s">
        <v>127</v>
      </c>
      <c r="B24" s="105"/>
      <c r="C24" s="106">
        <v>3</v>
      </c>
      <c r="D24" s="105"/>
      <c r="E24" s="106">
        <v>4</v>
      </c>
      <c r="F24" s="105"/>
      <c r="G24" s="106">
        <v>2</v>
      </c>
      <c r="H24" s="105"/>
      <c r="I24" s="92">
        <f t="shared" si="5"/>
        <v>-2</v>
      </c>
      <c r="J24" s="7"/>
      <c r="L24" s="3">
        <f t="shared" si="4"/>
        <v>2</v>
      </c>
      <c r="M24" s="59" t="s">
        <v>58</v>
      </c>
    </row>
    <row r="25" spans="1:15">
      <c r="A25" s="174" t="s">
        <v>128</v>
      </c>
      <c r="B25" s="105"/>
      <c r="C25" s="106">
        <v>12843</v>
      </c>
      <c r="D25" s="105"/>
      <c r="E25" s="106">
        <v>12576</v>
      </c>
      <c r="F25" s="105"/>
      <c r="G25" s="106">
        <v>7869</v>
      </c>
      <c r="H25" s="105"/>
      <c r="I25" s="92">
        <f t="shared" si="5"/>
        <v>-4707</v>
      </c>
      <c r="J25" s="7"/>
      <c r="K25" s="3">
        <v>14918</v>
      </c>
      <c r="L25" s="3">
        <f t="shared" si="4"/>
        <v>4707</v>
      </c>
      <c r="M25" s="59" t="s">
        <v>58</v>
      </c>
    </row>
    <row r="26" spans="1:15">
      <c r="A26" s="174" t="s">
        <v>129</v>
      </c>
      <c r="B26" s="105"/>
      <c r="C26" s="106">
        <v>33580</v>
      </c>
      <c r="D26" s="105"/>
      <c r="E26" s="106">
        <v>15763</v>
      </c>
      <c r="F26" s="105"/>
      <c r="G26" s="106">
        <v>5111</v>
      </c>
      <c r="H26" s="105"/>
      <c r="I26" s="92">
        <f t="shared" si="5"/>
        <v>-10652</v>
      </c>
      <c r="J26" s="7">
        <v>276</v>
      </c>
      <c r="K26" s="3">
        <v>14853</v>
      </c>
      <c r="L26" s="3">
        <f t="shared" si="4"/>
        <v>10652</v>
      </c>
      <c r="M26" s="59" t="s">
        <v>58</v>
      </c>
    </row>
    <row r="27" spans="1:15">
      <c r="A27" s="174" t="s">
        <v>57</v>
      </c>
      <c r="B27" s="105"/>
      <c r="C27" s="106">
        <v>30487</v>
      </c>
      <c r="D27" s="105"/>
      <c r="E27" s="106">
        <v>46366</v>
      </c>
      <c r="F27" s="105"/>
      <c r="G27" s="106">
        <v>19297</v>
      </c>
      <c r="H27" s="105"/>
      <c r="I27" s="92">
        <f t="shared" si="5"/>
        <v>-27069</v>
      </c>
      <c r="J27" s="7"/>
      <c r="K27" s="3">
        <v>135</v>
      </c>
      <c r="L27" s="3">
        <f t="shared" si="4"/>
        <v>27069</v>
      </c>
      <c r="M27" s="59" t="s">
        <v>58</v>
      </c>
    </row>
    <row r="28" spans="1:15">
      <c r="A28" s="174" t="s">
        <v>293</v>
      </c>
      <c r="B28" s="105"/>
      <c r="C28" s="106">
        <v>1</v>
      </c>
      <c r="D28" s="105"/>
      <c r="E28" s="106">
        <v>2</v>
      </c>
      <c r="F28" s="105"/>
      <c r="G28" s="106">
        <v>2</v>
      </c>
      <c r="H28" s="105"/>
      <c r="I28" s="92">
        <f t="shared" si="5"/>
        <v>0</v>
      </c>
      <c r="J28" s="7"/>
      <c r="L28" s="3">
        <f t="shared" si="4"/>
        <v>0</v>
      </c>
      <c r="M28" s="59" t="s">
        <v>58</v>
      </c>
      <c r="O28" s="21"/>
    </row>
    <row r="29" spans="1:15">
      <c r="A29" s="174" t="s">
        <v>300</v>
      </c>
      <c r="B29" s="105"/>
      <c r="C29" s="106">
        <v>0</v>
      </c>
      <c r="D29" s="105"/>
      <c r="E29" s="106">
        <v>0</v>
      </c>
      <c r="F29" s="105"/>
      <c r="G29" s="106">
        <v>0</v>
      </c>
      <c r="H29" s="105"/>
      <c r="I29" s="92">
        <f t="shared" si="5"/>
        <v>0</v>
      </c>
      <c r="J29" s="7"/>
      <c r="L29" s="3">
        <f t="shared" si="4"/>
        <v>0</v>
      </c>
      <c r="M29" s="59" t="s">
        <v>58</v>
      </c>
    </row>
    <row r="30" spans="1:15">
      <c r="A30" s="174" t="s">
        <v>383</v>
      </c>
      <c r="B30" s="105"/>
      <c r="C30" s="106">
        <v>1</v>
      </c>
      <c r="D30" s="105"/>
      <c r="E30" s="106">
        <v>1</v>
      </c>
      <c r="F30" s="105"/>
      <c r="G30" s="106">
        <v>1</v>
      </c>
      <c r="H30" s="105"/>
      <c r="I30" s="92">
        <f t="shared" si="5"/>
        <v>0</v>
      </c>
      <c r="J30" s="7"/>
      <c r="K30" s="3">
        <v>10</v>
      </c>
      <c r="L30" s="3">
        <f>+E30-G30</f>
        <v>0</v>
      </c>
      <c r="M30" s="59" t="s">
        <v>58</v>
      </c>
      <c r="O30" s="21"/>
    </row>
    <row r="31" spans="1:15">
      <c r="A31" s="174" t="s">
        <v>301</v>
      </c>
      <c r="B31" s="105"/>
      <c r="C31" s="106">
        <v>14</v>
      </c>
      <c r="D31" s="105"/>
      <c r="E31" s="106">
        <v>18</v>
      </c>
      <c r="F31" s="105"/>
      <c r="G31" s="106">
        <v>18</v>
      </c>
      <c r="H31" s="105"/>
      <c r="I31" s="92">
        <f t="shared" si="5"/>
        <v>0</v>
      </c>
      <c r="J31" s="7"/>
      <c r="K31" s="3">
        <v>10</v>
      </c>
      <c r="L31" s="3">
        <f t="shared" si="4"/>
        <v>0</v>
      </c>
      <c r="M31" s="59" t="s">
        <v>58</v>
      </c>
      <c r="O31" s="21"/>
    </row>
    <row r="32" spans="1:15">
      <c r="A32" s="174" t="s">
        <v>130</v>
      </c>
      <c r="B32" s="105"/>
      <c r="C32" s="106">
        <v>90</v>
      </c>
      <c r="D32" s="105"/>
      <c r="E32" s="106">
        <v>89</v>
      </c>
      <c r="F32" s="105"/>
      <c r="G32" s="106">
        <v>86</v>
      </c>
      <c r="H32" s="105"/>
      <c r="I32" s="92">
        <f t="shared" si="5"/>
        <v>-3</v>
      </c>
      <c r="J32" s="7"/>
      <c r="K32" s="3">
        <v>85</v>
      </c>
      <c r="L32" s="3">
        <f t="shared" si="4"/>
        <v>3</v>
      </c>
      <c r="M32" s="59" t="s">
        <v>58</v>
      </c>
      <c r="O32" s="21"/>
    </row>
    <row r="33" spans="1:13">
      <c r="A33" s="174" t="s">
        <v>131</v>
      </c>
      <c r="B33" s="105"/>
      <c r="C33" s="106">
        <v>3731</v>
      </c>
      <c r="D33" s="105"/>
      <c r="E33" s="106">
        <v>6199</v>
      </c>
      <c r="F33" s="105"/>
      <c r="G33" s="106">
        <v>5754</v>
      </c>
      <c r="H33" s="105"/>
      <c r="I33" s="92">
        <f t="shared" si="5"/>
        <v>-445</v>
      </c>
      <c r="J33" s="7"/>
      <c r="K33" s="3">
        <v>37758</v>
      </c>
      <c r="L33" s="3">
        <f t="shared" si="4"/>
        <v>445</v>
      </c>
      <c r="M33" s="59" t="s">
        <v>58</v>
      </c>
    </row>
    <row r="34" spans="1:13">
      <c r="A34" s="175" t="s">
        <v>132</v>
      </c>
      <c r="B34" s="57">
        <v>72</v>
      </c>
      <c r="C34" s="42">
        <f>SUM(C16:C33)</f>
        <v>95542</v>
      </c>
      <c r="D34" s="57">
        <v>72</v>
      </c>
      <c r="E34" s="42">
        <f>SUM(E16:E33)</f>
        <v>96644</v>
      </c>
      <c r="F34" s="57">
        <v>72</v>
      </c>
      <c r="G34" s="42">
        <f>SUM(G16:G33)</f>
        <v>54307</v>
      </c>
      <c r="H34" s="57"/>
      <c r="I34" s="41">
        <f>SUM(I16:I33)</f>
        <v>-42337</v>
      </c>
      <c r="J34" s="7">
        <f>SUM(J12:J33)</f>
        <v>9321</v>
      </c>
      <c r="K34" s="3">
        <f>SUM(K16:K33)</f>
        <v>71676</v>
      </c>
      <c r="L34" s="3">
        <f t="shared" si="4"/>
        <v>42337</v>
      </c>
      <c r="M34" s="59" t="s">
        <v>58</v>
      </c>
    </row>
    <row r="35" spans="1:13">
      <c r="A35" s="176" t="s">
        <v>133</v>
      </c>
      <c r="B35" s="108"/>
      <c r="C35" s="109">
        <v>-3696</v>
      </c>
      <c r="D35" s="108"/>
      <c r="E35" s="109">
        <f>-C36</f>
        <v>-3159</v>
      </c>
      <c r="F35" s="108"/>
      <c r="G35" s="109">
        <v>0</v>
      </c>
      <c r="H35" s="108"/>
      <c r="I35" s="92">
        <f>G35-E35</f>
        <v>3159</v>
      </c>
      <c r="J35" s="7"/>
      <c r="M35" s="59" t="s">
        <v>58</v>
      </c>
    </row>
    <row r="36" spans="1:13">
      <c r="A36" s="176" t="s">
        <v>134</v>
      </c>
      <c r="B36" s="108"/>
      <c r="C36" s="109">
        <v>3159</v>
      </c>
      <c r="D36" s="108"/>
      <c r="E36" s="109">
        <v>0</v>
      </c>
      <c r="F36" s="108"/>
      <c r="G36" s="109">
        <v>0</v>
      </c>
      <c r="H36" s="108"/>
      <c r="I36" s="92">
        <f>G36-E36</f>
        <v>0</v>
      </c>
      <c r="J36" s="7"/>
      <c r="M36" s="59" t="s">
        <v>58</v>
      </c>
    </row>
    <row r="37" spans="1:13">
      <c r="A37" s="176" t="s">
        <v>135</v>
      </c>
      <c r="B37" s="108"/>
      <c r="C37" s="109">
        <v>-6720</v>
      </c>
      <c r="D37" s="108"/>
      <c r="E37" s="109">
        <v>-5200</v>
      </c>
      <c r="F37" s="108"/>
      <c r="G37" s="109">
        <v>0</v>
      </c>
      <c r="H37" s="108"/>
      <c r="I37" s="92">
        <f>G37-E37</f>
        <v>5200</v>
      </c>
      <c r="J37" s="7"/>
      <c r="M37" s="59" t="s">
        <v>58</v>
      </c>
    </row>
    <row r="38" spans="1:13" ht="16.2" thickBot="1">
      <c r="A38" s="410" t="s">
        <v>59</v>
      </c>
      <c r="B38" s="411">
        <v>72</v>
      </c>
      <c r="C38" s="412">
        <f>SUM(C34:C37)</f>
        <v>88285</v>
      </c>
      <c r="D38" s="411">
        <v>72</v>
      </c>
      <c r="E38" s="412">
        <f>SUM(E34:E37)</f>
        <v>88285</v>
      </c>
      <c r="F38" s="411">
        <v>72</v>
      </c>
      <c r="G38" s="412">
        <f>SUM(G34:G37)</f>
        <v>54307</v>
      </c>
      <c r="H38" s="411"/>
      <c r="I38" s="526">
        <f>SUM(I34:I37)</f>
        <v>-33978</v>
      </c>
      <c r="J38" s="7"/>
      <c r="M38" s="59" t="s">
        <v>58</v>
      </c>
    </row>
    <row r="39" spans="1:13">
      <c r="A39" s="413"/>
      <c r="B39" s="414"/>
      <c r="C39" s="415"/>
      <c r="D39" s="414"/>
      <c r="E39" s="415"/>
      <c r="F39" s="414"/>
      <c r="G39" s="415"/>
      <c r="H39" s="414"/>
      <c r="I39" s="416"/>
      <c r="J39" s="7"/>
      <c r="M39" s="538" t="s">
        <v>58</v>
      </c>
    </row>
    <row r="40" spans="1:13">
      <c r="A40" s="409" t="s">
        <v>343</v>
      </c>
      <c r="B40" s="105"/>
      <c r="C40" s="106"/>
      <c r="D40" s="105"/>
      <c r="E40" s="106"/>
      <c r="F40" s="105"/>
      <c r="G40" s="106"/>
      <c r="H40" s="105"/>
      <c r="I40" s="536"/>
      <c r="J40" s="7"/>
      <c r="M40" s="538" t="s">
        <v>58</v>
      </c>
    </row>
    <row r="41" spans="1:13">
      <c r="A41" s="174" t="s">
        <v>122</v>
      </c>
      <c r="B41" s="107">
        <v>0</v>
      </c>
      <c r="C41" s="235">
        <v>0</v>
      </c>
      <c r="D41" s="107">
        <v>0</v>
      </c>
      <c r="E41" s="235">
        <v>0</v>
      </c>
      <c r="F41" s="107">
        <v>0</v>
      </c>
      <c r="G41" s="235">
        <v>0</v>
      </c>
      <c r="H41" s="108">
        <f>F41-D41</f>
        <v>0</v>
      </c>
      <c r="I41" s="236">
        <f>E41-G41</f>
        <v>0</v>
      </c>
      <c r="J41" s="7"/>
      <c r="M41" s="538" t="s">
        <v>58</v>
      </c>
    </row>
    <row r="42" spans="1:13">
      <c r="A42" s="170" t="s">
        <v>60</v>
      </c>
      <c r="B42" s="105"/>
      <c r="C42" s="235">
        <v>0</v>
      </c>
      <c r="D42" s="105"/>
      <c r="E42" s="235">
        <v>0</v>
      </c>
      <c r="F42" s="105"/>
      <c r="G42" s="235">
        <v>0</v>
      </c>
      <c r="H42" s="108"/>
      <c r="I42" s="537">
        <f>E42-G42</f>
        <v>0</v>
      </c>
      <c r="J42" s="7"/>
      <c r="M42" s="538" t="s">
        <v>58</v>
      </c>
    </row>
    <row r="43" spans="1:13" ht="14.4" customHeight="1">
      <c r="A43" s="172" t="s">
        <v>61</v>
      </c>
      <c r="B43" s="133"/>
      <c r="C43" s="454">
        <v>0</v>
      </c>
      <c r="D43" s="133"/>
      <c r="E43" s="454">
        <v>0</v>
      </c>
      <c r="F43" s="133"/>
      <c r="G43" s="454">
        <v>0</v>
      </c>
      <c r="H43" s="134"/>
      <c r="I43" s="455">
        <f>E43-G43</f>
        <v>0</v>
      </c>
      <c r="J43" s="7"/>
      <c r="M43" s="538" t="s">
        <v>58</v>
      </c>
    </row>
    <row r="44" spans="1:13" hidden="1">
      <c r="A44" s="53"/>
      <c r="B44" s="52"/>
      <c r="C44" s="52"/>
      <c r="D44" s="52"/>
      <c r="E44" s="52"/>
      <c r="F44" s="52"/>
      <c r="G44" s="52"/>
      <c r="H44" s="52"/>
      <c r="I44" s="539"/>
      <c r="J44" s="7"/>
      <c r="M44" s="59" t="s">
        <v>83</v>
      </c>
    </row>
    <row r="45" spans="1:13">
      <c r="A45" s="797"/>
      <c r="B45" s="798"/>
      <c r="C45" s="798"/>
      <c r="D45" s="798"/>
      <c r="E45" s="798"/>
      <c r="F45" s="798"/>
      <c r="G45" s="798"/>
      <c r="H45" s="798"/>
      <c r="I45" s="798"/>
      <c r="J45" s="798"/>
      <c r="K45" s="798"/>
      <c r="L45" s="798"/>
      <c r="M45" s="798"/>
    </row>
    <row r="46" spans="1:13">
      <c r="H46" s="13"/>
      <c r="I46" s="13"/>
      <c r="J46" s="7"/>
    </row>
    <row r="47" spans="1:13">
      <c r="H47" s="13"/>
      <c r="I47" s="56"/>
      <c r="J47" s="7"/>
    </row>
    <row r="48" spans="1:13">
      <c r="H48" s="13"/>
      <c r="I48" s="13"/>
      <c r="J48" s="7"/>
    </row>
    <row r="49" spans="8:10">
      <c r="H49" s="13"/>
      <c r="I49" s="13"/>
      <c r="J49" s="7"/>
    </row>
    <row r="50" spans="8:10">
      <c r="H50" s="13"/>
      <c r="I50" s="13"/>
      <c r="J50" s="7"/>
    </row>
    <row r="51" spans="8:10">
      <c r="H51" s="13"/>
      <c r="I51" s="13"/>
      <c r="J51" s="7"/>
    </row>
    <row r="52" spans="8:10">
      <c r="H52" s="13"/>
      <c r="I52" s="13"/>
      <c r="J52" s="7"/>
    </row>
    <row r="53" spans="8:10">
      <c r="H53" s="13"/>
      <c r="I53" s="13"/>
      <c r="J53" s="7"/>
    </row>
    <row r="54" spans="8:10">
      <c r="H54" s="13"/>
      <c r="I54" s="13"/>
      <c r="J54" s="7"/>
    </row>
    <row r="55" spans="8:10">
      <c r="H55" s="13"/>
      <c r="I55" s="13"/>
      <c r="J55" s="7"/>
    </row>
    <row r="56" spans="8:10">
      <c r="H56" s="13"/>
      <c r="I56" s="13"/>
      <c r="J56" s="7"/>
    </row>
    <row r="57" spans="8:10">
      <c r="H57" s="13"/>
      <c r="I57" s="13"/>
      <c r="J57" s="7"/>
    </row>
    <row r="58" spans="8:10">
      <c r="H58" s="13"/>
      <c r="I58" s="14"/>
      <c r="J58" s="7"/>
    </row>
    <row r="59" spans="8:10">
      <c r="H59" s="13"/>
      <c r="I59" s="14"/>
      <c r="J59" s="7"/>
    </row>
    <row r="60" spans="8:10">
      <c r="H60" s="13"/>
      <c r="I60" s="13"/>
      <c r="J60" s="7"/>
    </row>
    <row r="61" spans="8:10">
      <c r="H61" s="13"/>
      <c r="I61" s="13"/>
      <c r="J61" s="7"/>
    </row>
    <row r="62" spans="8:10">
      <c r="H62" s="13"/>
      <c r="I62" s="13"/>
      <c r="J62" s="7"/>
    </row>
    <row r="63" spans="8:10">
      <c r="H63" s="13"/>
      <c r="I63" s="13"/>
      <c r="J63" s="7"/>
    </row>
    <row r="64" spans="8:10">
      <c r="H64" s="13"/>
      <c r="I64" s="13"/>
      <c r="J64" s="7"/>
    </row>
    <row r="65" spans="8:10">
      <c r="H65" s="13"/>
      <c r="I65" s="13"/>
      <c r="J65" s="7"/>
    </row>
    <row r="66" spans="8:10">
      <c r="H66" s="13"/>
      <c r="I66" s="13"/>
      <c r="J66" s="7"/>
    </row>
    <row r="67" spans="8:10">
      <c r="H67" s="13"/>
      <c r="I67" s="13"/>
      <c r="J67" s="7"/>
    </row>
    <row r="68" spans="8:10">
      <c r="H68" s="13"/>
      <c r="I68" s="13"/>
      <c r="J68" s="7"/>
    </row>
    <row r="69" spans="8:10">
      <c r="H69" s="13"/>
      <c r="I69" s="13"/>
      <c r="J69" s="7"/>
    </row>
    <row r="70" spans="8:10">
      <c r="H70" s="13"/>
      <c r="I70" s="13"/>
      <c r="J70" s="7"/>
    </row>
    <row r="71" spans="8:10">
      <c r="H71" s="13"/>
      <c r="I71" s="13"/>
      <c r="J71" s="7"/>
    </row>
    <row r="72" spans="8:10">
      <c r="H72" s="13"/>
      <c r="I72" s="13"/>
      <c r="J72" s="7"/>
    </row>
    <row r="73" spans="8:10">
      <c r="H73" s="15"/>
      <c r="I73" s="13"/>
      <c r="J73" s="7"/>
    </row>
    <row r="74" spans="8:10">
      <c r="H74" s="7"/>
      <c r="I74" s="7"/>
      <c r="J74" s="7"/>
    </row>
    <row r="75" spans="8:10">
      <c r="H75" s="6"/>
      <c r="I75" s="6"/>
      <c r="J75" s="7"/>
    </row>
    <row r="76" spans="8:10">
      <c r="H76" s="6"/>
      <c r="I76" s="6"/>
      <c r="J76" s="7"/>
    </row>
    <row r="77" spans="8:10">
      <c r="H77" s="6"/>
      <c r="I77" s="6"/>
      <c r="J77" s="7"/>
    </row>
    <row r="78" spans="8:10">
      <c r="H78" s="6"/>
      <c r="I78" s="6"/>
      <c r="J78" s="7"/>
    </row>
    <row r="79" spans="8:10">
      <c r="J79" s="7"/>
    </row>
    <row r="80" spans="8:10">
      <c r="J80" s="7"/>
    </row>
    <row r="182" spans="1:1">
      <c r="A182" s="3" t="s">
        <v>289</v>
      </c>
    </row>
  </sheetData>
  <mergeCells count="13">
    <mergeCell ref="B8:C8"/>
    <mergeCell ref="A7:I7"/>
    <mergeCell ref="A45:M45"/>
    <mergeCell ref="H8:I8"/>
    <mergeCell ref="F8:G8"/>
    <mergeCell ref="D8:E8"/>
    <mergeCell ref="A8:A9"/>
    <mergeCell ref="A6:I6"/>
    <mergeCell ref="A5:I5"/>
    <mergeCell ref="A1:I1"/>
    <mergeCell ref="A2:I2"/>
    <mergeCell ref="A3:I3"/>
    <mergeCell ref="A4:I4"/>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90625" defaultRowHeight="13.2"/>
  <cols>
    <col min="1" max="1" width="10.6328125" style="209" customWidth="1"/>
    <col min="2" max="2" width="37.81640625" style="209" customWidth="1"/>
    <col min="3" max="10" width="9.90625" style="211" customWidth="1"/>
    <col min="11" max="16384" width="8.90625" style="209"/>
  </cols>
  <sheetData>
    <row r="1" spans="1:11" s="225" customFormat="1" ht="15.6">
      <c r="A1" s="808" t="s">
        <v>172</v>
      </c>
      <c r="B1" s="808"/>
      <c r="C1" s="808"/>
      <c r="D1" s="808"/>
      <c r="E1" s="808"/>
      <c r="F1" s="808"/>
      <c r="G1" s="808"/>
      <c r="H1" s="808"/>
      <c r="I1" s="808"/>
      <c r="J1" s="808"/>
      <c r="K1" s="208" t="s">
        <v>58</v>
      </c>
    </row>
    <row r="2" spans="1:11" s="225" customFormat="1" ht="15.6">
      <c r="A2" s="806"/>
      <c r="B2" s="806"/>
      <c r="C2" s="806"/>
      <c r="D2" s="806"/>
      <c r="E2" s="806"/>
      <c r="F2" s="806"/>
      <c r="G2" s="806"/>
      <c r="H2" s="806"/>
      <c r="I2" s="806"/>
      <c r="J2" s="806"/>
    </row>
    <row r="3" spans="1:11" s="225" customFormat="1" ht="15.6">
      <c r="A3" s="809" t="s">
        <v>271</v>
      </c>
      <c r="B3" s="809"/>
      <c r="C3" s="809"/>
      <c r="D3" s="809"/>
      <c r="E3" s="809"/>
      <c r="F3" s="809"/>
      <c r="G3" s="809"/>
      <c r="H3" s="809"/>
      <c r="I3" s="809"/>
      <c r="J3" s="809"/>
      <c r="K3" s="208" t="s">
        <v>58</v>
      </c>
    </row>
    <row r="4" spans="1:11" s="225" customFormat="1" ht="15.6">
      <c r="A4" s="809" t="s">
        <v>332</v>
      </c>
      <c r="B4" s="809"/>
      <c r="C4" s="809"/>
      <c r="D4" s="809"/>
      <c r="E4" s="809"/>
      <c r="F4" s="809"/>
      <c r="G4" s="809"/>
      <c r="H4" s="809"/>
      <c r="I4" s="809"/>
      <c r="J4" s="809"/>
      <c r="K4" s="208" t="s">
        <v>58</v>
      </c>
    </row>
    <row r="5" spans="1:11" s="225" customFormat="1" ht="15.6">
      <c r="A5" s="806" t="s">
        <v>331</v>
      </c>
      <c r="B5" s="806"/>
      <c r="C5" s="806"/>
      <c r="D5" s="806"/>
      <c r="E5" s="806"/>
      <c r="F5" s="806"/>
      <c r="G5" s="806"/>
      <c r="H5" s="806"/>
      <c r="I5" s="806"/>
      <c r="J5" s="806"/>
      <c r="K5" s="208" t="s">
        <v>58</v>
      </c>
    </row>
    <row r="6" spans="1:11" s="225" customFormat="1" ht="15.6">
      <c r="A6" s="806"/>
      <c r="B6" s="806"/>
      <c r="C6" s="806"/>
      <c r="D6" s="806"/>
      <c r="E6" s="806"/>
      <c r="F6" s="806"/>
      <c r="G6" s="806"/>
      <c r="H6" s="806"/>
      <c r="I6" s="806"/>
      <c r="J6" s="806"/>
    </row>
    <row r="7" spans="1:11">
      <c r="A7" s="807"/>
      <c r="B7" s="807"/>
      <c r="C7" s="807"/>
      <c r="D7" s="807"/>
      <c r="E7" s="807"/>
      <c r="F7" s="807"/>
      <c r="G7" s="807"/>
      <c r="H7" s="807"/>
      <c r="I7" s="807"/>
      <c r="J7" s="807"/>
    </row>
    <row r="8" spans="1:11">
      <c r="A8" s="313" t="s">
        <v>173</v>
      </c>
      <c r="B8" s="312"/>
      <c r="C8" s="825"/>
      <c r="D8" s="825"/>
      <c r="E8" s="825"/>
      <c r="F8" s="825"/>
      <c r="G8" s="825"/>
      <c r="H8" s="825"/>
      <c r="I8" s="825"/>
      <c r="J8" s="825"/>
      <c r="K8" s="208" t="s">
        <v>58</v>
      </c>
    </row>
    <row r="9" spans="1:11">
      <c r="A9" s="313" t="s">
        <v>174</v>
      </c>
      <c r="B9" s="314" t="s">
        <v>244</v>
      </c>
      <c r="C9" s="825"/>
      <c r="D9" s="825"/>
      <c r="E9" s="825"/>
      <c r="F9" s="825"/>
      <c r="G9" s="825"/>
      <c r="H9" s="825"/>
      <c r="I9" s="825"/>
      <c r="J9" s="825"/>
      <c r="K9" s="208" t="s">
        <v>58</v>
      </c>
    </row>
    <row r="10" spans="1:11">
      <c r="A10" s="313" t="s">
        <v>175</v>
      </c>
      <c r="B10" s="314" t="s">
        <v>176</v>
      </c>
      <c r="C10" s="825"/>
      <c r="D10" s="825"/>
      <c r="E10" s="825"/>
      <c r="F10" s="825"/>
      <c r="G10" s="825"/>
      <c r="H10" s="825"/>
      <c r="I10" s="825"/>
      <c r="J10" s="825"/>
      <c r="K10" s="208" t="s">
        <v>58</v>
      </c>
    </row>
    <row r="11" spans="1:11">
      <c r="A11" s="826"/>
      <c r="B11" s="826"/>
      <c r="C11" s="826"/>
      <c r="D11" s="826"/>
      <c r="E11" s="826"/>
      <c r="F11" s="826"/>
      <c r="G11" s="826"/>
      <c r="H11" s="826"/>
      <c r="I11" s="826"/>
      <c r="J11" s="826"/>
    </row>
    <row r="12" spans="1:11" ht="18" customHeight="1">
      <c r="A12" s="812" t="s">
        <v>177</v>
      </c>
      <c r="B12" s="813"/>
      <c r="C12" s="823" t="s">
        <v>375</v>
      </c>
      <c r="D12" s="821" t="s">
        <v>372</v>
      </c>
      <c r="E12" s="821" t="s">
        <v>178</v>
      </c>
      <c r="F12" s="821" t="s">
        <v>179</v>
      </c>
      <c r="G12" s="821" t="s">
        <v>373</v>
      </c>
      <c r="H12" s="821" t="s">
        <v>374</v>
      </c>
      <c r="I12" s="821" t="s">
        <v>178</v>
      </c>
      <c r="J12" s="819" t="s">
        <v>376</v>
      </c>
      <c r="K12" s="208" t="s">
        <v>58</v>
      </c>
    </row>
    <row r="13" spans="1:11">
      <c r="A13" s="814"/>
      <c r="B13" s="815"/>
      <c r="C13" s="824"/>
      <c r="D13" s="822"/>
      <c r="E13" s="822"/>
      <c r="F13" s="822"/>
      <c r="G13" s="822"/>
      <c r="H13" s="822"/>
      <c r="I13" s="822"/>
      <c r="J13" s="820"/>
      <c r="K13" s="208" t="s">
        <v>58</v>
      </c>
    </row>
    <row r="14" spans="1:11">
      <c r="A14" s="329" t="s">
        <v>180</v>
      </c>
      <c r="B14" s="330"/>
      <c r="C14" s="356"/>
      <c r="D14" s="356"/>
      <c r="E14" s="356"/>
      <c r="F14" s="356"/>
      <c r="G14" s="356"/>
      <c r="H14" s="356"/>
      <c r="I14" s="356"/>
      <c r="J14" s="357"/>
      <c r="K14" s="208" t="s">
        <v>58</v>
      </c>
    </row>
    <row r="15" spans="1:11">
      <c r="A15" s="331" t="s">
        <v>181</v>
      </c>
      <c r="B15" s="316" t="s">
        <v>182</v>
      </c>
      <c r="C15" s="358"/>
      <c r="D15" s="358"/>
      <c r="E15" s="358"/>
      <c r="F15" s="358"/>
      <c r="G15" s="358"/>
      <c r="H15" s="358"/>
      <c r="I15" s="358"/>
      <c r="J15" s="359"/>
      <c r="K15" s="208" t="s">
        <v>58</v>
      </c>
    </row>
    <row r="16" spans="1:11">
      <c r="A16" s="321" t="s">
        <v>183</v>
      </c>
      <c r="B16" s="320" t="s">
        <v>184</v>
      </c>
      <c r="C16" s="360"/>
      <c r="D16" s="360"/>
      <c r="E16" s="360"/>
      <c r="F16" s="360"/>
      <c r="G16" s="360"/>
      <c r="H16" s="360"/>
      <c r="I16" s="360"/>
      <c r="J16" s="361"/>
      <c r="K16" s="208" t="s">
        <v>58</v>
      </c>
    </row>
    <row r="17" spans="1:11">
      <c r="A17" s="321" t="s">
        <v>183</v>
      </c>
      <c r="B17" s="320" t="s">
        <v>185</v>
      </c>
      <c r="C17" s="360"/>
      <c r="D17" s="360"/>
      <c r="E17" s="360"/>
      <c r="F17" s="360"/>
      <c r="G17" s="360"/>
      <c r="H17" s="360"/>
      <c r="I17" s="360"/>
      <c r="J17" s="361"/>
      <c r="K17" s="208" t="s">
        <v>58</v>
      </c>
    </row>
    <row r="18" spans="1:11">
      <c r="A18" s="321" t="s">
        <v>183</v>
      </c>
      <c r="B18" s="320" t="s">
        <v>186</v>
      </c>
      <c r="C18" s="360"/>
      <c r="D18" s="360"/>
      <c r="E18" s="360"/>
      <c r="F18" s="360"/>
      <c r="G18" s="360"/>
      <c r="H18" s="360"/>
      <c r="I18" s="360"/>
      <c r="J18" s="361"/>
      <c r="K18" s="208" t="s">
        <v>58</v>
      </c>
    </row>
    <row r="19" spans="1:11">
      <c r="A19" s="321" t="s">
        <v>183</v>
      </c>
      <c r="B19" s="320" t="s">
        <v>187</v>
      </c>
      <c r="C19" s="360"/>
      <c r="D19" s="360"/>
      <c r="E19" s="360"/>
      <c r="F19" s="360"/>
      <c r="G19" s="360"/>
      <c r="H19" s="360"/>
      <c r="I19" s="360"/>
      <c r="J19" s="361"/>
      <c r="K19" s="208" t="s">
        <v>58</v>
      </c>
    </row>
    <row r="20" spans="1:11">
      <c r="A20" s="321" t="s">
        <v>189</v>
      </c>
      <c r="B20" s="320" t="s">
        <v>188</v>
      </c>
      <c r="C20" s="360"/>
      <c r="D20" s="362"/>
      <c r="E20" s="362"/>
      <c r="F20" s="362"/>
      <c r="G20" s="362"/>
      <c r="H20" s="362"/>
      <c r="I20" s="362"/>
      <c r="J20" s="363"/>
      <c r="K20" s="208" t="s">
        <v>58</v>
      </c>
    </row>
    <row r="21" spans="1:11">
      <c r="A21" s="329" t="s">
        <v>190</v>
      </c>
      <c r="B21" s="330"/>
      <c r="C21" s="356"/>
      <c r="D21" s="356"/>
      <c r="E21" s="356"/>
      <c r="F21" s="356"/>
      <c r="G21" s="356"/>
      <c r="H21" s="356"/>
      <c r="I21" s="356"/>
      <c r="J21" s="357"/>
      <c r="K21" s="208" t="s">
        <v>58</v>
      </c>
    </row>
    <row r="22" spans="1:11">
      <c r="A22" s="331" t="s">
        <v>191</v>
      </c>
      <c r="B22" s="332" t="s">
        <v>192</v>
      </c>
      <c r="C22" s="358"/>
      <c r="D22" s="358"/>
      <c r="E22" s="358"/>
      <c r="F22" s="358"/>
      <c r="G22" s="358"/>
      <c r="H22" s="358"/>
      <c r="I22" s="358"/>
      <c r="J22" s="359"/>
      <c r="K22" s="208" t="s">
        <v>58</v>
      </c>
    </row>
    <row r="23" spans="1:11">
      <c r="A23" s="321">
        <v>22</v>
      </c>
      <c r="B23" s="320" t="s">
        <v>193</v>
      </c>
      <c r="C23" s="360"/>
      <c r="D23" s="360"/>
      <c r="E23" s="360"/>
      <c r="F23" s="360"/>
      <c r="G23" s="360"/>
      <c r="H23" s="360"/>
      <c r="I23" s="360"/>
      <c r="J23" s="361"/>
      <c r="K23" s="208" t="s">
        <v>58</v>
      </c>
    </row>
    <row r="24" spans="1:11">
      <c r="A24" s="321" t="s">
        <v>249</v>
      </c>
      <c r="B24" s="320" t="s">
        <v>250</v>
      </c>
      <c r="C24" s="360"/>
      <c r="D24" s="360"/>
      <c r="E24" s="360"/>
      <c r="F24" s="360"/>
      <c r="G24" s="360"/>
      <c r="H24" s="360"/>
      <c r="I24" s="360"/>
      <c r="J24" s="361"/>
      <c r="K24" s="208" t="s">
        <v>58</v>
      </c>
    </row>
    <row r="25" spans="1:11">
      <c r="A25" s="321" t="s">
        <v>194</v>
      </c>
      <c r="B25" s="320" t="s">
        <v>195</v>
      </c>
      <c r="C25" s="360"/>
      <c r="D25" s="360"/>
      <c r="E25" s="360"/>
      <c r="F25" s="360"/>
      <c r="G25" s="360"/>
      <c r="H25" s="360"/>
      <c r="I25" s="360"/>
      <c r="J25" s="361"/>
      <c r="K25" s="208" t="s">
        <v>58</v>
      </c>
    </row>
    <row r="26" spans="1:11">
      <c r="A26" s="321" t="s">
        <v>196</v>
      </c>
      <c r="B26" s="320" t="s">
        <v>197</v>
      </c>
      <c r="C26" s="360"/>
      <c r="D26" s="360"/>
      <c r="E26" s="360"/>
      <c r="F26" s="360"/>
      <c r="G26" s="360"/>
      <c r="H26" s="360"/>
      <c r="I26" s="360"/>
      <c r="J26" s="361"/>
      <c r="K26" s="208" t="s">
        <v>58</v>
      </c>
    </row>
    <row r="27" spans="1:11">
      <c r="A27" s="321" t="s">
        <v>196</v>
      </c>
      <c r="B27" s="320" t="s">
        <v>198</v>
      </c>
      <c r="C27" s="360"/>
      <c r="D27" s="360"/>
      <c r="E27" s="360"/>
      <c r="F27" s="360"/>
      <c r="G27" s="360"/>
      <c r="H27" s="360"/>
      <c r="I27" s="360"/>
      <c r="J27" s="361"/>
      <c r="K27" s="208" t="s">
        <v>58</v>
      </c>
    </row>
    <row r="28" spans="1:11">
      <c r="A28" s="321" t="s">
        <v>196</v>
      </c>
      <c r="B28" s="320" t="s">
        <v>199</v>
      </c>
      <c r="C28" s="360"/>
      <c r="D28" s="360"/>
      <c r="E28" s="360"/>
      <c r="F28" s="360"/>
      <c r="G28" s="360"/>
      <c r="H28" s="360"/>
      <c r="I28" s="360"/>
      <c r="J28" s="361"/>
      <c r="K28" s="208" t="s">
        <v>58</v>
      </c>
    </row>
    <row r="29" spans="1:11">
      <c r="A29" s="321">
        <v>25.3</v>
      </c>
      <c r="B29" s="320" t="s">
        <v>200</v>
      </c>
      <c r="C29" s="360"/>
      <c r="D29" s="360"/>
      <c r="E29" s="360"/>
      <c r="F29" s="360"/>
      <c r="G29" s="360"/>
      <c r="H29" s="360"/>
      <c r="I29" s="360"/>
      <c r="J29" s="361"/>
      <c r="K29" s="208" t="s">
        <v>58</v>
      </c>
    </row>
    <row r="30" spans="1:11">
      <c r="A30" s="317">
        <v>25.3</v>
      </c>
      <c r="B30" s="318" t="s">
        <v>201</v>
      </c>
      <c r="C30" s="360"/>
      <c r="D30" s="360"/>
      <c r="E30" s="360"/>
      <c r="F30" s="360"/>
      <c r="G30" s="360"/>
      <c r="H30" s="360"/>
      <c r="I30" s="360"/>
      <c r="J30" s="361"/>
      <c r="K30" s="208" t="s">
        <v>58</v>
      </c>
    </row>
    <row r="31" spans="1:11">
      <c r="A31" s="317">
        <v>25.3</v>
      </c>
      <c r="B31" s="318" t="s">
        <v>202</v>
      </c>
      <c r="C31" s="360"/>
      <c r="D31" s="360"/>
      <c r="E31" s="360"/>
      <c r="F31" s="360"/>
      <c r="G31" s="360"/>
      <c r="H31" s="360"/>
      <c r="I31" s="360"/>
      <c r="J31" s="361"/>
      <c r="K31" s="208" t="s">
        <v>58</v>
      </c>
    </row>
    <row r="32" spans="1:11">
      <c r="A32" s="317">
        <v>25.3</v>
      </c>
      <c r="B32" s="318" t="s">
        <v>203</v>
      </c>
      <c r="C32" s="360"/>
      <c r="D32" s="360"/>
      <c r="E32" s="360"/>
      <c r="F32" s="360"/>
      <c r="G32" s="360"/>
      <c r="H32" s="360"/>
      <c r="I32" s="360"/>
      <c r="J32" s="361"/>
      <c r="K32" s="208" t="s">
        <v>58</v>
      </c>
    </row>
    <row r="33" spans="1:11">
      <c r="A33" s="317">
        <v>25.3</v>
      </c>
      <c r="B33" s="318" t="s">
        <v>204</v>
      </c>
      <c r="C33" s="360"/>
      <c r="D33" s="360"/>
      <c r="E33" s="360"/>
      <c r="F33" s="360"/>
      <c r="G33" s="360"/>
      <c r="H33" s="360"/>
      <c r="I33" s="360"/>
      <c r="J33" s="361"/>
      <c r="K33" s="208" t="s">
        <v>58</v>
      </c>
    </row>
    <row r="34" spans="1:11">
      <c r="A34" s="321">
        <v>25.2</v>
      </c>
      <c r="B34" s="320" t="s">
        <v>263</v>
      </c>
      <c r="C34" s="360"/>
      <c r="D34" s="360"/>
      <c r="E34" s="360"/>
      <c r="F34" s="360"/>
      <c r="G34" s="360"/>
      <c r="H34" s="360"/>
      <c r="I34" s="360"/>
      <c r="J34" s="361"/>
      <c r="K34" s="208" t="s">
        <v>58</v>
      </c>
    </row>
    <row r="35" spans="1:11">
      <c r="A35" s="321">
        <v>25.6</v>
      </c>
      <c r="B35" s="320" t="s">
        <v>206</v>
      </c>
      <c r="C35" s="360"/>
      <c r="D35" s="360"/>
      <c r="E35" s="360"/>
      <c r="F35" s="360"/>
      <c r="G35" s="360"/>
      <c r="H35" s="360"/>
      <c r="I35" s="360"/>
      <c r="J35" s="361"/>
      <c r="K35" s="208" t="s">
        <v>58</v>
      </c>
    </row>
    <row r="36" spans="1:11">
      <c r="A36" s="321">
        <v>25.6</v>
      </c>
      <c r="B36" s="320" t="s">
        <v>207</v>
      </c>
      <c r="C36" s="360"/>
      <c r="D36" s="360"/>
      <c r="E36" s="360"/>
      <c r="F36" s="360"/>
      <c r="G36" s="360"/>
      <c r="H36" s="360"/>
      <c r="I36" s="360"/>
      <c r="J36" s="361"/>
      <c r="K36" s="208" t="s">
        <v>58</v>
      </c>
    </row>
    <row r="37" spans="1:11">
      <c r="A37" s="321">
        <v>25.2</v>
      </c>
      <c r="B37" s="320" t="s">
        <v>208</v>
      </c>
      <c r="C37" s="360"/>
      <c r="D37" s="360"/>
      <c r="E37" s="360"/>
      <c r="F37" s="360"/>
      <c r="G37" s="360"/>
      <c r="H37" s="360"/>
      <c r="I37" s="360"/>
      <c r="J37" s="361"/>
      <c r="K37" s="208" t="s">
        <v>58</v>
      </c>
    </row>
    <row r="38" spans="1:11">
      <c r="A38" s="321">
        <v>25.2</v>
      </c>
      <c r="B38" s="320" t="s">
        <v>210</v>
      </c>
      <c r="C38" s="360"/>
      <c r="D38" s="360"/>
      <c r="E38" s="360"/>
      <c r="F38" s="360"/>
      <c r="G38" s="360"/>
      <c r="H38" s="360"/>
      <c r="I38" s="360"/>
      <c r="J38" s="361"/>
      <c r="K38" s="208" t="s">
        <v>58</v>
      </c>
    </row>
    <row r="39" spans="1:11">
      <c r="A39" s="321" t="s">
        <v>205</v>
      </c>
      <c r="B39" s="320" t="s">
        <v>264</v>
      </c>
      <c r="C39" s="360"/>
      <c r="D39" s="360"/>
      <c r="E39" s="360"/>
      <c r="F39" s="360"/>
      <c r="G39" s="360"/>
      <c r="H39" s="360"/>
      <c r="I39" s="360"/>
      <c r="J39" s="361"/>
      <c r="K39" s="208" t="s">
        <v>58</v>
      </c>
    </row>
    <row r="40" spans="1:11">
      <c r="A40" s="321" t="s">
        <v>212</v>
      </c>
      <c r="B40" s="320" t="s">
        <v>213</v>
      </c>
      <c r="C40" s="360"/>
      <c r="D40" s="360"/>
      <c r="E40" s="360"/>
      <c r="F40" s="360"/>
      <c r="G40" s="360"/>
      <c r="H40" s="360"/>
      <c r="I40" s="360"/>
      <c r="J40" s="361"/>
      <c r="K40" s="208" t="s">
        <v>58</v>
      </c>
    </row>
    <row r="41" spans="1:11">
      <c r="A41" s="321" t="s">
        <v>212</v>
      </c>
      <c r="B41" s="320" t="s">
        <v>214</v>
      </c>
      <c r="C41" s="360"/>
      <c r="D41" s="360"/>
      <c r="E41" s="360"/>
      <c r="F41" s="360"/>
      <c r="G41" s="360"/>
      <c r="H41" s="360"/>
      <c r="I41" s="360"/>
      <c r="J41" s="361"/>
      <c r="K41" s="208" t="s">
        <v>58</v>
      </c>
    </row>
    <row r="42" spans="1:11">
      <c r="A42" s="321" t="s">
        <v>212</v>
      </c>
      <c r="B42" s="320" t="s">
        <v>215</v>
      </c>
      <c r="C42" s="360"/>
      <c r="D42" s="360"/>
      <c r="E42" s="360"/>
      <c r="F42" s="360"/>
      <c r="G42" s="360"/>
      <c r="H42" s="360"/>
      <c r="I42" s="360"/>
      <c r="J42" s="361"/>
      <c r="K42" s="208" t="s">
        <v>58</v>
      </c>
    </row>
    <row r="43" spans="1:11">
      <c r="A43" s="321" t="s">
        <v>212</v>
      </c>
      <c r="B43" s="320" t="s">
        <v>217</v>
      </c>
      <c r="C43" s="360"/>
      <c r="D43" s="360"/>
      <c r="E43" s="360"/>
      <c r="F43" s="360"/>
      <c r="G43" s="360"/>
      <c r="H43" s="360"/>
      <c r="I43" s="360"/>
      <c r="J43" s="361"/>
      <c r="K43" s="208" t="s">
        <v>58</v>
      </c>
    </row>
    <row r="44" spans="1:11">
      <c r="A44" s="327" t="s">
        <v>212</v>
      </c>
      <c r="B44" s="328" t="s">
        <v>218</v>
      </c>
      <c r="C44" s="364"/>
      <c r="D44" s="364"/>
      <c r="E44" s="364"/>
      <c r="F44" s="364"/>
      <c r="G44" s="364"/>
      <c r="H44" s="364"/>
      <c r="I44" s="364"/>
      <c r="J44" s="365"/>
      <c r="K44" s="208" t="s">
        <v>58</v>
      </c>
    </row>
    <row r="45" spans="1:11">
      <c r="A45" s="329" t="s">
        <v>219</v>
      </c>
      <c r="B45" s="330"/>
      <c r="C45" s="356"/>
      <c r="D45" s="356"/>
      <c r="E45" s="356"/>
      <c r="F45" s="356"/>
      <c r="G45" s="356"/>
      <c r="H45" s="356"/>
      <c r="I45" s="356"/>
      <c r="J45" s="357"/>
      <c r="K45" s="208" t="s">
        <v>58</v>
      </c>
    </row>
    <row r="46" spans="1:11">
      <c r="A46" s="321" t="s">
        <v>220</v>
      </c>
      <c r="B46" s="332" t="s">
        <v>258</v>
      </c>
      <c r="C46" s="358"/>
      <c r="D46" s="358"/>
      <c r="E46" s="358"/>
      <c r="F46" s="358"/>
      <c r="G46" s="358"/>
      <c r="H46" s="358"/>
      <c r="I46" s="358"/>
      <c r="J46" s="359"/>
      <c r="K46" s="208" t="s">
        <v>58</v>
      </c>
    </row>
    <row r="47" spans="1:11">
      <c r="A47" s="321" t="s">
        <v>220</v>
      </c>
      <c r="B47" s="320" t="s">
        <v>221</v>
      </c>
      <c r="C47" s="366"/>
      <c r="D47" s="366"/>
      <c r="E47" s="366"/>
      <c r="F47" s="366"/>
      <c r="G47" s="366"/>
      <c r="H47" s="366"/>
      <c r="I47" s="366"/>
      <c r="J47" s="367"/>
      <c r="K47" s="208" t="s">
        <v>58</v>
      </c>
    </row>
    <row r="48" spans="1:11">
      <c r="A48" s="317" t="s">
        <v>220</v>
      </c>
      <c r="B48" s="318" t="s">
        <v>222</v>
      </c>
      <c r="C48" s="346"/>
      <c r="D48" s="346"/>
      <c r="E48" s="346"/>
      <c r="F48" s="346"/>
      <c r="G48" s="346"/>
      <c r="H48" s="346"/>
      <c r="I48" s="346"/>
      <c r="J48" s="347"/>
      <c r="K48" s="208" t="s">
        <v>58</v>
      </c>
    </row>
    <row r="49" spans="1:11">
      <c r="A49" s="317" t="s">
        <v>220</v>
      </c>
      <c r="B49" s="318" t="s">
        <v>223</v>
      </c>
      <c r="C49" s="346"/>
      <c r="D49" s="346"/>
      <c r="E49" s="346"/>
      <c r="F49" s="346"/>
      <c r="G49" s="346"/>
      <c r="H49" s="346"/>
      <c r="I49" s="346"/>
      <c r="J49" s="347"/>
      <c r="K49" s="208" t="s">
        <v>58</v>
      </c>
    </row>
    <row r="50" spans="1:11">
      <c r="A50" s="321">
        <v>25.2</v>
      </c>
      <c r="B50" s="320" t="s">
        <v>224</v>
      </c>
      <c r="C50" s="366"/>
      <c r="D50" s="366"/>
      <c r="E50" s="366"/>
      <c r="F50" s="366"/>
      <c r="G50" s="366"/>
      <c r="H50" s="366"/>
      <c r="I50" s="366"/>
      <c r="J50" s="367"/>
      <c r="K50" s="208" t="s">
        <v>58</v>
      </c>
    </row>
    <row r="51" spans="1:11">
      <c r="A51" s="321" t="s">
        <v>220</v>
      </c>
      <c r="B51" s="320" t="s">
        <v>225</v>
      </c>
      <c r="C51" s="360"/>
      <c r="D51" s="360"/>
      <c r="E51" s="360"/>
      <c r="F51" s="360"/>
      <c r="G51" s="360"/>
      <c r="H51" s="360"/>
      <c r="I51" s="360"/>
      <c r="J51" s="361"/>
      <c r="K51" s="208" t="s">
        <v>58</v>
      </c>
    </row>
    <row r="52" spans="1:11">
      <c r="A52" s="321" t="s">
        <v>220</v>
      </c>
      <c r="B52" s="320" t="s">
        <v>226</v>
      </c>
      <c r="C52" s="360"/>
      <c r="D52" s="360"/>
      <c r="E52" s="360"/>
      <c r="F52" s="360"/>
      <c r="G52" s="360"/>
      <c r="H52" s="360"/>
      <c r="I52" s="360"/>
      <c r="J52" s="361"/>
      <c r="K52" s="208" t="s">
        <v>58</v>
      </c>
    </row>
    <row r="53" spans="1:11">
      <c r="A53" s="321" t="s">
        <v>220</v>
      </c>
      <c r="B53" s="320" t="s">
        <v>227</v>
      </c>
      <c r="C53" s="360"/>
      <c r="D53" s="360"/>
      <c r="E53" s="360"/>
      <c r="F53" s="360"/>
      <c r="G53" s="360"/>
      <c r="H53" s="360"/>
      <c r="I53" s="360"/>
      <c r="J53" s="361"/>
      <c r="K53" s="208" t="s">
        <v>58</v>
      </c>
    </row>
    <row r="54" spans="1:11">
      <c r="A54" s="321" t="s">
        <v>220</v>
      </c>
      <c r="B54" s="320" t="s">
        <v>228</v>
      </c>
      <c r="C54" s="360"/>
      <c r="D54" s="360"/>
      <c r="E54" s="360"/>
      <c r="F54" s="360"/>
      <c r="G54" s="360"/>
      <c r="H54" s="360"/>
      <c r="I54" s="360"/>
      <c r="J54" s="361"/>
      <c r="K54" s="208" t="s">
        <v>58</v>
      </c>
    </row>
    <row r="55" spans="1:11">
      <c r="A55" s="321" t="s">
        <v>220</v>
      </c>
      <c r="B55" s="320" t="s">
        <v>229</v>
      </c>
      <c r="C55" s="360"/>
      <c r="D55" s="360"/>
      <c r="E55" s="360"/>
      <c r="F55" s="360"/>
      <c r="G55" s="360"/>
      <c r="H55" s="360"/>
      <c r="I55" s="360"/>
      <c r="J55" s="361"/>
      <c r="K55" s="208" t="s">
        <v>58</v>
      </c>
    </row>
    <row r="56" spans="1:11">
      <c r="A56" s="321" t="s">
        <v>220</v>
      </c>
      <c r="B56" s="320" t="s">
        <v>230</v>
      </c>
      <c r="C56" s="360"/>
      <c r="D56" s="360"/>
      <c r="E56" s="360"/>
      <c r="F56" s="360"/>
      <c r="G56" s="360"/>
      <c r="H56" s="360"/>
      <c r="I56" s="360"/>
      <c r="J56" s="361"/>
      <c r="K56" s="208" t="s">
        <v>58</v>
      </c>
    </row>
    <row r="57" spans="1:11">
      <c r="A57" s="321" t="s">
        <v>220</v>
      </c>
      <c r="B57" s="320" t="s">
        <v>231</v>
      </c>
      <c r="C57" s="360"/>
      <c r="D57" s="360"/>
      <c r="E57" s="360"/>
      <c r="F57" s="360"/>
      <c r="G57" s="360"/>
      <c r="H57" s="360"/>
      <c r="I57" s="360"/>
      <c r="J57" s="361"/>
      <c r="K57" s="208" t="s">
        <v>58</v>
      </c>
    </row>
    <row r="58" spans="1:11">
      <c r="A58" s="321" t="s">
        <v>220</v>
      </c>
      <c r="B58" s="320" t="s">
        <v>265</v>
      </c>
      <c r="C58" s="360"/>
      <c r="D58" s="360"/>
      <c r="E58" s="360"/>
      <c r="F58" s="360"/>
      <c r="G58" s="360"/>
      <c r="H58" s="360"/>
      <c r="I58" s="360"/>
      <c r="J58" s="361"/>
      <c r="K58" s="208" t="s">
        <v>58</v>
      </c>
    </row>
    <row r="59" spans="1:11">
      <c r="A59" s="333" t="s">
        <v>260</v>
      </c>
      <c r="B59" s="334" t="s">
        <v>261</v>
      </c>
      <c r="C59" s="362"/>
      <c r="D59" s="362"/>
      <c r="E59" s="362"/>
      <c r="F59" s="362"/>
      <c r="G59" s="362"/>
      <c r="H59" s="362"/>
      <c r="I59" s="362"/>
      <c r="J59" s="363"/>
      <c r="K59" s="208" t="s">
        <v>58</v>
      </c>
    </row>
    <row r="60" spans="1:11">
      <c r="A60" s="329" t="s">
        <v>232</v>
      </c>
      <c r="B60" s="335"/>
      <c r="C60" s="368"/>
      <c r="D60" s="368"/>
      <c r="E60" s="368"/>
      <c r="F60" s="368"/>
      <c r="G60" s="368"/>
      <c r="H60" s="368"/>
      <c r="I60" s="368"/>
      <c r="J60" s="369"/>
      <c r="K60" s="208" t="s">
        <v>58</v>
      </c>
    </row>
    <row r="61" spans="1:11">
      <c r="A61" s="336" t="s">
        <v>233</v>
      </c>
      <c r="B61" s="337" t="s">
        <v>266</v>
      </c>
      <c r="C61" s="366"/>
      <c r="D61" s="366"/>
      <c r="E61" s="366"/>
      <c r="F61" s="366"/>
      <c r="G61" s="366"/>
      <c r="H61" s="366"/>
      <c r="I61" s="366"/>
      <c r="J61" s="367"/>
      <c r="K61" s="208" t="s">
        <v>58</v>
      </c>
    </row>
    <row r="62" spans="1:11">
      <c r="A62" s="336" t="s">
        <v>233</v>
      </c>
      <c r="B62" s="337" t="s">
        <v>234</v>
      </c>
      <c r="C62" s="366"/>
      <c r="D62" s="366"/>
      <c r="E62" s="366"/>
      <c r="F62" s="366"/>
      <c r="G62" s="366"/>
      <c r="H62" s="366"/>
      <c r="I62" s="366"/>
      <c r="J62" s="367"/>
      <c r="K62" s="208" t="s">
        <v>58</v>
      </c>
    </row>
    <row r="63" spans="1:11">
      <c r="A63" s="336" t="s">
        <v>233</v>
      </c>
      <c r="B63" s="334" t="s">
        <v>235</v>
      </c>
      <c r="C63" s="366"/>
      <c r="D63" s="366"/>
      <c r="E63" s="366"/>
      <c r="F63" s="366"/>
      <c r="G63" s="366"/>
      <c r="H63" s="366"/>
      <c r="I63" s="366"/>
      <c r="J63" s="367"/>
      <c r="K63" s="208" t="s">
        <v>58</v>
      </c>
    </row>
    <row r="64" spans="1:11">
      <c r="A64" s="336" t="s">
        <v>233</v>
      </c>
      <c r="B64" s="320" t="s">
        <v>236</v>
      </c>
      <c r="C64" s="360"/>
      <c r="D64" s="360"/>
      <c r="E64" s="360"/>
      <c r="F64" s="360"/>
      <c r="G64" s="360"/>
      <c r="H64" s="360"/>
      <c r="I64" s="360"/>
      <c r="J64" s="361"/>
      <c r="K64" s="208" t="s">
        <v>58</v>
      </c>
    </row>
    <row r="65" spans="1:18">
      <c r="A65" s="336" t="s">
        <v>233</v>
      </c>
      <c r="B65" s="320" t="s">
        <v>237</v>
      </c>
      <c r="C65" s="360"/>
      <c r="D65" s="360"/>
      <c r="E65" s="360"/>
      <c r="F65" s="360"/>
      <c r="G65" s="360"/>
      <c r="H65" s="360"/>
      <c r="I65" s="360"/>
      <c r="J65" s="361"/>
      <c r="K65" s="208" t="s">
        <v>58</v>
      </c>
    </row>
    <row r="66" spans="1:18">
      <c r="A66" s="338" t="s">
        <v>233</v>
      </c>
      <c r="B66" s="334" t="s">
        <v>238</v>
      </c>
      <c r="C66" s="362"/>
      <c r="D66" s="362"/>
      <c r="E66" s="362"/>
      <c r="F66" s="362"/>
      <c r="G66" s="362"/>
      <c r="H66" s="362"/>
      <c r="I66" s="362"/>
      <c r="J66" s="363"/>
      <c r="K66" s="208" t="s">
        <v>58</v>
      </c>
    </row>
    <row r="67" spans="1:18">
      <c r="A67" s="327" t="s">
        <v>233</v>
      </c>
      <c r="B67" s="328" t="s">
        <v>239</v>
      </c>
      <c r="C67" s="364"/>
      <c r="D67" s="364"/>
      <c r="E67" s="364"/>
      <c r="F67" s="364"/>
      <c r="G67" s="364"/>
      <c r="H67" s="364"/>
      <c r="I67" s="364"/>
      <c r="J67" s="365"/>
      <c r="K67" s="208" t="s">
        <v>58</v>
      </c>
    </row>
    <row r="68" spans="1:18">
      <c r="A68" s="329"/>
      <c r="B68" s="339" t="s">
        <v>240</v>
      </c>
      <c r="C68" s="368"/>
      <c r="D68" s="368"/>
      <c r="E68" s="368"/>
      <c r="F68" s="368"/>
      <c r="G68" s="368"/>
      <c r="H68" s="368"/>
      <c r="I68" s="368"/>
      <c r="J68" s="369"/>
      <c r="K68" s="212" t="s">
        <v>83</v>
      </c>
    </row>
    <row r="69" spans="1:18">
      <c r="A69" s="312"/>
      <c r="B69" s="312"/>
      <c r="C69" s="355"/>
      <c r="D69" s="355"/>
      <c r="E69" s="355"/>
      <c r="F69" s="355"/>
      <c r="G69" s="355"/>
      <c r="H69" s="355"/>
      <c r="I69" s="355"/>
      <c r="J69" s="355"/>
    </row>
    <row r="70" spans="1:18">
      <c r="B70" s="218"/>
      <c r="C70" s="226"/>
      <c r="D70" s="226"/>
      <c r="E70" s="226"/>
      <c r="F70" s="226"/>
      <c r="G70" s="226"/>
      <c r="H70" s="226"/>
      <c r="I70" s="226"/>
      <c r="J70" s="226"/>
      <c r="K70" s="218"/>
      <c r="L70" s="218"/>
      <c r="M70" s="218"/>
      <c r="N70" s="218"/>
      <c r="O70" s="218"/>
      <c r="P70" s="218"/>
      <c r="Q70" s="218"/>
      <c r="R70" s="218"/>
    </row>
    <row r="71" spans="1:18" ht="15.6">
      <c r="A71" s="816" t="s">
        <v>351</v>
      </c>
      <c r="B71" s="651"/>
      <c r="C71" s="651"/>
      <c r="D71" s="651"/>
      <c r="E71" s="651"/>
      <c r="F71" s="651"/>
      <c r="G71" s="651"/>
      <c r="H71" s="651"/>
      <c r="I71" s="651"/>
      <c r="J71" s="651"/>
      <c r="K71" s="213"/>
      <c r="L71" s="213"/>
      <c r="M71" s="213"/>
      <c r="N71" s="213"/>
      <c r="O71" s="213"/>
      <c r="P71" s="213"/>
      <c r="Q71" s="213"/>
      <c r="R71" s="213"/>
    </row>
    <row r="72" spans="1:18" ht="16.5" customHeight="1">
      <c r="A72" s="817" t="s">
        <v>241</v>
      </c>
      <c r="B72" s="793"/>
      <c r="C72" s="793"/>
      <c r="D72" s="793"/>
      <c r="E72" s="793"/>
      <c r="F72" s="793"/>
      <c r="G72" s="793"/>
      <c r="H72" s="793"/>
      <c r="I72" s="793"/>
      <c r="J72" s="793"/>
      <c r="K72" s="227"/>
      <c r="L72" s="227"/>
      <c r="M72" s="227"/>
      <c r="N72" s="227"/>
      <c r="O72" s="227"/>
      <c r="P72" s="227"/>
      <c r="Q72" s="227"/>
      <c r="R72" s="227"/>
    </row>
    <row r="73" spans="1:18" ht="13.8">
      <c r="A73" s="214"/>
      <c r="B73" s="213"/>
      <c r="C73" s="213"/>
      <c r="D73" s="213"/>
      <c r="E73" s="213"/>
      <c r="F73" s="213"/>
      <c r="G73" s="213"/>
      <c r="H73" s="213"/>
      <c r="I73" s="213"/>
      <c r="J73" s="213"/>
      <c r="K73" s="213"/>
      <c r="L73" s="213"/>
      <c r="M73" s="213"/>
      <c r="N73" s="213"/>
      <c r="O73" s="213"/>
      <c r="P73" s="213"/>
      <c r="Q73" s="213"/>
      <c r="R73" s="213"/>
    </row>
    <row r="74" spans="1:18" ht="18.75" customHeight="1">
      <c r="A74" s="818" t="s">
        <v>242</v>
      </c>
      <c r="B74" s="793"/>
      <c r="C74" s="793"/>
      <c r="D74" s="793"/>
      <c r="E74" s="793"/>
      <c r="F74" s="793"/>
      <c r="G74" s="793"/>
      <c r="H74" s="793"/>
      <c r="I74" s="793"/>
      <c r="J74" s="793"/>
      <c r="K74" s="227"/>
      <c r="L74" s="227"/>
      <c r="M74" s="227"/>
      <c r="N74" s="227"/>
      <c r="O74" s="227"/>
      <c r="P74" s="227"/>
      <c r="Q74" s="227"/>
      <c r="R74" s="227"/>
    </row>
    <row r="75" spans="1:18">
      <c r="A75" s="216"/>
      <c r="B75" s="217"/>
      <c r="C75" s="217"/>
      <c r="D75" s="217"/>
      <c r="E75" s="217"/>
      <c r="F75" s="217"/>
      <c r="G75" s="217"/>
      <c r="H75" s="217"/>
      <c r="I75" s="217"/>
      <c r="J75" s="217"/>
      <c r="K75" s="217"/>
      <c r="L75" s="217"/>
      <c r="M75" s="217"/>
      <c r="N75" s="217"/>
      <c r="O75" s="217"/>
      <c r="P75" s="217"/>
      <c r="Q75" s="217"/>
      <c r="R75" s="217"/>
    </row>
    <row r="76" spans="1:18" ht="15">
      <c r="A76" s="810" t="s">
        <v>243</v>
      </c>
      <c r="B76" s="811"/>
      <c r="C76" s="811"/>
      <c r="D76" s="811"/>
      <c r="E76" s="811"/>
      <c r="F76" s="811"/>
      <c r="G76" s="811"/>
      <c r="H76" s="811"/>
      <c r="I76" s="811"/>
      <c r="J76" s="811"/>
      <c r="K76" s="215"/>
      <c r="L76" s="215"/>
      <c r="M76" s="215"/>
      <c r="N76" s="215"/>
      <c r="O76" s="215"/>
      <c r="P76" s="215"/>
      <c r="Q76" s="215"/>
      <c r="R76" s="215"/>
    </row>
    <row r="77" spans="1:18">
      <c r="A77" s="228"/>
      <c r="B77" s="229"/>
      <c r="C77" s="229"/>
      <c r="D77" s="229"/>
      <c r="E77" s="229"/>
      <c r="F77" s="229"/>
      <c r="G77" s="229"/>
      <c r="H77" s="229"/>
      <c r="I77" s="229"/>
      <c r="J77" s="229"/>
      <c r="K77" s="229"/>
      <c r="L77" s="229"/>
      <c r="M77" s="229"/>
      <c r="N77" s="229"/>
      <c r="O77" s="229"/>
      <c r="P77" s="229"/>
      <c r="Q77" s="229"/>
      <c r="R77" s="229"/>
    </row>
    <row r="78" spans="1:18">
      <c r="A78" s="218"/>
      <c r="B78" s="218"/>
      <c r="C78" s="226"/>
      <c r="D78" s="226"/>
      <c r="E78" s="226"/>
      <c r="F78" s="226"/>
      <c r="G78" s="226"/>
      <c r="H78" s="226"/>
      <c r="I78" s="226"/>
      <c r="J78" s="226"/>
    </row>
    <row r="80" spans="1:18">
      <c r="C80" s="230"/>
      <c r="D80" s="230"/>
    </row>
  </sheetData>
  <mergeCells count="24">
    <mergeCell ref="C10:J10"/>
    <mergeCell ref="C9:J9"/>
    <mergeCell ref="C8:J8"/>
    <mergeCell ref="A11:J11"/>
    <mergeCell ref="E12:E13"/>
    <mergeCell ref="F12:F13"/>
    <mergeCell ref="A76:J76"/>
    <mergeCell ref="A12:B13"/>
    <mergeCell ref="A71:J71"/>
    <mergeCell ref="A72:J72"/>
    <mergeCell ref="A74:J74"/>
    <mergeCell ref="J12:J13"/>
    <mergeCell ref="D12:D13"/>
    <mergeCell ref="C12:C13"/>
    <mergeCell ref="H12:H13"/>
    <mergeCell ref="I12:I13"/>
    <mergeCell ref="G12:G13"/>
    <mergeCell ref="A6:J6"/>
    <mergeCell ref="A7:J7"/>
    <mergeCell ref="A5:J5"/>
    <mergeCell ref="A1:J1"/>
    <mergeCell ref="A2:J2"/>
    <mergeCell ref="A3:J3"/>
    <mergeCell ref="A4:J4"/>
  </mergeCells>
  <phoneticPr fontId="36"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90625" defaultRowHeight="13.2"/>
  <cols>
    <col min="1" max="1" width="10.6328125" style="209" customWidth="1"/>
    <col min="2" max="2" width="38" style="209" customWidth="1"/>
    <col min="3" max="8" width="9.90625" style="211" customWidth="1"/>
    <col min="9" max="16384" width="8.90625" style="209"/>
  </cols>
  <sheetData>
    <row r="1" spans="1:10" ht="15.6">
      <c r="A1" s="808" t="s">
        <v>172</v>
      </c>
      <c r="B1" s="808"/>
      <c r="C1" s="808"/>
      <c r="D1" s="808"/>
      <c r="E1" s="808"/>
      <c r="F1" s="808"/>
      <c r="G1" s="808"/>
      <c r="H1" s="808"/>
      <c r="I1" s="208" t="s">
        <v>58</v>
      </c>
      <c r="J1" s="207"/>
    </row>
    <row r="2" spans="1:10" ht="15.6">
      <c r="A2" s="806"/>
      <c r="B2" s="806"/>
      <c r="C2" s="806"/>
      <c r="D2" s="806"/>
      <c r="E2" s="806"/>
      <c r="F2" s="806"/>
      <c r="G2" s="806"/>
      <c r="H2" s="806"/>
      <c r="I2" s="207"/>
      <c r="J2" s="207"/>
    </row>
    <row r="3" spans="1:10" ht="15.6">
      <c r="A3" s="809" t="s">
        <v>271</v>
      </c>
      <c r="B3" s="809"/>
      <c r="C3" s="809"/>
      <c r="D3" s="809"/>
      <c r="E3" s="809"/>
      <c r="F3" s="809"/>
      <c r="G3" s="809"/>
      <c r="H3" s="809"/>
      <c r="I3" s="208" t="s">
        <v>58</v>
      </c>
      <c r="J3" s="210"/>
    </row>
    <row r="4" spans="1:10" ht="15.6">
      <c r="A4" s="809" t="s">
        <v>332</v>
      </c>
      <c r="B4" s="809"/>
      <c r="C4" s="809"/>
      <c r="D4" s="809"/>
      <c r="E4" s="809"/>
      <c r="F4" s="809"/>
      <c r="G4" s="809"/>
      <c r="H4" s="809"/>
      <c r="I4" s="208" t="s">
        <v>58</v>
      </c>
      <c r="J4" s="210"/>
    </row>
    <row r="5" spans="1:10" ht="15.6">
      <c r="A5" s="806" t="s">
        <v>331</v>
      </c>
      <c r="B5" s="806"/>
      <c r="C5" s="806"/>
      <c r="D5" s="806"/>
      <c r="E5" s="806"/>
      <c r="F5" s="806"/>
      <c r="G5" s="806"/>
      <c r="H5" s="806"/>
      <c r="I5" s="208" t="s">
        <v>58</v>
      </c>
      <c r="J5" s="210"/>
    </row>
    <row r="6" spans="1:10" ht="15.6">
      <c r="A6" s="831"/>
      <c r="B6" s="831"/>
      <c r="C6" s="831"/>
      <c r="D6" s="831"/>
      <c r="E6" s="831"/>
      <c r="F6" s="831"/>
      <c r="G6" s="831"/>
      <c r="H6" s="831"/>
    </row>
    <row r="7" spans="1:10">
      <c r="A7" s="807"/>
      <c r="B7" s="807"/>
      <c r="C7" s="807"/>
      <c r="D7" s="807"/>
      <c r="E7" s="807"/>
      <c r="F7" s="807"/>
      <c r="G7" s="807"/>
      <c r="H7" s="807"/>
    </row>
    <row r="8" spans="1:10">
      <c r="A8" s="313" t="s">
        <v>173</v>
      </c>
      <c r="B8" s="312"/>
      <c r="C8" s="825"/>
      <c r="D8" s="825"/>
      <c r="E8" s="825"/>
      <c r="F8" s="825"/>
      <c r="G8" s="825"/>
      <c r="H8" s="825"/>
      <c r="I8" s="208" t="s">
        <v>58</v>
      </c>
    </row>
    <row r="9" spans="1:10">
      <c r="A9" s="313" t="s">
        <v>174</v>
      </c>
      <c r="B9" s="314" t="s">
        <v>244</v>
      </c>
      <c r="C9" s="825"/>
      <c r="D9" s="825"/>
      <c r="E9" s="825"/>
      <c r="F9" s="825"/>
      <c r="G9" s="825"/>
      <c r="H9" s="825"/>
      <c r="I9" s="208" t="s">
        <v>58</v>
      </c>
    </row>
    <row r="10" spans="1:10">
      <c r="A10" s="313" t="s">
        <v>175</v>
      </c>
      <c r="B10" s="314" t="s">
        <v>245</v>
      </c>
      <c r="C10" s="825"/>
      <c r="D10" s="825"/>
      <c r="E10" s="825"/>
      <c r="F10" s="825"/>
      <c r="G10" s="825"/>
      <c r="H10" s="825"/>
      <c r="I10" s="208" t="s">
        <v>58</v>
      </c>
    </row>
    <row r="11" spans="1:10">
      <c r="A11" s="830"/>
      <c r="B11" s="830"/>
      <c r="C11" s="830"/>
      <c r="D11" s="830"/>
      <c r="E11" s="830"/>
      <c r="F11" s="830"/>
      <c r="G11" s="830"/>
      <c r="H11" s="830"/>
    </row>
    <row r="12" spans="1:10" ht="12.75" customHeight="1">
      <c r="A12" s="812" t="s">
        <v>177</v>
      </c>
      <c r="B12" s="813"/>
      <c r="C12" s="823" t="s">
        <v>377</v>
      </c>
      <c r="D12" s="821" t="s">
        <v>372</v>
      </c>
      <c r="E12" s="821" t="s">
        <v>178</v>
      </c>
      <c r="F12" s="821" t="s">
        <v>179</v>
      </c>
      <c r="G12" s="821" t="s">
        <v>373</v>
      </c>
      <c r="H12" s="819" t="s">
        <v>378</v>
      </c>
      <c r="I12" s="208" t="s">
        <v>58</v>
      </c>
    </row>
    <row r="13" spans="1:10" ht="12.75" customHeight="1">
      <c r="A13" s="814"/>
      <c r="B13" s="815"/>
      <c r="C13" s="824"/>
      <c r="D13" s="822"/>
      <c r="E13" s="822"/>
      <c r="F13" s="822"/>
      <c r="G13" s="822"/>
      <c r="H13" s="820"/>
      <c r="I13" s="208" t="s">
        <v>58</v>
      </c>
    </row>
    <row r="14" spans="1:10">
      <c r="A14" s="828" t="s">
        <v>180</v>
      </c>
      <c r="B14" s="829"/>
      <c r="C14" s="342"/>
      <c r="D14" s="342"/>
      <c r="E14" s="342"/>
      <c r="F14" s="342"/>
      <c r="G14" s="342"/>
      <c r="H14" s="343"/>
      <c r="I14" s="208" t="s">
        <v>58</v>
      </c>
    </row>
    <row r="15" spans="1:10">
      <c r="A15" s="324" t="s">
        <v>181</v>
      </c>
      <c r="B15" s="316" t="s">
        <v>182</v>
      </c>
      <c r="C15" s="344"/>
      <c r="D15" s="344"/>
      <c r="E15" s="344"/>
      <c r="F15" s="344"/>
      <c r="G15" s="344"/>
      <c r="H15" s="345"/>
      <c r="I15" s="208" t="s">
        <v>58</v>
      </c>
    </row>
    <row r="16" spans="1:10">
      <c r="A16" s="325" t="s">
        <v>183</v>
      </c>
      <c r="B16" s="318" t="s">
        <v>246</v>
      </c>
      <c r="C16" s="346"/>
      <c r="D16" s="346"/>
      <c r="E16" s="346"/>
      <c r="F16" s="346"/>
      <c r="G16" s="346"/>
      <c r="H16" s="347"/>
      <c r="I16" s="208" t="s">
        <v>58</v>
      </c>
    </row>
    <row r="17" spans="1:9">
      <c r="A17" s="325" t="s">
        <v>183</v>
      </c>
      <c r="B17" s="318" t="s">
        <v>187</v>
      </c>
      <c r="C17" s="346"/>
      <c r="D17" s="346"/>
      <c r="E17" s="346"/>
      <c r="F17" s="346"/>
      <c r="G17" s="346"/>
      <c r="H17" s="347"/>
      <c r="I17" s="208" t="s">
        <v>58</v>
      </c>
    </row>
    <row r="18" spans="1:9">
      <c r="A18" s="325" t="s">
        <v>189</v>
      </c>
      <c r="B18" s="318" t="s">
        <v>188</v>
      </c>
      <c r="C18" s="346"/>
      <c r="D18" s="346"/>
      <c r="E18" s="346"/>
      <c r="F18" s="346"/>
      <c r="G18" s="346"/>
      <c r="H18" s="347"/>
      <c r="I18" s="208" t="s">
        <v>58</v>
      </c>
    </row>
    <row r="19" spans="1:9">
      <c r="A19" s="325" t="s">
        <v>189</v>
      </c>
      <c r="B19" s="318" t="s">
        <v>247</v>
      </c>
      <c r="C19" s="346"/>
      <c r="D19" s="346"/>
      <c r="E19" s="346"/>
      <c r="F19" s="346"/>
      <c r="G19" s="346"/>
      <c r="H19" s="347"/>
      <c r="I19" s="208" t="s">
        <v>58</v>
      </c>
    </row>
    <row r="20" spans="1:9">
      <c r="A20" s="828" t="s">
        <v>190</v>
      </c>
      <c r="B20" s="829"/>
      <c r="C20" s="342"/>
      <c r="D20" s="342"/>
      <c r="E20" s="342"/>
      <c r="F20" s="342"/>
      <c r="G20" s="342"/>
      <c r="H20" s="343"/>
      <c r="I20" s="208" t="s">
        <v>58</v>
      </c>
    </row>
    <row r="21" spans="1:9">
      <c r="A21" s="325" t="s">
        <v>191</v>
      </c>
      <c r="B21" s="318" t="s">
        <v>192</v>
      </c>
      <c r="C21" s="346"/>
      <c r="D21" s="346"/>
      <c r="E21" s="346"/>
      <c r="F21" s="346"/>
      <c r="G21" s="346"/>
      <c r="H21" s="347"/>
      <c r="I21" s="208" t="s">
        <v>58</v>
      </c>
    </row>
    <row r="22" spans="1:9">
      <c r="A22" s="325" t="s">
        <v>248</v>
      </c>
      <c r="B22" s="318" t="s">
        <v>193</v>
      </c>
      <c r="C22" s="346"/>
      <c r="D22" s="346"/>
      <c r="E22" s="346"/>
      <c r="F22" s="346"/>
      <c r="G22" s="346"/>
      <c r="H22" s="347"/>
      <c r="I22" s="208" t="s">
        <v>58</v>
      </c>
    </row>
    <row r="23" spans="1:9">
      <c r="A23" s="325" t="s">
        <v>249</v>
      </c>
      <c r="B23" s="318" t="s">
        <v>250</v>
      </c>
      <c r="C23" s="346"/>
      <c r="D23" s="346"/>
      <c r="E23" s="346"/>
      <c r="F23" s="346"/>
      <c r="G23" s="346"/>
      <c r="H23" s="347"/>
      <c r="I23" s="208" t="s">
        <v>58</v>
      </c>
    </row>
    <row r="24" spans="1:9">
      <c r="A24" s="317">
        <v>23.2</v>
      </c>
      <c r="B24" s="318" t="s">
        <v>251</v>
      </c>
      <c r="C24" s="346"/>
      <c r="D24" s="346"/>
      <c r="E24" s="346"/>
      <c r="F24" s="346"/>
      <c r="G24" s="346"/>
      <c r="H24" s="347"/>
      <c r="I24" s="208" t="s">
        <v>58</v>
      </c>
    </row>
    <row r="25" spans="1:9">
      <c r="A25" s="325" t="s">
        <v>196</v>
      </c>
      <c r="B25" s="318" t="s">
        <v>197</v>
      </c>
      <c r="C25" s="346"/>
      <c r="D25" s="346"/>
      <c r="E25" s="346"/>
      <c r="F25" s="346"/>
      <c r="G25" s="346"/>
      <c r="H25" s="347"/>
      <c r="I25" s="208" t="s">
        <v>58</v>
      </c>
    </row>
    <row r="26" spans="1:9">
      <c r="A26" s="325" t="s">
        <v>196</v>
      </c>
      <c r="B26" s="318" t="s">
        <v>198</v>
      </c>
      <c r="C26" s="346"/>
      <c r="D26" s="346"/>
      <c r="E26" s="346"/>
      <c r="F26" s="346"/>
      <c r="G26" s="346"/>
      <c r="H26" s="347"/>
      <c r="I26" s="208" t="s">
        <v>58</v>
      </c>
    </row>
    <row r="27" spans="1:9">
      <c r="A27" s="325" t="s">
        <v>196</v>
      </c>
      <c r="B27" s="318" t="s">
        <v>199</v>
      </c>
      <c r="C27" s="346"/>
      <c r="D27" s="346"/>
      <c r="E27" s="346"/>
      <c r="F27" s="346"/>
      <c r="G27" s="346"/>
      <c r="H27" s="347"/>
      <c r="I27" s="208" t="s">
        <v>58</v>
      </c>
    </row>
    <row r="28" spans="1:9">
      <c r="A28" s="325" t="s">
        <v>196</v>
      </c>
      <c r="B28" s="318" t="s">
        <v>252</v>
      </c>
      <c r="C28" s="346"/>
      <c r="D28" s="346"/>
      <c r="E28" s="346"/>
      <c r="F28" s="346"/>
      <c r="G28" s="346"/>
      <c r="H28" s="347"/>
      <c r="I28" s="208" t="s">
        <v>58</v>
      </c>
    </row>
    <row r="29" spans="1:9">
      <c r="A29" s="325" t="s">
        <v>196</v>
      </c>
      <c r="B29" s="318" t="s">
        <v>253</v>
      </c>
      <c r="C29" s="346"/>
      <c r="D29" s="346"/>
      <c r="E29" s="346"/>
      <c r="F29" s="346"/>
      <c r="G29" s="346"/>
      <c r="H29" s="347"/>
      <c r="I29" s="208" t="s">
        <v>58</v>
      </c>
    </row>
    <row r="30" spans="1:9">
      <c r="A30" s="325" t="s">
        <v>254</v>
      </c>
      <c r="B30" s="318" t="s">
        <v>255</v>
      </c>
      <c r="C30" s="346"/>
      <c r="D30" s="346"/>
      <c r="E30" s="346"/>
      <c r="F30" s="346"/>
      <c r="G30" s="346"/>
      <c r="H30" s="347"/>
      <c r="I30" s="208" t="s">
        <v>58</v>
      </c>
    </row>
    <row r="31" spans="1:9">
      <c r="A31" s="317">
        <v>25.3</v>
      </c>
      <c r="B31" s="318" t="s">
        <v>200</v>
      </c>
      <c r="C31" s="346"/>
      <c r="D31" s="346"/>
      <c r="E31" s="346"/>
      <c r="F31" s="346"/>
      <c r="G31" s="346"/>
      <c r="H31" s="347"/>
      <c r="I31" s="208" t="s">
        <v>58</v>
      </c>
    </row>
    <row r="32" spans="1:9">
      <c r="A32" s="325" t="s">
        <v>209</v>
      </c>
      <c r="B32" s="318" t="s">
        <v>256</v>
      </c>
      <c r="C32" s="346"/>
      <c r="D32" s="346"/>
      <c r="E32" s="346"/>
      <c r="F32" s="346"/>
      <c r="G32" s="346"/>
      <c r="H32" s="347"/>
      <c r="I32" s="208" t="s">
        <v>58</v>
      </c>
    </row>
    <row r="33" spans="1:9">
      <c r="A33" s="317">
        <v>25.3</v>
      </c>
      <c r="B33" s="318" t="s">
        <v>201</v>
      </c>
      <c r="C33" s="346"/>
      <c r="D33" s="346"/>
      <c r="E33" s="346"/>
      <c r="F33" s="346"/>
      <c r="G33" s="346"/>
      <c r="H33" s="347"/>
      <c r="I33" s="208" t="s">
        <v>58</v>
      </c>
    </row>
    <row r="34" spans="1:9">
      <c r="A34" s="317">
        <v>25.3</v>
      </c>
      <c r="B34" s="318" t="s">
        <v>202</v>
      </c>
      <c r="C34" s="346"/>
      <c r="D34" s="346"/>
      <c r="E34" s="346"/>
      <c r="F34" s="346"/>
      <c r="G34" s="346"/>
      <c r="H34" s="347"/>
      <c r="I34" s="208" t="s">
        <v>58</v>
      </c>
    </row>
    <row r="35" spans="1:9">
      <c r="A35" s="317">
        <v>25.3</v>
      </c>
      <c r="B35" s="318" t="s">
        <v>203</v>
      </c>
      <c r="C35" s="346"/>
      <c r="D35" s="346"/>
      <c r="E35" s="346"/>
      <c r="F35" s="346"/>
      <c r="G35" s="346"/>
      <c r="H35" s="347"/>
      <c r="I35" s="208" t="s">
        <v>58</v>
      </c>
    </row>
    <row r="36" spans="1:9">
      <c r="A36" s="317">
        <v>25.3</v>
      </c>
      <c r="B36" s="318" t="s">
        <v>204</v>
      </c>
      <c r="C36" s="346"/>
      <c r="D36" s="346"/>
      <c r="E36" s="346"/>
      <c r="F36" s="346"/>
      <c r="G36" s="346"/>
      <c r="H36" s="347"/>
      <c r="I36" s="208" t="s">
        <v>58</v>
      </c>
    </row>
    <row r="37" spans="1:9">
      <c r="A37" s="325" t="s">
        <v>209</v>
      </c>
      <c r="B37" s="318" t="s">
        <v>210</v>
      </c>
      <c r="C37" s="346"/>
      <c r="D37" s="346"/>
      <c r="E37" s="346"/>
      <c r="F37" s="346"/>
      <c r="G37" s="346"/>
      <c r="H37" s="347"/>
      <c r="I37" s="208" t="s">
        <v>58</v>
      </c>
    </row>
    <row r="38" spans="1:9">
      <c r="A38" s="317">
        <v>25.3</v>
      </c>
      <c r="B38" s="318" t="s">
        <v>257</v>
      </c>
      <c r="C38" s="346"/>
      <c r="D38" s="346"/>
      <c r="E38" s="346"/>
      <c r="F38" s="346"/>
      <c r="G38" s="346"/>
      <c r="H38" s="347"/>
      <c r="I38" s="208" t="s">
        <v>58</v>
      </c>
    </row>
    <row r="39" spans="1:9">
      <c r="A39" s="317">
        <v>25.6</v>
      </c>
      <c r="B39" s="318" t="s">
        <v>211</v>
      </c>
      <c r="C39" s="346"/>
      <c r="D39" s="346"/>
      <c r="E39" s="346"/>
      <c r="F39" s="346"/>
      <c r="G39" s="346"/>
      <c r="H39" s="347"/>
      <c r="I39" s="208" t="s">
        <v>58</v>
      </c>
    </row>
    <row r="40" spans="1:9">
      <c r="A40" s="418" t="s">
        <v>212</v>
      </c>
      <c r="B40" s="417" t="s">
        <v>213</v>
      </c>
      <c r="C40" s="351"/>
      <c r="D40" s="351"/>
      <c r="E40" s="351"/>
      <c r="F40" s="351"/>
      <c r="G40" s="351"/>
      <c r="H40" s="352"/>
      <c r="I40" s="208" t="s">
        <v>58</v>
      </c>
    </row>
    <row r="41" spans="1:9">
      <c r="A41" s="828" t="s">
        <v>219</v>
      </c>
      <c r="B41" s="829"/>
      <c r="C41" s="342"/>
      <c r="D41" s="342"/>
      <c r="E41" s="342"/>
      <c r="F41" s="342"/>
      <c r="G41" s="342"/>
      <c r="H41" s="343"/>
      <c r="I41" s="208" t="s">
        <v>58</v>
      </c>
    </row>
    <row r="42" spans="1:9">
      <c r="A42" s="325" t="s">
        <v>220</v>
      </c>
      <c r="B42" s="318" t="s">
        <v>258</v>
      </c>
      <c r="C42" s="346"/>
      <c r="D42" s="346"/>
      <c r="E42" s="346"/>
      <c r="F42" s="346"/>
      <c r="G42" s="346"/>
      <c r="H42" s="347"/>
      <c r="I42" s="208" t="s">
        <v>58</v>
      </c>
    </row>
    <row r="43" spans="1:9">
      <c r="A43" s="321" t="s">
        <v>220</v>
      </c>
      <c r="B43" s="320" t="s">
        <v>225</v>
      </c>
      <c r="C43" s="346"/>
      <c r="D43" s="346"/>
      <c r="E43" s="346"/>
      <c r="F43" s="346"/>
      <c r="G43" s="346"/>
      <c r="H43" s="347"/>
      <c r="I43" s="208" t="s">
        <v>58</v>
      </c>
    </row>
    <row r="44" spans="1:9">
      <c r="A44" s="321" t="s">
        <v>220</v>
      </c>
      <c r="B44" s="320" t="s">
        <v>226</v>
      </c>
      <c r="C44" s="346"/>
      <c r="D44" s="346"/>
      <c r="E44" s="346"/>
      <c r="F44" s="346"/>
      <c r="G44" s="346"/>
      <c r="H44" s="347"/>
      <c r="I44" s="208" t="s">
        <v>58</v>
      </c>
    </row>
    <row r="45" spans="1:9">
      <c r="A45" s="321" t="s">
        <v>220</v>
      </c>
      <c r="B45" s="320" t="s">
        <v>227</v>
      </c>
      <c r="C45" s="346"/>
      <c r="D45" s="346"/>
      <c r="E45" s="346"/>
      <c r="F45" s="346"/>
      <c r="G45" s="346"/>
      <c r="H45" s="347"/>
      <c r="I45" s="208" t="s">
        <v>58</v>
      </c>
    </row>
    <row r="46" spans="1:9">
      <c r="A46" s="321" t="s">
        <v>220</v>
      </c>
      <c r="B46" s="320" t="s">
        <v>228</v>
      </c>
      <c r="C46" s="346"/>
      <c r="D46" s="346"/>
      <c r="E46" s="346"/>
      <c r="F46" s="346"/>
      <c r="G46" s="346"/>
      <c r="H46" s="347"/>
      <c r="I46" s="208" t="s">
        <v>58</v>
      </c>
    </row>
    <row r="47" spans="1:9">
      <c r="A47" s="321" t="s">
        <v>220</v>
      </c>
      <c r="B47" s="320" t="s">
        <v>229</v>
      </c>
      <c r="C47" s="346"/>
      <c r="D47" s="346"/>
      <c r="E47" s="346"/>
      <c r="F47" s="346"/>
      <c r="G47" s="346"/>
      <c r="H47" s="347"/>
      <c r="I47" s="208" t="s">
        <v>58</v>
      </c>
    </row>
    <row r="48" spans="1:9">
      <c r="A48" s="325" t="s">
        <v>220</v>
      </c>
      <c r="B48" s="318" t="s">
        <v>259</v>
      </c>
      <c r="C48" s="346"/>
      <c r="D48" s="346"/>
      <c r="E48" s="346"/>
      <c r="F48" s="346"/>
      <c r="G48" s="346"/>
      <c r="H48" s="347"/>
      <c r="I48" s="208" t="s">
        <v>58</v>
      </c>
    </row>
    <row r="49" spans="1:18">
      <c r="A49" s="325" t="s">
        <v>260</v>
      </c>
      <c r="B49" s="318" t="s">
        <v>261</v>
      </c>
      <c r="C49" s="346"/>
      <c r="D49" s="346"/>
      <c r="E49" s="348"/>
      <c r="F49" s="348"/>
      <c r="G49" s="346"/>
      <c r="H49" s="347"/>
      <c r="I49" s="208" t="s">
        <v>58</v>
      </c>
    </row>
    <row r="50" spans="1:18">
      <c r="A50" s="828" t="s">
        <v>232</v>
      </c>
      <c r="B50" s="829"/>
      <c r="C50" s="342"/>
      <c r="D50" s="342"/>
      <c r="E50" s="342"/>
      <c r="F50" s="342"/>
      <c r="G50" s="342"/>
      <c r="H50" s="343"/>
      <c r="I50" s="208" t="s">
        <v>58</v>
      </c>
    </row>
    <row r="51" spans="1:18">
      <c r="A51" s="326" t="s">
        <v>233</v>
      </c>
      <c r="B51" s="322" t="s">
        <v>262</v>
      </c>
      <c r="C51" s="348"/>
      <c r="D51" s="348"/>
      <c r="E51" s="348"/>
      <c r="F51" s="348"/>
      <c r="G51" s="348"/>
      <c r="H51" s="350"/>
      <c r="I51" s="208" t="s">
        <v>58</v>
      </c>
    </row>
    <row r="52" spans="1:18">
      <c r="A52" s="327" t="s">
        <v>233</v>
      </c>
      <c r="B52" s="328" t="s">
        <v>239</v>
      </c>
      <c r="C52" s="351"/>
      <c r="D52" s="351"/>
      <c r="E52" s="351"/>
      <c r="F52" s="351"/>
      <c r="G52" s="351"/>
      <c r="H52" s="352"/>
      <c r="I52" s="208" t="s">
        <v>58</v>
      </c>
    </row>
    <row r="53" spans="1:18">
      <c r="A53" s="323"/>
      <c r="B53" s="315" t="s">
        <v>240</v>
      </c>
      <c r="C53" s="342"/>
      <c r="D53" s="342"/>
      <c r="E53" s="342"/>
      <c r="F53" s="342"/>
      <c r="G53" s="342"/>
      <c r="H53" s="343"/>
      <c r="I53" s="212" t="s">
        <v>83</v>
      </c>
    </row>
    <row r="55" spans="1:18" s="218" customFormat="1" ht="15.6">
      <c r="A55" s="816" t="s">
        <v>351</v>
      </c>
      <c r="B55" s="651"/>
      <c r="C55" s="651"/>
      <c r="D55" s="651"/>
      <c r="E55" s="651"/>
      <c r="F55" s="651"/>
      <c r="G55" s="651"/>
      <c r="H55" s="651"/>
      <c r="I55" s="213"/>
      <c r="J55" s="213"/>
      <c r="K55" s="213"/>
      <c r="L55" s="213"/>
      <c r="M55" s="213"/>
      <c r="N55" s="213"/>
      <c r="O55" s="213"/>
      <c r="P55" s="213"/>
      <c r="Q55" s="213"/>
      <c r="R55" s="213"/>
    </row>
    <row r="56" spans="1:18" s="218" customFormat="1" ht="15">
      <c r="A56" s="817" t="s">
        <v>241</v>
      </c>
      <c r="B56" s="827"/>
      <c r="C56" s="827"/>
      <c r="D56" s="827"/>
      <c r="E56" s="827"/>
      <c r="F56" s="827"/>
      <c r="G56" s="827"/>
      <c r="H56" s="827"/>
      <c r="I56" s="219"/>
      <c r="J56" s="219"/>
      <c r="K56" s="219"/>
      <c r="L56" s="219"/>
      <c r="M56" s="219"/>
      <c r="N56" s="219"/>
      <c r="O56" s="219"/>
      <c r="P56" s="219"/>
      <c r="Q56" s="219"/>
      <c r="R56" s="219"/>
    </row>
    <row r="57" spans="1:18" s="218" customFormat="1" ht="13.8">
      <c r="A57" s="220"/>
      <c r="B57" s="221"/>
      <c r="C57" s="221"/>
      <c r="D57" s="221"/>
      <c r="E57" s="221"/>
      <c r="F57" s="221"/>
      <c r="G57" s="221"/>
      <c r="H57" s="221"/>
      <c r="I57" s="221"/>
      <c r="J57" s="221"/>
      <c r="K57" s="221"/>
      <c r="L57" s="221"/>
      <c r="M57" s="221"/>
      <c r="N57" s="221"/>
      <c r="O57" s="221"/>
      <c r="P57" s="221"/>
      <c r="Q57" s="221"/>
      <c r="R57" s="221"/>
    </row>
    <row r="58" spans="1:18" s="218" customFormat="1" ht="30.75" customHeight="1">
      <c r="A58" s="818" t="s">
        <v>242</v>
      </c>
      <c r="B58" s="827"/>
      <c r="C58" s="827"/>
      <c r="D58" s="827"/>
      <c r="E58" s="827"/>
      <c r="F58" s="827"/>
      <c r="G58" s="827"/>
      <c r="H58" s="827"/>
      <c r="I58" s="219"/>
      <c r="J58" s="219"/>
      <c r="K58" s="219"/>
      <c r="L58" s="219"/>
      <c r="M58" s="219"/>
      <c r="N58" s="219"/>
      <c r="O58" s="219"/>
      <c r="P58" s="219"/>
      <c r="Q58" s="219"/>
      <c r="R58" s="219"/>
    </row>
    <row r="59" spans="1:18" s="218" customFormat="1">
      <c r="A59" s="222"/>
      <c r="B59" s="223"/>
      <c r="C59" s="223"/>
      <c r="D59" s="223"/>
      <c r="E59" s="223"/>
      <c r="F59" s="223"/>
      <c r="G59" s="223"/>
      <c r="H59" s="223"/>
      <c r="I59" s="223"/>
      <c r="J59" s="223"/>
      <c r="K59" s="223"/>
      <c r="L59" s="223"/>
      <c r="M59" s="223"/>
      <c r="N59" s="223"/>
      <c r="O59" s="223"/>
      <c r="P59" s="223"/>
      <c r="Q59" s="223"/>
      <c r="R59" s="223"/>
    </row>
    <row r="60" spans="1:18" s="218" customFormat="1" ht="26.25" customHeight="1">
      <c r="A60" s="810" t="s">
        <v>243</v>
      </c>
      <c r="B60" s="827"/>
      <c r="C60" s="827"/>
      <c r="D60" s="827"/>
      <c r="E60" s="827"/>
      <c r="F60" s="827"/>
      <c r="G60" s="827"/>
      <c r="H60" s="827"/>
      <c r="I60" s="224"/>
      <c r="J60" s="224"/>
      <c r="K60" s="224"/>
      <c r="L60" s="224"/>
      <c r="M60" s="224"/>
      <c r="N60" s="224"/>
      <c r="O60" s="224"/>
      <c r="P60" s="224"/>
      <c r="Q60" s="224"/>
      <c r="R60" s="224"/>
    </row>
  </sheetData>
  <mergeCells count="26">
    <mergeCell ref="A1:H1"/>
    <mergeCell ref="A2:H2"/>
    <mergeCell ref="A4:H4"/>
    <mergeCell ref="A11:H11"/>
    <mergeCell ref="C8:H8"/>
    <mergeCell ref="A5:H5"/>
    <mergeCell ref="A6:H6"/>
    <mergeCell ref="A7:H7"/>
    <mergeCell ref="A3:H3"/>
    <mergeCell ref="C9:H9"/>
    <mergeCell ref="H12:H13"/>
    <mergeCell ref="C10:H10"/>
    <mergeCell ref="A58:H58"/>
    <mergeCell ref="A60:H60"/>
    <mergeCell ref="A12:B13"/>
    <mergeCell ref="A55:H55"/>
    <mergeCell ref="A20:B20"/>
    <mergeCell ref="A14:B14"/>
    <mergeCell ref="A41:B41"/>
    <mergeCell ref="A56:H56"/>
    <mergeCell ref="D12:D13"/>
    <mergeCell ref="F12:F13"/>
    <mergeCell ref="A50:B50"/>
    <mergeCell ref="G12:G13"/>
    <mergeCell ref="C12:C13"/>
    <mergeCell ref="E12:E13"/>
  </mergeCells>
  <phoneticPr fontId="36"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90625" defaultRowHeight="13.2"/>
  <cols>
    <col min="1" max="1" width="10.6328125" style="209" customWidth="1"/>
    <col min="2" max="2" width="38.54296875" style="209" customWidth="1"/>
    <col min="3" max="10" width="9.90625" style="211" customWidth="1"/>
    <col min="11" max="16384" width="8.90625" style="209"/>
  </cols>
  <sheetData>
    <row r="1" spans="1:11" ht="15.6">
      <c r="A1" s="808" t="s">
        <v>172</v>
      </c>
      <c r="B1" s="808"/>
      <c r="C1" s="808"/>
      <c r="D1" s="808"/>
      <c r="E1" s="808"/>
      <c r="F1" s="808"/>
      <c r="G1" s="808"/>
      <c r="H1" s="808"/>
      <c r="I1" s="808"/>
      <c r="J1" s="808"/>
      <c r="K1" s="208" t="s">
        <v>58</v>
      </c>
    </row>
    <row r="2" spans="1:11" ht="15.6">
      <c r="A2" s="806"/>
      <c r="B2" s="806"/>
      <c r="C2" s="806"/>
      <c r="D2" s="806"/>
      <c r="E2" s="806"/>
      <c r="F2" s="806"/>
      <c r="G2" s="806"/>
      <c r="H2" s="806"/>
      <c r="I2" s="806"/>
      <c r="J2" s="806"/>
    </row>
    <row r="3" spans="1:11" ht="15.6">
      <c r="A3" s="809" t="s">
        <v>271</v>
      </c>
      <c r="B3" s="809"/>
      <c r="C3" s="809"/>
      <c r="D3" s="809"/>
      <c r="E3" s="809"/>
      <c r="F3" s="809"/>
      <c r="G3" s="809"/>
      <c r="H3" s="809"/>
      <c r="I3" s="809"/>
      <c r="J3" s="809"/>
      <c r="K3" s="208" t="s">
        <v>58</v>
      </c>
    </row>
    <row r="4" spans="1:11" ht="15.6">
      <c r="A4" s="809" t="s">
        <v>332</v>
      </c>
      <c r="B4" s="809"/>
      <c r="C4" s="809"/>
      <c r="D4" s="809"/>
      <c r="E4" s="809"/>
      <c r="F4" s="809"/>
      <c r="G4" s="809"/>
      <c r="H4" s="809"/>
      <c r="I4" s="809"/>
      <c r="J4" s="809"/>
      <c r="K4" s="208" t="s">
        <v>58</v>
      </c>
    </row>
    <row r="5" spans="1:11" ht="15.6">
      <c r="A5" s="806" t="s">
        <v>331</v>
      </c>
      <c r="B5" s="806"/>
      <c r="C5" s="806"/>
      <c r="D5" s="806"/>
      <c r="E5" s="806"/>
      <c r="F5" s="806"/>
      <c r="G5" s="806"/>
      <c r="H5" s="806"/>
      <c r="I5" s="806"/>
      <c r="J5" s="806"/>
      <c r="K5" s="208" t="s">
        <v>58</v>
      </c>
    </row>
    <row r="6" spans="1:11" ht="15.6">
      <c r="A6" s="806"/>
      <c r="B6" s="806"/>
      <c r="C6" s="806"/>
      <c r="D6" s="806"/>
      <c r="E6" s="806"/>
      <c r="F6" s="806"/>
      <c r="G6" s="806"/>
      <c r="H6" s="806"/>
      <c r="I6" s="806"/>
      <c r="J6" s="806"/>
    </row>
    <row r="7" spans="1:11">
      <c r="A7" s="807"/>
      <c r="B7" s="807"/>
      <c r="C7" s="807"/>
      <c r="D7" s="807"/>
      <c r="E7" s="807"/>
      <c r="F7" s="807"/>
      <c r="G7" s="807"/>
      <c r="H7" s="807"/>
      <c r="I7" s="807"/>
      <c r="J7" s="807"/>
    </row>
    <row r="8" spans="1:11">
      <c r="A8" s="313" t="s">
        <v>173</v>
      </c>
      <c r="B8" s="312"/>
      <c r="C8" s="825"/>
      <c r="D8" s="825"/>
      <c r="E8" s="825"/>
      <c r="F8" s="825"/>
      <c r="G8" s="825"/>
      <c r="H8" s="825"/>
      <c r="I8" s="825"/>
      <c r="J8" s="825"/>
      <c r="K8" s="208" t="s">
        <v>58</v>
      </c>
    </row>
    <row r="9" spans="1:11">
      <c r="A9" s="313" t="s">
        <v>174</v>
      </c>
      <c r="B9" s="314" t="s">
        <v>244</v>
      </c>
      <c r="C9" s="825"/>
      <c r="D9" s="825"/>
      <c r="E9" s="825"/>
      <c r="F9" s="825"/>
      <c r="G9" s="825"/>
      <c r="H9" s="825"/>
      <c r="I9" s="825"/>
      <c r="J9" s="825"/>
      <c r="K9" s="208" t="s">
        <v>58</v>
      </c>
    </row>
    <row r="10" spans="1:11">
      <c r="A10" s="313" t="s">
        <v>175</v>
      </c>
      <c r="B10" s="314" t="s">
        <v>267</v>
      </c>
      <c r="C10" s="825"/>
      <c r="D10" s="825"/>
      <c r="E10" s="825"/>
      <c r="F10" s="825"/>
      <c r="G10" s="825"/>
      <c r="H10" s="825"/>
      <c r="I10" s="825"/>
      <c r="J10" s="825"/>
      <c r="K10" s="208" t="s">
        <v>58</v>
      </c>
    </row>
    <row r="11" spans="1:11">
      <c r="A11" s="830"/>
      <c r="B11" s="830"/>
      <c r="C11" s="830"/>
      <c r="D11" s="830"/>
      <c r="E11" s="830"/>
      <c r="F11" s="830"/>
      <c r="G11" s="830"/>
      <c r="H11" s="830"/>
      <c r="I11" s="830"/>
      <c r="J11" s="830"/>
    </row>
    <row r="12" spans="1:11" ht="12.75" customHeight="1">
      <c r="A12" s="812" t="s">
        <v>177</v>
      </c>
      <c r="B12" s="813"/>
      <c r="C12" s="823" t="s">
        <v>375</v>
      </c>
      <c r="D12" s="821" t="s">
        <v>372</v>
      </c>
      <c r="E12" s="821" t="s">
        <v>178</v>
      </c>
      <c r="F12" s="821" t="s">
        <v>179</v>
      </c>
      <c r="G12" s="821" t="s">
        <v>373</v>
      </c>
      <c r="H12" s="821" t="s">
        <v>374</v>
      </c>
      <c r="I12" s="821" t="s">
        <v>178</v>
      </c>
      <c r="J12" s="819" t="s">
        <v>376</v>
      </c>
      <c r="K12" s="208" t="s">
        <v>58</v>
      </c>
    </row>
    <row r="13" spans="1:11" ht="12.75" customHeight="1">
      <c r="A13" s="814"/>
      <c r="B13" s="815"/>
      <c r="C13" s="824"/>
      <c r="D13" s="822"/>
      <c r="E13" s="822"/>
      <c r="F13" s="822"/>
      <c r="G13" s="822"/>
      <c r="H13" s="822"/>
      <c r="I13" s="822"/>
      <c r="J13" s="820"/>
      <c r="K13" s="208" t="s">
        <v>58</v>
      </c>
    </row>
    <row r="14" spans="1:11">
      <c r="A14" s="323" t="s">
        <v>180</v>
      </c>
      <c r="B14" s="315"/>
      <c r="C14" s="342"/>
      <c r="D14" s="342"/>
      <c r="E14" s="342"/>
      <c r="F14" s="342"/>
      <c r="G14" s="342"/>
      <c r="H14" s="342"/>
      <c r="I14" s="342"/>
      <c r="J14" s="343"/>
      <c r="K14" s="208" t="s">
        <v>58</v>
      </c>
    </row>
    <row r="15" spans="1:11">
      <c r="A15" s="324" t="s">
        <v>181</v>
      </c>
      <c r="B15" s="316" t="s">
        <v>182</v>
      </c>
      <c r="C15" s="344"/>
      <c r="D15" s="344"/>
      <c r="E15" s="344"/>
      <c r="F15" s="344"/>
      <c r="G15" s="344"/>
      <c r="H15" s="344"/>
      <c r="I15" s="344"/>
      <c r="J15" s="345"/>
      <c r="K15" s="208" t="s">
        <v>58</v>
      </c>
    </row>
    <row r="16" spans="1:11">
      <c r="A16" s="325" t="s">
        <v>183</v>
      </c>
      <c r="B16" s="318" t="s">
        <v>246</v>
      </c>
      <c r="C16" s="346"/>
      <c r="D16" s="346"/>
      <c r="E16" s="346"/>
      <c r="F16" s="346"/>
      <c r="G16" s="346"/>
      <c r="H16" s="346"/>
      <c r="I16" s="346"/>
      <c r="J16" s="347"/>
      <c r="K16" s="208" t="s">
        <v>58</v>
      </c>
    </row>
    <row r="17" spans="1:11">
      <c r="A17" s="325" t="s">
        <v>183</v>
      </c>
      <c r="B17" s="318" t="s">
        <v>187</v>
      </c>
      <c r="C17" s="346"/>
      <c r="D17" s="346"/>
      <c r="E17" s="346"/>
      <c r="F17" s="346"/>
      <c r="G17" s="346"/>
      <c r="H17" s="346"/>
      <c r="I17" s="346"/>
      <c r="J17" s="347"/>
      <c r="K17" s="208" t="s">
        <v>58</v>
      </c>
    </row>
    <row r="18" spans="1:11">
      <c r="A18" s="325" t="s">
        <v>189</v>
      </c>
      <c r="B18" s="318" t="s">
        <v>188</v>
      </c>
      <c r="C18" s="346"/>
      <c r="D18" s="346"/>
      <c r="E18" s="346"/>
      <c r="F18" s="346"/>
      <c r="G18" s="346"/>
      <c r="H18" s="346"/>
      <c r="I18" s="346"/>
      <c r="J18" s="347"/>
      <c r="K18" s="208" t="s">
        <v>58</v>
      </c>
    </row>
    <row r="19" spans="1:11">
      <c r="A19" s="325" t="s">
        <v>189</v>
      </c>
      <c r="B19" s="318" t="s">
        <v>247</v>
      </c>
      <c r="C19" s="346"/>
      <c r="D19" s="346"/>
      <c r="E19" s="346"/>
      <c r="F19" s="346"/>
      <c r="G19" s="346"/>
      <c r="H19" s="346"/>
      <c r="I19" s="346"/>
      <c r="J19" s="347"/>
      <c r="K19" s="208" t="s">
        <v>58</v>
      </c>
    </row>
    <row r="20" spans="1:11">
      <c r="A20" s="323" t="s">
        <v>190</v>
      </c>
      <c r="B20" s="315"/>
      <c r="C20" s="342"/>
      <c r="D20" s="342"/>
      <c r="E20" s="342"/>
      <c r="F20" s="342"/>
      <c r="G20" s="342"/>
      <c r="H20" s="342"/>
      <c r="I20" s="342"/>
      <c r="J20" s="343"/>
      <c r="K20" s="208" t="s">
        <v>58</v>
      </c>
    </row>
    <row r="21" spans="1:11">
      <c r="A21" s="325" t="s">
        <v>191</v>
      </c>
      <c r="B21" s="318" t="s">
        <v>192</v>
      </c>
      <c r="C21" s="346"/>
      <c r="D21" s="346"/>
      <c r="E21" s="346"/>
      <c r="F21" s="346"/>
      <c r="G21" s="346"/>
      <c r="H21" s="346"/>
      <c r="I21" s="346"/>
      <c r="J21" s="347"/>
      <c r="K21" s="208" t="s">
        <v>58</v>
      </c>
    </row>
    <row r="22" spans="1:11">
      <c r="A22" s="325" t="s">
        <v>248</v>
      </c>
      <c r="B22" s="318" t="s">
        <v>193</v>
      </c>
      <c r="C22" s="346"/>
      <c r="D22" s="346"/>
      <c r="E22" s="346"/>
      <c r="F22" s="346"/>
      <c r="G22" s="346"/>
      <c r="H22" s="346"/>
      <c r="I22" s="346"/>
      <c r="J22" s="347"/>
      <c r="K22" s="208" t="s">
        <v>58</v>
      </c>
    </row>
    <row r="23" spans="1:11">
      <c r="A23" s="325" t="s">
        <v>249</v>
      </c>
      <c r="B23" s="318" t="s">
        <v>250</v>
      </c>
      <c r="C23" s="346"/>
      <c r="D23" s="346"/>
      <c r="E23" s="346"/>
      <c r="F23" s="346"/>
      <c r="G23" s="346"/>
      <c r="H23" s="346"/>
      <c r="I23" s="346"/>
      <c r="J23" s="347"/>
      <c r="K23" s="208" t="s">
        <v>58</v>
      </c>
    </row>
    <row r="24" spans="1:11">
      <c r="A24" s="317">
        <v>23.2</v>
      </c>
      <c r="B24" s="318" t="s">
        <v>251</v>
      </c>
      <c r="C24" s="346"/>
      <c r="D24" s="346"/>
      <c r="E24" s="346"/>
      <c r="F24" s="346"/>
      <c r="G24" s="346"/>
      <c r="H24" s="346"/>
      <c r="I24" s="346"/>
      <c r="J24" s="347"/>
      <c r="K24" s="208" t="s">
        <v>58</v>
      </c>
    </row>
    <row r="25" spans="1:11">
      <c r="A25" s="325" t="s">
        <v>196</v>
      </c>
      <c r="B25" s="318" t="s">
        <v>197</v>
      </c>
      <c r="C25" s="346"/>
      <c r="D25" s="346"/>
      <c r="E25" s="346"/>
      <c r="F25" s="346"/>
      <c r="G25" s="346"/>
      <c r="H25" s="346"/>
      <c r="I25" s="346"/>
      <c r="J25" s="347"/>
      <c r="K25" s="208" t="s">
        <v>58</v>
      </c>
    </row>
    <row r="26" spans="1:11">
      <c r="A26" s="325" t="s">
        <v>196</v>
      </c>
      <c r="B26" s="318" t="s">
        <v>198</v>
      </c>
      <c r="C26" s="346"/>
      <c r="D26" s="346"/>
      <c r="E26" s="346"/>
      <c r="F26" s="346"/>
      <c r="G26" s="346"/>
      <c r="H26" s="346"/>
      <c r="I26" s="346"/>
      <c r="J26" s="347"/>
      <c r="K26" s="208" t="s">
        <v>58</v>
      </c>
    </row>
    <row r="27" spans="1:11">
      <c r="A27" s="325" t="s">
        <v>196</v>
      </c>
      <c r="B27" s="318" t="s">
        <v>199</v>
      </c>
      <c r="C27" s="346"/>
      <c r="D27" s="346"/>
      <c r="E27" s="346"/>
      <c r="F27" s="346"/>
      <c r="G27" s="346"/>
      <c r="H27" s="346"/>
      <c r="I27" s="346"/>
      <c r="J27" s="347"/>
      <c r="K27" s="208" t="s">
        <v>58</v>
      </c>
    </row>
    <row r="28" spans="1:11">
      <c r="A28" s="325" t="s">
        <v>196</v>
      </c>
      <c r="B28" s="318" t="s">
        <v>252</v>
      </c>
      <c r="C28" s="346"/>
      <c r="D28" s="346"/>
      <c r="E28" s="346"/>
      <c r="F28" s="346"/>
      <c r="G28" s="346"/>
      <c r="H28" s="346"/>
      <c r="I28" s="349"/>
      <c r="J28" s="347"/>
      <c r="K28" s="208" t="s">
        <v>58</v>
      </c>
    </row>
    <row r="29" spans="1:11">
      <c r="A29" s="325" t="s">
        <v>196</v>
      </c>
      <c r="B29" s="318" t="s">
        <v>253</v>
      </c>
      <c r="C29" s="346"/>
      <c r="D29" s="346"/>
      <c r="E29" s="346"/>
      <c r="F29" s="346"/>
      <c r="G29" s="346"/>
      <c r="H29" s="346"/>
      <c r="I29" s="349"/>
      <c r="J29" s="347"/>
      <c r="K29" s="208" t="s">
        <v>58</v>
      </c>
    </row>
    <row r="30" spans="1:11">
      <c r="A30" s="325" t="s">
        <v>254</v>
      </c>
      <c r="B30" s="318" t="s">
        <v>255</v>
      </c>
      <c r="C30" s="346"/>
      <c r="D30" s="346"/>
      <c r="E30" s="346"/>
      <c r="F30" s="346"/>
      <c r="G30" s="346"/>
      <c r="H30" s="346"/>
      <c r="I30" s="346"/>
      <c r="J30" s="347"/>
      <c r="K30" s="208" t="s">
        <v>58</v>
      </c>
    </row>
    <row r="31" spans="1:11">
      <c r="A31" s="317">
        <v>25.3</v>
      </c>
      <c r="B31" s="318" t="s">
        <v>200</v>
      </c>
      <c r="C31" s="346"/>
      <c r="D31" s="346"/>
      <c r="E31" s="346"/>
      <c r="F31" s="346"/>
      <c r="G31" s="346"/>
      <c r="H31" s="346"/>
      <c r="I31" s="346"/>
      <c r="J31" s="347"/>
      <c r="K31" s="208" t="s">
        <v>58</v>
      </c>
    </row>
    <row r="32" spans="1:11">
      <c r="A32" s="317">
        <v>25.3</v>
      </c>
      <c r="B32" s="318" t="s">
        <v>201</v>
      </c>
      <c r="C32" s="346"/>
      <c r="D32" s="346"/>
      <c r="E32" s="346"/>
      <c r="F32" s="346"/>
      <c r="G32" s="346"/>
      <c r="H32" s="346"/>
      <c r="I32" s="346"/>
      <c r="J32" s="347"/>
      <c r="K32" s="208" t="s">
        <v>58</v>
      </c>
    </row>
    <row r="33" spans="1:11">
      <c r="A33" s="317">
        <v>25.3</v>
      </c>
      <c r="B33" s="318" t="s">
        <v>202</v>
      </c>
      <c r="C33" s="346"/>
      <c r="D33" s="346"/>
      <c r="E33" s="346"/>
      <c r="F33" s="346"/>
      <c r="G33" s="346"/>
      <c r="H33" s="346"/>
      <c r="I33" s="346"/>
      <c r="J33" s="347"/>
      <c r="K33" s="208" t="s">
        <v>58</v>
      </c>
    </row>
    <row r="34" spans="1:11">
      <c r="A34" s="317">
        <v>25.3</v>
      </c>
      <c r="B34" s="318" t="s">
        <v>203</v>
      </c>
      <c r="C34" s="346"/>
      <c r="D34" s="346"/>
      <c r="E34" s="346"/>
      <c r="F34" s="346"/>
      <c r="G34" s="346"/>
      <c r="H34" s="346"/>
      <c r="I34" s="346"/>
      <c r="J34" s="347"/>
      <c r="K34" s="208" t="s">
        <v>58</v>
      </c>
    </row>
    <row r="35" spans="1:11">
      <c r="A35" s="317">
        <v>25.3</v>
      </c>
      <c r="B35" s="318" t="s">
        <v>204</v>
      </c>
      <c r="C35" s="346"/>
      <c r="D35" s="346"/>
      <c r="E35" s="346"/>
      <c r="F35" s="346"/>
      <c r="G35" s="346"/>
      <c r="H35" s="346"/>
      <c r="I35" s="346"/>
      <c r="J35" s="347"/>
      <c r="K35" s="208" t="s">
        <v>58</v>
      </c>
    </row>
    <row r="36" spans="1:11">
      <c r="A36" s="325" t="s">
        <v>209</v>
      </c>
      <c r="B36" s="318" t="s">
        <v>210</v>
      </c>
      <c r="C36" s="346"/>
      <c r="D36" s="346"/>
      <c r="E36" s="346"/>
      <c r="F36" s="346"/>
      <c r="G36" s="346"/>
      <c r="H36" s="346"/>
      <c r="I36" s="346"/>
      <c r="J36" s="347"/>
      <c r="K36" s="208" t="s">
        <v>58</v>
      </c>
    </row>
    <row r="37" spans="1:11">
      <c r="A37" s="317">
        <v>25.3</v>
      </c>
      <c r="B37" s="318" t="s">
        <v>257</v>
      </c>
      <c r="C37" s="346"/>
      <c r="D37" s="346"/>
      <c r="E37" s="346"/>
      <c r="F37" s="346"/>
      <c r="G37" s="346"/>
      <c r="H37" s="346"/>
      <c r="I37" s="346"/>
      <c r="J37" s="347"/>
      <c r="K37" s="208" t="s">
        <v>58</v>
      </c>
    </row>
    <row r="38" spans="1:11">
      <c r="A38" s="325" t="s">
        <v>205</v>
      </c>
      <c r="B38" s="318" t="s">
        <v>211</v>
      </c>
      <c r="C38" s="346"/>
      <c r="D38" s="346"/>
      <c r="E38" s="346"/>
      <c r="F38" s="346"/>
      <c r="G38" s="346"/>
      <c r="H38" s="346"/>
      <c r="I38" s="346"/>
      <c r="J38" s="347"/>
      <c r="K38" s="208" t="s">
        <v>58</v>
      </c>
    </row>
    <row r="39" spans="1:11">
      <c r="A39" s="418" t="s">
        <v>212</v>
      </c>
      <c r="B39" s="417" t="s">
        <v>213</v>
      </c>
      <c r="C39" s="351"/>
      <c r="D39" s="351"/>
      <c r="E39" s="351"/>
      <c r="F39" s="351"/>
      <c r="G39" s="351"/>
      <c r="H39" s="351"/>
      <c r="I39" s="351"/>
      <c r="J39" s="352"/>
      <c r="K39" s="208" t="s">
        <v>58</v>
      </c>
    </row>
    <row r="40" spans="1:11">
      <c r="A40" s="323" t="s">
        <v>219</v>
      </c>
      <c r="B40" s="315"/>
      <c r="C40" s="342"/>
      <c r="D40" s="342"/>
      <c r="E40" s="342"/>
      <c r="F40" s="342"/>
      <c r="G40" s="342"/>
      <c r="H40" s="342"/>
      <c r="I40" s="342"/>
      <c r="J40" s="343"/>
      <c r="K40" s="208" t="s">
        <v>58</v>
      </c>
    </row>
    <row r="41" spans="1:11">
      <c r="A41" s="325" t="s">
        <v>220</v>
      </c>
      <c r="B41" s="318" t="s">
        <v>258</v>
      </c>
      <c r="C41" s="346"/>
      <c r="D41" s="346"/>
      <c r="E41" s="346"/>
      <c r="F41" s="346"/>
      <c r="G41" s="346"/>
      <c r="H41" s="346"/>
      <c r="I41" s="346"/>
      <c r="J41" s="347"/>
      <c r="K41" s="208" t="s">
        <v>58</v>
      </c>
    </row>
    <row r="42" spans="1:11">
      <c r="A42" s="321" t="s">
        <v>220</v>
      </c>
      <c r="B42" s="320" t="s">
        <v>225</v>
      </c>
      <c r="C42" s="346"/>
      <c r="D42" s="346"/>
      <c r="E42" s="346"/>
      <c r="F42" s="346"/>
      <c r="G42" s="346"/>
      <c r="H42" s="346"/>
      <c r="I42" s="346"/>
      <c r="J42" s="347"/>
      <c r="K42" s="208" t="s">
        <v>58</v>
      </c>
    </row>
    <row r="43" spans="1:11">
      <c r="A43" s="321" t="s">
        <v>220</v>
      </c>
      <c r="B43" s="320" t="s">
        <v>226</v>
      </c>
      <c r="C43" s="346"/>
      <c r="D43" s="346"/>
      <c r="E43" s="346"/>
      <c r="F43" s="346"/>
      <c r="G43" s="346"/>
      <c r="H43" s="346"/>
      <c r="I43" s="346"/>
      <c r="J43" s="347"/>
      <c r="K43" s="208" t="s">
        <v>58</v>
      </c>
    </row>
    <row r="44" spans="1:11">
      <c r="A44" s="321" t="s">
        <v>220</v>
      </c>
      <c r="B44" s="320" t="s">
        <v>227</v>
      </c>
      <c r="C44" s="346"/>
      <c r="D44" s="346"/>
      <c r="E44" s="346"/>
      <c r="F44" s="346"/>
      <c r="G44" s="346"/>
      <c r="H44" s="346"/>
      <c r="I44" s="346"/>
      <c r="J44" s="347"/>
      <c r="K44" s="208" t="s">
        <v>58</v>
      </c>
    </row>
    <row r="45" spans="1:11">
      <c r="A45" s="321" t="s">
        <v>220</v>
      </c>
      <c r="B45" s="320" t="s">
        <v>228</v>
      </c>
      <c r="C45" s="346"/>
      <c r="D45" s="346"/>
      <c r="E45" s="346"/>
      <c r="F45" s="346"/>
      <c r="G45" s="346"/>
      <c r="H45" s="346"/>
      <c r="I45" s="346"/>
      <c r="J45" s="347"/>
      <c r="K45" s="208" t="s">
        <v>58</v>
      </c>
    </row>
    <row r="46" spans="1:11">
      <c r="A46" s="321" t="s">
        <v>220</v>
      </c>
      <c r="B46" s="320" t="s">
        <v>229</v>
      </c>
      <c r="C46" s="346"/>
      <c r="D46" s="346"/>
      <c r="E46" s="346"/>
      <c r="F46" s="346"/>
      <c r="G46" s="346"/>
      <c r="H46" s="346"/>
      <c r="I46" s="346"/>
      <c r="J46" s="347"/>
      <c r="K46" s="208" t="s">
        <v>58</v>
      </c>
    </row>
    <row r="47" spans="1:11">
      <c r="A47" s="319">
        <v>31</v>
      </c>
      <c r="B47" s="318" t="s">
        <v>230</v>
      </c>
      <c r="C47" s="346"/>
      <c r="D47" s="346"/>
      <c r="E47" s="348"/>
      <c r="F47" s="348"/>
      <c r="G47" s="346"/>
      <c r="H47" s="346"/>
      <c r="I47" s="346"/>
      <c r="J47" s="347"/>
      <c r="K47" s="208" t="s">
        <v>58</v>
      </c>
    </row>
    <row r="48" spans="1:11">
      <c r="A48" s="325" t="s">
        <v>260</v>
      </c>
      <c r="B48" s="318" t="s">
        <v>261</v>
      </c>
      <c r="C48" s="346"/>
      <c r="D48" s="346"/>
      <c r="E48" s="348"/>
      <c r="F48" s="348"/>
      <c r="G48" s="346"/>
      <c r="H48" s="346"/>
      <c r="I48" s="346"/>
      <c r="J48" s="347"/>
      <c r="K48" s="208" t="s">
        <v>58</v>
      </c>
    </row>
    <row r="49" spans="1:18">
      <c r="A49" s="323" t="s">
        <v>232</v>
      </c>
      <c r="B49" s="315"/>
      <c r="C49" s="342"/>
      <c r="D49" s="342"/>
      <c r="E49" s="342"/>
      <c r="F49" s="342"/>
      <c r="G49" s="342"/>
      <c r="H49" s="342"/>
      <c r="I49" s="342"/>
      <c r="J49" s="343"/>
      <c r="K49" s="208" t="s">
        <v>58</v>
      </c>
    </row>
    <row r="50" spans="1:18">
      <c r="A50" s="326" t="s">
        <v>233</v>
      </c>
      <c r="B50" s="322" t="s">
        <v>268</v>
      </c>
      <c r="C50" s="348"/>
      <c r="D50" s="348"/>
      <c r="E50" s="348"/>
      <c r="F50" s="348"/>
      <c r="G50" s="348"/>
      <c r="H50" s="348"/>
      <c r="I50" s="348"/>
      <c r="J50" s="350"/>
      <c r="K50" s="208" t="s">
        <v>58</v>
      </c>
    </row>
    <row r="51" spans="1:18" s="231" customFormat="1">
      <c r="A51" s="327" t="s">
        <v>233</v>
      </c>
      <c r="B51" s="328" t="s">
        <v>239</v>
      </c>
      <c r="C51" s="351"/>
      <c r="D51" s="351"/>
      <c r="E51" s="351"/>
      <c r="F51" s="351"/>
      <c r="G51" s="351"/>
      <c r="H51" s="351"/>
      <c r="I51" s="351"/>
      <c r="J51" s="352"/>
      <c r="K51" s="208" t="s">
        <v>58</v>
      </c>
    </row>
    <row r="52" spans="1:18">
      <c r="A52" s="340"/>
      <c r="B52" s="341" t="s">
        <v>240</v>
      </c>
      <c r="C52" s="353"/>
      <c r="D52" s="353"/>
      <c r="E52" s="353"/>
      <c r="F52" s="353"/>
      <c r="G52" s="353"/>
      <c r="H52" s="353"/>
      <c r="I52" s="353"/>
      <c r="J52" s="354"/>
      <c r="K52" s="212" t="s">
        <v>83</v>
      </c>
    </row>
    <row r="53" spans="1:18">
      <c r="A53" s="312"/>
      <c r="B53" s="312"/>
      <c r="C53" s="355"/>
      <c r="D53" s="355"/>
      <c r="E53" s="355"/>
      <c r="F53" s="355"/>
      <c r="G53" s="355"/>
      <c r="H53" s="355"/>
      <c r="I53" s="355"/>
      <c r="J53" s="355"/>
    </row>
    <row r="55" spans="1:18" ht="18">
      <c r="A55" s="816" t="s">
        <v>351</v>
      </c>
      <c r="B55" s="833"/>
      <c r="C55" s="833"/>
      <c r="D55" s="833"/>
      <c r="E55" s="833"/>
      <c r="F55" s="833"/>
      <c r="G55" s="833"/>
      <c r="H55" s="833"/>
      <c r="I55" s="833"/>
      <c r="J55" s="833"/>
      <c r="K55" s="232"/>
      <c r="L55" s="232"/>
      <c r="M55" s="232"/>
      <c r="N55" s="232"/>
      <c r="O55" s="232"/>
      <c r="P55" s="232"/>
      <c r="Q55" s="232"/>
      <c r="R55" s="232"/>
    </row>
    <row r="56" spans="1:18" ht="9.75" customHeight="1">
      <c r="A56" s="817" t="s">
        <v>241</v>
      </c>
      <c r="B56" s="834"/>
      <c r="C56" s="834"/>
      <c r="D56" s="834"/>
      <c r="E56" s="834"/>
      <c r="F56" s="834"/>
      <c r="G56" s="834"/>
      <c r="H56" s="834"/>
      <c r="I56" s="834"/>
      <c r="J56" s="834"/>
      <c r="K56" s="219"/>
      <c r="L56" s="219"/>
      <c r="M56" s="219"/>
      <c r="N56" s="219"/>
      <c r="O56" s="219"/>
      <c r="P56" s="219"/>
      <c r="Q56" s="219"/>
      <c r="R56" s="219"/>
    </row>
    <row r="57" spans="1:18" ht="11.25" customHeight="1">
      <c r="A57" s="214"/>
      <c r="B57" s="213"/>
      <c r="C57" s="213"/>
      <c r="D57" s="213"/>
      <c r="E57" s="213"/>
      <c r="F57" s="213"/>
      <c r="G57" s="213"/>
      <c r="H57" s="213"/>
      <c r="I57" s="213"/>
      <c r="J57" s="213"/>
      <c r="K57" s="232"/>
      <c r="L57" s="232"/>
      <c r="M57" s="232"/>
      <c r="N57" s="232"/>
      <c r="O57" s="232"/>
      <c r="P57" s="232"/>
      <c r="Q57" s="232"/>
      <c r="R57" s="232"/>
    </row>
    <row r="58" spans="1:18" ht="14.25" customHeight="1">
      <c r="A58" s="818" t="s">
        <v>242</v>
      </c>
      <c r="B58" s="673"/>
      <c r="C58" s="673"/>
      <c r="D58" s="673"/>
      <c r="E58" s="673"/>
      <c r="F58" s="673"/>
      <c r="G58" s="673"/>
      <c r="H58" s="673"/>
      <c r="I58" s="673"/>
      <c r="J58" s="673"/>
      <c r="K58" s="54"/>
      <c r="L58" s="54"/>
      <c r="M58" s="54"/>
      <c r="N58" s="54"/>
      <c r="O58" s="54"/>
      <c r="P58" s="54"/>
      <c r="Q58" s="54"/>
      <c r="R58" s="54"/>
    </row>
    <row r="59" spans="1:18" ht="16.5" customHeight="1">
      <c r="A59" s="216"/>
      <c r="B59" s="217"/>
      <c r="C59" s="217"/>
      <c r="D59" s="217"/>
      <c r="E59" s="217"/>
      <c r="F59" s="217"/>
      <c r="G59" s="217"/>
      <c r="H59" s="217"/>
      <c r="I59" s="217"/>
      <c r="J59" s="217"/>
      <c r="K59" s="233"/>
      <c r="L59" s="233"/>
      <c r="M59" s="233"/>
      <c r="N59" s="233"/>
      <c r="O59" s="233"/>
      <c r="P59" s="233"/>
      <c r="Q59" s="233"/>
      <c r="R59" s="233"/>
    </row>
    <row r="60" spans="1:18" ht="16.5" customHeight="1">
      <c r="A60" s="810" t="s">
        <v>243</v>
      </c>
      <c r="B60" s="832"/>
      <c r="C60" s="832"/>
      <c r="D60" s="832"/>
      <c r="E60" s="832"/>
      <c r="F60" s="832"/>
      <c r="G60" s="832"/>
      <c r="H60" s="832"/>
      <c r="I60" s="832"/>
      <c r="J60" s="832"/>
      <c r="K60" s="54"/>
      <c r="L60" s="54"/>
      <c r="M60" s="54"/>
      <c r="N60" s="54"/>
      <c r="O60" s="54"/>
      <c r="P60" s="54"/>
      <c r="Q60" s="54"/>
      <c r="R60" s="54"/>
    </row>
    <row r="61" spans="1:18" ht="26.25" customHeight="1"/>
  </sheetData>
  <mergeCells count="24">
    <mergeCell ref="A60:J60"/>
    <mergeCell ref="A12:B13"/>
    <mergeCell ref="A55:J55"/>
    <mergeCell ref="A56:J56"/>
    <mergeCell ref="A58:J58"/>
    <mergeCell ref="I12:I13"/>
    <mergeCell ref="D12:D13"/>
    <mergeCell ref="E12:E13"/>
    <mergeCell ref="A5:J5"/>
    <mergeCell ref="A7:J7"/>
    <mergeCell ref="A1:J1"/>
    <mergeCell ref="A2:J2"/>
    <mergeCell ref="A3:J3"/>
    <mergeCell ref="A4:J4"/>
    <mergeCell ref="C10:J10"/>
    <mergeCell ref="A6:J6"/>
    <mergeCell ref="A11:J11"/>
    <mergeCell ref="C12:C13"/>
    <mergeCell ref="J12:J13"/>
    <mergeCell ref="H12:H13"/>
    <mergeCell ref="F12:F13"/>
    <mergeCell ref="G12:G13"/>
    <mergeCell ref="C9:J9"/>
    <mergeCell ref="C8:J8"/>
  </mergeCells>
  <phoneticPr fontId="36"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90625" defaultRowHeight="13.2"/>
  <cols>
    <col min="1" max="1" width="10.6328125" style="209" customWidth="1"/>
    <col min="2" max="2" width="38.36328125" style="209" customWidth="1"/>
    <col min="3" max="3" width="9.54296875" style="211" customWidth="1"/>
    <col min="4" max="8" width="9.90625" style="211" customWidth="1"/>
    <col min="9" max="16384" width="8.90625" style="209"/>
  </cols>
  <sheetData>
    <row r="1" spans="1:10" ht="15.6">
      <c r="A1" s="808" t="s">
        <v>172</v>
      </c>
      <c r="B1" s="808"/>
      <c r="C1" s="808"/>
      <c r="D1" s="808"/>
      <c r="E1" s="808"/>
      <c r="F1" s="808"/>
      <c r="G1" s="808"/>
      <c r="H1" s="808"/>
      <c r="I1" s="234" t="s">
        <v>58</v>
      </c>
      <c r="J1" s="207"/>
    </row>
    <row r="2" spans="1:10" ht="15.6">
      <c r="A2" s="806"/>
      <c r="B2" s="806"/>
      <c r="C2" s="806"/>
      <c r="D2" s="806"/>
      <c r="E2" s="806"/>
      <c r="F2" s="806"/>
      <c r="G2" s="806"/>
      <c r="H2" s="806"/>
      <c r="I2" s="207"/>
      <c r="J2" s="207"/>
    </row>
    <row r="3" spans="1:10" ht="15.6">
      <c r="A3" s="809" t="s">
        <v>271</v>
      </c>
      <c r="B3" s="809"/>
      <c r="C3" s="809"/>
      <c r="D3" s="809"/>
      <c r="E3" s="809"/>
      <c r="F3" s="809"/>
      <c r="G3" s="809"/>
      <c r="H3" s="809"/>
      <c r="I3" s="234" t="s">
        <v>58</v>
      </c>
      <c r="J3" s="210"/>
    </row>
    <row r="4" spans="1:10" ht="15.6">
      <c r="A4" s="809" t="s">
        <v>332</v>
      </c>
      <c r="B4" s="809"/>
      <c r="C4" s="809"/>
      <c r="D4" s="809"/>
      <c r="E4" s="809"/>
      <c r="F4" s="809"/>
      <c r="G4" s="809"/>
      <c r="H4" s="809"/>
      <c r="I4" s="234" t="s">
        <v>58</v>
      </c>
      <c r="J4" s="210"/>
    </row>
    <row r="5" spans="1:10" ht="15.6">
      <c r="A5" s="806" t="s">
        <v>331</v>
      </c>
      <c r="B5" s="806"/>
      <c r="C5" s="806"/>
      <c r="D5" s="806"/>
      <c r="E5" s="806"/>
      <c r="F5" s="806"/>
      <c r="G5" s="806"/>
      <c r="H5" s="806"/>
      <c r="I5" s="234" t="s">
        <v>58</v>
      </c>
      <c r="J5" s="210"/>
    </row>
    <row r="6" spans="1:10" ht="15.6">
      <c r="A6" s="831"/>
      <c r="B6" s="831"/>
      <c r="C6" s="831"/>
      <c r="D6" s="831"/>
      <c r="E6" s="831"/>
      <c r="F6" s="831"/>
      <c r="G6" s="831"/>
      <c r="H6" s="831"/>
    </row>
    <row r="7" spans="1:10">
      <c r="A7" s="807"/>
      <c r="B7" s="807"/>
      <c r="C7" s="807"/>
      <c r="D7" s="807"/>
      <c r="E7" s="807"/>
      <c r="F7" s="807"/>
      <c r="G7" s="807"/>
      <c r="H7" s="807"/>
    </row>
    <row r="8" spans="1:10">
      <c r="A8" s="313" t="s">
        <v>173</v>
      </c>
      <c r="B8" s="312"/>
      <c r="C8" s="825"/>
      <c r="D8" s="825"/>
      <c r="E8" s="825"/>
      <c r="F8" s="825"/>
      <c r="G8" s="825"/>
      <c r="H8" s="825"/>
      <c r="I8" s="234" t="s">
        <v>58</v>
      </c>
    </row>
    <row r="9" spans="1:10">
      <c r="A9" s="313" t="s">
        <v>174</v>
      </c>
      <c r="B9" s="314" t="s">
        <v>244</v>
      </c>
      <c r="C9" s="825"/>
      <c r="D9" s="825"/>
      <c r="E9" s="825"/>
      <c r="F9" s="825"/>
      <c r="G9" s="825"/>
      <c r="H9" s="825"/>
      <c r="I9" s="234" t="s">
        <v>58</v>
      </c>
    </row>
    <row r="10" spans="1:10">
      <c r="A10" s="313" t="s">
        <v>175</v>
      </c>
      <c r="B10" s="314" t="s">
        <v>269</v>
      </c>
      <c r="C10" s="825"/>
      <c r="D10" s="825"/>
      <c r="E10" s="825"/>
      <c r="F10" s="825"/>
      <c r="G10" s="825"/>
      <c r="H10" s="825"/>
      <c r="I10" s="234" t="s">
        <v>58</v>
      </c>
    </row>
    <row r="11" spans="1:10">
      <c r="A11" s="830"/>
      <c r="B11" s="830"/>
      <c r="C11" s="830"/>
      <c r="D11" s="830"/>
      <c r="E11" s="830"/>
      <c r="F11" s="830"/>
      <c r="G11" s="830"/>
      <c r="H11" s="830"/>
    </row>
    <row r="12" spans="1:10" ht="12.75" customHeight="1">
      <c r="A12" s="812" t="s">
        <v>177</v>
      </c>
      <c r="B12" s="813"/>
      <c r="C12" s="823" t="s">
        <v>379</v>
      </c>
      <c r="D12" s="821" t="s">
        <v>372</v>
      </c>
      <c r="E12" s="821" t="s">
        <v>178</v>
      </c>
      <c r="F12" s="821" t="s">
        <v>179</v>
      </c>
      <c r="G12" s="821" t="s">
        <v>373</v>
      </c>
      <c r="H12" s="819" t="s">
        <v>380</v>
      </c>
      <c r="I12" s="234" t="s">
        <v>58</v>
      </c>
    </row>
    <row r="13" spans="1:10" ht="12.75" customHeight="1">
      <c r="A13" s="814"/>
      <c r="B13" s="815"/>
      <c r="C13" s="824"/>
      <c r="D13" s="822"/>
      <c r="E13" s="822"/>
      <c r="F13" s="822"/>
      <c r="G13" s="822"/>
      <c r="H13" s="820"/>
      <c r="I13" s="234" t="s">
        <v>58</v>
      </c>
    </row>
    <row r="14" spans="1:10">
      <c r="A14" s="323" t="s">
        <v>180</v>
      </c>
      <c r="B14" s="315"/>
      <c r="C14" s="342"/>
      <c r="D14" s="342"/>
      <c r="E14" s="342"/>
      <c r="F14" s="342"/>
      <c r="G14" s="342"/>
      <c r="H14" s="343"/>
      <c r="I14" s="234" t="s">
        <v>58</v>
      </c>
    </row>
    <row r="15" spans="1:10">
      <c r="A15" s="324" t="s">
        <v>181</v>
      </c>
      <c r="B15" s="316" t="s">
        <v>182</v>
      </c>
      <c r="C15" s="344"/>
      <c r="D15" s="344"/>
      <c r="E15" s="344"/>
      <c r="F15" s="344"/>
      <c r="G15" s="344"/>
      <c r="H15" s="345"/>
      <c r="I15" s="234" t="s">
        <v>58</v>
      </c>
    </row>
    <row r="16" spans="1:10">
      <c r="A16" s="325" t="s">
        <v>183</v>
      </c>
      <c r="B16" s="318" t="s">
        <v>246</v>
      </c>
      <c r="C16" s="346"/>
      <c r="D16" s="346"/>
      <c r="E16" s="346"/>
      <c r="F16" s="346"/>
      <c r="G16" s="346"/>
      <c r="H16" s="347"/>
      <c r="I16" s="234" t="s">
        <v>58</v>
      </c>
    </row>
    <row r="17" spans="1:9">
      <c r="A17" s="325" t="s">
        <v>183</v>
      </c>
      <c r="B17" s="318" t="s">
        <v>187</v>
      </c>
      <c r="C17" s="346"/>
      <c r="D17" s="346"/>
      <c r="E17" s="346"/>
      <c r="F17" s="346"/>
      <c r="G17" s="346"/>
      <c r="H17" s="347"/>
      <c r="I17" s="234" t="s">
        <v>58</v>
      </c>
    </row>
    <row r="18" spans="1:9">
      <c r="A18" s="325" t="s">
        <v>189</v>
      </c>
      <c r="B18" s="318" t="s">
        <v>188</v>
      </c>
      <c r="C18" s="346"/>
      <c r="D18" s="346"/>
      <c r="E18" s="346"/>
      <c r="F18" s="346"/>
      <c r="G18" s="346"/>
      <c r="H18" s="347"/>
      <c r="I18" s="234" t="s">
        <v>58</v>
      </c>
    </row>
    <row r="19" spans="1:9">
      <c r="A19" s="325" t="s">
        <v>189</v>
      </c>
      <c r="B19" s="318" t="s">
        <v>247</v>
      </c>
      <c r="C19" s="346"/>
      <c r="D19" s="346"/>
      <c r="E19" s="346"/>
      <c r="F19" s="346"/>
      <c r="G19" s="346"/>
      <c r="H19" s="347"/>
      <c r="I19" s="234" t="s">
        <v>58</v>
      </c>
    </row>
    <row r="20" spans="1:9">
      <c r="A20" s="323" t="s">
        <v>190</v>
      </c>
      <c r="B20" s="315"/>
      <c r="C20" s="342"/>
      <c r="D20" s="342"/>
      <c r="E20" s="342"/>
      <c r="F20" s="342"/>
      <c r="G20" s="342"/>
      <c r="H20" s="343"/>
      <c r="I20" s="234" t="s">
        <v>58</v>
      </c>
    </row>
    <row r="21" spans="1:9">
      <c r="A21" s="325" t="s">
        <v>191</v>
      </c>
      <c r="B21" s="318" t="s">
        <v>192</v>
      </c>
      <c r="C21" s="346"/>
      <c r="D21" s="346"/>
      <c r="E21" s="346"/>
      <c r="F21" s="346"/>
      <c r="G21" s="346"/>
      <c r="H21" s="347"/>
      <c r="I21" s="234" t="s">
        <v>58</v>
      </c>
    </row>
    <row r="22" spans="1:9">
      <c r="A22" s="319">
        <v>22</v>
      </c>
      <c r="B22" s="318" t="s">
        <v>193</v>
      </c>
      <c r="C22" s="346"/>
      <c r="D22" s="346"/>
      <c r="E22" s="346"/>
      <c r="F22" s="346"/>
      <c r="G22" s="346"/>
      <c r="H22" s="347"/>
      <c r="I22" s="234" t="s">
        <v>58</v>
      </c>
    </row>
    <row r="23" spans="1:9">
      <c r="A23" s="325" t="s">
        <v>249</v>
      </c>
      <c r="B23" s="318" t="s">
        <v>250</v>
      </c>
      <c r="C23" s="346"/>
      <c r="D23" s="346"/>
      <c r="E23" s="346"/>
      <c r="F23" s="346"/>
      <c r="G23" s="346"/>
      <c r="H23" s="347"/>
      <c r="I23" s="234" t="s">
        <v>58</v>
      </c>
    </row>
    <row r="24" spans="1:9">
      <c r="A24" s="317">
        <v>23.2</v>
      </c>
      <c r="B24" s="318" t="s">
        <v>251</v>
      </c>
      <c r="C24" s="346"/>
      <c r="D24" s="346"/>
      <c r="E24" s="346"/>
      <c r="F24" s="346"/>
      <c r="G24" s="346"/>
      <c r="H24" s="347"/>
      <c r="I24" s="234" t="s">
        <v>58</v>
      </c>
    </row>
    <row r="25" spans="1:9">
      <c r="A25" s="325" t="s">
        <v>196</v>
      </c>
      <c r="B25" s="318" t="s">
        <v>197</v>
      </c>
      <c r="C25" s="346"/>
      <c r="D25" s="346"/>
      <c r="E25" s="346"/>
      <c r="F25" s="346"/>
      <c r="G25" s="346"/>
      <c r="H25" s="347"/>
      <c r="I25" s="234" t="s">
        <v>58</v>
      </c>
    </row>
    <row r="26" spans="1:9">
      <c r="A26" s="325" t="s">
        <v>196</v>
      </c>
      <c r="B26" s="318" t="s">
        <v>198</v>
      </c>
      <c r="C26" s="346"/>
      <c r="D26" s="346"/>
      <c r="E26" s="346"/>
      <c r="F26" s="346"/>
      <c r="G26" s="346"/>
      <c r="H26" s="347"/>
      <c r="I26" s="234" t="s">
        <v>58</v>
      </c>
    </row>
    <row r="27" spans="1:9">
      <c r="A27" s="325" t="s">
        <v>196</v>
      </c>
      <c r="B27" s="318" t="s">
        <v>199</v>
      </c>
      <c r="C27" s="346"/>
      <c r="D27" s="346"/>
      <c r="E27" s="346"/>
      <c r="F27" s="346"/>
      <c r="G27" s="346"/>
      <c r="H27" s="347"/>
      <c r="I27" s="234" t="s">
        <v>58</v>
      </c>
    </row>
    <row r="28" spans="1:9">
      <c r="A28" s="325" t="s">
        <v>196</v>
      </c>
      <c r="B28" s="318" t="s">
        <v>252</v>
      </c>
      <c r="C28" s="346"/>
      <c r="D28" s="346"/>
      <c r="E28" s="346"/>
      <c r="F28" s="346"/>
      <c r="G28" s="346"/>
      <c r="H28" s="347"/>
      <c r="I28" s="234" t="s">
        <v>58</v>
      </c>
    </row>
    <row r="29" spans="1:9">
      <c r="A29" s="325" t="s">
        <v>196</v>
      </c>
      <c r="B29" s="318" t="s">
        <v>253</v>
      </c>
      <c r="C29" s="346"/>
      <c r="D29" s="346"/>
      <c r="E29" s="346"/>
      <c r="F29" s="346"/>
      <c r="G29" s="346"/>
      <c r="H29" s="347"/>
      <c r="I29" s="234" t="s">
        <v>58</v>
      </c>
    </row>
    <row r="30" spans="1:9">
      <c r="A30" s="325" t="s">
        <v>254</v>
      </c>
      <c r="B30" s="318" t="s">
        <v>255</v>
      </c>
      <c r="C30" s="346"/>
      <c r="D30" s="346"/>
      <c r="E30" s="346"/>
      <c r="F30" s="346"/>
      <c r="G30" s="346"/>
      <c r="H30" s="347"/>
      <c r="I30" s="234" t="s">
        <v>58</v>
      </c>
    </row>
    <row r="31" spans="1:9">
      <c r="A31" s="317">
        <v>25.3</v>
      </c>
      <c r="B31" s="318" t="s">
        <v>200</v>
      </c>
      <c r="C31" s="346"/>
      <c r="D31" s="346"/>
      <c r="E31" s="346"/>
      <c r="F31" s="346"/>
      <c r="G31" s="346"/>
      <c r="H31" s="347"/>
      <c r="I31" s="234" t="s">
        <v>58</v>
      </c>
    </row>
    <row r="32" spans="1:9">
      <c r="A32" s="317">
        <v>25.3</v>
      </c>
      <c r="B32" s="318" t="s">
        <v>201</v>
      </c>
      <c r="C32" s="346"/>
      <c r="D32" s="346"/>
      <c r="E32" s="346"/>
      <c r="F32" s="346"/>
      <c r="G32" s="346"/>
      <c r="H32" s="347"/>
      <c r="I32" s="234" t="s">
        <v>58</v>
      </c>
    </row>
    <row r="33" spans="1:9">
      <c r="A33" s="317">
        <v>25.3</v>
      </c>
      <c r="B33" s="318" t="s">
        <v>202</v>
      </c>
      <c r="C33" s="346"/>
      <c r="D33" s="346"/>
      <c r="E33" s="346"/>
      <c r="F33" s="346"/>
      <c r="G33" s="346"/>
      <c r="H33" s="347"/>
      <c r="I33" s="234" t="s">
        <v>58</v>
      </c>
    </row>
    <row r="34" spans="1:9">
      <c r="A34" s="317">
        <v>25.3</v>
      </c>
      <c r="B34" s="318" t="s">
        <v>203</v>
      </c>
      <c r="C34" s="346"/>
      <c r="D34" s="346"/>
      <c r="E34" s="346"/>
      <c r="F34" s="346"/>
      <c r="G34" s="346"/>
      <c r="H34" s="347"/>
      <c r="I34" s="234" t="s">
        <v>58</v>
      </c>
    </row>
    <row r="35" spans="1:9">
      <c r="A35" s="317">
        <v>25.3</v>
      </c>
      <c r="B35" s="318" t="s">
        <v>204</v>
      </c>
      <c r="C35" s="346"/>
      <c r="D35" s="346"/>
      <c r="E35" s="346"/>
      <c r="F35" s="346"/>
      <c r="G35" s="346"/>
      <c r="H35" s="347"/>
      <c r="I35" s="234" t="s">
        <v>58</v>
      </c>
    </row>
    <row r="36" spans="1:9">
      <c r="A36" s="317">
        <v>25.3</v>
      </c>
      <c r="B36" s="318" t="s">
        <v>257</v>
      </c>
      <c r="C36" s="346"/>
      <c r="D36" s="346"/>
      <c r="E36" s="346"/>
      <c r="F36" s="346"/>
      <c r="G36" s="346"/>
      <c r="H36" s="347"/>
      <c r="I36" s="234" t="s">
        <v>58</v>
      </c>
    </row>
    <row r="37" spans="1:9">
      <c r="A37" s="325" t="s">
        <v>205</v>
      </c>
      <c r="B37" s="318" t="s">
        <v>211</v>
      </c>
      <c r="C37" s="346"/>
      <c r="D37" s="346"/>
      <c r="E37" s="346"/>
      <c r="F37" s="346"/>
      <c r="G37" s="346"/>
      <c r="H37" s="347"/>
      <c r="I37" s="234" t="s">
        <v>58</v>
      </c>
    </row>
    <row r="38" spans="1:9">
      <c r="A38" s="418" t="s">
        <v>212</v>
      </c>
      <c r="B38" s="417" t="s">
        <v>213</v>
      </c>
      <c r="C38" s="351"/>
      <c r="D38" s="351"/>
      <c r="E38" s="351"/>
      <c r="F38" s="351"/>
      <c r="G38" s="351"/>
      <c r="H38" s="352"/>
      <c r="I38" s="234" t="s">
        <v>58</v>
      </c>
    </row>
    <row r="39" spans="1:9">
      <c r="A39" s="323" t="s">
        <v>219</v>
      </c>
      <c r="B39" s="315"/>
      <c r="C39" s="342"/>
      <c r="D39" s="342"/>
      <c r="E39" s="342"/>
      <c r="F39" s="342"/>
      <c r="G39" s="342"/>
      <c r="H39" s="343"/>
      <c r="I39" s="234" t="s">
        <v>58</v>
      </c>
    </row>
    <row r="40" spans="1:9">
      <c r="A40" s="325" t="s">
        <v>220</v>
      </c>
      <c r="B40" s="318" t="s">
        <v>258</v>
      </c>
      <c r="C40" s="346"/>
      <c r="D40" s="346"/>
      <c r="E40" s="346"/>
      <c r="F40" s="346"/>
      <c r="G40" s="346"/>
      <c r="H40" s="347"/>
      <c r="I40" s="234" t="s">
        <v>58</v>
      </c>
    </row>
    <row r="41" spans="1:9">
      <c r="A41" s="321" t="s">
        <v>220</v>
      </c>
      <c r="B41" s="320" t="s">
        <v>225</v>
      </c>
      <c r="C41" s="346"/>
      <c r="D41" s="346"/>
      <c r="E41" s="346"/>
      <c r="F41" s="346"/>
      <c r="G41" s="346"/>
      <c r="H41" s="347"/>
      <c r="I41" s="234" t="s">
        <v>58</v>
      </c>
    </row>
    <row r="42" spans="1:9">
      <c r="A42" s="321" t="s">
        <v>220</v>
      </c>
      <c r="B42" s="320" t="s">
        <v>226</v>
      </c>
      <c r="C42" s="346"/>
      <c r="D42" s="346"/>
      <c r="E42" s="346"/>
      <c r="F42" s="346"/>
      <c r="G42" s="346"/>
      <c r="H42" s="347"/>
      <c r="I42" s="234" t="s">
        <v>58</v>
      </c>
    </row>
    <row r="43" spans="1:9">
      <c r="A43" s="321" t="s">
        <v>220</v>
      </c>
      <c r="B43" s="320" t="s">
        <v>270</v>
      </c>
      <c r="C43" s="346"/>
      <c r="D43" s="346"/>
      <c r="E43" s="346"/>
      <c r="F43" s="346"/>
      <c r="G43" s="346"/>
      <c r="H43" s="347"/>
      <c r="I43" s="234" t="s">
        <v>58</v>
      </c>
    </row>
    <row r="44" spans="1:9">
      <c r="A44" s="321" t="s">
        <v>220</v>
      </c>
      <c r="B44" s="320" t="s">
        <v>227</v>
      </c>
      <c r="C44" s="346"/>
      <c r="D44" s="346"/>
      <c r="E44" s="346"/>
      <c r="F44" s="346"/>
      <c r="G44" s="346"/>
      <c r="H44" s="347"/>
      <c r="I44" s="234" t="s">
        <v>58</v>
      </c>
    </row>
    <row r="45" spans="1:9">
      <c r="A45" s="321" t="s">
        <v>220</v>
      </c>
      <c r="B45" s="320" t="s">
        <v>228</v>
      </c>
      <c r="C45" s="346"/>
      <c r="D45" s="346"/>
      <c r="E45" s="346"/>
      <c r="F45" s="346"/>
      <c r="G45" s="346"/>
      <c r="H45" s="347"/>
      <c r="I45" s="234" t="s">
        <v>58</v>
      </c>
    </row>
    <row r="46" spans="1:9">
      <c r="A46" s="321" t="s">
        <v>220</v>
      </c>
      <c r="B46" s="320" t="s">
        <v>229</v>
      </c>
      <c r="C46" s="346"/>
      <c r="D46" s="346"/>
      <c r="E46" s="346"/>
      <c r="F46" s="346"/>
      <c r="G46" s="346"/>
      <c r="H46" s="347"/>
      <c r="I46" s="234" t="s">
        <v>58</v>
      </c>
    </row>
    <row r="47" spans="1:9">
      <c r="A47" s="325" t="s">
        <v>220</v>
      </c>
      <c r="B47" s="318" t="s">
        <v>230</v>
      </c>
      <c r="C47" s="346"/>
      <c r="D47" s="346"/>
      <c r="E47" s="348"/>
      <c r="F47" s="348"/>
      <c r="G47" s="346"/>
      <c r="H47" s="347"/>
      <c r="I47" s="234" t="s">
        <v>58</v>
      </c>
    </row>
    <row r="48" spans="1:9">
      <c r="A48" s="325" t="s">
        <v>260</v>
      </c>
      <c r="B48" s="318" t="s">
        <v>261</v>
      </c>
      <c r="C48" s="346"/>
      <c r="D48" s="346"/>
      <c r="E48" s="348"/>
      <c r="F48" s="348"/>
      <c r="G48" s="346"/>
      <c r="H48" s="347"/>
      <c r="I48" s="234" t="s">
        <v>58</v>
      </c>
    </row>
    <row r="49" spans="1:18">
      <c r="A49" s="323" t="s">
        <v>232</v>
      </c>
      <c r="B49" s="315"/>
      <c r="C49" s="342"/>
      <c r="D49" s="342"/>
      <c r="E49" s="342"/>
      <c r="F49" s="342"/>
      <c r="G49" s="342"/>
      <c r="H49" s="343"/>
      <c r="I49" s="234" t="s">
        <v>58</v>
      </c>
    </row>
    <row r="50" spans="1:18">
      <c r="A50" s="325" t="s">
        <v>233</v>
      </c>
      <c r="B50" s="318" t="s">
        <v>268</v>
      </c>
      <c r="C50" s="346"/>
      <c r="D50" s="346"/>
      <c r="E50" s="346"/>
      <c r="F50" s="346"/>
      <c r="G50" s="346"/>
      <c r="H50" s="347"/>
      <c r="I50" s="234" t="s">
        <v>58</v>
      </c>
    </row>
    <row r="51" spans="1:18">
      <c r="A51" s="321" t="s">
        <v>233</v>
      </c>
      <c r="B51" s="320" t="s">
        <v>239</v>
      </c>
      <c r="C51" s="346"/>
      <c r="D51" s="346"/>
      <c r="E51" s="346"/>
      <c r="F51" s="346"/>
      <c r="G51" s="346"/>
      <c r="H51" s="347"/>
      <c r="I51" s="234" t="s">
        <v>58</v>
      </c>
    </row>
    <row r="52" spans="1:18">
      <c r="A52" s="323"/>
      <c r="B52" s="315" t="s">
        <v>240</v>
      </c>
      <c r="C52" s="342"/>
      <c r="D52" s="342"/>
      <c r="E52" s="342"/>
      <c r="F52" s="342"/>
      <c r="G52" s="342"/>
      <c r="H52" s="343"/>
      <c r="I52" s="208" t="s">
        <v>83</v>
      </c>
    </row>
    <row r="55" spans="1:18" ht="15.6">
      <c r="A55" s="816" t="s">
        <v>351</v>
      </c>
      <c r="B55" s="835"/>
      <c r="C55" s="835"/>
      <c r="D55" s="835"/>
      <c r="E55" s="835"/>
      <c r="F55" s="835"/>
      <c r="G55" s="835"/>
      <c r="H55" s="835"/>
      <c r="I55" s="213"/>
      <c r="J55" s="213"/>
      <c r="K55" s="213"/>
      <c r="L55" s="213"/>
      <c r="M55" s="213"/>
      <c r="N55" s="213"/>
      <c r="O55" s="213"/>
      <c r="P55" s="213"/>
      <c r="Q55" s="213"/>
      <c r="R55" s="213"/>
    </row>
    <row r="56" spans="1:18" ht="15">
      <c r="A56" s="817" t="s">
        <v>241</v>
      </c>
      <c r="B56" s="835"/>
      <c r="C56" s="835"/>
      <c r="D56" s="835"/>
      <c r="E56" s="835"/>
      <c r="F56" s="835"/>
      <c r="G56" s="835"/>
      <c r="H56" s="835"/>
      <c r="I56" s="227"/>
      <c r="J56" s="227"/>
      <c r="K56" s="227"/>
      <c r="L56" s="227"/>
      <c r="M56" s="227"/>
      <c r="N56" s="227"/>
      <c r="O56" s="227"/>
      <c r="P56" s="227"/>
      <c r="Q56" s="227"/>
      <c r="R56" s="227"/>
    </row>
    <row r="57" spans="1:18" ht="13.8">
      <c r="A57" s="214"/>
      <c r="B57" s="213"/>
      <c r="C57" s="213"/>
      <c r="D57" s="213"/>
      <c r="E57" s="213"/>
      <c r="F57" s="213"/>
      <c r="G57" s="213"/>
      <c r="H57" s="213"/>
      <c r="I57" s="213"/>
      <c r="J57" s="213"/>
      <c r="K57" s="213"/>
      <c r="L57" s="213"/>
      <c r="M57" s="213"/>
      <c r="N57" s="213"/>
      <c r="O57" s="213"/>
      <c r="P57" s="213"/>
      <c r="Q57" s="213"/>
      <c r="R57" s="213"/>
    </row>
    <row r="58" spans="1:18" ht="30.75" customHeight="1">
      <c r="A58" s="818" t="s">
        <v>242</v>
      </c>
      <c r="B58" s="835"/>
      <c r="C58" s="835"/>
      <c r="D58" s="835"/>
      <c r="E58" s="835"/>
      <c r="F58" s="835"/>
      <c r="G58" s="835"/>
      <c r="H58" s="835"/>
      <c r="I58" s="215"/>
      <c r="J58" s="215"/>
      <c r="K58" s="215"/>
      <c r="L58" s="215"/>
      <c r="M58" s="215"/>
      <c r="N58" s="215"/>
      <c r="O58" s="215"/>
      <c r="P58" s="215"/>
      <c r="Q58" s="215"/>
      <c r="R58" s="215"/>
    </row>
    <row r="59" spans="1:18">
      <c r="A59" s="216"/>
      <c r="B59" s="217"/>
      <c r="C59" s="217"/>
      <c r="D59" s="217"/>
      <c r="E59" s="217"/>
      <c r="F59" s="217"/>
      <c r="G59" s="217"/>
      <c r="H59" s="217"/>
      <c r="I59" s="217"/>
      <c r="J59" s="217"/>
      <c r="K59" s="217"/>
      <c r="L59" s="217"/>
      <c r="M59" s="217"/>
      <c r="N59" s="217"/>
      <c r="O59" s="217"/>
      <c r="P59" s="217"/>
      <c r="Q59" s="217"/>
      <c r="R59" s="217"/>
    </row>
    <row r="60" spans="1:18" ht="29.25" customHeight="1">
      <c r="A60" s="810" t="s">
        <v>243</v>
      </c>
      <c r="B60" s="835"/>
      <c r="C60" s="835"/>
      <c r="D60" s="835"/>
      <c r="E60" s="835"/>
      <c r="F60" s="835"/>
      <c r="G60" s="835"/>
      <c r="H60" s="835"/>
      <c r="I60" s="215"/>
      <c r="J60" s="215"/>
      <c r="K60" s="215"/>
      <c r="L60" s="215"/>
      <c r="M60" s="215"/>
      <c r="N60" s="215"/>
      <c r="O60" s="215"/>
      <c r="P60" s="215"/>
      <c r="Q60" s="215"/>
      <c r="R60" s="215"/>
    </row>
  </sheetData>
  <mergeCells count="22">
    <mergeCell ref="A1:H1"/>
    <mergeCell ref="A2:H2"/>
    <mergeCell ref="A3:H3"/>
    <mergeCell ref="A4:H4"/>
    <mergeCell ref="A60:H60"/>
    <mergeCell ref="A12:B13"/>
    <mergeCell ref="A55:H55"/>
    <mergeCell ref="A11:H11"/>
    <mergeCell ref="C12:C13"/>
    <mergeCell ref="A56:H56"/>
    <mergeCell ref="H12:H13"/>
    <mergeCell ref="F12:F13"/>
    <mergeCell ref="G12:G13"/>
    <mergeCell ref="A58:H58"/>
    <mergeCell ref="D12:D13"/>
    <mergeCell ref="E12:E13"/>
    <mergeCell ref="C9:H9"/>
    <mergeCell ref="A5:H5"/>
    <mergeCell ref="A7:H7"/>
    <mergeCell ref="C8:H8"/>
    <mergeCell ref="C10:H10"/>
    <mergeCell ref="A6:H6"/>
  </mergeCells>
  <phoneticPr fontId="36"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08984375" defaultRowHeight="15.6"/>
  <cols>
    <col min="1" max="1" width="3.90625" style="238" customWidth="1"/>
    <col min="2" max="2" width="65.6328125" style="237" customWidth="1"/>
    <col min="3" max="3" width="2.90625" style="238" customWidth="1"/>
    <col min="4" max="4" width="11.453125" style="238" customWidth="1"/>
    <col min="5" max="5" width="10.1796875" style="238" customWidth="1"/>
    <col min="6" max="6" width="10.08984375" style="238" customWidth="1"/>
    <col min="7" max="7" width="9.54296875" style="238" customWidth="1"/>
    <col min="8" max="8" width="9.36328125" style="238" customWidth="1"/>
    <col min="9" max="16384" width="7.08984375" style="238"/>
  </cols>
  <sheetData>
    <row r="1" spans="1:11">
      <c r="A1" s="840" t="s">
        <v>314</v>
      </c>
      <c r="B1" s="840"/>
      <c r="C1" s="840"/>
      <c r="D1" s="840"/>
      <c r="E1" s="840"/>
      <c r="F1" s="840"/>
      <c r="G1" s="840"/>
      <c r="H1" s="840"/>
      <c r="I1" s="239" t="s">
        <v>58</v>
      </c>
    </row>
    <row r="2" spans="1:11" ht="13.5" customHeight="1">
      <c r="A2" s="842"/>
      <c r="B2" s="842"/>
      <c r="C2" s="842"/>
      <c r="D2" s="842"/>
      <c r="E2" s="842"/>
      <c r="F2" s="842"/>
      <c r="G2" s="842"/>
      <c r="H2" s="842"/>
      <c r="I2" s="239" t="s">
        <v>58</v>
      </c>
    </row>
    <row r="3" spans="1:11">
      <c r="A3" s="843" t="s">
        <v>371</v>
      </c>
      <c r="B3" s="843"/>
      <c r="C3" s="843"/>
      <c r="D3" s="843"/>
      <c r="E3" s="843"/>
      <c r="F3" s="843"/>
      <c r="G3" s="843"/>
      <c r="H3" s="843"/>
      <c r="I3" s="239" t="s">
        <v>58</v>
      </c>
    </row>
    <row r="4" spans="1:11" ht="17.399999999999999">
      <c r="A4" s="693"/>
      <c r="B4" s="693"/>
      <c r="C4" s="693"/>
      <c r="D4" s="693"/>
      <c r="E4" s="693"/>
      <c r="F4" s="693"/>
      <c r="G4" s="693"/>
      <c r="H4" s="693"/>
      <c r="I4" s="239" t="s">
        <v>58</v>
      </c>
    </row>
    <row r="5" spans="1:11" ht="16.8">
      <c r="A5" s="695"/>
      <c r="B5" s="695"/>
      <c r="C5" s="695"/>
      <c r="D5" s="695"/>
      <c r="E5" s="695"/>
      <c r="F5" s="695"/>
      <c r="G5" s="695"/>
      <c r="H5" s="695"/>
      <c r="I5" s="239" t="s">
        <v>58</v>
      </c>
    </row>
    <row r="6" spans="1:11" ht="16.8">
      <c r="A6" s="695"/>
      <c r="B6" s="695"/>
      <c r="C6" s="695"/>
      <c r="D6" s="695"/>
      <c r="E6" s="695"/>
      <c r="F6" s="695"/>
      <c r="G6" s="695"/>
      <c r="H6" s="695"/>
      <c r="I6" s="239" t="s">
        <v>58</v>
      </c>
    </row>
    <row r="7" spans="1:11">
      <c r="A7" s="841"/>
      <c r="B7" s="841"/>
      <c r="C7" s="841"/>
      <c r="D7" s="841"/>
      <c r="E7" s="841"/>
      <c r="F7" s="841"/>
      <c r="G7" s="841"/>
      <c r="H7" s="841"/>
      <c r="I7" s="239" t="s">
        <v>58</v>
      </c>
    </row>
    <row r="8" spans="1:11">
      <c r="A8" s="841"/>
      <c r="B8" s="841"/>
      <c r="C8" s="841"/>
      <c r="D8" s="841"/>
      <c r="E8" s="841"/>
      <c r="F8" s="841"/>
      <c r="G8" s="841"/>
      <c r="H8" s="841"/>
      <c r="I8" s="239" t="s">
        <v>58</v>
      </c>
    </row>
    <row r="9" spans="1:11">
      <c r="A9" s="839"/>
      <c r="B9" s="839"/>
      <c r="C9" s="839"/>
      <c r="D9" s="839"/>
      <c r="E9" s="839"/>
      <c r="F9" s="839"/>
      <c r="G9" s="839"/>
      <c r="H9" s="839"/>
      <c r="I9" s="239" t="s">
        <v>58</v>
      </c>
    </row>
    <row r="10" spans="1:11">
      <c r="A10" s="242"/>
      <c r="B10" s="243"/>
      <c r="C10" s="242"/>
      <c r="D10" s="242"/>
      <c r="E10" s="242"/>
      <c r="F10" s="242"/>
      <c r="G10" s="242"/>
      <c r="H10" s="242"/>
      <c r="I10" s="239" t="s">
        <v>58</v>
      </c>
    </row>
    <row r="11" spans="1:11">
      <c r="A11" s="242"/>
      <c r="B11" s="243"/>
      <c r="C11" s="242"/>
      <c r="D11" s="243"/>
      <c r="E11" s="242"/>
      <c r="F11" s="242"/>
      <c r="G11" s="242"/>
      <c r="H11" s="242"/>
      <c r="I11" s="239" t="s">
        <v>58</v>
      </c>
    </row>
    <row r="12" spans="1:11">
      <c r="A12" s="242"/>
      <c r="B12" s="243"/>
      <c r="C12" s="242"/>
      <c r="D12" s="243"/>
      <c r="E12" s="242"/>
      <c r="F12" s="242"/>
      <c r="G12" s="242"/>
      <c r="H12" s="242"/>
      <c r="I12" s="239" t="s">
        <v>58</v>
      </c>
    </row>
    <row r="13" spans="1:11">
      <c r="A13" s="242"/>
      <c r="B13" s="243"/>
      <c r="C13" s="242"/>
      <c r="D13" s="242"/>
      <c r="E13" s="242"/>
      <c r="F13" s="242"/>
      <c r="G13" s="242"/>
      <c r="H13" s="242"/>
      <c r="I13" s="239" t="s">
        <v>58</v>
      </c>
    </row>
    <row r="14" spans="1:11" ht="36" customHeight="1">
      <c r="A14" s="242"/>
      <c r="B14" s="242"/>
      <c r="C14" s="242"/>
      <c r="D14" s="242"/>
      <c r="E14" s="242"/>
      <c r="F14" s="242"/>
      <c r="G14" s="242"/>
      <c r="H14" s="242"/>
      <c r="I14" s="239" t="s">
        <v>58</v>
      </c>
      <c r="J14" s="240"/>
      <c r="K14" s="240"/>
    </row>
    <row r="15" spans="1:11" ht="9.9" customHeight="1">
      <c r="A15" s="242"/>
      <c r="B15" s="242"/>
      <c r="C15" s="242"/>
      <c r="D15" s="242"/>
      <c r="E15" s="242"/>
      <c r="F15" s="242"/>
      <c r="G15" s="242"/>
      <c r="H15" s="242"/>
      <c r="I15" s="239" t="s">
        <v>58</v>
      </c>
    </row>
    <row r="16" spans="1:11" ht="36" customHeight="1">
      <c r="A16" s="242"/>
      <c r="B16" s="242"/>
      <c r="C16" s="242"/>
      <c r="D16" s="242"/>
      <c r="E16" s="242"/>
      <c r="F16" s="242"/>
      <c r="G16" s="242"/>
      <c r="H16" s="242"/>
      <c r="I16" s="239" t="s">
        <v>58</v>
      </c>
      <c r="J16" s="240"/>
      <c r="K16" s="240"/>
    </row>
    <row r="17" spans="1:9" ht="9.9" customHeight="1">
      <c r="A17" s="242"/>
      <c r="B17" s="242"/>
      <c r="C17" s="242"/>
      <c r="D17" s="242"/>
      <c r="E17" s="242"/>
      <c r="F17" s="242"/>
      <c r="G17" s="242"/>
      <c r="H17" s="242"/>
      <c r="I17" s="239" t="s">
        <v>58</v>
      </c>
    </row>
    <row r="18" spans="1:9" ht="30.75" customHeight="1">
      <c r="A18" s="242"/>
      <c r="B18" s="242"/>
      <c r="C18" s="242"/>
      <c r="D18" s="242"/>
      <c r="E18" s="242"/>
      <c r="F18" s="242"/>
      <c r="G18" s="242"/>
      <c r="H18" s="242"/>
      <c r="I18" s="239" t="s">
        <v>58</v>
      </c>
    </row>
    <row r="19" spans="1:9">
      <c r="A19" s="242"/>
      <c r="B19" s="242"/>
      <c r="C19" s="242"/>
      <c r="D19" s="242"/>
      <c r="E19" s="242"/>
      <c r="F19" s="242"/>
      <c r="G19" s="242"/>
      <c r="H19" s="242"/>
      <c r="I19" s="239" t="s">
        <v>58</v>
      </c>
    </row>
    <row r="20" spans="1:9">
      <c r="A20" s="242"/>
      <c r="B20" s="242"/>
      <c r="C20" s="242"/>
      <c r="D20" s="242"/>
      <c r="E20" s="242"/>
      <c r="F20" s="242"/>
      <c r="G20" s="242"/>
      <c r="H20" s="242"/>
      <c r="I20" s="239" t="s">
        <v>58</v>
      </c>
    </row>
    <row r="21" spans="1:9" ht="9.9" customHeight="1">
      <c r="A21" s="242"/>
      <c r="B21" s="242"/>
      <c r="C21" s="242"/>
      <c r="D21" s="242"/>
      <c r="E21" s="242"/>
      <c r="F21" s="242"/>
      <c r="G21" s="242"/>
      <c r="H21" s="242"/>
      <c r="I21" s="239" t="s">
        <v>58</v>
      </c>
    </row>
    <row r="22" spans="1:9">
      <c r="A22" s="242"/>
      <c r="B22" s="242"/>
      <c r="C22" s="242"/>
      <c r="D22" s="242"/>
      <c r="E22" s="242"/>
      <c r="F22" s="242"/>
      <c r="G22" s="242"/>
      <c r="H22" s="242"/>
      <c r="I22" s="239" t="s">
        <v>58</v>
      </c>
    </row>
    <row r="23" spans="1:9">
      <c r="A23" s="242"/>
      <c r="B23" s="242"/>
      <c r="C23" s="242"/>
      <c r="D23" s="242"/>
      <c r="E23" s="242"/>
      <c r="F23" s="242"/>
      <c r="G23" s="242"/>
      <c r="H23" s="242"/>
      <c r="I23" s="239" t="s">
        <v>58</v>
      </c>
    </row>
    <row r="24" spans="1:9" ht="36.75" customHeight="1">
      <c r="A24" s="242"/>
      <c r="B24" s="242"/>
      <c r="C24" s="242"/>
      <c r="D24" s="241"/>
      <c r="E24" s="242"/>
      <c r="F24" s="242"/>
      <c r="G24" s="242"/>
      <c r="H24" s="242"/>
      <c r="I24" s="239" t="s">
        <v>58</v>
      </c>
    </row>
    <row r="25" spans="1:9">
      <c r="A25" s="242"/>
      <c r="B25" s="242"/>
      <c r="C25" s="242"/>
      <c r="D25" s="405"/>
      <c r="E25" s="405"/>
      <c r="F25" s="405"/>
      <c r="G25" s="405"/>
      <c r="H25" s="242"/>
      <c r="I25" s="239" t="s">
        <v>58</v>
      </c>
    </row>
    <row r="26" spans="1:9" ht="10.5" customHeight="1">
      <c r="A26" s="242"/>
      <c r="B26" s="242"/>
      <c r="C26" s="242"/>
      <c r="D26" s="241"/>
      <c r="E26" s="242"/>
      <c r="F26" s="242"/>
      <c r="G26" s="242"/>
      <c r="H26" s="242"/>
      <c r="I26" s="239" t="s">
        <v>58</v>
      </c>
    </row>
    <row r="27" spans="1:9" ht="9.9" customHeight="1">
      <c r="A27" s="242"/>
      <c r="B27" s="242"/>
      <c r="C27" s="242"/>
      <c r="D27" s="242"/>
      <c r="E27" s="242"/>
      <c r="F27" s="242"/>
      <c r="G27" s="242"/>
      <c r="H27" s="242"/>
      <c r="I27" s="239" t="s">
        <v>58</v>
      </c>
    </row>
    <row r="28" spans="1:9">
      <c r="A28" s="242"/>
      <c r="B28" s="242"/>
      <c r="C28" s="242"/>
      <c r="D28" s="242"/>
      <c r="E28" s="242"/>
      <c r="F28" s="242"/>
      <c r="G28" s="242"/>
      <c r="H28" s="242"/>
      <c r="I28" s="239" t="s">
        <v>58</v>
      </c>
    </row>
    <row r="29" spans="1:9">
      <c r="A29" s="242"/>
      <c r="B29" s="242"/>
      <c r="C29" s="242"/>
      <c r="D29" s="242"/>
      <c r="E29" s="242"/>
      <c r="F29" s="242"/>
      <c r="G29" s="242"/>
      <c r="H29" s="242"/>
      <c r="I29" s="239" t="s">
        <v>58</v>
      </c>
    </row>
    <row r="30" spans="1:9" ht="15.75" customHeight="1">
      <c r="A30" s="242"/>
      <c r="B30" s="242"/>
      <c r="C30" s="242"/>
      <c r="D30" s="405"/>
      <c r="E30" s="405"/>
      <c r="F30" s="242"/>
      <c r="G30" s="242"/>
      <c r="H30" s="242"/>
      <c r="I30" s="239" t="s">
        <v>58</v>
      </c>
    </row>
    <row r="31" spans="1:9" ht="9.9" customHeight="1">
      <c r="A31" s="242"/>
      <c r="B31" s="242"/>
      <c r="C31" s="242"/>
      <c r="D31" s="242"/>
      <c r="E31" s="242"/>
      <c r="F31" s="242"/>
      <c r="G31" s="242"/>
      <c r="H31" s="242"/>
      <c r="I31" s="239" t="s">
        <v>58</v>
      </c>
    </row>
    <row r="32" spans="1:9">
      <c r="A32" s="242"/>
      <c r="B32" s="242"/>
      <c r="C32" s="242"/>
      <c r="D32" s="407"/>
      <c r="E32" s="242"/>
      <c r="F32" s="242"/>
      <c r="G32" s="242"/>
      <c r="H32" s="242"/>
      <c r="I32" s="239" t="s">
        <v>58</v>
      </c>
    </row>
    <row r="33" spans="1:9" ht="36" customHeight="1">
      <c r="A33" s="242"/>
      <c r="B33" s="240"/>
      <c r="C33" s="240"/>
      <c r="D33" s="406"/>
      <c r="E33" s="406"/>
      <c r="F33" s="242"/>
      <c r="G33" s="242"/>
      <c r="H33" s="242"/>
      <c r="I33" s="239" t="s">
        <v>83</v>
      </c>
    </row>
    <row r="34" spans="1:9">
      <c r="B34" s="244"/>
    </row>
    <row r="35" spans="1:9">
      <c r="B35" s="246"/>
    </row>
    <row r="36" spans="1:9">
      <c r="A36" s="816" t="s">
        <v>351</v>
      </c>
      <c r="B36" s="835"/>
      <c r="C36" s="835"/>
      <c r="D36" s="835"/>
      <c r="E36" s="835"/>
      <c r="F36" s="835"/>
      <c r="G36" s="835"/>
      <c r="H36" s="835"/>
    </row>
    <row r="37" spans="1:9">
      <c r="A37" s="222"/>
      <c r="B37" s="247" t="s">
        <v>315</v>
      </c>
      <c r="C37" s="248"/>
      <c r="D37" s="248"/>
      <c r="E37" s="248"/>
      <c r="F37" s="248"/>
      <c r="G37" s="248"/>
      <c r="H37" s="248"/>
    </row>
    <row r="38" spans="1:9">
      <c r="A38" s="249"/>
      <c r="B38" s="250"/>
      <c r="C38" s="250"/>
      <c r="D38" s="250"/>
      <c r="E38" s="250"/>
      <c r="F38" s="250"/>
      <c r="G38" s="250"/>
      <c r="H38" s="250"/>
    </row>
    <row r="39" spans="1:9">
      <c r="A39" s="836"/>
      <c r="B39" s="837"/>
      <c r="C39" s="837"/>
      <c r="D39" s="837"/>
      <c r="E39" s="837"/>
      <c r="F39" s="837"/>
      <c r="G39" s="837"/>
      <c r="H39" s="837"/>
    </row>
    <row r="40" spans="1:9">
      <c r="A40" s="251"/>
      <c r="B40" s="252"/>
      <c r="C40" s="252"/>
      <c r="D40" s="252"/>
      <c r="E40" s="252"/>
      <c r="F40" s="252"/>
      <c r="G40" s="252"/>
      <c r="H40" s="252"/>
    </row>
    <row r="41" spans="1:9">
      <c r="A41" s="838"/>
      <c r="B41" s="837"/>
      <c r="C41" s="837"/>
      <c r="D41" s="837"/>
      <c r="E41" s="837"/>
      <c r="F41" s="837"/>
      <c r="G41" s="837"/>
      <c r="H41" s="837"/>
    </row>
    <row r="42" spans="1:9">
      <c r="A42" s="245"/>
      <c r="B42" s="253"/>
      <c r="C42" s="245"/>
      <c r="D42" s="245"/>
      <c r="E42" s="245"/>
      <c r="F42" s="245"/>
      <c r="G42" s="245"/>
      <c r="H42" s="245"/>
    </row>
  </sheetData>
  <mergeCells count="12">
    <mergeCell ref="A39:H39"/>
    <mergeCell ref="A41:H41"/>
    <mergeCell ref="A36:H36"/>
    <mergeCell ref="A9:H9"/>
    <mergeCell ref="A1:H1"/>
    <mergeCell ref="A8:H8"/>
    <mergeCell ref="A7:H7"/>
    <mergeCell ref="A4:H4"/>
    <mergeCell ref="A5:H5"/>
    <mergeCell ref="A6:H6"/>
    <mergeCell ref="A2:H2"/>
    <mergeCell ref="A3:H3"/>
  </mergeCells>
  <phoneticPr fontId="36"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enableFormatConditionsCalculation="0">
    <pageSetUpPr fitToPage="1"/>
  </sheetPr>
  <dimension ref="A1:Y74"/>
  <sheetViews>
    <sheetView showGridLines="0" showOutlineSymbols="0" view="pageBreakPreview" zoomScale="65" zoomScaleNormal="75" zoomScaleSheetLayoutView="65" workbookViewId="0">
      <selection sqref="A1:X1"/>
    </sheetView>
  </sheetViews>
  <sheetFormatPr defaultColWidth="9.6328125" defaultRowHeight="15.6"/>
  <cols>
    <col min="1" max="2" width="2.54296875" style="4" customWidth="1"/>
    <col min="3" max="3" width="25" style="4" customWidth="1"/>
    <col min="4" max="4" width="6.90625" style="7" customWidth="1"/>
    <col min="5" max="5" width="6.1796875" style="7" customWidth="1"/>
    <col min="6" max="6" width="10.1796875" style="7" customWidth="1"/>
    <col min="7" max="7" width="8.453125" style="7" bestFit="1" customWidth="1"/>
    <col min="8" max="8" width="6.1796875" style="7" customWidth="1"/>
    <col min="9" max="9" width="10.90625" style="7" customWidth="1"/>
    <col min="10" max="10" width="6.1796875" style="7" bestFit="1" customWidth="1"/>
    <col min="11" max="11" width="5.6328125" style="7" customWidth="1"/>
    <col min="12" max="12" width="9.36328125" style="7" bestFit="1" customWidth="1"/>
    <col min="13" max="13" width="7" style="7" bestFit="1" customWidth="1"/>
    <col min="14" max="14" width="6.08984375" style="7" customWidth="1"/>
    <col min="15" max="15" width="9.81640625" style="7" customWidth="1"/>
    <col min="16" max="17" width="5.6328125" style="7" customWidth="1"/>
    <col min="18" max="18" width="8.54296875" style="7" customWidth="1"/>
    <col min="19" max="19" width="6.08984375" style="7" customWidth="1"/>
    <col min="20" max="20" width="5.6328125" style="7" customWidth="1"/>
    <col min="21" max="21" width="9.36328125" style="7" customWidth="1"/>
    <col min="22" max="22" width="8.453125" style="7" customWidth="1"/>
    <col min="23" max="23" width="8.81640625" style="7" customWidth="1"/>
    <col min="24" max="24" width="10.08984375" style="7" customWidth="1"/>
    <col min="25" max="25" width="6.54296875" style="71" customWidth="1"/>
    <col min="26" max="26" width="6.54296875" style="4" customWidth="1"/>
    <col min="27" max="27" width="7.6328125" style="4" customWidth="1"/>
    <col min="28" max="16384" width="9.6328125" style="4"/>
  </cols>
  <sheetData>
    <row r="1" spans="1:25" ht="20.399999999999999">
      <c r="A1" s="612" t="s">
        <v>93</v>
      </c>
      <c r="B1" s="613"/>
      <c r="C1" s="613"/>
      <c r="D1" s="613"/>
      <c r="E1" s="613"/>
      <c r="F1" s="613"/>
      <c r="G1" s="613"/>
      <c r="H1" s="613"/>
      <c r="I1" s="613"/>
      <c r="J1" s="613"/>
      <c r="K1" s="613"/>
      <c r="L1" s="613"/>
      <c r="M1" s="613"/>
      <c r="N1" s="613"/>
      <c r="O1" s="613"/>
      <c r="P1" s="613"/>
      <c r="Q1" s="613"/>
      <c r="R1" s="613"/>
      <c r="S1" s="613"/>
      <c r="T1" s="613"/>
      <c r="U1" s="613"/>
      <c r="V1" s="613"/>
      <c r="W1" s="613"/>
      <c r="X1" s="613"/>
      <c r="Y1" s="70" t="s">
        <v>58</v>
      </c>
    </row>
    <row r="2" spans="1:25">
      <c r="A2" s="614"/>
      <c r="B2" s="614"/>
      <c r="C2" s="614"/>
      <c r="D2" s="614"/>
      <c r="E2" s="614"/>
      <c r="F2" s="614"/>
      <c r="G2" s="614"/>
      <c r="H2" s="614"/>
      <c r="I2" s="614"/>
      <c r="J2" s="614"/>
      <c r="K2" s="614"/>
      <c r="L2" s="614"/>
      <c r="M2" s="614"/>
      <c r="N2" s="614"/>
      <c r="O2" s="614"/>
      <c r="P2" s="614"/>
      <c r="Q2" s="614"/>
      <c r="R2" s="614"/>
      <c r="S2" s="614"/>
      <c r="T2" s="614"/>
      <c r="U2" s="614"/>
      <c r="V2" s="614"/>
      <c r="W2" s="614"/>
      <c r="X2" s="614"/>
      <c r="Y2" s="70" t="s">
        <v>58</v>
      </c>
    </row>
    <row r="3" spans="1:25">
      <c r="A3" s="615"/>
      <c r="B3" s="615"/>
      <c r="C3" s="615"/>
      <c r="D3" s="615"/>
      <c r="E3" s="615"/>
      <c r="F3" s="615"/>
      <c r="G3" s="615"/>
      <c r="H3" s="615"/>
      <c r="I3" s="615"/>
      <c r="J3" s="615"/>
      <c r="K3" s="615"/>
      <c r="L3" s="615"/>
      <c r="M3" s="615"/>
      <c r="N3" s="615"/>
      <c r="O3" s="615"/>
      <c r="P3" s="615"/>
      <c r="Q3" s="615"/>
      <c r="R3" s="615"/>
      <c r="S3" s="615"/>
      <c r="T3" s="615"/>
      <c r="U3" s="615"/>
      <c r="V3" s="615"/>
      <c r="W3" s="615"/>
      <c r="X3" s="615"/>
      <c r="Y3" s="70" t="s">
        <v>58</v>
      </c>
    </row>
    <row r="4" spans="1:25" ht="22.8">
      <c r="A4" s="559" t="s">
        <v>342</v>
      </c>
      <c r="B4" s="560"/>
      <c r="C4" s="560"/>
      <c r="D4" s="560"/>
      <c r="E4" s="560"/>
      <c r="F4" s="560"/>
      <c r="G4" s="560"/>
      <c r="H4" s="560"/>
      <c r="I4" s="560"/>
      <c r="J4" s="560"/>
      <c r="K4" s="560"/>
      <c r="L4" s="560"/>
      <c r="M4" s="560"/>
      <c r="N4" s="560"/>
      <c r="O4" s="560"/>
      <c r="P4" s="560"/>
      <c r="Q4" s="560"/>
      <c r="R4" s="560"/>
      <c r="S4" s="560"/>
      <c r="T4" s="560"/>
      <c r="U4" s="560"/>
      <c r="V4" s="560"/>
      <c r="W4" s="560"/>
      <c r="X4" s="560"/>
      <c r="Y4" s="70" t="s">
        <v>58</v>
      </c>
    </row>
    <row r="5" spans="1:25" ht="22.8">
      <c r="A5" s="555" t="s">
        <v>385</v>
      </c>
      <c r="B5" s="582"/>
      <c r="C5" s="582"/>
      <c r="D5" s="582"/>
      <c r="E5" s="582"/>
      <c r="F5" s="582"/>
      <c r="G5" s="582"/>
      <c r="H5" s="582"/>
      <c r="I5" s="582"/>
      <c r="J5" s="582"/>
      <c r="K5" s="582"/>
      <c r="L5" s="582"/>
      <c r="M5" s="582"/>
      <c r="N5" s="582"/>
      <c r="O5" s="582"/>
      <c r="P5" s="582"/>
      <c r="Q5" s="582"/>
      <c r="R5" s="582"/>
      <c r="S5" s="582"/>
      <c r="T5" s="582"/>
      <c r="U5" s="582"/>
      <c r="V5" s="582"/>
      <c r="W5" s="582"/>
      <c r="X5" s="582"/>
      <c r="Y5" s="70" t="s">
        <v>58</v>
      </c>
    </row>
    <row r="6" spans="1:25" ht="22.8">
      <c r="A6" s="555" t="s">
        <v>332</v>
      </c>
      <c r="B6" s="560"/>
      <c r="C6" s="560"/>
      <c r="D6" s="560"/>
      <c r="E6" s="560"/>
      <c r="F6" s="560"/>
      <c r="G6" s="560"/>
      <c r="H6" s="560"/>
      <c r="I6" s="560"/>
      <c r="J6" s="560"/>
      <c r="K6" s="560"/>
      <c r="L6" s="560"/>
      <c r="M6" s="560"/>
      <c r="N6" s="560"/>
      <c r="O6" s="560"/>
      <c r="P6" s="560"/>
      <c r="Q6" s="560"/>
      <c r="R6" s="560"/>
      <c r="S6" s="560"/>
      <c r="T6" s="560"/>
      <c r="U6" s="560"/>
      <c r="V6" s="560"/>
      <c r="W6" s="560"/>
      <c r="X6" s="560"/>
      <c r="Y6" s="70" t="s">
        <v>58</v>
      </c>
    </row>
    <row r="7" spans="1:25" ht="22.8">
      <c r="A7" s="555" t="s">
        <v>331</v>
      </c>
      <c r="B7" s="582"/>
      <c r="C7" s="582"/>
      <c r="D7" s="582"/>
      <c r="E7" s="582"/>
      <c r="F7" s="582"/>
      <c r="G7" s="582"/>
      <c r="H7" s="582"/>
      <c r="I7" s="582"/>
      <c r="J7" s="582"/>
      <c r="K7" s="582"/>
      <c r="L7" s="582"/>
      <c r="M7" s="582"/>
      <c r="N7" s="582"/>
      <c r="O7" s="582"/>
      <c r="P7" s="582"/>
      <c r="Q7" s="582"/>
      <c r="R7" s="582"/>
      <c r="S7" s="582"/>
      <c r="T7" s="582"/>
      <c r="U7" s="582"/>
      <c r="V7" s="582"/>
      <c r="W7" s="582"/>
      <c r="X7" s="582"/>
      <c r="Y7" s="70" t="s">
        <v>58</v>
      </c>
    </row>
    <row r="8" spans="1:25" ht="22.8">
      <c r="A8" s="611"/>
      <c r="B8" s="611"/>
      <c r="C8" s="611"/>
      <c r="D8" s="611"/>
      <c r="E8" s="611"/>
      <c r="F8" s="611"/>
      <c r="G8" s="611"/>
      <c r="H8" s="611"/>
      <c r="I8" s="611"/>
      <c r="J8" s="611"/>
      <c r="K8" s="611"/>
      <c r="L8" s="611"/>
      <c r="M8" s="611"/>
      <c r="N8" s="611"/>
      <c r="O8" s="611"/>
      <c r="P8" s="611"/>
      <c r="Q8" s="611"/>
      <c r="R8" s="611"/>
      <c r="S8" s="611"/>
      <c r="T8" s="611"/>
      <c r="U8" s="611"/>
      <c r="V8" s="611"/>
      <c r="W8" s="611"/>
      <c r="X8" s="611"/>
      <c r="Y8" s="70" t="s">
        <v>58</v>
      </c>
    </row>
    <row r="9" spans="1:25" ht="22.8">
      <c r="A9" s="611"/>
      <c r="B9" s="611"/>
      <c r="C9" s="611"/>
      <c r="D9" s="611"/>
      <c r="E9" s="611"/>
      <c r="F9" s="611"/>
      <c r="G9" s="611"/>
      <c r="H9" s="611"/>
      <c r="I9" s="611"/>
      <c r="J9" s="611"/>
      <c r="K9" s="611"/>
      <c r="L9" s="611"/>
      <c r="M9" s="611"/>
      <c r="N9" s="611"/>
      <c r="O9" s="611"/>
      <c r="P9" s="611"/>
      <c r="Q9" s="611"/>
      <c r="R9" s="611"/>
      <c r="S9" s="611"/>
      <c r="T9" s="611"/>
      <c r="U9" s="611"/>
      <c r="V9" s="611"/>
      <c r="W9" s="611"/>
      <c r="X9" s="611"/>
      <c r="Y9" s="70" t="s">
        <v>58</v>
      </c>
    </row>
    <row r="10" spans="1:25" ht="22.8">
      <c r="A10" s="611"/>
      <c r="B10" s="611"/>
      <c r="C10" s="611"/>
      <c r="D10" s="611"/>
      <c r="E10" s="611"/>
      <c r="F10" s="611"/>
      <c r="G10" s="611"/>
      <c r="H10" s="611"/>
      <c r="I10" s="611"/>
      <c r="J10" s="611"/>
      <c r="K10" s="611"/>
      <c r="L10" s="611"/>
      <c r="M10" s="611"/>
      <c r="N10" s="611"/>
      <c r="O10" s="611"/>
      <c r="P10" s="611"/>
      <c r="Q10" s="611"/>
      <c r="R10" s="611"/>
      <c r="S10" s="611"/>
      <c r="T10" s="611"/>
      <c r="U10" s="611"/>
      <c r="V10" s="611"/>
      <c r="W10" s="611"/>
      <c r="X10" s="611"/>
      <c r="Y10" s="70" t="s">
        <v>58</v>
      </c>
    </row>
    <row r="11" spans="1:25">
      <c r="A11" s="615"/>
      <c r="B11" s="615"/>
      <c r="C11" s="615"/>
      <c r="D11" s="615"/>
      <c r="E11" s="615"/>
      <c r="F11" s="615"/>
      <c r="G11" s="615"/>
      <c r="H11" s="615"/>
      <c r="I11" s="615"/>
      <c r="J11" s="615"/>
      <c r="K11" s="615"/>
      <c r="L11" s="615"/>
      <c r="M11" s="615"/>
      <c r="N11" s="615"/>
      <c r="O11" s="615"/>
      <c r="P11" s="615"/>
      <c r="Q11" s="615"/>
      <c r="R11" s="615"/>
      <c r="S11" s="615"/>
      <c r="T11" s="615"/>
      <c r="U11" s="623"/>
      <c r="V11" s="618" t="s">
        <v>102</v>
      </c>
      <c r="W11" s="619"/>
      <c r="X11" s="620"/>
      <c r="Y11" s="70" t="s">
        <v>58</v>
      </c>
    </row>
    <row r="12" spans="1:25">
      <c r="A12" s="615"/>
      <c r="B12" s="615"/>
      <c r="C12" s="615"/>
      <c r="D12" s="615"/>
      <c r="E12" s="615"/>
      <c r="F12" s="615"/>
      <c r="G12" s="615"/>
      <c r="H12" s="615"/>
      <c r="I12" s="615"/>
      <c r="J12" s="615"/>
      <c r="K12" s="615"/>
      <c r="L12" s="615"/>
      <c r="M12" s="615"/>
      <c r="N12" s="615"/>
      <c r="O12" s="615"/>
      <c r="P12" s="615"/>
      <c r="Q12" s="615"/>
      <c r="R12" s="615"/>
      <c r="S12" s="615"/>
      <c r="T12" s="615"/>
      <c r="U12" s="623"/>
      <c r="V12" s="616" t="s">
        <v>80</v>
      </c>
      <c r="W12" s="621" t="s">
        <v>111</v>
      </c>
      <c r="X12" s="626" t="s">
        <v>355</v>
      </c>
      <c r="Y12" s="70" t="s">
        <v>58</v>
      </c>
    </row>
    <row r="13" spans="1:25" ht="16.2" thickBot="1">
      <c r="A13" s="624"/>
      <c r="B13" s="624"/>
      <c r="C13" s="624"/>
      <c r="D13" s="624"/>
      <c r="E13" s="624"/>
      <c r="F13" s="624"/>
      <c r="G13" s="624"/>
      <c r="H13" s="624"/>
      <c r="I13" s="624"/>
      <c r="J13" s="624"/>
      <c r="K13" s="624"/>
      <c r="L13" s="624"/>
      <c r="M13" s="624"/>
      <c r="N13" s="624"/>
      <c r="O13" s="624"/>
      <c r="P13" s="624"/>
      <c r="Q13" s="624"/>
      <c r="R13" s="624"/>
      <c r="S13" s="624"/>
      <c r="T13" s="624"/>
      <c r="U13" s="625"/>
      <c r="V13" s="617"/>
      <c r="W13" s="622"/>
      <c r="X13" s="622"/>
      <c r="Y13" s="70" t="s">
        <v>58</v>
      </c>
    </row>
    <row r="14" spans="1:25">
      <c r="A14" s="598" t="s">
        <v>169</v>
      </c>
      <c r="B14" s="599"/>
      <c r="C14" s="599"/>
      <c r="D14" s="599"/>
      <c r="E14" s="599"/>
      <c r="F14" s="599"/>
      <c r="G14" s="599"/>
      <c r="H14" s="599"/>
      <c r="I14" s="599"/>
      <c r="J14" s="599"/>
      <c r="K14" s="599"/>
      <c r="L14" s="599"/>
      <c r="M14" s="599"/>
      <c r="N14" s="599"/>
      <c r="O14" s="599"/>
      <c r="P14" s="599"/>
      <c r="Q14" s="599"/>
      <c r="R14" s="599"/>
      <c r="S14" s="599"/>
      <c r="T14" s="599"/>
      <c r="U14" s="599"/>
      <c r="V14" s="138">
        <v>72</v>
      </c>
      <c r="W14" s="138">
        <v>72</v>
      </c>
      <c r="X14" s="137">
        <v>88285</v>
      </c>
      <c r="Y14" s="70" t="s">
        <v>58</v>
      </c>
    </row>
    <row r="15" spans="1:25" ht="20.25" customHeight="1">
      <c r="A15" s="594" t="s">
        <v>302</v>
      </c>
      <c r="B15" s="595"/>
      <c r="C15" s="595"/>
      <c r="D15" s="595"/>
      <c r="E15" s="595"/>
      <c r="F15" s="595"/>
      <c r="G15" s="595"/>
      <c r="H15" s="595"/>
      <c r="I15" s="595"/>
      <c r="J15" s="595"/>
      <c r="K15" s="595"/>
      <c r="L15" s="595"/>
      <c r="M15" s="595"/>
      <c r="N15" s="595"/>
      <c r="O15" s="595"/>
      <c r="P15" s="595"/>
      <c r="Q15" s="595"/>
      <c r="R15" s="595"/>
      <c r="S15" s="595"/>
      <c r="T15" s="595"/>
      <c r="U15" s="595"/>
      <c r="V15" s="139"/>
      <c r="W15" s="139"/>
      <c r="X15" s="75"/>
      <c r="Y15" s="70" t="s">
        <v>58</v>
      </c>
    </row>
    <row r="16" spans="1:25">
      <c r="A16" s="600" t="s">
        <v>170</v>
      </c>
      <c r="B16" s="601"/>
      <c r="C16" s="601"/>
      <c r="D16" s="601"/>
      <c r="E16" s="601"/>
      <c r="F16" s="601"/>
      <c r="G16" s="601"/>
      <c r="H16" s="601"/>
      <c r="I16" s="601"/>
      <c r="J16" s="601"/>
      <c r="K16" s="601"/>
      <c r="L16" s="601"/>
      <c r="M16" s="601"/>
      <c r="N16" s="601"/>
      <c r="O16" s="601"/>
      <c r="P16" s="601"/>
      <c r="Q16" s="601"/>
      <c r="R16" s="601"/>
      <c r="S16" s="601"/>
      <c r="T16" s="601"/>
      <c r="U16" s="601"/>
      <c r="V16" s="140">
        <f>+V15+V14</f>
        <v>72</v>
      </c>
      <c r="W16" s="140">
        <f>+W15+W14</f>
        <v>72</v>
      </c>
      <c r="X16" s="76">
        <f>+X15+X14</f>
        <v>88285</v>
      </c>
      <c r="Y16" s="70" t="s">
        <v>58</v>
      </c>
    </row>
    <row r="17" spans="1:25">
      <c r="A17" s="598" t="s">
        <v>2</v>
      </c>
      <c r="B17" s="599"/>
      <c r="C17" s="599"/>
      <c r="D17" s="599"/>
      <c r="E17" s="599"/>
      <c r="F17" s="599"/>
      <c r="G17" s="599"/>
      <c r="H17" s="599"/>
      <c r="I17" s="599"/>
      <c r="J17" s="599"/>
      <c r="K17" s="599"/>
      <c r="L17" s="599"/>
      <c r="M17" s="599"/>
      <c r="N17" s="599"/>
      <c r="O17" s="599"/>
      <c r="P17" s="599"/>
      <c r="Q17" s="599"/>
      <c r="R17" s="599"/>
      <c r="S17" s="599"/>
      <c r="T17" s="599"/>
      <c r="U17" s="599"/>
      <c r="V17" s="141">
        <v>72</v>
      </c>
      <c r="W17" s="141">
        <v>72</v>
      </c>
      <c r="X17" s="77">
        <v>88285</v>
      </c>
      <c r="Y17" s="70" t="s">
        <v>58</v>
      </c>
    </row>
    <row r="18" spans="1:25" ht="18.75" customHeight="1">
      <c r="A18" s="596" t="s">
        <v>103</v>
      </c>
      <c r="B18" s="597"/>
      <c r="C18" s="597"/>
      <c r="D18" s="597"/>
      <c r="E18" s="597"/>
      <c r="F18" s="597"/>
      <c r="G18" s="597"/>
      <c r="H18" s="597"/>
      <c r="I18" s="597"/>
      <c r="J18" s="597"/>
      <c r="K18" s="597"/>
      <c r="L18" s="597"/>
      <c r="M18" s="597"/>
      <c r="N18" s="597"/>
      <c r="O18" s="597"/>
      <c r="P18" s="597"/>
      <c r="Q18" s="597"/>
      <c r="R18" s="597"/>
      <c r="S18" s="597"/>
      <c r="T18" s="597"/>
      <c r="U18" s="597"/>
      <c r="V18" s="420"/>
      <c r="W18" s="420"/>
      <c r="X18" s="421"/>
      <c r="Y18" s="70" t="s">
        <v>58</v>
      </c>
    </row>
    <row r="19" spans="1:25">
      <c r="A19" s="606" t="s">
        <v>3</v>
      </c>
      <c r="B19" s="607"/>
      <c r="C19" s="607"/>
      <c r="D19" s="607"/>
      <c r="E19" s="607"/>
      <c r="F19" s="607"/>
      <c r="G19" s="607"/>
      <c r="H19" s="607"/>
      <c r="I19" s="607"/>
      <c r="J19" s="607"/>
      <c r="K19" s="607"/>
      <c r="L19" s="607"/>
      <c r="M19" s="607"/>
      <c r="N19" s="607"/>
      <c r="O19" s="607"/>
      <c r="P19" s="607"/>
      <c r="Q19" s="607"/>
      <c r="R19" s="607"/>
      <c r="S19" s="607"/>
      <c r="T19" s="607"/>
      <c r="U19" s="607"/>
      <c r="V19" s="142">
        <f>+V18+V17</f>
        <v>72</v>
      </c>
      <c r="W19" s="142">
        <f>+W18+W17</f>
        <v>72</v>
      </c>
      <c r="X19" s="78">
        <f>+X18+X17</f>
        <v>88285</v>
      </c>
      <c r="Y19" s="70" t="s">
        <v>58</v>
      </c>
    </row>
    <row r="20" spans="1:25">
      <c r="A20" s="594" t="s">
        <v>155</v>
      </c>
      <c r="B20" s="595"/>
      <c r="C20" s="595"/>
      <c r="D20" s="595"/>
      <c r="E20" s="595"/>
      <c r="F20" s="595"/>
      <c r="G20" s="595"/>
      <c r="H20" s="595"/>
      <c r="I20" s="595"/>
      <c r="J20" s="595"/>
      <c r="K20" s="595"/>
      <c r="L20" s="595"/>
      <c r="M20" s="595"/>
      <c r="N20" s="595"/>
      <c r="O20" s="595"/>
      <c r="P20" s="595"/>
      <c r="Q20" s="595"/>
      <c r="R20" s="595"/>
      <c r="S20" s="595"/>
      <c r="T20" s="595"/>
      <c r="U20" s="595"/>
      <c r="V20" s="74"/>
      <c r="W20" s="74"/>
      <c r="X20" s="75"/>
      <c r="Y20" s="70" t="s">
        <v>58</v>
      </c>
    </row>
    <row r="21" spans="1:25">
      <c r="A21" s="592" t="s">
        <v>69</v>
      </c>
      <c r="B21" s="593"/>
      <c r="C21" s="593"/>
      <c r="D21" s="593"/>
      <c r="E21" s="593"/>
      <c r="F21" s="593"/>
      <c r="G21" s="593"/>
      <c r="H21" s="593"/>
      <c r="I21" s="593"/>
      <c r="J21" s="593"/>
      <c r="K21" s="593"/>
      <c r="L21" s="593"/>
      <c r="M21" s="593"/>
      <c r="N21" s="593"/>
      <c r="O21" s="593"/>
      <c r="P21" s="593"/>
      <c r="Q21" s="593"/>
      <c r="R21" s="593"/>
      <c r="S21" s="593"/>
      <c r="T21" s="593"/>
      <c r="U21" s="593"/>
      <c r="V21" s="74"/>
      <c r="W21" s="74"/>
      <c r="X21" s="75"/>
      <c r="Y21" s="70" t="s">
        <v>58</v>
      </c>
    </row>
    <row r="22" spans="1:25">
      <c r="A22" s="583" t="s">
        <v>99</v>
      </c>
      <c r="B22" s="590"/>
      <c r="C22" s="590"/>
      <c r="D22" s="590"/>
      <c r="E22" s="590"/>
      <c r="F22" s="590"/>
      <c r="G22" s="590"/>
      <c r="H22" s="590"/>
      <c r="I22" s="590"/>
      <c r="J22" s="590"/>
      <c r="K22" s="590"/>
      <c r="L22" s="590"/>
      <c r="M22" s="590"/>
      <c r="N22" s="590"/>
      <c r="O22" s="590"/>
      <c r="P22" s="590"/>
      <c r="Q22" s="590"/>
      <c r="R22" s="590"/>
      <c r="S22" s="590"/>
      <c r="T22" s="590"/>
      <c r="U22" s="591"/>
      <c r="V22" s="74"/>
      <c r="W22" s="74"/>
      <c r="X22" s="75"/>
      <c r="Y22" s="70" t="s">
        <v>58</v>
      </c>
    </row>
    <row r="23" spans="1:25">
      <c r="A23" s="587" t="s">
        <v>11</v>
      </c>
      <c r="B23" s="588"/>
      <c r="C23" s="588"/>
      <c r="D23" s="588"/>
      <c r="E23" s="588"/>
      <c r="F23" s="588"/>
      <c r="G23" s="588"/>
      <c r="H23" s="588"/>
      <c r="I23" s="588"/>
      <c r="J23" s="588"/>
      <c r="K23" s="588"/>
      <c r="L23" s="588"/>
      <c r="M23" s="588"/>
      <c r="N23" s="588"/>
      <c r="O23" s="588"/>
      <c r="P23" s="588"/>
      <c r="Q23" s="588"/>
      <c r="R23" s="588"/>
      <c r="S23" s="588"/>
      <c r="T23" s="588"/>
      <c r="U23" s="589"/>
      <c r="V23" s="74">
        <v>0</v>
      </c>
      <c r="W23" s="74">
        <v>0</v>
      </c>
      <c r="X23" s="75">
        <v>-17572</v>
      </c>
      <c r="Y23" s="70" t="s">
        <v>58</v>
      </c>
    </row>
    <row r="24" spans="1:25">
      <c r="A24" s="608" t="s">
        <v>386</v>
      </c>
      <c r="B24" s="584"/>
      <c r="C24" s="584"/>
      <c r="D24" s="584"/>
      <c r="E24" s="584"/>
      <c r="F24" s="584"/>
      <c r="G24" s="584"/>
      <c r="H24" s="584"/>
      <c r="I24" s="584"/>
      <c r="J24" s="584"/>
      <c r="K24" s="584"/>
      <c r="L24" s="584"/>
      <c r="M24" s="584"/>
      <c r="N24" s="584"/>
      <c r="O24" s="584"/>
      <c r="P24" s="584"/>
      <c r="Q24" s="584"/>
      <c r="R24" s="584"/>
      <c r="S24" s="584"/>
      <c r="T24" s="584"/>
      <c r="U24" s="584"/>
      <c r="V24" s="74"/>
      <c r="W24" s="74"/>
      <c r="X24" s="75"/>
      <c r="Y24" s="70" t="s">
        <v>58</v>
      </c>
    </row>
    <row r="25" spans="1:25">
      <c r="A25" s="586" t="s">
        <v>316</v>
      </c>
      <c r="B25" s="553"/>
      <c r="C25" s="553"/>
      <c r="D25" s="553"/>
      <c r="E25" s="553"/>
      <c r="F25" s="553"/>
      <c r="G25" s="553"/>
      <c r="H25" s="553"/>
      <c r="I25" s="553"/>
      <c r="J25" s="553"/>
      <c r="K25" s="553"/>
      <c r="L25" s="553"/>
      <c r="M25" s="553"/>
      <c r="N25" s="553"/>
      <c r="O25" s="553"/>
      <c r="P25" s="553"/>
      <c r="Q25" s="553"/>
      <c r="R25" s="553"/>
      <c r="S25" s="553"/>
      <c r="T25" s="553"/>
      <c r="U25" s="553"/>
      <c r="V25" s="74">
        <v>0</v>
      </c>
      <c r="W25" s="74">
        <v>0</v>
      </c>
      <c r="X25" s="75">
        <v>421</v>
      </c>
      <c r="Y25" s="70" t="s">
        <v>58</v>
      </c>
    </row>
    <row r="26" spans="1:25">
      <c r="A26" s="609" t="s">
        <v>70</v>
      </c>
      <c r="B26" s="610"/>
      <c r="C26" s="610"/>
      <c r="D26" s="610"/>
      <c r="E26" s="610"/>
      <c r="F26" s="610"/>
      <c r="G26" s="610"/>
      <c r="H26" s="610"/>
      <c r="I26" s="610"/>
      <c r="J26" s="610"/>
      <c r="K26" s="610"/>
      <c r="L26" s="610"/>
      <c r="M26" s="610"/>
      <c r="N26" s="610"/>
      <c r="O26" s="610"/>
      <c r="P26" s="610"/>
      <c r="Q26" s="610"/>
      <c r="R26" s="610"/>
      <c r="S26" s="610"/>
      <c r="T26" s="610"/>
      <c r="U26" s="610"/>
      <c r="V26" s="74">
        <v>0</v>
      </c>
      <c r="W26" s="74">
        <v>0</v>
      </c>
      <c r="X26" s="75">
        <v>129</v>
      </c>
      <c r="Y26" s="70" t="s">
        <v>58</v>
      </c>
    </row>
    <row r="27" spans="1:25">
      <c r="A27" s="602" t="s">
        <v>347</v>
      </c>
      <c r="B27" s="553"/>
      <c r="C27" s="553"/>
      <c r="D27" s="553"/>
      <c r="E27" s="553"/>
      <c r="F27" s="553"/>
      <c r="G27" s="553"/>
      <c r="H27" s="553"/>
      <c r="I27" s="553"/>
      <c r="J27" s="553"/>
      <c r="K27" s="553"/>
      <c r="L27" s="553"/>
      <c r="M27" s="553"/>
      <c r="N27" s="553"/>
      <c r="O27" s="553"/>
      <c r="P27" s="553"/>
      <c r="Q27" s="553"/>
      <c r="R27" s="553"/>
      <c r="S27" s="553"/>
      <c r="T27" s="553"/>
      <c r="U27" s="553"/>
      <c r="V27" s="74">
        <f>SUM(V25:V26)</f>
        <v>0</v>
      </c>
      <c r="W27" s="74">
        <f>SUM(W25:W26)</f>
        <v>0</v>
      </c>
      <c r="X27" s="74">
        <f>SUM(X25:X26)</f>
        <v>550</v>
      </c>
      <c r="Y27" s="70" t="s">
        <v>58</v>
      </c>
    </row>
    <row r="28" spans="1:25" hidden="1">
      <c r="A28" s="583"/>
      <c r="B28" s="584"/>
      <c r="C28" s="584"/>
      <c r="D28" s="584"/>
      <c r="E28" s="584"/>
      <c r="F28" s="584"/>
      <c r="G28" s="584"/>
      <c r="H28" s="584"/>
      <c r="I28" s="584"/>
      <c r="J28" s="584"/>
      <c r="K28" s="584"/>
      <c r="L28" s="584"/>
      <c r="M28" s="584"/>
      <c r="N28" s="584"/>
      <c r="O28" s="584"/>
      <c r="P28" s="584"/>
      <c r="Q28" s="584"/>
      <c r="R28" s="584"/>
      <c r="S28" s="584"/>
      <c r="T28" s="584"/>
      <c r="U28" s="584"/>
      <c r="V28" s="74"/>
      <c r="W28" s="74"/>
      <c r="X28" s="75"/>
      <c r="Y28" s="70" t="s">
        <v>58</v>
      </c>
    </row>
    <row r="29" spans="1:25">
      <c r="A29" s="583" t="s">
        <v>101</v>
      </c>
      <c r="B29" s="584"/>
      <c r="C29" s="584"/>
      <c r="D29" s="584"/>
      <c r="E29" s="584"/>
      <c r="F29" s="584"/>
      <c r="G29" s="584"/>
      <c r="H29" s="584"/>
      <c r="I29" s="584"/>
      <c r="J29" s="584"/>
      <c r="K29" s="584"/>
      <c r="L29" s="584"/>
      <c r="M29" s="584"/>
      <c r="N29" s="584"/>
      <c r="O29" s="584"/>
      <c r="P29" s="584"/>
      <c r="Q29" s="584"/>
      <c r="R29" s="584"/>
      <c r="S29" s="584"/>
      <c r="T29" s="584"/>
      <c r="U29" s="584"/>
      <c r="V29" s="74">
        <f>V28+V27</f>
        <v>0</v>
      </c>
      <c r="W29" s="74">
        <f>W28+W27</f>
        <v>0</v>
      </c>
      <c r="X29" s="74">
        <f>+X27+X28+X23</f>
        <v>-17022</v>
      </c>
      <c r="Y29" s="70" t="s">
        <v>58</v>
      </c>
    </row>
    <row r="30" spans="1:25">
      <c r="A30" s="583" t="s">
        <v>100</v>
      </c>
      <c r="B30" s="584"/>
      <c r="C30" s="584"/>
      <c r="D30" s="584"/>
      <c r="E30" s="584"/>
      <c r="F30" s="584"/>
      <c r="G30" s="584"/>
      <c r="H30" s="584"/>
      <c r="I30" s="584"/>
      <c r="J30" s="584"/>
      <c r="K30" s="584"/>
      <c r="L30" s="584"/>
      <c r="M30" s="584"/>
      <c r="N30" s="584"/>
      <c r="O30" s="584"/>
      <c r="P30" s="584"/>
      <c r="Q30" s="584"/>
      <c r="R30" s="584"/>
      <c r="S30" s="584"/>
      <c r="T30" s="584"/>
      <c r="U30" s="584"/>
      <c r="V30" s="74">
        <f>V29+V20</f>
        <v>0</v>
      </c>
      <c r="W30" s="74">
        <f>W29+W20</f>
        <v>0</v>
      </c>
      <c r="X30" s="74">
        <f>X29+X20</f>
        <v>-17022</v>
      </c>
      <c r="Y30" s="70" t="s">
        <v>58</v>
      </c>
    </row>
    <row r="31" spans="1:25">
      <c r="A31" s="603" t="s">
        <v>309</v>
      </c>
      <c r="B31" s="604"/>
      <c r="C31" s="604"/>
      <c r="D31" s="604"/>
      <c r="E31" s="604"/>
      <c r="F31" s="604"/>
      <c r="G31" s="604"/>
      <c r="H31" s="604"/>
      <c r="I31" s="604"/>
      <c r="J31" s="604"/>
      <c r="K31" s="604"/>
      <c r="L31" s="604"/>
      <c r="M31" s="604"/>
      <c r="N31" s="604"/>
      <c r="O31" s="604"/>
      <c r="P31" s="604"/>
      <c r="Q31" s="604"/>
      <c r="R31" s="604"/>
      <c r="S31" s="604"/>
      <c r="T31" s="604"/>
      <c r="U31" s="605"/>
      <c r="V31" s="135">
        <f>+V30+V19</f>
        <v>72</v>
      </c>
      <c r="W31" s="135">
        <f>+W30+W19</f>
        <v>72</v>
      </c>
      <c r="X31" s="135">
        <f>+X30+X19</f>
        <v>71263</v>
      </c>
      <c r="Y31" s="70" t="s">
        <v>58</v>
      </c>
    </row>
    <row r="32" spans="1:25">
      <c r="A32" s="592" t="s">
        <v>156</v>
      </c>
      <c r="B32" s="593"/>
      <c r="C32" s="593"/>
      <c r="D32" s="593"/>
      <c r="E32" s="593"/>
      <c r="F32" s="593"/>
      <c r="G32" s="593"/>
      <c r="H32" s="593"/>
      <c r="I32" s="593"/>
      <c r="J32" s="593"/>
      <c r="K32" s="593"/>
      <c r="L32" s="593"/>
      <c r="M32" s="593"/>
      <c r="N32" s="593"/>
      <c r="O32" s="593"/>
      <c r="P32" s="593"/>
      <c r="Q32" s="593"/>
      <c r="R32" s="593"/>
      <c r="S32" s="593"/>
      <c r="T32" s="593"/>
      <c r="U32" s="593"/>
      <c r="V32" s="74"/>
      <c r="W32" s="74"/>
      <c r="X32" s="75"/>
      <c r="Y32" s="70" t="s">
        <v>58</v>
      </c>
    </row>
    <row r="33" spans="1:25">
      <c r="A33" s="583" t="s">
        <v>356</v>
      </c>
      <c r="B33" s="584"/>
      <c r="C33" s="584"/>
      <c r="D33" s="584"/>
      <c r="E33" s="584"/>
      <c r="F33" s="584"/>
      <c r="G33" s="584"/>
      <c r="H33" s="584"/>
      <c r="I33" s="584"/>
      <c r="J33" s="584"/>
      <c r="K33" s="584"/>
      <c r="L33" s="584"/>
      <c r="M33" s="584"/>
      <c r="N33" s="584"/>
      <c r="O33" s="584"/>
      <c r="P33" s="584"/>
      <c r="Q33" s="584"/>
      <c r="R33" s="584"/>
      <c r="S33" s="584"/>
      <c r="T33" s="584"/>
      <c r="U33" s="584"/>
      <c r="V33" s="419">
        <v>0</v>
      </c>
      <c r="W33" s="75">
        <v>0</v>
      </c>
      <c r="X33" s="75">
        <v>0</v>
      </c>
      <c r="Y33" s="70" t="s">
        <v>58</v>
      </c>
    </row>
    <row r="34" spans="1:25">
      <c r="A34" s="583" t="s">
        <v>365</v>
      </c>
      <c r="B34" s="584"/>
      <c r="C34" s="584"/>
      <c r="D34" s="584"/>
      <c r="E34" s="584"/>
      <c r="F34" s="584"/>
      <c r="G34" s="584"/>
      <c r="H34" s="584"/>
      <c r="I34" s="584"/>
      <c r="J34" s="584"/>
      <c r="K34" s="584"/>
      <c r="L34" s="584"/>
      <c r="M34" s="584"/>
      <c r="N34" s="584"/>
      <c r="O34" s="584"/>
      <c r="P34" s="584"/>
      <c r="Q34" s="584"/>
      <c r="R34" s="584"/>
      <c r="S34" s="584"/>
      <c r="T34" s="584"/>
      <c r="U34" s="584"/>
      <c r="V34" s="74"/>
      <c r="W34" s="74"/>
      <c r="X34" s="75"/>
      <c r="Y34" s="70" t="s">
        <v>58</v>
      </c>
    </row>
    <row r="35" spans="1:25">
      <c r="A35" s="552" t="s">
        <v>388</v>
      </c>
      <c r="B35" s="553"/>
      <c r="C35" s="553"/>
      <c r="D35" s="553"/>
      <c r="E35" s="553"/>
      <c r="F35" s="553"/>
      <c r="G35" s="553"/>
      <c r="H35" s="553"/>
      <c r="I35" s="553"/>
      <c r="J35" s="553"/>
      <c r="K35" s="553"/>
      <c r="L35" s="553"/>
      <c r="M35" s="553"/>
      <c r="N35" s="553"/>
      <c r="O35" s="553"/>
      <c r="P35" s="553"/>
      <c r="Q35" s="553"/>
      <c r="R35" s="553"/>
      <c r="S35" s="553"/>
      <c r="T35" s="553"/>
      <c r="U35" s="553"/>
      <c r="V35" s="74">
        <v>0</v>
      </c>
      <c r="W35" s="74">
        <v>0</v>
      </c>
      <c r="X35" s="75">
        <v>-13</v>
      </c>
      <c r="Y35" s="70" t="s">
        <v>58</v>
      </c>
    </row>
    <row r="36" spans="1:25">
      <c r="A36" s="552" t="s">
        <v>389</v>
      </c>
      <c r="B36" s="553"/>
      <c r="C36" s="553"/>
      <c r="D36" s="553"/>
      <c r="E36" s="553"/>
      <c r="F36" s="553"/>
      <c r="G36" s="553"/>
      <c r="H36" s="553"/>
      <c r="I36" s="553"/>
      <c r="J36" s="553"/>
      <c r="K36" s="553"/>
      <c r="L36" s="553"/>
      <c r="M36" s="553"/>
      <c r="N36" s="553"/>
      <c r="O36" s="553"/>
      <c r="P36" s="553"/>
      <c r="Q36" s="553"/>
      <c r="R36" s="553"/>
      <c r="S36" s="553"/>
      <c r="T36" s="553"/>
      <c r="U36" s="553"/>
      <c r="V36" s="74">
        <v>0</v>
      </c>
      <c r="W36" s="74">
        <v>0</v>
      </c>
      <c r="X36" s="74">
        <v>-443</v>
      </c>
      <c r="Y36" s="70" t="s">
        <v>58</v>
      </c>
    </row>
    <row r="37" spans="1:25">
      <c r="A37" s="552" t="s">
        <v>390</v>
      </c>
      <c r="B37" s="553"/>
      <c r="C37" s="553"/>
      <c r="D37" s="553"/>
      <c r="E37" s="553"/>
      <c r="F37" s="553"/>
      <c r="G37" s="553"/>
      <c r="H37" s="553"/>
      <c r="I37" s="553"/>
      <c r="J37" s="553"/>
      <c r="K37" s="553"/>
      <c r="L37" s="553"/>
      <c r="M37" s="553"/>
      <c r="N37" s="553"/>
      <c r="O37" s="553"/>
      <c r="P37" s="553"/>
      <c r="Q37" s="553"/>
      <c r="R37" s="553"/>
      <c r="S37" s="553"/>
      <c r="T37" s="553"/>
      <c r="U37" s="553"/>
      <c r="V37" s="74">
        <v>0</v>
      </c>
      <c r="W37" s="74">
        <v>0</v>
      </c>
      <c r="X37" s="74">
        <v>-5000</v>
      </c>
      <c r="Y37" s="70" t="s">
        <v>58</v>
      </c>
    </row>
    <row r="38" spans="1:25">
      <c r="A38" s="552" t="s">
        <v>391</v>
      </c>
      <c r="B38" s="553"/>
      <c r="C38" s="553"/>
      <c r="D38" s="553"/>
      <c r="E38" s="553"/>
      <c r="F38" s="553"/>
      <c r="G38" s="553"/>
      <c r="H38" s="553"/>
      <c r="I38" s="553"/>
      <c r="J38" s="553"/>
      <c r="K38" s="553"/>
      <c r="L38" s="553"/>
      <c r="M38" s="553"/>
      <c r="N38" s="553"/>
      <c r="O38" s="553"/>
      <c r="P38" s="553"/>
      <c r="Q38" s="553"/>
      <c r="R38" s="553"/>
      <c r="S38" s="553"/>
      <c r="T38" s="553"/>
      <c r="U38" s="553"/>
      <c r="V38" s="74">
        <v>0</v>
      </c>
      <c r="W38" s="74">
        <v>0</v>
      </c>
      <c r="X38" s="74">
        <v>-11500</v>
      </c>
      <c r="Y38" s="70" t="s">
        <v>58</v>
      </c>
    </row>
    <row r="39" spans="1:25" ht="18" customHeight="1">
      <c r="A39" s="583" t="s">
        <v>157</v>
      </c>
      <c r="B39" s="584"/>
      <c r="C39" s="584"/>
      <c r="D39" s="584"/>
      <c r="E39" s="584"/>
      <c r="F39" s="584"/>
      <c r="G39" s="584"/>
      <c r="H39" s="584"/>
      <c r="I39" s="584"/>
      <c r="J39" s="584"/>
      <c r="K39" s="584"/>
      <c r="L39" s="584"/>
      <c r="M39" s="584"/>
      <c r="N39" s="584"/>
      <c r="O39" s="584"/>
      <c r="P39" s="584"/>
      <c r="Q39" s="584"/>
      <c r="R39" s="584"/>
      <c r="S39" s="584"/>
      <c r="T39" s="584"/>
      <c r="U39" s="584"/>
      <c r="V39" s="80">
        <f>SUM(V33+V35+V36+V37+V38)</f>
        <v>0</v>
      </c>
      <c r="W39" s="80">
        <f>SUM(W33+W35+W36+W37+W38)</f>
        <v>0</v>
      </c>
      <c r="X39" s="80">
        <f>SUM(X33+X35+X36+X37+X38)</f>
        <v>-16956</v>
      </c>
      <c r="Y39" s="70" t="s">
        <v>58</v>
      </c>
    </row>
    <row r="40" spans="1:25" ht="18" customHeight="1">
      <c r="A40" s="585" t="s">
        <v>310</v>
      </c>
      <c r="B40" s="558"/>
      <c r="C40" s="558"/>
      <c r="D40" s="558"/>
      <c r="E40" s="558"/>
      <c r="F40" s="558"/>
      <c r="G40" s="558"/>
      <c r="H40" s="558"/>
      <c r="I40" s="558"/>
      <c r="J40" s="558"/>
      <c r="K40" s="558"/>
      <c r="L40" s="558"/>
      <c r="M40" s="558"/>
      <c r="N40" s="558"/>
      <c r="O40" s="558"/>
      <c r="P40" s="558"/>
      <c r="Q40" s="558"/>
      <c r="R40" s="558"/>
      <c r="S40" s="558"/>
      <c r="T40" s="558"/>
      <c r="U40" s="558"/>
      <c r="V40" s="81">
        <f>V31+V39</f>
        <v>72</v>
      </c>
      <c r="W40" s="81">
        <f>W31+W39</f>
        <v>72</v>
      </c>
      <c r="X40" s="81">
        <f>X31+X39</f>
        <v>54307</v>
      </c>
      <c r="Y40" s="70" t="s">
        <v>58</v>
      </c>
    </row>
    <row r="41" spans="1:25" ht="18" customHeight="1">
      <c r="A41" s="557" t="s">
        <v>6</v>
      </c>
      <c r="B41" s="558"/>
      <c r="C41" s="558"/>
      <c r="D41" s="558"/>
      <c r="E41" s="558"/>
      <c r="F41" s="558"/>
      <c r="G41" s="558"/>
      <c r="H41" s="558"/>
      <c r="I41" s="558"/>
      <c r="J41" s="558"/>
      <c r="K41" s="558"/>
      <c r="L41" s="558"/>
      <c r="M41" s="558"/>
      <c r="N41" s="558"/>
      <c r="O41" s="558"/>
      <c r="P41" s="558"/>
      <c r="Q41" s="558"/>
      <c r="R41" s="558"/>
      <c r="S41" s="558"/>
      <c r="T41" s="558"/>
      <c r="U41" s="558"/>
      <c r="V41" s="79">
        <f>+V40-V16</f>
        <v>0</v>
      </c>
      <c r="W41" s="79">
        <f>+W40-W16</f>
        <v>0</v>
      </c>
      <c r="X41" s="79">
        <f>+X40-X16</f>
        <v>-33978</v>
      </c>
      <c r="Y41" s="70" t="s">
        <v>58</v>
      </c>
    </row>
    <row r="42" spans="1:25">
      <c r="Y42" s="70" t="s">
        <v>58</v>
      </c>
    </row>
    <row r="43" spans="1:25" ht="18" customHeight="1">
      <c r="Y43" s="70" t="s">
        <v>58</v>
      </c>
    </row>
    <row r="44" spans="1:25" ht="18" customHeight="1">
      <c r="Y44" s="70" t="s">
        <v>58</v>
      </c>
    </row>
    <row r="45" spans="1:25" ht="18" customHeight="1">
      <c r="Y45" s="70" t="s">
        <v>58</v>
      </c>
    </row>
    <row r="46" spans="1:25" ht="18" customHeight="1">
      <c r="Y46" s="70" t="s">
        <v>58</v>
      </c>
    </row>
    <row r="47" spans="1:25" ht="18" customHeight="1">
      <c r="Y47" s="70" t="s">
        <v>58</v>
      </c>
    </row>
    <row r="48" spans="1:25" ht="18" customHeight="1">
      <c r="Y48" s="70" t="s">
        <v>58</v>
      </c>
    </row>
    <row r="49" spans="1:25" ht="18" customHeight="1">
      <c r="Y49" s="70" t="s">
        <v>58</v>
      </c>
    </row>
    <row r="50" spans="1:25" ht="18" customHeight="1">
      <c r="Y50" s="70" t="s">
        <v>58</v>
      </c>
    </row>
    <row r="51" spans="1:25" ht="22.8">
      <c r="A51" s="559" t="s">
        <v>342</v>
      </c>
      <c r="B51" s="560"/>
      <c r="C51" s="560"/>
      <c r="D51" s="560"/>
      <c r="E51" s="560"/>
      <c r="F51" s="560"/>
      <c r="G51" s="560"/>
      <c r="H51" s="560"/>
      <c r="I51" s="560"/>
      <c r="J51" s="560"/>
      <c r="K51" s="560"/>
      <c r="L51" s="560"/>
      <c r="M51" s="560"/>
      <c r="N51" s="560"/>
      <c r="O51" s="560"/>
      <c r="P51" s="560"/>
      <c r="Q51" s="560"/>
      <c r="R51" s="560"/>
      <c r="S51" s="560"/>
      <c r="T51" s="560"/>
      <c r="U51" s="560"/>
      <c r="V51" s="560"/>
      <c r="W51" s="560"/>
      <c r="X51" s="560"/>
      <c r="Y51" s="70" t="s">
        <v>58</v>
      </c>
    </row>
    <row r="52" spans="1:25" ht="22.8">
      <c r="A52" s="555" t="str">
        <f>A5</f>
        <v>Justice Information Sharing Technology</v>
      </c>
      <c r="B52" s="556"/>
      <c r="C52" s="556"/>
      <c r="D52" s="556"/>
      <c r="E52" s="556"/>
      <c r="F52" s="556"/>
      <c r="G52" s="556"/>
      <c r="H52" s="556"/>
      <c r="I52" s="556"/>
      <c r="J52" s="556"/>
      <c r="K52" s="556"/>
      <c r="L52" s="556"/>
      <c r="M52" s="556"/>
      <c r="N52" s="556"/>
      <c r="O52" s="556"/>
      <c r="P52" s="556"/>
      <c r="Q52" s="556"/>
      <c r="R52" s="556"/>
      <c r="S52" s="556"/>
      <c r="T52" s="556"/>
      <c r="U52" s="556"/>
      <c r="V52" s="556"/>
      <c r="W52" s="556"/>
      <c r="X52" s="556"/>
      <c r="Y52" s="70" t="s">
        <v>58</v>
      </c>
    </row>
    <row r="53" spans="1:25" ht="22.8">
      <c r="A53" s="555" t="s">
        <v>332</v>
      </c>
      <c r="B53" s="560"/>
      <c r="C53" s="560"/>
      <c r="D53" s="560"/>
      <c r="E53" s="560"/>
      <c r="F53" s="560"/>
      <c r="G53" s="560"/>
      <c r="H53" s="560"/>
      <c r="I53" s="560"/>
      <c r="J53" s="560"/>
      <c r="K53" s="560"/>
      <c r="L53" s="560"/>
      <c r="M53" s="560"/>
      <c r="N53" s="560"/>
      <c r="O53" s="560"/>
      <c r="P53" s="560"/>
      <c r="Q53" s="560"/>
      <c r="R53" s="560"/>
      <c r="S53" s="560"/>
      <c r="T53" s="560"/>
      <c r="U53" s="560"/>
      <c r="V53" s="560"/>
      <c r="W53" s="560"/>
      <c r="X53" s="560"/>
      <c r="Y53" s="70" t="s">
        <v>58</v>
      </c>
    </row>
    <row r="54" spans="1:25" ht="22.8">
      <c r="A54" s="555" t="s">
        <v>331</v>
      </c>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70" t="s">
        <v>58</v>
      </c>
    </row>
    <row r="55" spans="1:25" ht="18" customHeight="1">
      <c r="Y55" s="70" t="s">
        <v>58</v>
      </c>
    </row>
    <row r="56" spans="1:25" ht="18" customHeight="1">
      <c r="Y56" s="70" t="s">
        <v>58</v>
      </c>
    </row>
    <row r="57" spans="1:25" ht="18" customHeight="1">
      <c r="Y57" s="70" t="s">
        <v>58</v>
      </c>
    </row>
    <row r="58" spans="1:25" ht="18" customHeight="1">
      <c r="Y58" s="70" t="s">
        <v>58</v>
      </c>
    </row>
    <row r="59" spans="1:25" ht="18" customHeight="1">
      <c r="A59" s="50"/>
      <c r="B59" s="50"/>
      <c r="C59" s="50"/>
      <c r="D59" s="51"/>
      <c r="E59" s="51"/>
      <c r="F59" s="51"/>
      <c r="G59" s="51"/>
      <c r="H59" s="51"/>
      <c r="I59" s="51"/>
      <c r="J59" s="51"/>
      <c r="K59" s="51"/>
      <c r="L59" s="51"/>
      <c r="M59" s="51"/>
      <c r="N59" s="51"/>
      <c r="O59" s="51"/>
      <c r="P59" s="51"/>
      <c r="Q59" s="51"/>
      <c r="R59" s="51"/>
      <c r="S59" s="51"/>
      <c r="T59" s="51"/>
      <c r="U59" s="51"/>
      <c r="V59" s="51"/>
      <c r="W59" s="51"/>
      <c r="X59" s="51"/>
      <c r="Y59" s="70" t="s">
        <v>58</v>
      </c>
    </row>
    <row r="60" spans="1:25" ht="22.5" customHeight="1">
      <c r="A60" s="561" t="s">
        <v>352</v>
      </c>
      <c r="B60" s="562"/>
      <c r="C60" s="562"/>
      <c r="D60" s="567" t="s">
        <v>75</v>
      </c>
      <c r="E60" s="568"/>
      <c r="F60" s="569"/>
      <c r="G60" s="573" t="s">
        <v>392</v>
      </c>
      <c r="H60" s="574"/>
      <c r="I60" s="575"/>
      <c r="J60" s="567" t="s">
        <v>311</v>
      </c>
      <c r="K60" s="568"/>
      <c r="L60" s="569"/>
      <c r="M60" s="567" t="s">
        <v>309</v>
      </c>
      <c r="N60" s="568"/>
      <c r="O60" s="569"/>
      <c r="P60" s="567" t="s">
        <v>312</v>
      </c>
      <c r="Q60" s="579"/>
      <c r="R60" s="579"/>
      <c r="S60" s="567" t="s">
        <v>313</v>
      </c>
      <c r="T60" s="568"/>
      <c r="U60" s="568"/>
      <c r="V60" s="567" t="s">
        <v>104</v>
      </c>
      <c r="W60" s="568"/>
      <c r="X60" s="569"/>
      <c r="Y60" s="70" t="s">
        <v>58</v>
      </c>
    </row>
    <row r="61" spans="1:25" ht="27.75" customHeight="1">
      <c r="A61" s="563"/>
      <c r="B61" s="564"/>
      <c r="C61" s="564"/>
      <c r="D61" s="570"/>
      <c r="E61" s="571"/>
      <c r="F61" s="572"/>
      <c r="G61" s="576"/>
      <c r="H61" s="577"/>
      <c r="I61" s="578"/>
      <c r="J61" s="570"/>
      <c r="K61" s="571"/>
      <c r="L61" s="572"/>
      <c r="M61" s="570"/>
      <c r="N61" s="571"/>
      <c r="O61" s="572"/>
      <c r="P61" s="580"/>
      <c r="Q61" s="581"/>
      <c r="R61" s="581"/>
      <c r="S61" s="570"/>
      <c r="T61" s="571"/>
      <c r="U61" s="571"/>
      <c r="V61" s="570"/>
      <c r="W61" s="571"/>
      <c r="X61" s="572"/>
      <c r="Y61" s="70" t="s">
        <v>58</v>
      </c>
    </row>
    <row r="62" spans="1:25" ht="16.2" thickBot="1">
      <c r="A62" s="565"/>
      <c r="B62" s="566"/>
      <c r="C62" s="566"/>
      <c r="D62" s="189" t="s">
        <v>353</v>
      </c>
      <c r="E62" s="190" t="s">
        <v>111</v>
      </c>
      <c r="F62" s="191" t="s">
        <v>355</v>
      </c>
      <c r="G62" s="189" t="s">
        <v>353</v>
      </c>
      <c r="H62" s="190" t="s">
        <v>111</v>
      </c>
      <c r="I62" s="191" t="s">
        <v>355</v>
      </c>
      <c r="J62" s="189" t="s">
        <v>353</v>
      </c>
      <c r="K62" s="190" t="s">
        <v>111</v>
      </c>
      <c r="L62" s="191" t="s">
        <v>355</v>
      </c>
      <c r="M62" s="189" t="s">
        <v>353</v>
      </c>
      <c r="N62" s="190" t="s">
        <v>111</v>
      </c>
      <c r="O62" s="191" t="s">
        <v>355</v>
      </c>
      <c r="P62" s="189" t="s">
        <v>353</v>
      </c>
      <c r="Q62" s="190" t="s">
        <v>111</v>
      </c>
      <c r="R62" s="191" t="s">
        <v>355</v>
      </c>
      <c r="S62" s="189" t="s">
        <v>353</v>
      </c>
      <c r="T62" s="190" t="s">
        <v>111</v>
      </c>
      <c r="U62" s="191" t="s">
        <v>355</v>
      </c>
      <c r="V62" s="192" t="s">
        <v>353</v>
      </c>
      <c r="W62" s="190" t="s">
        <v>111</v>
      </c>
      <c r="X62" s="193" t="s">
        <v>355</v>
      </c>
      <c r="Y62" s="70" t="s">
        <v>58</v>
      </c>
    </row>
    <row r="63" spans="1:25">
      <c r="A63" s="180"/>
      <c r="B63" s="554" t="s">
        <v>23</v>
      </c>
      <c r="C63" s="554"/>
      <c r="D63" s="144">
        <v>72</v>
      </c>
      <c r="E63" s="145">
        <v>72</v>
      </c>
      <c r="F63" s="146">
        <v>88285</v>
      </c>
      <c r="G63" s="144">
        <v>72</v>
      </c>
      <c r="H63" s="145">
        <v>72</v>
      </c>
      <c r="I63" s="146">
        <v>88285</v>
      </c>
      <c r="J63" s="144">
        <v>0</v>
      </c>
      <c r="K63" s="145">
        <v>0</v>
      </c>
      <c r="L63" s="146">
        <v>-17022</v>
      </c>
      <c r="M63" s="144">
        <f>G63+J63</f>
        <v>72</v>
      </c>
      <c r="N63" s="145">
        <f>H63+K63</f>
        <v>72</v>
      </c>
      <c r="O63" s="146">
        <f>I63+L63</f>
        <v>71263</v>
      </c>
      <c r="P63" s="144">
        <v>0</v>
      </c>
      <c r="Q63" s="145">
        <v>0</v>
      </c>
      <c r="R63" s="146">
        <v>0</v>
      </c>
      <c r="S63" s="144">
        <v>0</v>
      </c>
      <c r="T63" s="145">
        <v>0</v>
      </c>
      <c r="U63" s="146">
        <v>-16956</v>
      </c>
      <c r="V63" s="144">
        <f>P63+M63+S63</f>
        <v>72</v>
      </c>
      <c r="W63" s="145">
        <f>+N63+Q63+T63</f>
        <v>72</v>
      </c>
      <c r="X63" s="147">
        <f>R63+O63+U63</f>
        <v>54307</v>
      </c>
      <c r="Y63" s="70" t="s">
        <v>58</v>
      </c>
    </row>
    <row r="64" spans="1:25">
      <c r="A64" s="182"/>
      <c r="B64" s="183"/>
      <c r="C64" s="183" t="s">
        <v>112</v>
      </c>
      <c r="D64" s="194">
        <f t="shared" ref="D64:X64" si="0">SUM(D63:D63)</f>
        <v>72</v>
      </c>
      <c r="E64" s="195">
        <f t="shared" si="0"/>
        <v>72</v>
      </c>
      <c r="F64" s="148">
        <f t="shared" si="0"/>
        <v>88285</v>
      </c>
      <c r="G64" s="194">
        <f t="shared" si="0"/>
        <v>72</v>
      </c>
      <c r="H64" s="195">
        <f t="shared" si="0"/>
        <v>72</v>
      </c>
      <c r="I64" s="148">
        <f t="shared" si="0"/>
        <v>88285</v>
      </c>
      <c r="J64" s="194">
        <f t="shared" si="0"/>
        <v>0</v>
      </c>
      <c r="K64" s="195">
        <f t="shared" si="0"/>
        <v>0</v>
      </c>
      <c r="L64" s="293">
        <f t="shared" si="0"/>
        <v>-17022</v>
      </c>
      <c r="M64" s="194">
        <f t="shared" si="0"/>
        <v>72</v>
      </c>
      <c r="N64" s="195">
        <f t="shared" si="0"/>
        <v>72</v>
      </c>
      <c r="O64" s="293">
        <f t="shared" si="0"/>
        <v>71263</v>
      </c>
      <c r="P64" s="194">
        <f t="shared" si="0"/>
        <v>0</v>
      </c>
      <c r="Q64" s="195">
        <f t="shared" si="0"/>
        <v>0</v>
      </c>
      <c r="R64" s="293">
        <f t="shared" si="0"/>
        <v>0</v>
      </c>
      <c r="S64" s="194">
        <f t="shared" si="0"/>
        <v>0</v>
      </c>
      <c r="T64" s="195">
        <f t="shared" si="0"/>
        <v>0</v>
      </c>
      <c r="U64" s="293">
        <f t="shared" si="0"/>
        <v>-16956</v>
      </c>
      <c r="V64" s="194">
        <f t="shared" si="0"/>
        <v>72</v>
      </c>
      <c r="W64" s="195">
        <f t="shared" si="0"/>
        <v>72</v>
      </c>
      <c r="X64" s="149">
        <f t="shared" si="0"/>
        <v>54307</v>
      </c>
      <c r="Y64" s="70" t="s">
        <v>58</v>
      </c>
    </row>
    <row r="65" spans="1:25" ht="17.25" customHeight="1">
      <c r="A65" s="184"/>
      <c r="B65" s="548"/>
      <c r="C65" s="549"/>
      <c r="D65" s="196"/>
      <c r="E65" s="197"/>
      <c r="F65" s="4"/>
      <c r="G65" s="200"/>
      <c r="H65" s="201"/>
      <c r="I65" s="201"/>
      <c r="J65" s="200"/>
      <c r="K65" s="201"/>
      <c r="L65" s="201"/>
      <c r="M65" s="200"/>
      <c r="N65" s="201"/>
      <c r="O65" s="201"/>
      <c r="P65" s="200"/>
      <c r="Q65" s="201"/>
      <c r="R65" s="201"/>
      <c r="S65" s="200"/>
      <c r="T65" s="201"/>
      <c r="U65" s="201"/>
      <c r="V65" s="200"/>
      <c r="W65" s="206"/>
      <c r="X65" s="370"/>
      <c r="Y65" s="70" t="s">
        <v>58</v>
      </c>
    </row>
    <row r="66" spans="1:25">
      <c r="A66" s="182"/>
      <c r="B66" s="550" t="s">
        <v>338</v>
      </c>
      <c r="C66" s="551"/>
      <c r="D66" s="198"/>
      <c r="E66" s="199"/>
      <c r="F66" s="150"/>
      <c r="G66" s="202"/>
      <c r="H66" s="203"/>
      <c r="I66" s="203"/>
      <c r="J66" s="202"/>
      <c r="K66" s="203"/>
      <c r="L66" s="203"/>
      <c r="M66" s="202"/>
      <c r="N66" s="203"/>
      <c r="O66" s="203"/>
      <c r="P66" s="202"/>
      <c r="Q66" s="203"/>
      <c r="R66" s="203"/>
      <c r="S66" s="202"/>
      <c r="T66" s="203"/>
      <c r="U66" s="203"/>
      <c r="V66" s="202"/>
      <c r="W66" s="199">
        <f>Q66+N66</f>
        <v>0</v>
      </c>
      <c r="X66" s="296"/>
      <c r="Y66" s="70" t="s">
        <v>58</v>
      </c>
    </row>
    <row r="67" spans="1:25">
      <c r="A67" s="180"/>
      <c r="B67" s="546" t="s">
        <v>337</v>
      </c>
      <c r="C67" s="547"/>
      <c r="D67" s="144"/>
      <c r="E67" s="145">
        <f>+E64+E66</f>
        <v>72</v>
      </c>
      <c r="F67" s="40"/>
      <c r="G67" s="204"/>
      <c r="H67" s="145">
        <f>+H64+H66</f>
        <v>72</v>
      </c>
      <c r="I67" s="146"/>
      <c r="J67" s="204"/>
      <c r="K67" s="145">
        <f>+K64+K66</f>
        <v>0</v>
      </c>
      <c r="L67" s="146"/>
      <c r="M67" s="204"/>
      <c r="N67" s="145">
        <f>+N64+N66</f>
        <v>72</v>
      </c>
      <c r="O67" s="146"/>
      <c r="P67" s="204"/>
      <c r="Q67" s="145">
        <f>+Q64+Q66</f>
        <v>0</v>
      </c>
      <c r="R67" s="146"/>
      <c r="S67" s="204"/>
      <c r="T67" s="145">
        <f>+T64+T66</f>
        <v>0</v>
      </c>
      <c r="U67" s="146"/>
      <c r="V67" s="204"/>
      <c r="W67" s="145">
        <f>+W64+W66</f>
        <v>72</v>
      </c>
      <c r="X67" s="75"/>
      <c r="Y67" s="70" t="s">
        <v>58</v>
      </c>
    </row>
    <row r="68" spans="1:25">
      <c r="A68" s="185"/>
      <c r="B68" s="544"/>
      <c r="C68" s="545"/>
      <c r="D68" s="196"/>
      <c r="E68" s="197"/>
      <c r="F68" s="4"/>
      <c r="G68" s="200"/>
      <c r="H68" s="201"/>
      <c r="I68" s="201"/>
      <c r="J68" s="200"/>
      <c r="K68" s="201"/>
      <c r="L68" s="201"/>
      <c r="M68" s="200"/>
      <c r="N68" s="201"/>
      <c r="O68" s="201"/>
      <c r="P68" s="200"/>
      <c r="Q68" s="201"/>
      <c r="R68" s="201"/>
      <c r="S68" s="200"/>
      <c r="T68" s="201"/>
      <c r="U68" s="201"/>
      <c r="V68" s="200"/>
      <c r="W68" s="206"/>
      <c r="X68" s="370"/>
      <c r="Y68" s="70" t="s">
        <v>58</v>
      </c>
    </row>
    <row r="69" spans="1:25">
      <c r="A69" s="180"/>
      <c r="B69" s="546" t="s">
        <v>335</v>
      </c>
      <c r="C69" s="547"/>
      <c r="D69" s="144"/>
      <c r="E69" s="145"/>
      <c r="F69" s="40"/>
      <c r="G69" s="204"/>
      <c r="H69" s="146"/>
      <c r="I69" s="146"/>
      <c r="J69" s="204"/>
      <c r="K69" s="146"/>
      <c r="L69" s="146"/>
      <c r="M69" s="204"/>
      <c r="N69" s="146"/>
      <c r="O69" s="146"/>
      <c r="P69" s="204"/>
      <c r="Q69" s="146"/>
      <c r="R69" s="146"/>
      <c r="S69" s="204"/>
      <c r="T69" s="146"/>
      <c r="U69" s="146"/>
      <c r="V69" s="204"/>
      <c r="W69" s="146"/>
      <c r="X69" s="75"/>
      <c r="Y69" s="70" t="s">
        <v>58</v>
      </c>
    </row>
    <row r="70" spans="1:25">
      <c r="A70" s="180"/>
      <c r="B70" s="186"/>
      <c r="C70" s="181" t="s">
        <v>117</v>
      </c>
      <c r="D70" s="144"/>
      <c r="E70" s="145"/>
      <c r="F70" s="40"/>
      <c r="G70" s="204"/>
      <c r="H70" s="146"/>
      <c r="I70" s="146"/>
      <c r="J70" s="204"/>
      <c r="K70" s="145"/>
      <c r="L70" s="146"/>
      <c r="M70" s="204"/>
      <c r="N70" s="145"/>
      <c r="O70" s="146"/>
      <c r="P70" s="204"/>
      <c r="Q70" s="145"/>
      <c r="R70" s="146"/>
      <c r="S70" s="204"/>
      <c r="T70" s="145"/>
      <c r="U70" s="146"/>
      <c r="V70" s="204"/>
      <c r="W70" s="205">
        <f>Q70+N70</f>
        <v>0</v>
      </c>
      <c r="X70" s="75"/>
      <c r="Y70" s="70" t="s">
        <v>58</v>
      </c>
    </row>
    <row r="71" spans="1:25">
      <c r="A71" s="182"/>
      <c r="B71" s="187"/>
      <c r="C71" s="188" t="s">
        <v>154</v>
      </c>
      <c r="D71" s="198"/>
      <c r="E71" s="199"/>
      <c r="F71" s="150"/>
      <c r="G71" s="202"/>
      <c r="H71" s="203"/>
      <c r="I71" s="203"/>
      <c r="J71" s="202"/>
      <c r="K71" s="199"/>
      <c r="L71" s="203"/>
      <c r="M71" s="202"/>
      <c r="N71" s="199"/>
      <c r="O71" s="203"/>
      <c r="P71" s="202"/>
      <c r="Q71" s="199"/>
      <c r="R71" s="203"/>
      <c r="S71" s="202"/>
      <c r="T71" s="199"/>
      <c r="U71" s="203"/>
      <c r="V71" s="202"/>
      <c r="W71" s="199">
        <f>Q71+N71</f>
        <v>0</v>
      </c>
      <c r="X71" s="296"/>
      <c r="Y71" s="70" t="s">
        <v>58</v>
      </c>
    </row>
    <row r="72" spans="1:25">
      <c r="A72" s="182"/>
      <c r="B72" s="542" t="s">
        <v>336</v>
      </c>
      <c r="C72" s="543"/>
      <c r="D72" s="198"/>
      <c r="E72" s="199">
        <f>E71+E70+E67</f>
        <v>72</v>
      </c>
      <c r="F72" s="150"/>
      <c r="G72" s="202"/>
      <c r="H72" s="199">
        <f>H71+H70+H67</f>
        <v>72</v>
      </c>
      <c r="I72" s="203"/>
      <c r="J72" s="202"/>
      <c r="K72" s="199">
        <f>K71+K70+K67</f>
        <v>0</v>
      </c>
      <c r="L72" s="203"/>
      <c r="M72" s="202"/>
      <c r="N72" s="199">
        <f>N71+N70+N67</f>
        <v>72</v>
      </c>
      <c r="O72" s="203"/>
      <c r="P72" s="202"/>
      <c r="Q72" s="199">
        <f>Q71+Q70+Q67</f>
        <v>0</v>
      </c>
      <c r="R72" s="203"/>
      <c r="S72" s="202"/>
      <c r="T72" s="199">
        <f>T71+T70+T67</f>
        <v>0</v>
      </c>
      <c r="U72" s="203"/>
      <c r="V72" s="202"/>
      <c r="W72" s="199">
        <f>W71+W70+W67</f>
        <v>72</v>
      </c>
      <c r="X72" s="296"/>
      <c r="Y72" s="70" t="s">
        <v>83</v>
      </c>
    </row>
    <row r="73" spans="1:25">
      <c r="C73" s="5"/>
    </row>
    <row r="74" spans="1:25">
      <c r="K74" s="55"/>
    </row>
  </sheetData>
  <mergeCells count="62">
    <mergeCell ref="A1:X1"/>
    <mergeCell ref="A14:U14"/>
    <mergeCell ref="A2:X2"/>
    <mergeCell ref="A3:X3"/>
    <mergeCell ref="A8:X8"/>
    <mergeCell ref="A9:X9"/>
    <mergeCell ref="V12:V13"/>
    <mergeCell ref="A6:X6"/>
    <mergeCell ref="A4:X4"/>
    <mergeCell ref="A7:X7"/>
    <mergeCell ref="V11:X11"/>
    <mergeCell ref="W12:W13"/>
    <mergeCell ref="A11:U13"/>
    <mergeCell ref="X12:X13"/>
    <mergeCell ref="A20:U20"/>
    <mergeCell ref="A24:U24"/>
    <mergeCell ref="A26:U26"/>
    <mergeCell ref="A5:X5"/>
    <mergeCell ref="A10:X10"/>
    <mergeCell ref="A21:U21"/>
    <mergeCell ref="A36:U36"/>
    <mergeCell ref="A35:U35"/>
    <mergeCell ref="A34:U34"/>
    <mergeCell ref="A15:U15"/>
    <mergeCell ref="A18:U18"/>
    <mergeCell ref="A17:U17"/>
    <mergeCell ref="A16:U16"/>
    <mergeCell ref="A33:U33"/>
    <mergeCell ref="A32:U32"/>
    <mergeCell ref="A29:U29"/>
    <mergeCell ref="A28:U28"/>
    <mergeCell ref="A27:U27"/>
    <mergeCell ref="A31:U31"/>
    <mergeCell ref="A30:U30"/>
    <mergeCell ref="A19:U19"/>
    <mergeCell ref="A39:U39"/>
    <mergeCell ref="A40:U40"/>
    <mergeCell ref="A25:U25"/>
    <mergeCell ref="A23:U23"/>
    <mergeCell ref="A22:U22"/>
    <mergeCell ref="A37:U37"/>
    <mergeCell ref="B63:C63"/>
    <mergeCell ref="A52:X52"/>
    <mergeCell ref="A41:U41"/>
    <mergeCell ref="A51:X51"/>
    <mergeCell ref="A60:C62"/>
    <mergeCell ref="M60:O61"/>
    <mergeCell ref="A53:X53"/>
    <mergeCell ref="V60:X61"/>
    <mergeCell ref="G60:I61"/>
    <mergeCell ref="J60:L61"/>
    <mergeCell ref="A38:U38"/>
    <mergeCell ref="S60:U61"/>
    <mergeCell ref="P60:R61"/>
    <mergeCell ref="D60:F61"/>
    <mergeCell ref="A54:X54"/>
    <mergeCell ref="B72:C72"/>
    <mergeCell ref="B68:C68"/>
    <mergeCell ref="B67:C67"/>
    <mergeCell ref="B65:C65"/>
    <mergeCell ref="B66:C66"/>
    <mergeCell ref="B69:C69"/>
  </mergeCells>
  <phoneticPr fontId="0" type="noConversion"/>
  <printOptions horizontalCentered="1"/>
  <pageMargins left="0.5" right="0.4" top="0.5" bottom="0.25" header="0" footer="0"/>
  <pageSetup scale="56" firstPageNumber="8" fitToHeight="0" orientation="landscape" useFirstPageNumber="1" r:id="rId1"/>
  <headerFooter alignWithMargins="0">
    <oddFooter>&amp;C&amp;"Times New Roman,Regular"Exhibit B - Summary of Requirements</oddFooter>
  </headerFooter>
  <rowBreaks count="1" manualBreakCount="1">
    <brk id="41" max="23" man="1"/>
  </rowBreaks>
  <ignoredErrors>
    <ignoredError sqref="W63" formula="1"/>
  </ignoredErrors>
</worksheet>
</file>

<file path=xl/worksheets/sheet3.xml><?xml version="1.0" encoding="utf-8"?>
<worksheet xmlns="http://schemas.openxmlformats.org/spreadsheetml/2006/main" xmlns:r="http://schemas.openxmlformats.org/officeDocument/2006/relationships">
  <sheetPr codeName="Sheet6" enableFormatConditionsCalculation="0">
    <pageSetUpPr fitToPage="1"/>
  </sheetPr>
  <dimension ref="A1:T24"/>
  <sheetViews>
    <sheetView view="pageBreakPreview" zoomScale="75" zoomScaleNormal="75" zoomScaleSheetLayoutView="75" workbookViewId="0">
      <selection sqref="A1:S1"/>
    </sheetView>
  </sheetViews>
  <sheetFormatPr defaultColWidth="7.1796875" defaultRowHeight="13.2"/>
  <cols>
    <col min="1" max="1" width="21.36328125" style="22" customWidth="1"/>
    <col min="2" max="2" width="15.90625" style="22" customWidth="1"/>
    <col min="3" max="3" width="5" style="22" customWidth="1"/>
    <col min="4" max="4" width="7.54296875" style="22" customWidth="1"/>
    <col min="5" max="5" width="5.36328125" style="22" customWidth="1"/>
    <col min="6" max="6" width="10.81640625" style="22" customWidth="1"/>
    <col min="7" max="7" width="0.1796875" style="22" hidden="1" customWidth="1"/>
    <col min="8" max="8" width="7.453125" style="22" hidden="1" customWidth="1"/>
    <col min="9" max="9" width="4.6328125" style="22" hidden="1" customWidth="1"/>
    <col min="10" max="10" width="7.1796875" style="22" hidden="1" customWidth="1"/>
    <col min="11" max="11" width="4.6328125" style="22" hidden="1" customWidth="1"/>
    <col min="12" max="12" width="7.1796875" style="22" hidden="1" customWidth="1"/>
    <col min="13" max="13" width="4.6328125" style="22" hidden="1" customWidth="1"/>
    <col min="14" max="14" width="7.90625" style="22" hidden="1" customWidth="1"/>
    <col min="15" max="15" width="4.6328125" style="22" hidden="1" customWidth="1"/>
    <col min="16" max="16" width="7.1796875" style="22" hidden="1" customWidth="1"/>
    <col min="17" max="17" width="4.6328125" style="22" hidden="1" customWidth="1"/>
    <col min="18" max="18" width="0.81640625" style="22" hidden="1" customWidth="1"/>
    <col min="19" max="19" width="11.36328125" style="22" customWidth="1"/>
    <col min="20" max="20" width="8.90625" style="73" customWidth="1"/>
    <col min="21" max="16384" width="7.1796875" style="22"/>
  </cols>
  <sheetData>
    <row r="1" spans="1:20" ht="20.399999999999999">
      <c r="A1" s="634" t="s">
        <v>92</v>
      </c>
      <c r="B1" s="635"/>
      <c r="C1" s="635"/>
      <c r="D1" s="635"/>
      <c r="E1" s="635"/>
      <c r="F1" s="635"/>
      <c r="G1" s="635"/>
      <c r="H1" s="635"/>
      <c r="I1" s="635"/>
      <c r="J1" s="635"/>
      <c r="K1" s="635"/>
      <c r="L1" s="635"/>
      <c r="M1" s="635"/>
      <c r="N1" s="635"/>
      <c r="O1" s="635"/>
      <c r="P1" s="635"/>
      <c r="Q1" s="635"/>
      <c r="R1" s="635"/>
      <c r="S1" s="635"/>
      <c r="T1" s="72" t="s">
        <v>58</v>
      </c>
    </row>
    <row r="2" spans="1:20" ht="20.399999999999999">
      <c r="A2" s="642"/>
      <c r="B2" s="642"/>
      <c r="C2" s="642"/>
      <c r="D2" s="642"/>
      <c r="E2" s="642"/>
      <c r="F2" s="642"/>
      <c r="G2" s="642"/>
      <c r="H2" s="642"/>
      <c r="I2" s="642"/>
      <c r="J2" s="642"/>
      <c r="K2" s="642"/>
      <c r="L2" s="642"/>
      <c r="M2" s="642"/>
      <c r="N2" s="642"/>
      <c r="O2" s="642"/>
      <c r="P2" s="642"/>
      <c r="Q2" s="642"/>
      <c r="R2" s="642"/>
      <c r="S2" s="642"/>
      <c r="T2" s="72" t="s">
        <v>58</v>
      </c>
    </row>
    <row r="3" spans="1:20">
      <c r="A3" s="643"/>
      <c r="B3" s="643"/>
      <c r="C3" s="643"/>
      <c r="D3" s="643"/>
      <c r="E3" s="643"/>
      <c r="F3" s="643"/>
      <c r="G3" s="643"/>
      <c r="H3" s="643"/>
      <c r="I3" s="643"/>
      <c r="J3" s="643"/>
      <c r="K3" s="643"/>
      <c r="L3" s="643"/>
      <c r="M3" s="643"/>
      <c r="N3" s="643"/>
      <c r="O3" s="643"/>
      <c r="P3" s="643"/>
      <c r="Q3" s="643"/>
      <c r="R3" s="643"/>
      <c r="S3" s="643"/>
      <c r="T3" s="72" t="s">
        <v>58</v>
      </c>
    </row>
    <row r="4" spans="1:20" ht="17.399999999999999">
      <c r="A4" s="636" t="s">
        <v>298</v>
      </c>
      <c r="B4" s="637"/>
      <c r="C4" s="637"/>
      <c r="D4" s="637"/>
      <c r="E4" s="637"/>
      <c r="F4" s="637"/>
      <c r="G4" s="637"/>
      <c r="H4" s="637"/>
      <c r="I4" s="637"/>
      <c r="J4" s="637"/>
      <c r="K4" s="637"/>
      <c r="L4" s="637"/>
      <c r="M4" s="637"/>
      <c r="N4" s="637"/>
      <c r="O4" s="637"/>
      <c r="P4" s="637"/>
      <c r="Q4" s="637"/>
      <c r="R4" s="637"/>
      <c r="S4" s="637"/>
      <c r="T4" s="72" t="s">
        <v>58</v>
      </c>
    </row>
    <row r="5" spans="1:20" ht="16.8">
      <c r="A5" s="638" t="str">
        <f>'B. Summary of Requirements '!A52</f>
        <v>Justice Information Sharing Technology</v>
      </c>
      <c r="B5" s="639"/>
      <c r="C5" s="639"/>
      <c r="D5" s="639"/>
      <c r="E5" s="639"/>
      <c r="F5" s="639"/>
      <c r="G5" s="639"/>
      <c r="H5" s="639"/>
      <c r="I5" s="639"/>
      <c r="J5" s="639"/>
      <c r="K5" s="639"/>
      <c r="L5" s="639"/>
      <c r="M5" s="639"/>
      <c r="N5" s="639"/>
      <c r="O5" s="639"/>
      <c r="P5" s="639"/>
      <c r="Q5" s="639"/>
      <c r="R5" s="639"/>
      <c r="S5" s="639"/>
      <c r="T5" s="72" t="s">
        <v>58</v>
      </c>
    </row>
    <row r="6" spans="1:20">
      <c r="A6" s="640" t="s">
        <v>331</v>
      </c>
      <c r="B6" s="641"/>
      <c r="C6" s="641"/>
      <c r="D6" s="641"/>
      <c r="E6" s="641"/>
      <c r="F6" s="641"/>
      <c r="G6" s="641"/>
      <c r="H6" s="641"/>
      <c r="I6" s="641"/>
      <c r="J6" s="641"/>
      <c r="K6" s="641"/>
      <c r="L6" s="641"/>
      <c r="M6" s="641"/>
      <c r="N6" s="641"/>
      <c r="O6" s="641"/>
      <c r="P6" s="641"/>
      <c r="Q6" s="641"/>
      <c r="R6" s="641"/>
      <c r="S6" s="641"/>
      <c r="T6" s="72" t="s">
        <v>58</v>
      </c>
    </row>
    <row r="7" spans="1:20">
      <c r="A7" s="627"/>
      <c r="B7" s="627"/>
      <c r="C7" s="627"/>
      <c r="D7" s="627"/>
      <c r="E7" s="627"/>
      <c r="F7" s="627"/>
      <c r="G7" s="627"/>
      <c r="H7" s="627"/>
      <c r="I7" s="627"/>
      <c r="J7" s="627"/>
      <c r="K7" s="627"/>
      <c r="L7" s="627"/>
      <c r="M7" s="627"/>
      <c r="N7" s="627"/>
      <c r="O7" s="627"/>
      <c r="P7" s="627"/>
      <c r="Q7" s="627"/>
      <c r="R7" s="627"/>
      <c r="S7" s="627"/>
      <c r="T7" s="72" t="s">
        <v>58</v>
      </c>
    </row>
    <row r="8" spans="1:20">
      <c r="A8" s="628"/>
      <c r="B8" s="628"/>
      <c r="C8" s="628"/>
      <c r="D8" s="628"/>
      <c r="E8" s="628"/>
      <c r="F8" s="628"/>
      <c r="G8" s="628"/>
      <c r="H8" s="628"/>
      <c r="I8" s="628"/>
      <c r="J8" s="628"/>
      <c r="K8" s="628"/>
      <c r="L8" s="628"/>
      <c r="M8" s="628"/>
      <c r="N8" s="628"/>
      <c r="O8" s="628"/>
      <c r="P8" s="628"/>
      <c r="Q8" s="628"/>
      <c r="R8" s="628"/>
      <c r="S8" s="628"/>
      <c r="T8" s="72" t="s">
        <v>58</v>
      </c>
    </row>
    <row r="9" spans="1:20" ht="15">
      <c r="A9" s="646" t="s">
        <v>297</v>
      </c>
      <c r="B9" s="632" t="s">
        <v>81</v>
      </c>
      <c r="C9" s="629" t="s">
        <v>23</v>
      </c>
      <c r="D9" s="630"/>
      <c r="E9" s="630"/>
      <c r="F9" s="631"/>
      <c r="G9" s="629" t="s">
        <v>150</v>
      </c>
      <c r="H9" s="630"/>
      <c r="I9" s="630"/>
      <c r="J9" s="631"/>
      <c r="K9" s="629" t="s">
        <v>151</v>
      </c>
      <c r="L9" s="630"/>
      <c r="M9" s="630"/>
      <c r="N9" s="631"/>
      <c r="O9" s="629" t="s">
        <v>152</v>
      </c>
      <c r="P9" s="630"/>
      <c r="Q9" s="630"/>
      <c r="R9" s="631"/>
      <c r="S9" s="632" t="s">
        <v>87</v>
      </c>
      <c r="T9" s="72" t="s">
        <v>58</v>
      </c>
    </row>
    <row r="10" spans="1:20" ht="30.6" customHeight="1">
      <c r="A10" s="647"/>
      <c r="B10" s="633"/>
      <c r="C10" s="24" t="s">
        <v>353</v>
      </c>
      <c r="D10" s="24" t="s">
        <v>67</v>
      </c>
      <c r="E10" s="24" t="s">
        <v>111</v>
      </c>
      <c r="F10" s="25" t="s">
        <v>355</v>
      </c>
      <c r="G10" s="24" t="s">
        <v>353</v>
      </c>
      <c r="H10" s="24" t="s">
        <v>67</v>
      </c>
      <c r="I10" s="24" t="s">
        <v>111</v>
      </c>
      <c r="J10" s="25" t="s">
        <v>355</v>
      </c>
      <c r="K10" s="24" t="s">
        <v>353</v>
      </c>
      <c r="L10" s="24" t="s">
        <v>67</v>
      </c>
      <c r="M10" s="24" t="s">
        <v>111</v>
      </c>
      <c r="N10" s="25" t="s">
        <v>355</v>
      </c>
      <c r="O10" s="24" t="s">
        <v>353</v>
      </c>
      <c r="P10" s="24" t="s">
        <v>67</v>
      </c>
      <c r="Q10" s="24" t="s">
        <v>111</v>
      </c>
      <c r="R10" s="25" t="s">
        <v>355</v>
      </c>
      <c r="S10" s="633"/>
      <c r="T10" s="72" t="s">
        <v>58</v>
      </c>
    </row>
    <row r="11" spans="1:20" ht="15.6">
      <c r="A11" s="36"/>
      <c r="B11" s="37"/>
      <c r="C11" s="151"/>
      <c r="D11" s="82"/>
      <c r="E11" s="82"/>
      <c r="F11" s="83"/>
      <c r="G11" s="151"/>
      <c r="H11" s="82"/>
      <c r="I11" s="82"/>
      <c r="J11" s="83"/>
      <c r="K11" s="151"/>
      <c r="L11" s="82"/>
      <c r="M11" s="82"/>
      <c r="N11" s="83"/>
      <c r="O11" s="151"/>
      <c r="P11" s="82"/>
      <c r="Q11" s="82"/>
      <c r="R11" s="83"/>
      <c r="S11" s="83"/>
      <c r="T11" s="72" t="s">
        <v>58</v>
      </c>
    </row>
    <row r="12" spans="1:20" ht="18.75" customHeight="1">
      <c r="A12" s="36"/>
      <c r="B12" s="37"/>
      <c r="C12" s="152"/>
      <c r="D12" s="82"/>
      <c r="E12" s="82"/>
      <c r="F12" s="83"/>
      <c r="G12" s="152"/>
      <c r="H12" s="82"/>
      <c r="I12" s="82"/>
      <c r="J12" s="83"/>
      <c r="K12" s="152"/>
      <c r="L12" s="82"/>
      <c r="M12" s="82"/>
      <c r="N12" s="83"/>
      <c r="O12" s="152"/>
      <c r="P12" s="82"/>
      <c r="Q12" s="82"/>
      <c r="R12" s="83"/>
      <c r="S12" s="83"/>
      <c r="T12" s="72" t="s">
        <v>58</v>
      </c>
    </row>
    <row r="13" spans="1:20" ht="18.75" customHeight="1">
      <c r="A13" s="26"/>
      <c r="B13" s="38"/>
      <c r="C13" s="84"/>
      <c r="D13" s="85"/>
      <c r="E13" s="85"/>
      <c r="F13" s="86"/>
      <c r="G13" s="84"/>
      <c r="H13" s="85"/>
      <c r="I13" s="85"/>
      <c r="J13" s="86"/>
      <c r="K13" s="84"/>
      <c r="L13" s="85"/>
      <c r="M13" s="85"/>
      <c r="N13" s="86"/>
      <c r="O13" s="84"/>
      <c r="P13" s="85"/>
      <c r="Q13" s="85"/>
      <c r="R13" s="86"/>
      <c r="S13" s="87"/>
      <c r="T13" s="72" t="s">
        <v>58</v>
      </c>
    </row>
    <row r="14" spans="1:20" ht="18.75" customHeight="1">
      <c r="A14" s="32" t="s">
        <v>344</v>
      </c>
      <c r="B14" s="23"/>
      <c r="C14" s="88">
        <f t="shared" ref="C14:S14" si="0">SUM(C11:C13)</f>
        <v>0</v>
      </c>
      <c r="D14" s="89">
        <f t="shared" si="0"/>
        <v>0</v>
      </c>
      <c r="E14" s="89">
        <f t="shared" si="0"/>
        <v>0</v>
      </c>
      <c r="F14" s="28">
        <f t="shared" si="0"/>
        <v>0</v>
      </c>
      <c r="G14" s="88">
        <f t="shared" si="0"/>
        <v>0</v>
      </c>
      <c r="H14" s="89">
        <f t="shared" si="0"/>
        <v>0</v>
      </c>
      <c r="I14" s="89">
        <f t="shared" si="0"/>
        <v>0</v>
      </c>
      <c r="J14" s="28">
        <f t="shared" si="0"/>
        <v>0</v>
      </c>
      <c r="K14" s="88">
        <f t="shared" si="0"/>
        <v>0</v>
      </c>
      <c r="L14" s="89">
        <f t="shared" si="0"/>
        <v>0</v>
      </c>
      <c r="M14" s="89">
        <f t="shared" si="0"/>
        <v>0</v>
      </c>
      <c r="N14" s="28">
        <f t="shared" si="0"/>
        <v>0</v>
      </c>
      <c r="O14" s="88">
        <f t="shared" si="0"/>
        <v>0</v>
      </c>
      <c r="P14" s="89">
        <f t="shared" si="0"/>
        <v>0</v>
      </c>
      <c r="Q14" s="89">
        <f t="shared" si="0"/>
        <v>0</v>
      </c>
      <c r="R14" s="28">
        <f t="shared" si="0"/>
        <v>0</v>
      </c>
      <c r="S14" s="29">
        <f t="shared" si="0"/>
        <v>0</v>
      </c>
      <c r="T14" s="72" t="s">
        <v>58</v>
      </c>
    </row>
    <row r="15" spans="1:20" ht="18.75" customHeight="1">
      <c r="A15" s="30"/>
      <c r="B15" s="26"/>
      <c r="C15" s="30"/>
      <c r="D15" s="27"/>
      <c r="E15" s="27"/>
      <c r="F15" s="31"/>
      <c r="G15" s="27"/>
      <c r="H15" s="27"/>
      <c r="I15" s="27"/>
      <c r="J15" s="27"/>
      <c r="K15" s="30"/>
      <c r="L15" s="27"/>
      <c r="M15" s="27"/>
      <c r="N15" s="31"/>
      <c r="O15" s="30"/>
      <c r="P15" s="27"/>
      <c r="Q15" s="27"/>
      <c r="R15" s="31"/>
      <c r="S15" s="31"/>
      <c r="T15" s="72" t="s">
        <v>58</v>
      </c>
    </row>
    <row r="16" spans="1:20" ht="18.75" customHeight="1">
      <c r="A16" s="644" t="s">
        <v>68</v>
      </c>
      <c r="B16" s="632" t="s">
        <v>81</v>
      </c>
      <c r="C16" s="629" t="s">
        <v>23</v>
      </c>
      <c r="D16" s="630"/>
      <c r="E16" s="630"/>
      <c r="F16" s="631"/>
      <c r="G16" s="629" t="s">
        <v>150</v>
      </c>
      <c r="H16" s="630"/>
      <c r="I16" s="630"/>
      <c r="J16" s="631"/>
      <c r="K16" s="629" t="s">
        <v>151</v>
      </c>
      <c r="L16" s="630"/>
      <c r="M16" s="630"/>
      <c r="N16" s="631"/>
      <c r="O16" s="629" t="s">
        <v>152</v>
      </c>
      <c r="P16" s="630"/>
      <c r="Q16" s="630"/>
      <c r="R16" s="631"/>
      <c r="S16" s="632" t="s">
        <v>334</v>
      </c>
      <c r="T16" s="72" t="s">
        <v>58</v>
      </c>
    </row>
    <row r="17" spans="1:20" ht="24" customHeight="1">
      <c r="A17" s="645"/>
      <c r="B17" s="633"/>
      <c r="C17" s="24" t="s">
        <v>353</v>
      </c>
      <c r="D17" s="24" t="s">
        <v>67</v>
      </c>
      <c r="E17" s="24" t="s">
        <v>111</v>
      </c>
      <c r="F17" s="25" t="s">
        <v>355</v>
      </c>
      <c r="G17" s="24" t="s">
        <v>353</v>
      </c>
      <c r="H17" s="24" t="s">
        <v>67</v>
      </c>
      <c r="I17" s="24" t="s">
        <v>111</v>
      </c>
      <c r="J17" s="25" t="s">
        <v>355</v>
      </c>
      <c r="K17" s="24" t="s">
        <v>353</v>
      </c>
      <c r="L17" s="24" t="s">
        <v>67</v>
      </c>
      <c r="M17" s="24" t="s">
        <v>111</v>
      </c>
      <c r="N17" s="25" t="s">
        <v>355</v>
      </c>
      <c r="O17" s="24" t="s">
        <v>353</v>
      </c>
      <c r="P17" s="24" t="s">
        <v>67</v>
      </c>
      <c r="Q17" s="24" t="s">
        <v>111</v>
      </c>
      <c r="R17" s="25" t="s">
        <v>355</v>
      </c>
      <c r="S17" s="633"/>
      <c r="T17" s="72" t="s">
        <v>58</v>
      </c>
    </row>
    <row r="18" spans="1:20" ht="18.75" customHeight="1">
      <c r="A18" s="46"/>
      <c r="B18" s="47"/>
      <c r="C18" s="151"/>
      <c r="D18" s="82"/>
      <c r="E18" s="82"/>
      <c r="F18" s="83"/>
      <c r="G18" s="151"/>
      <c r="H18" s="82"/>
      <c r="I18" s="82"/>
      <c r="J18" s="83"/>
      <c r="K18" s="151"/>
      <c r="L18" s="82"/>
      <c r="M18" s="82"/>
      <c r="N18" s="83"/>
      <c r="O18" s="151"/>
      <c r="P18" s="82"/>
      <c r="Q18" s="82"/>
      <c r="R18" s="83"/>
      <c r="S18" s="83"/>
      <c r="T18" s="72" t="s">
        <v>58</v>
      </c>
    </row>
    <row r="19" spans="1:20" ht="18.75" customHeight="1">
      <c r="A19" s="46" t="s">
        <v>22</v>
      </c>
      <c r="B19" s="462" t="s">
        <v>23</v>
      </c>
      <c r="C19" s="152"/>
      <c r="D19" s="82"/>
      <c r="E19" s="82"/>
      <c r="F19" s="83">
        <v>-13</v>
      </c>
      <c r="G19" s="152"/>
      <c r="H19" s="82"/>
      <c r="I19" s="82"/>
      <c r="J19" s="83"/>
      <c r="K19" s="152"/>
      <c r="L19" s="82"/>
      <c r="M19" s="82"/>
      <c r="N19" s="83"/>
      <c r="O19" s="152"/>
      <c r="P19" s="82"/>
      <c r="Q19" s="82"/>
      <c r="R19" s="83"/>
      <c r="S19" s="83">
        <f>+F19+J19+N19+R19</f>
        <v>-13</v>
      </c>
      <c r="T19" s="72" t="s">
        <v>58</v>
      </c>
    </row>
    <row r="20" spans="1:20" ht="18.75" customHeight="1">
      <c r="A20" s="48" t="s">
        <v>387</v>
      </c>
      <c r="B20" s="462" t="s">
        <v>23</v>
      </c>
      <c r="C20" s="152"/>
      <c r="D20" s="82"/>
      <c r="E20" s="82"/>
      <c r="F20" s="83">
        <v>-11500</v>
      </c>
      <c r="G20" s="152"/>
      <c r="H20" s="82"/>
      <c r="I20" s="82"/>
      <c r="J20" s="83"/>
      <c r="K20" s="152"/>
      <c r="L20" s="82"/>
      <c r="M20" s="82"/>
      <c r="N20" s="83"/>
      <c r="O20" s="152"/>
      <c r="P20" s="82"/>
      <c r="Q20" s="82"/>
      <c r="R20" s="83"/>
      <c r="S20" s="83">
        <f>+F20+J20+N20+R20</f>
        <v>-11500</v>
      </c>
      <c r="T20" s="72" t="s">
        <v>58</v>
      </c>
    </row>
    <row r="21" spans="1:20" ht="18.75" customHeight="1">
      <c r="A21" s="48" t="s">
        <v>24</v>
      </c>
      <c r="B21" s="462" t="s">
        <v>23</v>
      </c>
      <c r="C21" s="152"/>
      <c r="D21" s="82"/>
      <c r="E21" s="82"/>
      <c r="F21" s="83">
        <v>-5000</v>
      </c>
      <c r="G21" s="152"/>
      <c r="H21" s="82"/>
      <c r="I21" s="82"/>
      <c r="J21" s="83"/>
      <c r="K21" s="152"/>
      <c r="L21" s="82"/>
      <c r="M21" s="82"/>
      <c r="N21" s="83"/>
      <c r="O21" s="152"/>
      <c r="P21" s="82"/>
      <c r="Q21" s="82"/>
      <c r="R21" s="83"/>
      <c r="S21" s="83">
        <f>+F21+J21+N21+R21</f>
        <v>-5000</v>
      </c>
      <c r="T21" s="72" t="s">
        <v>58</v>
      </c>
    </row>
    <row r="22" spans="1:20" ht="18.75" customHeight="1">
      <c r="A22" s="48" t="s">
        <v>393</v>
      </c>
      <c r="B22" s="462" t="s">
        <v>23</v>
      </c>
      <c r="C22" s="152"/>
      <c r="D22" s="82"/>
      <c r="E22" s="82"/>
      <c r="F22" s="83">
        <v>-443</v>
      </c>
      <c r="G22" s="152"/>
      <c r="H22" s="82"/>
      <c r="I22" s="82"/>
      <c r="J22" s="83"/>
      <c r="K22" s="152"/>
      <c r="L22" s="82"/>
      <c r="M22" s="82"/>
      <c r="N22" s="83"/>
      <c r="O22" s="152"/>
      <c r="P22" s="82"/>
      <c r="Q22" s="82"/>
      <c r="R22" s="83"/>
      <c r="S22" s="83">
        <f>+F22+J22+N22+R22</f>
        <v>-443</v>
      </c>
      <c r="T22" s="72" t="s">
        <v>58</v>
      </c>
    </row>
    <row r="23" spans="1:20" ht="18.75" customHeight="1">
      <c r="A23" s="39"/>
      <c r="B23" s="49"/>
      <c r="C23" s="84"/>
      <c r="D23" s="85"/>
      <c r="E23" s="85"/>
      <c r="F23" s="86"/>
      <c r="G23" s="84"/>
      <c r="H23" s="85"/>
      <c r="I23" s="85"/>
      <c r="J23" s="86"/>
      <c r="K23" s="84"/>
      <c r="L23" s="85"/>
      <c r="M23" s="85"/>
      <c r="N23" s="86"/>
      <c r="O23" s="84"/>
      <c r="P23" s="85"/>
      <c r="Q23" s="85"/>
      <c r="R23" s="86"/>
      <c r="S23" s="87"/>
      <c r="T23" s="72" t="s">
        <v>58</v>
      </c>
    </row>
    <row r="24" spans="1:20" ht="18.75" customHeight="1">
      <c r="A24" s="116" t="s">
        <v>334</v>
      </c>
      <c r="B24" s="117"/>
      <c r="C24" s="118">
        <f>SUM(C18:C23)</f>
        <v>0</v>
      </c>
      <c r="D24" s="119">
        <f t="shared" ref="D24:N24" si="1">SUM(D18:D23)</f>
        <v>0</v>
      </c>
      <c r="E24" s="119">
        <f>SUM(E18:E23)</f>
        <v>0</v>
      </c>
      <c r="F24" s="120">
        <f>SUM(F18:F23)</f>
        <v>-16956</v>
      </c>
      <c r="G24" s="118">
        <f t="shared" si="1"/>
        <v>0</v>
      </c>
      <c r="H24" s="119">
        <f t="shared" si="1"/>
        <v>0</v>
      </c>
      <c r="I24" s="119">
        <f>SUM(I18:I23)</f>
        <v>0</v>
      </c>
      <c r="J24" s="120">
        <f t="shared" si="1"/>
        <v>0</v>
      </c>
      <c r="K24" s="118">
        <f t="shared" si="1"/>
        <v>0</v>
      </c>
      <c r="L24" s="119">
        <f t="shared" si="1"/>
        <v>0</v>
      </c>
      <c r="M24" s="119">
        <f t="shared" si="1"/>
        <v>0</v>
      </c>
      <c r="N24" s="120">
        <f t="shared" si="1"/>
        <v>0</v>
      </c>
      <c r="O24" s="118">
        <f>SUM(O18:O23)</f>
        <v>0</v>
      </c>
      <c r="P24" s="119">
        <f>SUM(P18:P23)</f>
        <v>0</v>
      </c>
      <c r="Q24" s="119">
        <f>SUM(Q18:Q23)</f>
        <v>0</v>
      </c>
      <c r="R24" s="120">
        <f>SUM(R18:R23)</f>
        <v>0</v>
      </c>
      <c r="S24" s="121">
        <f>SUM(S18:S23)</f>
        <v>-16956</v>
      </c>
      <c r="T24" s="72" t="s">
        <v>83</v>
      </c>
    </row>
  </sheetData>
  <mergeCells count="22">
    <mergeCell ref="S16:S17"/>
    <mergeCell ref="A1:S1"/>
    <mergeCell ref="A4:S4"/>
    <mergeCell ref="A5:S5"/>
    <mergeCell ref="A6:S6"/>
    <mergeCell ref="A2:S2"/>
    <mergeCell ref="A3:S3"/>
    <mergeCell ref="S9:S10"/>
    <mergeCell ref="C16:F16"/>
    <mergeCell ref="B16:B17"/>
    <mergeCell ref="O16:R16"/>
    <mergeCell ref="C9:F9"/>
    <mergeCell ref="A16:A17"/>
    <mergeCell ref="K16:N16"/>
    <mergeCell ref="G16:J16"/>
    <mergeCell ref="A9:A10"/>
    <mergeCell ref="A7:S7"/>
    <mergeCell ref="A8:S8"/>
    <mergeCell ref="G9:J9"/>
    <mergeCell ref="K9:N9"/>
    <mergeCell ref="O9:R9"/>
    <mergeCell ref="B9:B10"/>
  </mergeCells>
  <phoneticPr fontId="18" type="noConversion"/>
  <printOptions horizontalCentered="1"/>
  <pageMargins left="0.75" right="0.75" top="1" bottom="1" header="0.5" footer="0.5"/>
  <pageSetup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enableFormatConditionsCalculation="0"/>
  <dimension ref="A1:T15"/>
  <sheetViews>
    <sheetView view="pageBreakPreview" zoomScale="75" zoomScaleNormal="75" zoomScaleSheetLayoutView="75" workbookViewId="0">
      <selection activeCell="Q15" sqref="Q15"/>
    </sheetView>
  </sheetViews>
  <sheetFormatPr defaultColWidth="7.1796875" defaultRowHeight="13.2"/>
  <cols>
    <col min="1" max="1" width="49.54296875" style="377" customWidth="1"/>
    <col min="2" max="2" width="1.1796875" style="377" customWidth="1"/>
    <col min="3" max="3" width="10.81640625" style="377" customWidth="1"/>
    <col min="4" max="4" width="11" style="377" customWidth="1"/>
    <col min="5" max="5" width="1.1796875" style="377" customWidth="1"/>
    <col min="6" max="7" width="11.1796875" style="377" customWidth="1"/>
    <col min="8" max="8" width="1.1796875" style="377" customWidth="1"/>
    <col min="9" max="9" width="7.1796875" style="377" customWidth="1"/>
    <col min="10" max="10" width="8" style="377" customWidth="1"/>
    <col min="11" max="13" width="6.81640625" style="377" customWidth="1"/>
    <col min="14" max="14" width="8.90625" style="377" customWidth="1"/>
    <col min="15" max="15" width="6.36328125" style="377" customWidth="1"/>
    <col min="16" max="16" width="8.08984375" style="377" customWidth="1"/>
    <col min="17" max="17" width="1.90625" style="377" customWidth="1"/>
    <col min="18" max="16384" width="7.1796875" style="377"/>
  </cols>
  <sheetData>
    <row r="1" spans="1:20" ht="21">
      <c r="A1" s="648" t="s">
        <v>216</v>
      </c>
      <c r="B1" s="649"/>
      <c r="C1" s="649"/>
      <c r="D1" s="649"/>
      <c r="E1" s="649"/>
      <c r="F1" s="649"/>
      <c r="G1" s="649"/>
      <c r="H1" s="649"/>
      <c r="I1" s="649"/>
      <c r="J1" s="649"/>
      <c r="K1" s="649"/>
      <c r="L1" s="649"/>
      <c r="M1" s="649"/>
      <c r="N1" s="649"/>
      <c r="O1" s="649"/>
      <c r="P1" s="649"/>
      <c r="Q1" s="375" t="s">
        <v>58</v>
      </c>
      <c r="R1" s="376"/>
      <c r="S1" s="376"/>
    </row>
    <row r="2" spans="1:20" ht="19.2" customHeight="1">
      <c r="A2" s="378"/>
      <c r="Q2" s="375" t="s">
        <v>58</v>
      </c>
      <c r="T2" s="375"/>
    </row>
    <row r="3" spans="1:20" ht="15.6">
      <c r="A3" s="650" t="s">
        <v>364</v>
      </c>
      <c r="B3" s="651"/>
      <c r="C3" s="651"/>
      <c r="D3" s="651"/>
      <c r="E3" s="651"/>
      <c r="F3" s="651"/>
      <c r="G3" s="651"/>
      <c r="H3" s="651"/>
      <c r="I3" s="651"/>
      <c r="J3" s="651"/>
      <c r="K3" s="651"/>
      <c r="L3" s="651"/>
      <c r="M3" s="651"/>
      <c r="N3" s="651"/>
      <c r="O3" s="651"/>
      <c r="P3" s="651"/>
      <c r="Q3" s="375" t="s">
        <v>58</v>
      </c>
      <c r="R3" s="45"/>
      <c r="S3" s="45"/>
      <c r="T3" s="375"/>
    </row>
    <row r="4" spans="1:20" ht="15.6">
      <c r="A4" s="652" t="str">
        <f>'B. Summary of Requirements '!A5:X5</f>
        <v>Justice Information Sharing Technology</v>
      </c>
      <c r="B4" s="651"/>
      <c r="C4" s="651"/>
      <c r="D4" s="651"/>
      <c r="E4" s="651"/>
      <c r="F4" s="651"/>
      <c r="G4" s="651"/>
      <c r="H4" s="651"/>
      <c r="I4" s="651"/>
      <c r="J4" s="651"/>
      <c r="K4" s="651"/>
      <c r="L4" s="651"/>
      <c r="M4" s="651"/>
      <c r="N4" s="651"/>
      <c r="O4" s="651"/>
      <c r="P4" s="651"/>
      <c r="Q4" s="375" t="s">
        <v>58</v>
      </c>
      <c r="R4" s="43"/>
      <c r="S4" s="43"/>
    </row>
    <row r="5" spans="1:20" ht="15">
      <c r="A5" s="653" t="s">
        <v>331</v>
      </c>
      <c r="B5" s="651"/>
      <c r="C5" s="651"/>
      <c r="D5" s="651"/>
      <c r="E5" s="651"/>
      <c r="F5" s="651"/>
      <c r="G5" s="651"/>
      <c r="H5" s="651"/>
      <c r="I5" s="651"/>
      <c r="J5" s="651"/>
      <c r="K5" s="651"/>
      <c r="L5" s="651"/>
      <c r="M5" s="651"/>
      <c r="N5" s="651"/>
      <c r="O5" s="651"/>
      <c r="P5" s="651"/>
      <c r="Q5" s="375" t="s">
        <v>58</v>
      </c>
      <c r="R5" s="45"/>
      <c r="S5" s="45"/>
      <c r="T5" s="375"/>
    </row>
    <row r="6" spans="1:20">
      <c r="Q6" s="375" t="s">
        <v>58</v>
      </c>
      <c r="T6" s="375"/>
    </row>
    <row r="7" spans="1:20" ht="13.8" thickBot="1">
      <c r="Q7" s="375" t="s">
        <v>58</v>
      </c>
      <c r="T7" s="375"/>
    </row>
    <row r="8" spans="1:20" ht="37.5" customHeight="1">
      <c r="A8" s="379"/>
      <c r="B8" s="380"/>
      <c r="C8" s="662" t="s">
        <v>370</v>
      </c>
      <c r="D8" s="659"/>
      <c r="E8" s="381"/>
      <c r="F8" s="662" t="s">
        <v>392</v>
      </c>
      <c r="G8" s="659"/>
      <c r="H8" s="381"/>
      <c r="I8" s="658" t="s">
        <v>309</v>
      </c>
      <c r="J8" s="659"/>
      <c r="K8" s="665">
        <v>2012</v>
      </c>
      <c r="L8" s="666"/>
      <c r="M8" s="666"/>
      <c r="N8" s="667"/>
      <c r="O8" s="658" t="s">
        <v>104</v>
      </c>
      <c r="P8" s="659"/>
      <c r="Q8" s="375" t="s">
        <v>58</v>
      </c>
      <c r="S8" s="382"/>
      <c r="T8" s="375"/>
    </row>
    <row r="9" spans="1:20" ht="14.25" customHeight="1">
      <c r="A9" s="380"/>
      <c r="B9" s="380"/>
      <c r="C9" s="663"/>
      <c r="D9" s="664"/>
      <c r="E9" s="381"/>
      <c r="F9" s="660"/>
      <c r="G9" s="661"/>
      <c r="H9" s="381"/>
      <c r="I9" s="660"/>
      <c r="J9" s="661"/>
      <c r="K9" s="656" t="s">
        <v>356</v>
      </c>
      <c r="L9" s="657"/>
      <c r="M9" s="668" t="s">
        <v>365</v>
      </c>
      <c r="N9" s="631"/>
      <c r="O9" s="660"/>
      <c r="P9" s="661"/>
      <c r="Q9" s="375" t="s">
        <v>58</v>
      </c>
      <c r="S9" s="382"/>
      <c r="T9" s="375"/>
    </row>
    <row r="10" spans="1:20" hidden="1">
      <c r="A10" s="654" t="s">
        <v>366</v>
      </c>
      <c r="B10" s="380"/>
      <c r="C10" s="383"/>
      <c r="D10" s="384"/>
      <c r="E10" s="385"/>
      <c r="F10" s="383"/>
      <c r="G10" s="384"/>
      <c r="H10" s="385"/>
      <c r="I10" s="383"/>
      <c r="J10" s="384"/>
      <c r="K10" s="383"/>
      <c r="L10" s="384"/>
      <c r="M10" s="386"/>
      <c r="N10" s="384"/>
      <c r="O10" s="383"/>
      <c r="P10" s="384"/>
      <c r="Q10" s="375" t="s">
        <v>58</v>
      </c>
      <c r="S10" s="386"/>
      <c r="T10" s="375"/>
    </row>
    <row r="11" spans="1:20" ht="52.8">
      <c r="A11" s="655"/>
      <c r="B11" s="380"/>
      <c r="C11" s="387" t="s">
        <v>367</v>
      </c>
      <c r="D11" s="388" t="s">
        <v>368</v>
      </c>
      <c r="E11" s="385"/>
      <c r="F11" s="387" t="s">
        <v>367</v>
      </c>
      <c r="G11" s="388" t="s">
        <v>368</v>
      </c>
      <c r="H11" s="385"/>
      <c r="I11" s="387" t="s">
        <v>367</v>
      </c>
      <c r="J11" s="388" t="s">
        <v>368</v>
      </c>
      <c r="K11" s="387" t="s">
        <v>367</v>
      </c>
      <c r="L11" s="388" t="s">
        <v>368</v>
      </c>
      <c r="M11" s="387" t="s">
        <v>367</v>
      </c>
      <c r="N11" s="388" t="s">
        <v>368</v>
      </c>
      <c r="O11" s="387" t="s">
        <v>367</v>
      </c>
      <c r="P11" s="388" t="s">
        <v>368</v>
      </c>
      <c r="Q11" s="375" t="s">
        <v>58</v>
      </c>
      <c r="S11" s="389"/>
      <c r="T11" s="375"/>
    </row>
    <row r="12" spans="1:20">
      <c r="A12" s="390"/>
      <c r="B12" s="380"/>
      <c r="C12" s="391"/>
      <c r="D12" s="392"/>
      <c r="E12" s="393"/>
      <c r="F12" s="391"/>
      <c r="G12" s="392"/>
      <c r="H12" s="393"/>
      <c r="I12" s="391"/>
      <c r="J12" s="392"/>
      <c r="K12" s="391"/>
      <c r="L12" s="394"/>
      <c r="M12" s="395"/>
      <c r="N12" s="392"/>
      <c r="O12" s="391"/>
      <c r="P12" s="392"/>
      <c r="Q12" s="375" t="s">
        <v>58</v>
      </c>
      <c r="S12" s="396"/>
      <c r="T12" s="375"/>
    </row>
    <row r="13" spans="1:20">
      <c r="A13" s="398" t="s">
        <v>26</v>
      </c>
      <c r="B13" s="380"/>
      <c r="C13" s="463">
        <v>72</v>
      </c>
      <c r="D13" s="464">
        <v>88285</v>
      </c>
      <c r="E13" s="393"/>
      <c r="F13" s="463">
        <v>72</v>
      </c>
      <c r="G13" s="464">
        <v>88285</v>
      </c>
      <c r="H13" s="393"/>
      <c r="I13" s="463">
        <v>72</v>
      </c>
      <c r="J13" s="464">
        <v>71263</v>
      </c>
      <c r="K13" s="463">
        <v>0</v>
      </c>
      <c r="L13" s="466">
        <v>0</v>
      </c>
      <c r="M13" s="463">
        <v>0</v>
      </c>
      <c r="N13" s="464">
        <v>-16956</v>
      </c>
      <c r="O13" s="463">
        <f>I13+K13+M13</f>
        <v>72</v>
      </c>
      <c r="P13" s="464">
        <f>J13+L13+N13</f>
        <v>54307</v>
      </c>
      <c r="Q13" s="375" t="s">
        <v>58</v>
      </c>
      <c r="S13" s="397"/>
      <c r="T13" s="375"/>
    </row>
    <row r="14" spans="1:20" ht="13.8" thickBot="1">
      <c r="A14" s="380"/>
      <c r="B14" s="380"/>
      <c r="C14" s="380"/>
      <c r="D14" s="380"/>
      <c r="E14" s="380"/>
      <c r="F14" s="380"/>
      <c r="G14" s="380"/>
      <c r="H14" s="380"/>
      <c r="I14" s="380"/>
      <c r="J14" s="380"/>
      <c r="K14" s="399"/>
      <c r="L14" s="399"/>
      <c r="M14" s="465"/>
      <c r="N14" s="380"/>
      <c r="O14" s="380"/>
      <c r="P14" s="380"/>
      <c r="Q14" s="375" t="s">
        <v>58</v>
      </c>
      <c r="R14" s="396"/>
      <c r="S14" s="396"/>
      <c r="T14" s="375"/>
    </row>
    <row r="15" spans="1:20" s="404" customFormat="1" ht="18.75" customHeight="1" thickBot="1">
      <c r="A15" s="400" t="s">
        <v>369</v>
      </c>
      <c r="B15" s="401"/>
      <c r="C15" s="513">
        <f>C13</f>
        <v>72</v>
      </c>
      <c r="D15" s="514">
        <f>D13</f>
        <v>88285</v>
      </c>
      <c r="E15" s="515"/>
      <c r="F15" s="513">
        <f>F13</f>
        <v>72</v>
      </c>
      <c r="G15" s="514">
        <f>G13</f>
        <v>88285</v>
      </c>
      <c r="H15" s="515"/>
      <c r="I15" s="513">
        <f t="shared" ref="I15:P15" si="0">I13</f>
        <v>72</v>
      </c>
      <c r="J15" s="514">
        <f t="shared" si="0"/>
        <v>71263</v>
      </c>
      <c r="K15" s="513">
        <f t="shared" si="0"/>
        <v>0</v>
      </c>
      <c r="L15" s="514">
        <f t="shared" si="0"/>
        <v>0</v>
      </c>
      <c r="M15" s="513">
        <f t="shared" si="0"/>
        <v>0</v>
      </c>
      <c r="N15" s="514">
        <f t="shared" si="0"/>
        <v>-16956</v>
      </c>
      <c r="O15" s="513">
        <f t="shared" si="0"/>
        <v>72</v>
      </c>
      <c r="P15" s="514">
        <f t="shared" si="0"/>
        <v>54307</v>
      </c>
      <c r="Q15" s="375" t="s">
        <v>83</v>
      </c>
      <c r="R15" s="402"/>
      <c r="S15" s="403"/>
      <c r="T15" s="375"/>
    </row>
  </sheetData>
  <mergeCells count="12">
    <mergeCell ref="A1:P1"/>
    <mergeCell ref="A3:P3"/>
    <mergeCell ref="A4:P4"/>
    <mergeCell ref="A5:P5"/>
    <mergeCell ref="A10:A11"/>
    <mergeCell ref="K9:L9"/>
    <mergeCell ref="I8:J9"/>
    <mergeCell ref="C8:D9"/>
    <mergeCell ref="F8:G9"/>
    <mergeCell ref="O8:P9"/>
    <mergeCell ref="K8:N8"/>
    <mergeCell ref="M9:N9"/>
  </mergeCells>
  <phoneticPr fontId="74"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enableFormatConditionsCalculation="0"/>
  <dimension ref="A1:N54"/>
  <sheetViews>
    <sheetView view="pageBreakPreview" zoomScale="85" zoomScaleNormal="75" zoomScaleSheetLayoutView="85" workbookViewId="0">
      <selection activeCell="H16" sqref="H16"/>
    </sheetView>
  </sheetViews>
  <sheetFormatPr defaultRowHeight="15"/>
  <cols>
    <col min="1" max="1" width="33.453125" customWidth="1"/>
    <col min="2" max="2" width="9.54296875" customWidth="1"/>
    <col min="3" max="3" width="13.08984375" customWidth="1"/>
    <col min="4" max="4" width="10.36328125" customWidth="1"/>
    <col min="5" max="5" width="9.54296875" customWidth="1"/>
    <col min="6" max="6" width="16.81640625" customWidth="1"/>
    <col min="7" max="7" width="7.6328125" style="34" customWidth="1"/>
    <col min="8" max="8" width="7.81640625" style="34" customWidth="1"/>
    <col min="9" max="9" width="12.08984375" style="34" customWidth="1"/>
    <col min="11" max="11" width="6.453125" style="58" customWidth="1"/>
  </cols>
  <sheetData>
    <row r="1" spans="1:14" ht="20.399999999999999">
      <c r="A1" s="680" t="s">
        <v>91</v>
      </c>
      <c r="B1" s="681"/>
      <c r="C1" s="681"/>
      <c r="D1" s="681"/>
      <c r="E1" s="681"/>
      <c r="F1" s="681"/>
      <c r="G1" s="681"/>
      <c r="H1" s="681"/>
      <c r="I1" s="681"/>
      <c r="J1" s="58" t="s">
        <v>58</v>
      </c>
    </row>
    <row r="2" spans="1:14" ht="15.6">
      <c r="A2" s="682" t="s">
        <v>354</v>
      </c>
      <c r="B2" s="682"/>
      <c r="C2" s="682"/>
      <c r="D2" s="682"/>
      <c r="E2" s="682"/>
      <c r="F2" s="682"/>
      <c r="G2" s="682"/>
      <c r="H2" s="682"/>
      <c r="I2" s="683"/>
      <c r="J2" s="58" t="s">
        <v>58</v>
      </c>
    </row>
    <row r="3" spans="1:14" ht="15" customHeight="1">
      <c r="A3" s="650" t="s">
        <v>303</v>
      </c>
      <c r="B3" s="651"/>
      <c r="C3" s="651"/>
      <c r="D3" s="651"/>
      <c r="E3" s="651"/>
      <c r="F3" s="651"/>
      <c r="G3" s="651"/>
      <c r="H3" s="651"/>
      <c r="I3" s="651"/>
      <c r="J3" s="58" t="s">
        <v>58</v>
      </c>
      <c r="L3" s="43"/>
      <c r="M3" s="43"/>
      <c r="N3" s="43"/>
    </row>
    <row r="4" spans="1:14" ht="15.6">
      <c r="A4" s="652" t="str">
        <f>+'B. Summary of Requirements '!A5</f>
        <v>Justice Information Sharing Technology</v>
      </c>
      <c r="B4" s="651"/>
      <c r="C4" s="651"/>
      <c r="D4" s="651"/>
      <c r="E4" s="651"/>
      <c r="F4" s="651"/>
      <c r="G4" s="651"/>
      <c r="H4" s="651"/>
      <c r="I4" s="651"/>
      <c r="J4" s="58" t="s">
        <v>58</v>
      </c>
      <c r="L4" s="43"/>
      <c r="M4" s="43"/>
      <c r="N4" s="43"/>
    </row>
    <row r="5" spans="1:14">
      <c r="A5" s="684"/>
      <c r="B5" s="684"/>
      <c r="C5" s="684"/>
      <c r="D5" s="684"/>
      <c r="E5" s="684"/>
      <c r="F5" s="684"/>
      <c r="G5" s="684"/>
      <c r="H5" s="684"/>
      <c r="I5" s="684"/>
      <c r="J5" s="58" t="s">
        <v>58</v>
      </c>
      <c r="L5" s="43"/>
      <c r="M5" s="43"/>
      <c r="N5" s="43"/>
    </row>
    <row r="6" spans="1:14">
      <c r="A6" s="684"/>
      <c r="B6" s="684"/>
      <c r="C6" s="684"/>
      <c r="D6" s="684"/>
      <c r="E6" s="684"/>
      <c r="F6" s="684"/>
      <c r="G6" s="684"/>
      <c r="H6" s="684"/>
      <c r="I6" s="684"/>
      <c r="J6" s="58" t="s">
        <v>58</v>
      </c>
      <c r="L6" s="43"/>
      <c r="M6" s="43"/>
      <c r="N6" s="43"/>
    </row>
    <row r="7" spans="1:14">
      <c r="A7" s="283"/>
      <c r="B7" s="43"/>
      <c r="C7" s="43"/>
      <c r="D7" s="43"/>
      <c r="E7" s="43"/>
      <c r="F7" s="43"/>
      <c r="G7" s="276" t="s">
        <v>317</v>
      </c>
      <c r="H7" s="276" t="s">
        <v>111</v>
      </c>
      <c r="I7" s="276" t="s">
        <v>355</v>
      </c>
      <c r="J7" s="58" t="s">
        <v>58</v>
      </c>
      <c r="L7" s="43"/>
      <c r="M7" s="43"/>
      <c r="N7" s="43"/>
    </row>
    <row r="8" spans="1:14">
      <c r="A8" s="687" t="s">
        <v>115</v>
      </c>
      <c r="B8" s="651"/>
      <c r="C8" s="651"/>
      <c r="D8" s="651"/>
      <c r="E8" s="651"/>
      <c r="F8" s="651"/>
      <c r="G8" s="651"/>
      <c r="H8" s="651"/>
      <c r="I8" s="651"/>
      <c r="J8" s="58" t="s">
        <v>58</v>
      </c>
    </row>
    <row r="9" spans="1:14">
      <c r="A9" s="44"/>
      <c r="B9" s="44"/>
      <c r="C9" s="44"/>
      <c r="D9" s="44"/>
      <c r="E9" s="44"/>
      <c r="F9" s="44"/>
      <c r="G9" s="276"/>
      <c r="H9" s="276"/>
      <c r="I9" s="276"/>
      <c r="J9" s="58" t="s">
        <v>58</v>
      </c>
    </row>
    <row r="10" spans="1:14" s="124" customFormat="1" ht="26.25" customHeight="1">
      <c r="A10" s="688" t="s">
        <v>394</v>
      </c>
      <c r="B10" s="673"/>
      <c r="C10" s="673"/>
      <c r="D10" s="673"/>
      <c r="E10" s="673"/>
      <c r="F10" s="673"/>
      <c r="G10" s="129">
        <v>0</v>
      </c>
      <c r="H10" s="129">
        <v>0</v>
      </c>
      <c r="I10" s="516">
        <v>-17572000</v>
      </c>
      <c r="J10" s="58" t="s">
        <v>58</v>
      </c>
      <c r="K10" s="58"/>
    </row>
    <row r="11" spans="1:14" s="124" customFormat="1">
      <c r="A11" s="678" t="s">
        <v>356</v>
      </c>
      <c r="B11" s="679"/>
      <c r="C11" s="679"/>
      <c r="D11" s="679"/>
      <c r="E11" s="679"/>
      <c r="F11" s="679"/>
      <c r="G11" s="679"/>
      <c r="H11" s="679"/>
      <c r="I11" s="679"/>
      <c r="J11" s="58" t="s">
        <v>58</v>
      </c>
      <c r="K11" s="58"/>
    </row>
    <row r="12" spans="1:14" s="124" customFormat="1">
      <c r="A12" s="273"/>
      <c r="B12" s="273"/>
      <c r="C12" s="273"/>
      <c r="D12" s="273"/>
      <c r="E12" s="273"/>
      <c r="F12" s="273"/>
      <c r="G12" s="273"/>
      <c r="H12" s="273"/>
      <c r="I12" s="273"/>
      <c r="J12" s="58" t="s">
        <v>58</v>
      </c>
      <c r="K12" s="58"/>
    </row>
    <row r="13" spans="1:14" s="124" customFormat="1" ht="39.6" customHeight="1">
      <c r="A13" s="685" t="s">
        <v>395</v>
      </c>
      <c r="B13" s="686"/>
      <c r="C13" s="686"/>
      <c r="D13" s="686"/>
      <c r="E13" s="686"/>
      <c r="F13" s="686"/>
      <c r="G13" s="129">
        <v>0</v>
      </c>
      <c r="H13" s="129">
        <v>0</v>
      </c>
      <c r="I13" s="472">
        <v>297000</v>
      </c>
      <c r="J13" s="58" t="s">
        <v>58</v>
      </c>
      <c r="K13" s="58"/>
    </row>
    <row r="14" spans="1:14" s="124" customFormat="1">
      <c r="A14" s="273"/>
      <c r="B14" s="273"/>
      <c r="C14" s="273"/>
      <c r="D14" s="273"/>
      <c r="E14" s="273"/>
      <c r="F14" s="273"/>
      <c r="G14" s="273"/>
      <c r="H14" s="273"/>
      <c r="I14" s="273"/>
      <c r="J14" s="58" t="s">
        <v>58</v>
      </c>
      <c r="K14" s="58"/>
    </row>
    <row r="15" spans="1:14" s="124" customFormat="1" ht="45" customHeight="1">
      <c r="A15" s="675" t="s">
        <v>28</v>
      </c>
      <c r="B15" s="673"/>
      <c r="C15" s="673"/>
      <c r="D15" s="673"/>
      <c r="E15" s="673"/>
      <c r="F15" s="673"/>
      <c r="G15" s="129"/>
      <c r="H15" s="129"/>
      <c r="I15" s="472">
        <v>97000</v>
      </c>
      <c r="J15" s="58" t="s">
        <v>58</v>
      </c>
      <c r="K15" s="58"/>
    </row>
    <row r="16" spans="1:14" s="124" customFormat="1" ht="15" customHeight="1">
      <c r="A16" s="273"/>
      <c r="B16" s="273"/>
      <c r="C16" s="273"/>
      <c r="D16" s="273"/>
      <c r="E16" s="273"/>
      <c r="F16" s="273"/>
      <c r="G16" s="273"/>
      <c r="H16" s="273"/>
      <c r="I16" s="273"/>
      <c r="J16" s="58" t="s">
        <v>58</v>
      </c>
      <c r="K16" s="58"/>
    </row>
    <row r="17" spans="1:11" s="124" customFormat="1" ht="19.5" customHeight="1">
      <c r="B17" s="670" t="s">
        <v>171</v>
      </c>
      <c r="C17" s="676" t="s">
        <v>77</v>
      </c>
      <c r="D17" s="670" t="s">
        <v>76</v>
      </c>
      <c r="E17" s="670" t="s">
        <v>77</v>
      </c>
      <c r="F17" s="126"/>
      <c r="G17" s="126"/>
      <c r="H17" s="126"/>
      <c r="I17" s="126"/>
      <c r="J17" s="58" t="s">
        <v>58</v>
      </c>
      <c r="K17" s="58"/>
    </row>
    <row r="18" spans="1:11" s="124" customFormat="1" ht="22.5" customHeight="1">
      <c r="B18" s="671"/>
      <c r="C18" s="677"/>
      <c r="D18" s="671"/>
      <c r="E18" s="671"/>
      <c r="F18" s="126"/>
      <c r="G18" s="126"/>
      <c r="H18" s="126"/>
      <c r="I18" s="126"/>
      <c r="J18" s="58" t="s">
        <v>58</v>
      </c>
      <c r="K18" s="58"/>
    </row>
    <row r="19" spans="1:11" s="124" customFormat="1">
      <c r="A19" s="125" t="s">
        <v>27</v>
      </c>
      <c r="B19" s="467">
        <v>150813</v>
      </c>
      <c r="C19" s="468">
        <v>154374</v>
      </c>
      <c r="D19" s="127"/>
      <c r="E19" s="127"/>
      <c r="F19" s="127"/>
      <c r="G19" s="127"/>
      <c r="H19" s="127"/>
      <c r="I19" s="127"/>
      <c r="J19" s="58" t="s">
        <v>58</v>
      </c>
      <c r="K19" s="58"/>
    </row>
    <row r="20" spans="1:11" s="124" customFormat="1">
      <c r="A20" s="125" t="s">
        <v>294</v>
      </c>
      <c r="B20" s="469">
        <v>75406</v>
      </c>
      <c r="C20" s="470">
        <f>C19*0.5</f>
        <v>77187</v>
      </c>
      <c r="D20" s="128"/>
      <c r="E20" s="128"/>
      <c r="F20" s="127"/>
      <c r="G20" s="127"/>
      <c r="H20" s="127"/>
      <c r="I20" s="127"/>
      <c r="J20" s="58" t="s">
        <v>58</v>
      </c>
      <c r="K20" s="58"/>
    </row>
    <row r="21" spans="1:11" s="124" customFormat="1">
      <c r="A21" s="125" t="s">
        <v>304</v>
      </c>
      <c r="B21" s="467">
        <f>B19-B20</f>
        <v>75407</v>
      </c>
      <c r="C21" s="468">
        <f>C19-C20</f>
        <v>77187</v>
      </c>
      <c r="D21" s="127">
        <f>D19-D20</f>
        <v>0</v>
      </c>
      <c r="E21" s="127">
        <f>E19-E20</f>
        <v>0</v>
      </c>
      <c r="F21" s="127"/>
      <c r="G21" s="127"/>
      <c r="H21" s="127"/>
      <c r="I21" s="127"/>
      <c r="J21" s="58" t="s">
        <v>58</v>
      </c>
      <c r="K21" s="58"/>
    </row>
    <row r="22" spans="1:11" s="124" customFormat="1">
      <c r="A22" s="125" t="s">
        <v>305</v>
      </c>
      <c r="B22" s="471">
        <v>19598</v>
      </c>
      <c r="C22" s="468">
        <v>19813</v>
      </c>
      <c r="D22" s="125"/>
      <c r="E22" s="125"/>
      <c r="F22" s="125"/>
      <c r="G22" s="125"/>
      <c r="H22" s="125"/>
      <c r="I22" s="125"/>
      <c r="J22" s="58" t="s">
        <v>58</v>
      </c>
      <c r="K22" s="58"/>
    </row>
    <row r="23" spans="1:11" s="124" customFormat="1">
      <c r="A23" s="125" t="s">
        <v>158</v>
      </c>
      <c r="B23" s="471"/>
      <c r="C23" s="468"/>
      <c r="D23" s="125"/>
      <c r="E23" s="125"/>
      <c r="F23" s="125"/>
      <c r="G23" s="125"/>
      <c r="H23" s="125"/>
      <c r="I23" s="125"/>
      <c r="J23" s="58" t="s">
        <v>58</v>
      </c>
      <c r="K23" s="58"/>
    </row>
    <row r="24" spans="1:11" s="124" customFormat="1">
      <c r="A24" s="125" t="s">
        <v>306</v>
      </c>
      <c r="B24" s="471"/>
      <c r="C24" s="468"/>
      <c r="D24" s="125"/>
      <c r="E24" s="125"/>
      <c r="F24" s="125"/>
      <c r="G24" s="125"/>
      <c r="H24" s="125"/>
      <c r="I24" s="125"/>
      <c r="J24" s="58" t="s">
        <v>58</v>
      </c>
      <c r="K24" s="58"/>
    </row>
    <row r="25" spans="1:11" s="124" customFormat="1">
      <c r="A25" s="125" t="s">
        <v>307</v>
      </c>
      <c r="B25" s="471"/>
      <c r="C25" s="468"/>
      <c r="D25" s="125"/>
      <c r="E25" s="125"/>
      <c r="F25" s="125"/>
      <c r="G25" s="125"/>
      <c r="H25" s="125"/>
      <c r="I25" s="125"/>
      <c r="J25" s="58" t="s">
        <v>58</v>
      </c>
      <c r="K25" s="58"/>
    </row>
    <row r="26" spans="1:11" s="124" customFormat="1">
      <c r="A26" s="125" t="s">
        <v>308</v>
      </c>
      <c r="B26" s="471"/>
      <c r="C26" s="468"/>
      <c r="D26" s="125"/>
      <c r="E26" s="125"/>
      <c r="F26" s="125"/>
      <c r="G26" s="125"/>
      <c r="H26" s="125"/>
      <c r="I26" s="125"/>
      <c r="J26" s="58" t="s">
        <v>58</v>
      </c>
      <c r="K26" s="58"/>
    </row>
    <row r="27" spans="1:11" s="124" customFormat="1">
      <c r="A27" s="125" t="s">
        <v>321</v>
      </c>
      <c r="B27" s="471"/>
      <c r="C27" s="468"/>
      <c r="D27" s="125"/>
      <c r="E27" s="125"/>
      <c r="F27" s="125"/>
      <c r="G27" s="125"/>
      <c r="H27" s="125"/>
      <c r="I27" s="125"/>
      <c r="J27" s="58" t="s">
        <v>58</v>
      </c>
      <c r="K27" s="58"/>
    </row>
    <row r="28" spans="1:11" s="124" customFormat="1">
      <c r="A28" s="125" t="s">
        <v>322</v>
      </c>
      <c r="B28" s="471"/>
      <c r="C28" s="468"/>
      <c r="D28" s="125"/>
      <c r="E28" s="125"/>
      <c r="F28" s="125"/>
      <c r="G28" s="125"/>
      <c r="H28" s="125"/>
      <c r="I28" s="125"/>
      <c r="J28" s="58" t="s">
        <v>58</v>
      </c>
      <c r="K28" s="58"/>
    </row>
    <row r="29" spans="1:11" s="124" customFormat="1">
      <c r="A29" s="125" t="s">
        <v>323</v>
      </c>
      <c r="B29" s="471"/>
      <c r="C29" s="468"/>
      <c r="D29" s="125"/>
      <c r="E29" s="125"/>
      <c r="F29" s="125"/>
      <c r="G29" s="125"/>
      <c r="H29" s="125"/>
      <c r="I29" s="125"/>
      <c r="J29" s="58" t="s">
        <v>58</v>
      </c>
      <c r="K29" s="58"/>
    </row>
    <row r="30" spans="1:11" s="124" customFormat="1">
      <c r="A30" s="125" t="s">
        <v>324</v>
      </c>
      <c r="B30" s="471"/>
      <c r="C30" s="468"/>
      <c r="D30" s="125"/>
      <c r="E30" s="125"/>
      <c r="F30" s="125"/>
      <c r="G30" s="125"/>
      <c r="H30" s="125"/>
      <c r="I30" s="125"/>
      <c r="J30" s="58" t="s">
        <v>58</v>
      </c>
      <c r="K30" s="58"/>
    </row>
    <row r="31" spans="1:11" s="124" customFormat="1">
      <c r="A31" s="125" t="s">
        <v>325</v>
      </c>
      <c r="B31" s="471"/>
      <c r="C31" s="468"/>
      <c r="D31" s="125"/>
      <c r="E31" s="125"/>
      <c r="F31" s="125"/>
      <c r="G31" s="125"/>
      <c r="H31" s="125"/>
      <c r="I31" s="125"/>
      <c r="J31" s="58" t="s">
        <v>58</v>
      </c>
      <c r="K31" s="58"/>
    </row>
    <row r="32" spans="1:11" s="124" customFormat="1">
      <c r="A32" s="125" t="s">
        <v>326</v>
      </c>
      <c r="B32" s="471"/>
      <c r="C32" s="468"/>
      <c r="D32" s="125"/>
      <c r="E32" s="125"/>
      <c r="F32" s="125"/>
      <c r="G32" s="125"/>
      <c r="H32" s="125"/>
      <c r="I32" s="125"/>
      <c r="J32" s="58" t="s">
        <v>58</v>
      </c>
      <c r="K32" s="58"/>
    </row>
    <row r="33" spans="1:11" s="124" customFormat="1">
      <c r="A33" s="125" t="s">
        <v>139</v>
      </c>
      <c r="B33" s="469"/>
      <c r="C33" s="470"/>
      <c r="D33" s="128"/>
      <c r="E33" s="128"/>
      <c r="F33" s="127"/>
      <c r="G33" s="127"/>
      <c r="H33" s="127"/>
      <c r="I33" s="127"/>
      <c r="J33" s="58" t="s">
        <v>58</v>
      </c>
      <c r="K33" s="58"/>
    </row>
    <row r="34" spans="1:11" s="124" customFormat="1">
      <c r="A34" s="125" t="s">
        <v>327</v>
      </c>
      <c r="B34" s="467">
        <f>SUM(B21:B33)</f>
        <v>95005</v>
      </c>
      <c r="C34" s="468">
        <f>SUM(C21:C33)</f>
        <v>97000</v>
      </c>
      <c r="D34" s="127">
        <f>SUM(D21:D33)</f>
        <v>0</v>
      </c>
      <c r="E34" s="127">
        <f>SUM(E21:E33)</f>
        <v>0</v>
      </c>
      <c r="F34" s="127"/>
      <c r="G34" s="127"/>
      <c r="H34" s="127"/>
      <c r="I34" s="282"/>
      <c r="J34" s="58" t="s">
        <v>58</v>
      </c>
      <c r="K34" s="58"/>
    </row>
    <row r="35" spans="1:11" s="124" customFormat="1" ht="15" customHeight="1">
      <c r="A35" s="125"/>
      <c r="B35" s="125"/>
      <c r="C35" s="125"/>
      <c r="D35" s="125"/>
      <c r="E35" s="125"/>
      <c r="F35" s="125"/>
      <c r="G35" s="276" t="s">
        <v>317</v>
      </c>
      <c r="H35" s="276" t="s">
        <v>111</v>
      </c>
      <c r="I35" s="276" t="s">
        <v>355</v>
      </c>
      <c r="J35" s="58" t="s">
        <v>58</v>
      </c>
      <c r="K35" s="58"/>
    </row>
    <row r="36" spans="1:11" s="124" customFormat="1" ht="42.75" customHeight="1">
      <c r="A36" s="675" t="s">
        <v>29</v>
      </c>
      <c r="B36" s="673"/>
      <c r="C36" s="673"/>
      <c r="D36" s="673"/>
      <c r="E36" s="673"/>
      <c r="F36" s="673"/>
      <c r="G36" s="129"/>
      <c r="H36" s="129"/>
      <c r="I36" s="472">
        <v>8000</v>
      </c>
      <c r="J36" s="58" t="s">
        <v>58</v>
      </c>
      <c r="K36" s="58"/>
    </row>
    <row r="37" spans="1:11" s="124" customFormat="1" ht="15" customHeight="1">
      <c r="A37" s="274"/>
      <c r="B37" s="274"/>
      <c r="C37" s="274"/>
      <c r="D37" s="274"/>
      <c r="E37" s="274"/>
      <c r="F37" s="274"/>
      <c r="G37" s="274"/>
      <c r="H37" s="274"/>
      <c r="I37" s="472"/>
      <c r="J37" s="58" t="s">
        <v>58</v>
      </c>
      <c r="K37" s="58"/>
    </row>
    <row r="38" spans="1:11" s="124" customFormat="1" ht="33.75" customHeight="1">
      <c r="A38" s="675" t="s">
        <v>30</v>
      </c>
      <c r="B38" s="673"/>
      <c r="C38" s="673"/>
      <c r="D38" s="673"/>
      <c r="E38" s="673"/>
      <c r="F38" s="673"/>
      <c r="G38" s="129"/>
      <c r="H38" s="129"/>
      <c r="I38" s="472">
        <v>68000</v>
      </c>
      <c r="J38" s="58" t="s">
        <v>58</v>
      </c>
      <c r="K38" s="58"/>
    </row>
    <row r="39" spans="1:11" s="124" customFormat="1" ht="15" customHeight="1">
      <c r="A39" s="123"/>
      <c r="B39" s="123"/>
      <c r="C39" s="123"/>
      <c r="D39" s="123"/>
      <c r="E39" s="123"/>
      <c r="F39" s="123"/>
      <c r="G39" s="123"/>
      <c r="H39" s="123"/>
      <c r="I39" s="472"/>
      <c r="J39" s="58" t="s">
        <v>58</v>
      </c>
      <c r="K39" s="58"/>
    </row>
    <row r="40" spans="1:11" s="124" customFormat="1" ht="33" customHeight="1">
      <c r="A40" s="672" t="s">
        <v>31</v>
      </c>
      <c r="B40" s="673"/>
      <c r="C40" s="673"/>
      <c r="D40" s="673"/>
      <c r="E40" s="673"/>
      <c r="F40" s="673"/>
      <c r="G40" s="129"/>
      <c r="H40" s="129"/>
      <c r="I40" s="516">
        <v>-49000</v>
      </c>
      <c r="J40" s="58" t="s">
        <v>58</v>
      </c>
      <c r="K40" s="58"/>
    </row>
    <row r="41" spans="1:11" s="124" customFormat="1" ht="15" customHeight="1">
      <c r="A41" s="273"/>
      <c r="B41" s="273"/>
      <c r="C41" s="273"/>
      <c r="D41" s="273"/>
      <c r="E41" s="273"/>
      <c r="F41" s="273"/>
      <c r="G41" s="273"/>
      <c r="H41" s="273"/>
      <c r="I41" s="472"/>
      <c r="J41" s="58" t="s">
        <v>58</v>
      </c>
      <c r="K41" s="58"/>
    </row>
    <row r="42" spans="1:11" s="124" customFormat="1" ht="57" customHeight="1">
      <c r="A42" s="674" t="s">
        <v>32</v>
      </c>
      <c r="B42" s="673"/>
      <c r="C42" s="673"/>
      <c r="D42" s="673"/>
      <c r="E42" s="673"/>
      <c r="F42" s="673"/>
      <c r="G42" s="129"/>
      <c r="H42" s="129"/>
      <c r="I42" s="472">
        <v>126000</v>
      </c>
      <c r="J42" s="58" t="s">
        <v>58</v>
      </c>
      <c r="K42" s="58"/>
    </row>
    <row r="43" spans="1:11" s="124" customFormat="1" ht="15" customHeight="1">
      <c r="A43" s="274"/>
      <c r="B43" s="274"/>
      <c r="C43" s="274"/>
      <c r="D43" s="274"/>
      <c r="E43" s="274"/>
      <c r="F43" s="274"/>
      <c r="G43" s="274"/>
      <c r="H43" s="274"/>
      <c r="I43" s="472"/>
      <c r="J43" s="58" t="s">
        <v>58</v>
      </c>
      <c r="K43" s="58"/>
    </row>
    <row r="44" spans="1:11" s="124" customFormat="1" ht="35.25" customHeight="1">
      <c r="A44" s="674" t="s">
        <v>33</v>
      </c>
      <c r="B44" s="673"/>
      <c r="C44" s="673"/>
      <c r="D44" s="673"/>
      <c r="E44" s="673"/>
      <c r="F44" s="673"/>
      <c r="G44" s="129"/>
      <c r="H44" s="129"/>
      <c r="I44" s="472">
        <v>3000</v>
      </c>
      <c r="J44" s="58" t="s">
        <v>58</v>
      </c>
      <c r="K44" s="58"/>
    </row>
    <row r="45" spans="1:11" s="124" customFormat="1" ht="15" customHeight="1">
      <c r="A45" s="274"/>
      <c r="B45" s="274"/>
      <c r="C45" s="274"/>
      <c r="D45" s="274"/>
      <c r="E45" s="274"/>
      <c r="F45" s="274"/>
      <c r="G45" s="274"/>
      <c r="H45" s="274"/>
      <c r="I45" s="274"/>
      <c r="J45" s="58" t="s">
        <v>58</v>
      </c>
      <c r="K45" s="58"/>
    </row>
    <row r="46" spans="1:11" s="124" customFormat="1" ht="15.75" customHeight="1">
      <c r="A46" s="274"/>
      <c r="B46" s="274"/>
      <c r="C46" s="274"/>
      <c r="D46" s="274"/>
      <c r="E46" s="274"/>
      <c r="F46" s="277" t="s">
        <v>318</v>
      </c>
      <c r="G46" s="278">
        <f>SUM(G12:G45)</f>
        <v>0</v>
      </c>
      <c r="H46" s="278">
        <f>SUM(H12:H45)</f>
        <v>0</v>
      </c>
      <c r="I46" s="279">
        <f>SUM(I12:I45)</f>
        <v>550000</v>
      </c>
      <c r="J46" s="58" t="s">
        <v>58</v>
      </c>
      <c r="K46" s="275"/>
    </row>
    <row r="47" spans="1:11" s="124" customFormat="1">
      <c r="A47" s="272" t="s">
        <v>328</v>
      </c>
      <c r="B47" s="270"/>
      <c r="C47" s="270"/>
      <c r="D47" s="270"/>
      <c r="E47" s="270"/>
      <c r="F47" s="270"/>
      <c r="G47" s="273"/>
      <c r="H47" s="273"/>
      <c r="I47" s="273"/>
      <c r="J47" s="58" t="s">
        <v>58</v>
      </c>
      <c r="K47" s="275"/>
    </row>
    <row r="48" spans="1:11" s="124" customFormat="1">
      <c r="A48" s="272"/>
      <c r="B48" s="270"/>
      <c r="C48" s="270"/>
      <c r="D48" s="270"/>
      <c r="E48" s="270"/>
      <c r="F48" s="270"/>
      <c r="G48" s="273"/>
      <c r="H48" s="273"/>
      <c r="I48" s="273"/>
      <c r="J48" s="58" t="s">
        <v>58</v>
      </c>
      <c r="K48" s="275"/>
    </row>
    <row r="49" spans="1:11" s="124" customFormat="1" ht="14.25" customHeight="1">
      <c r="A49" s="129" t="s">
        <v>25</v>
      </c>
      <c r="B49" s="271"/>
      <c r="C49" s="271"/>
      <c r="D49" s="271"/>
      <c r="E49" s="271"/>
      <c r="F49" s="271"/>
      <c r="G49" s="129"/>
      <c r="H49" s="129"/>
      <c r="I49" s="129"/>
      <c r="J49" s="58" t="s">
        <v>58</v>
      </c>
      <c r="K49" s="58"/>
    </row>
    <row r="50" spans="1:11" s="124" customFormat="1">
      <c r="A50" s="669"/>
      <c r="B50" s="669"/>
      <c r="C50" s="669"/>
      <c r="D50" s="669"/>
      <c r="E50" s="669"/>
      <c r="F50" s="669"/>
      <c r="G50" s="129"/>
      <c r="H50" s="129"/>
      <c r="I50" s="281"/>
      <c r="J50" s="58" t="s">
        <v>58</v>
      </c>
      <c r="K50" s="58"/>
    </row>
    <row r="51" spans="1:11" s="124" customFormat="1" ht="14.25" customHeight="1">
      <c r="A51" s="123"/>
      <c r="B51" s="271"/>
      <c r="C51" s="271"/>
      <c r="D51" s="271"/>
      <c r="E51" s="271"/>
      <c r="F51" s="277" t="s">
        <v>319</v>
      </c>
      <c r="G51" s="129">
        <f>+G49+G50</f>
        <v>0</v>
      </c>
      <c r="H51" s="129">
        <f>+H49+H50</f>
        <v>0</v>
      </c>
      <c r="I51" s="280">
        <f>+I49+I50</f>
        <v>0</v>
      </c>
      <c r="J51" s="58" t="s">
        <v>58</v>
      </c>
      <c r="K51" s="58"/>
    </row>
    <row r="52" spans="1:11" s="124" customFormat="1" ht="14.25" customHeight="1">
      <c r="B52" s="271"/>
      <c r="C52" s="271"/>
      <c r="D52" s="271"/>
      <c r="E52" s="271"/>
      <c r="F52" s="277"/>
      <c r="G52" s="129"/>
      <c r="H52" s="129"/>
      <c r="I52" s="129"/>
      <c r="J52" s="58" t="s">
        <v>58</v>
      </c>
      <c r="K52" s="58"/>
    </row>
    <row r="53" spans="1:11" s="124" customFormat="1" ht="14.25" customHeight="1">
      <c r="B53" s="271"/>
      <c r="C53" s="271"/>
      <c r="D53" s="271"/>
      <c r="E53" s="271"/>
      <c r="G53" s="129"/>
      <c r="H53" s="129"/>
      <c r="I53" s="129"/>
      <c r="J53" s="58" t="s">
        <v>58</v>
      </c>
      <c r="K53" s="58"/>
    </row>
    <row r="54" spans="1:11" s="124" customFormat="1" ht="14.25" customHeight="1">
      <c r="B54" s="271"/>
      <c r="C54" s="271"/>
      <c r="D54" s="271"/>
      <c r="E54" s="271"/>
      <c r="F54" s="277" t="s">
        <v>320</v>
      </c>
      <c r="G54" s="129">
        <f>+G51+G46</f>
        <v>0</v>
      </c>
      <c r="H54" s="129">
        <f>+H51+H46</f>
        <v>0</v>
      </c>
      <c r="I54" s="517">
        <f>+I51+I46+I10</f>
        <v>-17022000</v>
      </c>
      <c r="J54" s="58" t="s">
        <v>83</v>
      </c>
      <c r="K54" s="58"/>
    </row>
  </sheetData>
  <mergeCells count="21">
    <mergeCell ref="A15:F15"/>
    <mergeCell ref="A13:F13"/>
    <mergeCell ref="A8:I8"/>
    <mergeCell ref="A10:F10"/>
    <mergeCell ref="A11:I11"/>
    <mergeCell ref="A1:I1"/>
    <mergeCell ref="A3:I3"/>
    <mergeCell ref="A4:I4"/>
    <mergeCell ref="A2:I2"/>
    <mergeCell ref="A5:I5"/>
    <mergeCell ref="A6:I6"/>
    <mergeCell ref="A50:F50"/>
    <mergeCell ref="E17:E18"/>
    <mergeCell ref="A40:F40"/>
    <mergeCell ref="A44:F44"/>
    <mergeCell ref="A42:F42"/>
    <mergeCell ref="A36:F36"/>
    <mergeCell ref="D17:D18"/>
    <mergeCell ref="B17:B18"/>
    <mergeCell ref="C17:C18"/>
    <mergeCell ref="A38:F38"/>
  </mergeCells>
  <phoneticPr fontId="0" type="noConversion"/>
  <pageMargins left="0.75" right="0.75" top="1" bottom="1" header="0.5" footer="0.5"/>
  <pageSetup scale="80" fitToHeight="2" orientation="landscape" r:id="rId1"/>
  <headerFooter alignWithMargins="0">
    <oddFooter>&amp;C&amp;"Times New Roman,Regular"&amp;11Exhibit E - Justification for Base Adjustments</oddFooter>
  </headerFooter>
  <rowBreaks count="1" manualBreakCount="1">
    <brk id="34" max="8" man="1"/>
  </rowBreaks>
</worksheet>
</file>

<file path=xl/worksheets/sheet6.xml><?xml version="1.0" encoding="utf-8"?>
<worksheet xmlns="http://schemas.openxmlformats.org/spreadsheetml/2006/main" xmlns:r="http://schemas.openxmlformats.org/officeDocument/2006/relationships">
  <sheetPr codeName="Sheet11" enableFormatConditionsCalculation="0">
    <pageSetUpPr fitToPage="1"/>
  </sheetPr>
  <dimension ref="A1:AF27"/>
  <sheetViews>
    <sheetView showGridLines="0" showOutlineSymbols="0" view="pageBreakPreview" zoomScale="75" zoomScaleNormal="75" workbookViewId="0">
      <selection activeCell="A6" sqref="A6:R6"/>
    </sheetView>
  </sheetViews>
  <sheetFormatPr defaultColWidth="9.6328125" defaultRowHeight="15.6"/>
  <cols>
    <col min="1" max="1" width="27.81640625" style="8" customWidth="1"/>
    <col min="2" max="2" width="7.54296875" style="8" bestFit="1" customWidth="1"/>
    <col min="3" max="3" width="6.81640625" style="8" customWidth="1"/>
    <col min="4" max="4" width="10.81640625" style="8" customWidth="1"/>
    <col min="5" max="5" width="5.81640625" style="8" hidden="1" customWidth="1"/>
    <col min="6" max="6" width="5.6328125" style="8" hidden="1" customWidth="1"/>
    <col min="7" max="7" width="7.81640625" style="8" hidden="1" customWidth="1"/>
    <col min="8" max="9" width="5.6328125" style="8" hidden="1" customWidth="1"/>
    <col min="10" max="10" width="10.453125" style="8" hidden="1" customWidth="1"/>
    <col min="11" max="11" width="5.54296875" style="8" customWidth="1"/>
    <col min="12" max="12" width="5.6328125" style="8" customWidth="1"/>
    <col min="13" max="13" width="7.81640625" style="8" customWidth="1"/>
    <col min="14" max="14" width="8.81640625" style="8" customWidth="1"/>
    <col min="15" max="15" width="10" style="8" customWidth="1"/>
    <col min="16" max="16" width="7.54296875" style="8" bestFit="1" customWidth="1"/>
    <col min="17" max="17" width="6.81640625" style="8" customWidth="1"/>
    <col min="18" max="18" width="10.90625" style="8" bestFit="1" customWidth="1"/>
    <col min="19" max="19" width="1" style="69" customWidth="1"/>
    <col min="20" max="16384" width="9.6328125" style="8"/>
  </cols>
  <sheetData>
    <row r="1" spans="1:32" ht="20.399999999999999">
      <c r="A1" s="634" t="s">
        <v>299</v>
      </c>
      <c r="B1" s="635"/>
      <c r="C1" s="635"/>
      <c r="D1" s="635"/>
      <c r="E1" s="635"/>
      <c r="F1" s="635"/>
      <c r="G1" s="635"/>
      <c r="H1" s="635"/>
      <c r="I1" s="635"/>
      <c r="J1" s="635"/>
      <c r="K1" s="635"/>
      <c r="L1" s="635"/>
      <c r="M1" s="635"/>
      <c r="N1" s="635"/>
      <c r="O1" s="635"/>
      <c r="P1" s="635"/>
      <c r="Q1" s="635"/>
      <c r="R1" s="635"/>
      <c r="S1" s="68" t="s">
        <v>58</v>
      </c>
    </row>
    <row r="2" spans="1:32">
      <c r="A2" s="691"/>
      <c r="B2" s="691"/>
      <c r="C2" s="691"/>
      <c r="D2" s="691"/>
      <c r="E2" s="691"/>
      <c r="F2" s="691"/>
      <c r="G2" s="691"/>
      <c r="H2" s="691"/>
      <c r="I2" s="691"/>
      <c r="J2" s="691"/>
      <c r="K2" s="691"/>
      <c r="L2" s="691"/>
      <c r="M2" s="691"/>
      <c r="N2" s="691"/>
      <c r="O2" s="691"/>
      <c r="P2" s="691"/>
      <c r="Q2" s="691"/>
      <c r="R2" s="691"/>
      <c r="S2" s="68" t="s">
        <v>58</v>
      </c>
    </row>
    <row r="3" spans="1:32" ht="17.399999999999999">
      <c r="A3" s="693" t="s">
        <v>288</v>
      </c>
      <c r="B3" s="694"/>
      <c r="C3" s="694"/>
      <c r="D3" s="694"/>
      <c r="E3" s="694"/>
      <c r="F3" s="694"/>
      <c r="G3" s="694"/>
      <c r="H3" s="694"/>
      <c r="I3" s="694"/>
      <c r="J3" s="694"/>
      <c r="K3" s="694"/>
      <c r="L3" s="694"/>
      <c r="M3" s="694"/>
      <c r="N3" s="694"/>
      <c r="O3" s="694"/>
      <c r="P3" s="694"/>
      <c r="Q3" s="694"/>
      <c r="R3" s="694"/>
      <c r="S3" s="68" t="s">
        <v>58</v>
      </c>
    </row>
    <row r="4" spans="1:32" ht="16.8">
      <c r="A4" s="695" t="str">
        <f>+'B. Summary of Requirements '!A5</f>
        <v>Justice Information Sharing Technology</v>
      </c>
      <c r="B4" s="690"/>
      <c r="C4" s="690"/>
      <c r="D4" s="690"/>
      <c r="E4" s="690"/>
      <c r="F4" s="690"/>
      <c r="G4" s="690"/>
      <c r="H4" s="690"/>
      <c r="I4" s="690"/>
      <c r="J4" s="690"/>
      <c r="K4" s="690"/>
      <c r="L4" s="690"/>
      <c r="M4" s="690"/>
      <c r="N4" s="690"/>
      <c r="O4" s="690"/>
      <c r="P4" s="690"/>
      <c r="Q4" s="690"/>
      <c r="R4" s="690"/>
      <c r="S4" s="68" t="s">
        <v>58</v>
      </c>
    </row>
    <row r="5" spans="1:32" ht="16.8">
      <c r="A5" s="695" t="str">
        <f>+'B. Summary of Requirements '!A6</f>
        <v>Salaries and Expenses</v>
      </c>
      <c r="B5" s="694"/>
      <c r="C5" s="694"/>
      <c r="D5" s="694"/>
      <c r="E5" s="694"/>
      <c r="F5" s="694"/>
      <c r="G5" s="694"/>
      <c r="H5" s="694"/>
      <c r="I5" s="694"/>
      <c r="J5" s="694"/>
      <c r="K5" s="694"/>
      <c r="L5" s="694"/>
      <c r="M5" s="694"/>
      <c r="N5" s="694"/>
      <c r="O5" s="694"/>
      <c r="P5" s="694"/>
      <c r="Q5" s="694"/>
      <c r="R5" s="694"/>
      <c r="S5" s="68" t="s">
        <v>58</v>
      </c>
    </row>
    <row r="6" spans="1:32">
      <c r="A6" s="689" t="s">
        <v>331</v>
      </c>
      <c r="B6" s="690"/>
      <c r="C6" s="690"/>
      <c r="D6" s="690"/>
      <c r="E6" s="690"/>
      <c r="F6" s="690"/>
      <c r="G6" s="690"/>
      <c r="H6" s="690"/>
      <c r="I6" s="690"/>
      <c r="J6" s="690"/>
      <c r="K6" s="690"/>
      <c r="L6" s="690"/>
      <c r="M6" s="690"/>
      <c r="N6" s="690"/>
      <c r="O6" s="690"/>
      <c r="P6" s="690"/>
      <c r="Q6" s="690"/>
      <c r="R6" s="690"/>
      <c r="S6" s="68" t="s">
        <v>58</v>
      </c>
    </row>
    <row r="7" spans="1:32">
      <c r="A7" s="691"/>
      <c r="B7" s="691"/>
      <c r="C7" s="691"/>
      <c r="D7" s="691"/>
      <c r="E7" s="691"/>
      <c r="F7" s="691"/>
      <c r="G7" s="691"/>
      <c r="H7" s="691"/>
      <c r="I7" s="691"/>
      <c r="J7" s="691"/>
      <c r="K7" s="691"/>
      <c r="L7" s="691"/>
      <c r="M7" s="691"/>
      <c r="N7" s="691"/>
      <c r="O7" s="691"/>
      <c r="P7" s="691"/>
      <c r="Q7" s="691"/>
      <c r="R7" s="691"/>
      <c r="S7" s="68" t="s">
        <v>58</v>
      </c>
    </row>
    <row r="8" spans="1:32">
      <c r="A8" s="692"/>
      <c r="B8" s="692"/>
      <c r="C8" s="692"/>
      <c r="D8" s="692"/>
      <c r="E8" s="692"/>
      <c r="F8" s="692"/>
      <c r="G8" s="692"/>
      <c r="H8" s="692"/>
      <c r="I8" s="692"/>
      <c r="J8" s="692"/>
      <c r="K8" s="692"/>
      <c r="L8" s="692"/>
      <c r="M8" s="692"/>
      <c r="N8" s="692"/>
      <c r="O8" s="692"/>
      <c r="P8" s="692"/>
      <c r="Q8" s="692"/>
      <c r="R8" s="692"/>
      <c r="S8" s="68" t="s">
        <v>58</v>
      </c>
    </row>
    <row r="9" spans="1:32" ht="15.75" customHeight="1">
      <c r="A9" s="696" t="s">
        <v>107</v>
      </c>
      <c r="B9" s="705" t="s">
        <v>78</v>
      </c>
      <c r="C9" s="706"/>
      <c r="D9" s="711"/>
      <c r="E9" s="699" t="s">
        <v>345</v>
      </c>
      <c r="F9" s="700"/>
      <c r="G9" s="701"/>
      <c r="H9" s="699" t="s">
        <v>346</v>
      </c>
      <c r="I9" s="700"/>
      <c r="J9" s="701"/>
      <c r="K9" s="705" t="s">
        <v>82</v>
      </c>
      <c r="L9" s="706"/>
      <c r="M9" s="706"/>
      <c r="N9" s="709" t="s">
        <v>4</v>
      </c>
      <c r="O9" s="709" t="s">
        <v>5</v>
      </c>
      <c r="P9" s="705" t="s">
        <v>97</v>
      </c>
      <c r="Q9" s="706"/>
      <c r="R9" s="711"/>
      <c r="S9" s="68" t="s">
        <v>58</v>
      </c>
    </row>
    <row r="10" spans="1:32">
      <c r="A10" s="697"/>
      <c r="B10" s="707"/>
      <c r="C10" s="708"/>
      <c r="D10" s="712"/>
      <c r="E10" s="702"/>
      <c r="F10" s="703"/>
      <c r="G10" s="704"/>
      <c r="H10" s="702"/>
      <c r="I10" s="703"/>
      <c r="J10" s="704"/>
      <c r="K10" s="707"/>
      <c r="L10" s="708"/>
      <c r="M10" s="708"/>
      <c r="N10" s="710"/>
      <c r="O10" s="710"/>
      <c r="P10" s="707"/>
      <c r="Q10" s="708"/>
      <c r="R10" s="712"/>
      <c r="S10" s="68" t="s">
        <v>58</v>
      </c>
    </row>
    <row r="11" spans="1:32" ht="16.2" thickBot="1">
      <c r="A11" s="698"/>
      <c r="B11" s="285" t="s">
        <v>353</v>
      </c>
      <c r="C11" s="286" t="s">
        <v>111</v>
      </c>
      <c r="D11" s="286" t="s">
        <v>355</v>
      </c>
      <c r="E11" s="285" t="s">
        <v>353</v>
      </c>
      <c r="F11" s="286" t="s">
        <v>111</v>
      </c>
      <c r="G11" s="286" t="s">
        <v>355</v>
      </c>
      <c r="H11" s="285" t="s">
        <v>353</v>
      </c>
      <c r="I11" s="286" t="s">
        <v>111</v>
      </c>
      <c r="J11" s="286" t="s">
        <v>355</v>
      </c>
      <c r="K11" s="285" t="s">
        <v>353</v>
      </c>
      <c r="L11" s="286" t="s">
        <v>111</v>
      </c>
      <c r="M11" s="286" t="s">
        <v>355</v>
      </c>
      <c r="N11" s="428" t="s">
        <v>355</v>
      </c>
      <c r="O11" s="429" t="s">
        <v>355</v>
      </c>
      <c r="P11" s="285" t="s">
        <v>353</v>
      </c>
      <c r="Q11" s="286" t="s">
        <v>111</v>
      </c>
      <c r="R11" s="287" t="s">
        <v>355</v>
      </c>
      <c r="S11" s="68" t="s">
        <v>58</v>
      </c>
    </row>
    <row r="12" spans="1:32">
      <c r="A12" s="473" t="s">
        <v>23</v>
      </c>
      <c r="B12" s="529">
        <v>72</v>
      </c>
      <c r="C12" s="530">
        <v>72</v>
      </c>
      <c r="D12" s="530">
        <v>88285</v>
      </c>
      <c r="E12" s="529"/>
      <c r="F12" s="530"/>
      <c r="G12" s="530"/>
      <c r="H12" s="529"/>
      <c r="I12" s="530"/>
      <c r="J12" s="530"/>
      <c r="K12" s="529"/>
      <c r="L12" s="530"/>
      <c r="M12" s="530"/>
      <c r="N12" s="531">
        <v>3696</v>
      </c>
      <c r="O12" s="530">
        <v>6720</v>
      </c>
      <c r="P12" s="529">
        <f>B12+E12+H12+K12</f>
        <v>72</v>
      </c>
      <c r="Q12" s="530">
        <f>C12+F12+I12+L12</f>
        <v>72</v>
      </c>
      <c r="R12" s="532">
        <f>D12+G12+J12+M12+N12+O12</f>
        <v>98701</v>
      </c>
      <c r="S12" s="68" t="s">
        <v>58</v>
      </c>
    </row>
    <row r="13" spans="1:32">
      <c r="A13" s="291" t="s">
        <v>362</v>
      </c>
      <c r="B13" s="292">
        <f t="shared" ref="B13:R13" si="0">SUM(B12:B12)</f>
        <v>72</v>
      </c>
      <c r="C13" s="293">
        <f t="shared" si="0"/>
        <v>72</v>
      </c>
      <c r="D13" s="294">
        <f t="shared" si="0"/>
        <v>88285</v>
      </c>
      <c r="E13" s="292"/>
      <c r="F13" s="293"/>
      <c r="G13" s="294"/>
      <c r="H13" s="292"/>
      <c r="I13" s="293"/>
      <c r="J13" s="294"/>
      <c r="K13" s="292"/>
      <c r="L13" s="293"/>
      <c r="M13" s="294"/>
      <c r="N13" s="425">
        <f t="shared" si="0"/>
        <v>3696</v>
      </c>
      <c r="O13" s="294">
        <f t="shared" si="0"/>
        <v>6720</v>
      </c>
      <c r="P13" s="292">
        <f t="shared" si="0"/>
        <v>72</v>
      </c>
      <c r="Q13" s="293">
        <f t="shared" si="0"/>
        <v>72</v>
      </c>
      <c r="R13" s="295">
        <f t="shared" si="0"/>
        <v>98701</v>
      </c>
      <c r="S13" s="68" t="s">
        <v>58</v>
      </c>
    </row>
    <row r="14" spans="1:32">
      <c r="A14" s="284" t="s">
        <v>338</v>
      </c>
      <c r="B14" s="202" t="s">
        <v>354</v>
      </c>
      <c r="C14" s="203"/>
      <c r="D14" s="203"/>
      <c r="E14" s="202"/>
      <c r="F14" s="203"/>
      <c r="G14" s="203"/>
      <c r="H14" s="202"/>
      <c r="I14" s="203"/>
      <c r="J14" s="203"/>
      <c r="K14" s="202"/>
      <c r="L14" s="203"/>
      <c r="M14" s="203"/>
      <c r="N14" s="79"/>
      <c r="O14" s="203"/>
      <c r="P14" s="202"/>
      <c r="Q14" s="203"/>
      <c r="R14" s="296"/>
      <c r="S14" s="68" t="s">
        <v>58</v>
      </c>
      <c r="T14" s="10"/>
      <c r="U14" s="10"/>
      <c r="V14" s="10"/>
      <c r="W14" s="10"/>
      <c r="X14" s="10"/>
      <c r="Y14" s="10"/>
      <c r="Z14" s="10"/>
      <c r="AA14" s="10"/>
      <c r="AB14" s="10"/>
      <c r="AC14" s="10"/>
      <c r="AD14" s="10"/>
      <c r="AE14" s="10"/>
      <c r="AF14" s="10"/>
    </row>
    <row r="15" spans="1:32">
      <c r="A15" s="284" t="s">
        <v>337</v>
      </c>
      <c r="B15" s="297"/>
      <c r="C15" s="298">
        <f>SUM(C13:C14)</f>
        <v>72</v>
      </c>
      <c r="D15" s="298"/>
      <c r="E15" s="297"/>
      <c r="F15" s="298"/>
      <c r="G15" s="298"/>
      <c r="H15" s="297"/>
      <c r="I15" s="298"/>
      <c r="J15" s="298"/>
      <c r="K15" s="297"/>
      <c r="L15" s="298"/>
      <c r="M15" s="298"/>
      <c r="N15" s="426"/>
      <c r="O15" s="298"/>
      <c r="P15" s="297"/>
      <c r="Q15" s="298">
        <f>SUM(Q13:Q14)</f>
        <v>72</v>
      </c>
      <c r="R15" s="299"/>
      <c r="S15" s="68" t="s">
        <v>58</v>
      </c>
    </row>
    <row r="16" spans="1:32">
      <c r="A16" s="300" t="s">
        <v>339</v>
      </c>
      <c r="B16" s="204"/>
      <c r="C16" s="146"/>
      <c r="D16" s="146"/>
      <c r="E16" s="204"/>
      <c r="F16" s="146"/>
      <c r="G16" s="146"/>
      <c r="H16" s="204"/>
      <c r="I16" s="146"/>
      <c r="J16" s="146"/>
      <c r="K16" s="204"/>
      <c r="L16" s="146"/>
      <c r="M16" s="146"/>
      <c r="N16" s="74"/>
      <c r="O16" s="146"/>
      <c r="P16" s="204"/>
      <c r="Q16" s="146"/>
      <c r="R16" s="75"/>
      <c r="S16" s="68" t="s">
        <v>58</v>
      </c>
    </row>
    <row r="17" spans="1:19">
      <c r="A17" s="301" t="s">
        <v>117</v>
      </c>
      <c r="B17" s="204"/>
      <c r="C17" s="146"/>
      <c r="D17" s="146"/>
      <c r="E17" s="204"/>
      <c r="F17" s="146"/>
      <c r="G17" s="146"/>
      <c r="H17" s="204"/>
      <c r="I17" s="146"/>
      <c r="J17" s="146"/>
      <c r="K17" s="204"/>
      <c r="L17" s="146"/>
      <c r="M17" s="146"/>
      <c r="N17" s="74"/>
      <c r="O17" s="146"/>
      <c r="P17" s="204"/>
      <c r="Q17" s="146"/>
      <c r="R17" s="75"/>
      <c r="S17" s="68" t="s">
        <v>58</v>
      </c>
    </row>
    <row r="18" spans="1:19">
      <c r="A18" s="302" t="s">
        <v>154</v>
      </c>
      <c r="B18" s="202"/>
      <c r="C18" s="203"/>
      <c r="D18" s="203"/>
      <c r="E18" s="202"/>
      <c r="F18" s="203"/>
      <c r="G18" s="203"/>
      <c r="H18" s="202"/>
      <c r="I18" s="203"/>
      <c r="J18" s="203"/>
      <c r="K18" s="202"/>
      <c r="L18" s="203"/>
      <c r="M18" s="203"/>
      <c r="N18" s="79"/>
      <c r="O18" s="203"/>
      <c r="P18" s="202"/>
      <c r="Q18" s="203"/>
      <c r="R18" s="296"/>
      <c r="S18" s="68" t="s">
        <v>58</v>
      </c>
    </row>
    <row r="19" spans="1:19">
      <c r="A19" s="284" t="s">
        <v>340</v>
      </c>
      <c r="B19" s="202"/>
      <c r="C19" s="203">
        <f>C18+C17+C15</f>
        <v>72</v>
      </c>
      <c r="D19" s="303"/>
      <c r="E19" s="202"/>
      <c r="F19" s="203"/>
      <c r="G19" s="303"/>
      <c r="H19" s="202"/>
      <c r="I19" s="203"/>
      <c r="J19" s="303"/>
      <c r="K19" s="202"/>
      <c r="L19" s="203"/>
      <c r="M19" s="303"/>
      <c r="N19" s="427"/>
      <c r="O19" s="303"/>
      <c r="P19" s="202"/>
      <c r="Q19" s="203">
        <f>Q18+Q17+Q15</f>
        <v>72</v>
      </c>
      <c r="R19" s="304"/>
      <c r="S19" s="68" t="s">
        <v>58</v>
      </c>
    </row>
    <row r="20" spans="1:19">
      <c r="B20" s="1"/>
      <c r="C20" s="1"/>
      <c r="D20" s="1"/>
      <c r="E20" s="1"/>
      <c r="F20" s="1"/>
      <c r="G20" s="1"/>
      <c r="H20" s="1"/>
      <c r="I20" s="1"/>
      <c r="J20" s="1"/>
      <c r="K20" s="1"/>
      <c r="L20" s="1"/>
      <c r="M20" s="1"/>
      <c r="N20" s="1"/>
      <c r="O20" s="1"/>
      <c r="P20" s="1"/>
      <c r="Q20" s="1"/>
      <c r="R20" s="1"/>
      <c r="S20" s="68" t="s">
        <v>58</v>
      </c>
    </row>
    <row r="21" spans="1:19">
      <c r="A21" s="1" t="s">
        <v>405</v>
      </c>
      <c r="B21" s="19"/>
      <c r="C21" s="1"/>
      <c r="D21" s="1"/>
      <c r="E21" s="1"/>
      <c r="F21" s="1"/>
      <c r="G21" s="1"/>
      <c r="H21" s="1"/>
      <c r="I21" s="1"/>
      <c r="J21" s="2"/>
      <c r="K21" s="1"/>
      <c r="L21" s="1"/>
      <c r="M21" s="1"/>
      <c r="N21" s="1"/>
      <c r="O21" s="1"/>
      <c r="P21" s="1"/>
      <c r="Q21" s="1"/>
      <c r="R21" s="1"/>
      <c r="S21" s="68" t="s">
        <v>58</v>
      </c>
    </row>
    <row r="22" spans="1:19">
      <c r="A22" s="1"/>
      <c r="B22" s="19"/>
      <c r="C22" s="1"/>
      <c r="D22" s="1"/>
      <c r="E22" s="1"/>
      <c r="F22" s="1"/>
      <c r="G22" s="1"/>
      <c r="H22" s="1"/>
      <c r="I22" s="1"/>
      <c r="J22" s="2"/>
      <c r="K22" s="1"/>
      <c r="L22" s="1"/>
      <c r="M22" s="1"/>
      <c r="N22" s="1"/>
      <c r="O22" s="1"/>
      <c r="P22" s="1"/>
      <c r="Q22" s="1"/>
      <c r="R22" s="1"/>
      <c r="S22" s="68" t="s">
        <v>58</v>
      </c>
    </row>
    <row r="23" spans="1:19">
      <c r="A23" s="1"/>
      <c r="B23" s="19"/>
      <c r="C23" s="1"/>
      <c r="D23" s="1"/>
      <c r="E23" s="1"/>
      <c r="F23" s="1"/>
      <c r="G23" s="1"/>
      <c r="H23" s="1"/>
      <c r="I23" s="1"/>
      <c r="J23" s="2"/>
      <c r="K23" s="1"/>
      <c r="L23" s="1"/>
      <c r="M23" s="1"/>
      <c r="N23" s="1"/>
      <c r="O23" s="1"/>
      <c r="P23" s="1"/>
      <c r="Q23" s="1"/>
      <c r="R23" s="1"/>
      <c r="S23" s="68" t="s">
        <v>58</v>
      </c>
    </row>
    <row r="24" spans="1:19">
      <c r="A24" s="1"/>
      <c r="B24" s="19"/>
      <c r="C24" s="1"/>
      <c r="D24" s="1"/>
      <c r="E24" s="1"/>
      <c r="F24" s="1"/>
      <c r="G24" s="1"/>
      <c r="H24" s="1"/>
      <c r="I24" s="1"/>
      <c r="J24" s="2"/>
      <c r="K24" s="1"/>
      <c r="L24" s="1"/>
      <c r="M24" s="1"/>
      <c r="N24" s="1"/>
      <c r="O24" s="1"/>
      <c r="P24" s="1"/>
      <c r="Q24" s="1"/>
      <c r="R24" s="1"/>
      <c r="S24" s="68" t="s">
        <v>58</v>
      </c>
    </row>
    <row r="25" spans="1:19" ht="14.4" customHeight="1">
      <c r="A25" s="1"/>
      <c r="B25" s="33"/>
      <c r="C25" s="33"/>
      <c r="D25" s="33"/>
      <c r="E25" s="33"/>
      <c r="F25" s="33"/>
      <c r="G25" s="33"/>
      <c r="H25" s="33"/>
      <c r="I25" s="33"/>
      <c r="J25" s="33"/>
      <c r="K25" s="33"/>
      <c r="L25" s="33"/>
      <c r="M25" s="33"/>
      <c r="N25" s="33"/>
      <c r="O25" s="33"/>
      <c r="P25" s="1"/>
      <c r="Q25" s="1"/>
      <c r="R25" s="1"/>
      <c r="S25" s="68" t="s">
        <v>58</v>
      </c>
    </row>
    <row r="26" spans="1:19">
      <c r="A26" s="269"/>
      <c r="B26" s="1"/>
      <c r="C26" s="1"/>
      <c r="D26" s="1"/>
      <c r="E26" s="1"/>
      <c r="F26" s="1"/>
      <c r="G26" s="1"/>
      <c r="H26" s="1"/>
      <c r="I26" s="1"/>
      <c r="J26" s="2"/>
      <c r="K26" s="1"/>
      <c r="L26" s="1"/>
      <c r="M26" s="1"/>
      <c r="N26" s="1"/>
      <c r="O26" s="1"/>
      <c r="P26" s="1"/>
      <c r="Q26" s="1"/>
      <c r="R26" s="1"/>
      <c r="S26" s="68" t="s">
        <v>58</v>
      </c>
    </row>
    <row r="27" spans="1:19">
      <c r="A27" s="35"/>
      <c r="B27" s="35"/>
      <c r="C27" s="35"/>
      <c r="D27" s="35"/>
      <c r="E27" s="35"/>
      <c r="F27" s="35"/>
      <c r="G27" s="35"/>
      <c r="H27" s="35"/>
      <c r="I27" s="35"/>
      <c r="J27" s="35"/>
      <c r="K27" s="1"/>
      <c r="L27" s="1"/>
      <c r="M27" s="1"/>
      <c r="N27" s="1"/>
      <c r="O27" s="1"/>
      <c r="P27" s="1"/>
      <c r="Q27" s="1"/>
      <c r="R27" s="1"/>
      <c r="S27" s="68" t="s">
        <v>83</v>
      </c>
    </row>
  </sheetData>
  <mergeCells count="16">
    <mergeCell ref="A9:A11"/>
    <mergeCell ref="H9:J10"/>
    <mergeCell ref="K9:M10"/>
    <mergeCell ref="N9:N10"/>
    <mergeCell ref="P9:R10"/>
    <mergeCell ref="O9:O10"/>
    <mergeCell ref="E9:G10"/>
    <mergeCell ref="B9:D10"/>
    <mergeCell ref="A6:R6"/>
    <mergeCell ref="A7:R7"/>
    <mergeCell ref="A8:R8"/>
    <mergeCell ref="A1:R1"/>
    <mergeCell ref="A3:R3"/>
    <mergeCell ref="A4:R4"/>
    <mergeCell ref="A5:R5"/>
    <mergeCell ref="A2:R2"/>
  </mergeCells>
  <phoneticPr fontId="0" type="noConversion"/>
  <printOptions horizontalCentered="1"/>
  <pageMargins left="0.5" right="0.5" top="0.5" bottom="0.55000000000000004" header="0" footer="0"/>
  <pageSetup scale="92" firstPageNumber="2" orientation="landscape" useFirstPageNumber="1" horizontalDpi="300" verticalDpi="300" r:id="rId1"/>
  <headerFooter alignWithMargins="0">
    <oddFooter>&amp;C&amp;"Times New Roman,Regular"Exhibit F - Crosswalk of 2010 Availability</oddFooter>
  </headerFooter>
  <ignoredErrors>
    <ignoredError sqref="Q13 D13" formula="1"/>
  </ignoredErrors>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T25"/>
  <sheetViews>
    <sheetView view="pageBreakPreview" zoomScale="70" zoomScaleNormal="100" zoomScaleSheetLayoutView="70" workbookViewId="0">
      <selection activeCell="U53" sqref="U53"/>
    </sheetView>
  </sheetViews>
  <sheetFormatPr defaultRowHeight="15.6"/>
  <cols>
    <col min="1" max="1" width="35.1796875" customWidth="1"/>
    <col min="4" max="4" width="8.453125" customWidth="1"/>
    <col min="5" max="5" width="8.984375E-2" hidden="1" customWidth="1"/>
    <col min="6" max="8" width="8.81640625" hidden="1" customWidth="1"/>
    <col min="9" max="9" width="8.90625" style="408" hidden="1" customWidth="1"/>
    <col min="10" max="10" width="8.81640625" hidden="1" customWidth="1"/>
    <col min="14" max="14" width="9.453125" style="8" customWidth="1"/>
    <col min="15" max="15" width="10" style="8" customWidth="1"/>
  </cols>
  <sheetData>
    <row r="1" spans="1:20" ht="20.399999999999999">
      <c r="A1" s="634" t="s">
        <v>397</v>
      </c>
      <c r="B1" s="635"/>
      <c r="C1" s="635"/>
      <c r="D1" s="635"/>
      <c r="E1" s="635"/>
      <c r="F1" s="635"/>
      <c r="G1" s="635"/>
      <c r="H1" s="635"/>
      <c r="I1" s="635"/>
      <c r="J1" s="635"/>
      <c r="K1" s="635"/>
      <c r="L1" s="635"/>
      <c r="M1" s="635"/>
      <c r="N1" s="635"/>
      <c r="O1" s="635"/>
      <c r="P1" s="635"/>
      <c r="Q1" s="635"/>
      <c r="R1" s="635"/>
      <c r="S1" s="68" t="s">
        <v>58</v>
      </c>
      <c r="T1" s="8"/>
    </row>
    <row r="2" spans="1:20">
      <c r="A2" s="691"/>
      <c r="B2" s="691"/>
      <c r="C2" s="691"/>
      <c r="D2" s="691"/>
      <c r="E2" s="691"/>
      <c r="F2" s="691"/>
      <c r="G2" s="691"/>
      <c r="H2" s="691"/>
      <c r="I2" s="691"/>
      <c r="J2" s="691"/>
      <c r="K2" s="691"/>
      <c r="L2" s="691"/>
      <c r="M2" s="691"/>
      <c r="N2" s="691"/>
      <c r="O2" s="691"/>
      <c r="P2" s="691"/>
      <c r="Q2" s="691"/>
      <c r="R2" s="691"/>
      <c r="S2" s="68" t="s">
        <v>58</v>
      </c>
      <c r="T2" s="8"/>
    </row>
    <row r="3" spans="1:20" ht="17.399999999999999">
      <c r="A3" s="693" t="s">
        <v>381</v>
      </c>
      <c r="B3" s="694"/>
      <c r="C3" s="694"/>
      <c r="D3" s="694"/>
      <c r="E3" s="694"/>
      <c r="F3" s="694"/>
      <c r="G3" s="694"/>
      <c r="H3" s="694"/>
      <c r="I3" s="694"/>
      <c r="J3" s="694"/>
      <c r="K3" s="694"/>
      <c r="L3" s="694"/>
      <c r="M3" s="694"/>
      <c r="N3" s="694"/>
      <c r="O3" s="694"/>
      <c r="P3" s="694"/>
      <c r="Q3" s="694"/>
      <c r="R3" s="694"/>
      <c r="S3" s="68" t="s">
        <v>58</v>
      </c>
      <c r="T3" s="8"/>
    </row>
    <row r="4" spans="1:20" ht="16.8">
      <c r="A4" s="695" t="str">
        <f>+'B. Summary of Requirements '!A5</f>
        <v>Justice Information Sharing Technology</v>
      </c>
      <c r="B4" s="690"/>
      <c r="C4" s="690"/>
      <c r="D4" s="690"/>
      <c r="E4" s="690"/>
      <c r="F4" s="690"/>
      <c r="G4" s="690"/>
      <c r="H4" s="690"/>
      <c r="I4" s="690"/>
      <c r="J4" s="690"/>
      <c r="K4" s="690"/>
      <c r="L4" s="690"/>
      <c r="M4" s="690"/>
      <c r="N4" s="690"/>
      <c r="O4" s="690"/>
      <c r="P4" s="690"/>
      <c r="Q4" s="690"/>
      <c r="R4" s="690"/>
      <c r="S4" s="68" t="s">
        <v>58</v>
      </c>
      <c r="T4" s="8"/>
    </row>
    <row r="5" spans="1:20" ht="16.8">
      <c r="A5" s="695" t="str">
        <f>+'B. Summary of Requirements '!A6</f>
        <v>Salaries and Expenses</v>
      </c>
      <c r="B5" s="694"/>
      <c r="C5" s="694"/>
      <c r="D5" s="694"/>
      <c r="E5" s="694"/>
      <c r="F5" s="694"/>
      <c r="G5" s="694"/>
      <c r="H5" s="694"/>
      <c r="I5" s="694"/>
      <c r="J5" s="694"/>
      <c r="K5" s="694"/>
      <c r="L5" s="694"/>
      <c r="M5" s="694"/>
      <c r="N5" s="694"/>
      <c r="O5" s="694"/>
      <c r="P5" s="694"/>
      <c r="Q5" s="694"/>
      <c r="R5" s="694"/>
      <c r="S5" s="68" t="s">
        <v>58</v>
      </c>
      <c r="T5" s="8"/>
    </row>
    <row r="6" spans="1:20">
      <c r="A6" s="689" t="s">
        <v>331</v>
      </c>
      <c r="B6" s="690"/>
      <c r="C6" s="690"/>
      <c r="D6" s="690"/>
      <c r="E6" s="690"/>
      <c r="F6" s="690"/>
      <c r="G6" s="690"/>
      <c r="H6" s="690"/>
      <c r="I6" s="690"/>
      <c r="J6" s="690"/>
      <c r="K6" s="690"/>
      <c r="L6" s="690"/>
      <c r="M6" s="690"/>
      <c r="N6" s="690"/>
      <c r="O6" s="690"/>
      <c r="P6" s="690"/>
      <c r="Q6" s="690"/>
      <c r="R6" s="690"/>
      <c r="S6" s="68" t="s">
        <v>58</v>
      </c>
      <c r="T6" s="8"/>
    </row>
    <row r="7" spans="1:20">
      <c r="A7" s="691"/>
      <c r="B7" s="691"/>
      <c r="C7" s="691"/>
      <c r="D7" s="691"/>
      <c r="E7" s="691"/>
      <c r="F7" s="691"/>
      <c r="G7" s="691"/>
      <c r="H7" s="691"/>
      <c r="I7" s="691"/>
      <c r="J7" s="691"/>
      <c r="K7" s="691"/>
      <c r="L7" s="691"/>
      <c r="M7" s="691"/>
      <c r="N7" s="691"/>
      <c r="O7" s="691"/>
      <c r="P7" s="691"/>
      <c r="Q7" s="691"/>
      <c r="R7" s="691"/>
      <c r="S7" s="68" t="s">
        <v>58</v>
      </c>
      <c r="T7" s="8"/>
    </row>
    <row r="8" spans="1:20">
      <c r="A8" s="692"/>
      <c r="B8" s="692"/>
      <c r="C8" s="692"/>
      <c r="D8" s="692"/>
      <c r="E8" s="692"/>
      <c r="F8" s="692"/>
      <c r="G8" s="692"/>
      <c r="H8" s="692"/>
      <c r="I8" s="692"/>
      <c r="J8" s="692"/>
      <c r="K8" s="692"/>
      <c r="L8" s="692"/>
      <c r="M8" s="692"/>
      <c r="N8" s="692"/>
      <c r="O8" s="692"/>
      <c r="P8" s="692"/>
      <c r="Q8" s="692"/>
      <c r="R8" s="692"/>
      <c r="S8" s="68" t="s">
        <v>58</v>
      </c>
      <c r="T8" s="8"/>
    </row>
    <row r="9" spans="1:20" ht="15.75" customHeight="1">
      <c r="A9" s="696" t="s">
        <v>107</v>
      </c>
      <c r="B9" s="705" t="s">
        <v>396</v>
      </c>
      <c r="C9" s="706"/>
      <c r="D9" s="711"/>
      <c r="E9" s="699" t="s">
        <v>345</v>
      </c>
      <c r="F9" s="700"/>
      <c r="G9" s="701"/>
      <c r="H9" s="699" t="s">
        <v>346</v>
      </c>
      <c r="I9" s="700"/>
      <c r="J9" s="701"/>
      <c r="K9" s="705" t="s">
        <v>82</v>
      </c>
      <c r="L9" s="706"/>
      <c r="M9" s="711"/>
      <c r="N9" s="709" t="s">
        <v>4</v>
      </c>
      <c r="O9" s="713" t="s">
        <v>5</v>
      </c>
      <c r="P9" s="705" t="s">
        <v>382</v>
      </c>
      <c r="Q9" s="706"/>
      <c r="R9" s="711"/>
      <c r="S9" s="68" t="s">
        <v>58</v>
      </c>
      <c r="T9" s="8"/>
    </row>
    <row r="10" spans="1:20">
      <c r="A10" s="697"/>
      <c r="B10" s="707"/>
      <c r="C10" s="708"/>
      <c r="D10" s="712"/>
      <c r="E10" s="702"/>
      <c r="F10" s="703"/>
      <c r="G10" s="704"/>
      <c r="H10" s="702"/>
      <c r="I10" s="703"/>
      <c r="J10" s="704"/>
      <c r="K10" s="707"/>
      <c r="L10" s="708"/>
      <c r="M10" s="712"/>
      <c r="N10" s="710"/>
      <c r="O10" s="714"/>
      <c r="P10" s="707"/>
      <c r="Q10" s="708"/>
      <c r="R10" s="712"/>
      <c r="S10" s="68" t="s">
        <v>58</v>
      </c>
      <c r="T10" s="8"/>
    </row>
    <row r="11" spans="1:20" ht="16.2" thickBot="1">
      <c r="A11" s="698"/>
      <c r="B11" s="285" t="s">
        <v>353</v>
      </c>
      <c r="C11" s="286" t="s">
        <v>111</v>
      </c>
      <c r="D11" s="286" t="s">
        <v>355</v>
      </c>
      <c r="E11" s="285" t="s">
        <v>353</v>
      </c>
      <c r="F11" s="286" t="s">
        <v>111</v>
      </c>
      <c r="G11" s="286" t="s">
        <v>355</v>
      </c>
      <c r="H11" s="285" t="s">
        <v>353</v>
      </c>
      <c r="I11" s="286" t="s">
        <v>111</v>
      </c>
      <c r="J11" s="286" t="s">
        <v>355</v>
      </c>
      <c r="K11" s="285" t="s">
        <v>353</v>
      </c>
      <c r="L11" s="286" t="s">
        <v>111</v>
      </c>
      <c r="M11" s="286" t="s">
        <v>355</v>
      </c>
      <c r="N11" s="428" t="s">
        <v>355</v>
      </c>
      <c r="O11" s="429" t="s">
        <v>355</v>
      </c>
      <c r="P11" s="285" t="s">
        <v>353</v>
      </c>
      <c r="Q11" s="286" t="s">
        <v>111</v>
      </c>
      <c r="R11" s="287" t="s">
        <v>355</v>
      </c>
      <c r="S11" s="68" t="s">
        <v>58</v>
      </c>
      <c r="T11" s="8"/>
    </row>
    <row r="12" spans="1:20">
      <c r="A12" s="474" t="s">
        <v>23</v>
      </c>
      <c r="B12" s="204">
        <v>72</v>
      </c>
      <c r="C12" s="146">
        <v>72</v>
      </c>
      <c r="D12" s="146">
        <v>88285</v>
      </c>
      <c r="E12" s="204"/>
      <c r="F12" s="146"/>
      <c r="G12" s="146"/>
      <c r="H12" s="204"/>
      <c r="I12" s="146"/>
      <c r="J12" s="146"/>
      <c r="K12" s="204"/>
      <c r="L12" s="146"/>
      <c r="M12" s="146"/>
      <c r="N12" s="74">
        <v>3159</v>
      </c>
      <c r="O12" s="146">
        <v>5200</v>
      </c>
      <c r="P12" s="204">
        <f>B12+E12+H12+K12</f>
        <v>72</v>
      </c>
      <c r="Q12" s="146">
        <f>C12+F12+I12+L12</f>
        <v>72</v>
      </c>
      <c r="R12" s="75">
        <f>D12+G12+J12+M12+N12+O12</f>
        <v>96644</v>
      </c>
      <c r="S12" s="68" t="s">
        <v>58</v>
      </c>
      <c r="T12" s="8"/>
    </row>
    <row r="13" spans="1:20">
      <c r="A13" s="291" t="s">
        <v>362</v>
      </c>
      <c r="B13" s="292">
        <f t="shared" ref="B13:R13" si="0">SUM(B12:B12)</f>
        <v>72</v>
      </c>
      <c r="C13" s="293">
        <f t="shared" si="0"/>
        <v>72</v>
      </c>
      <c r="D13" s="294">
        <f t="shared" si="0"/>
        <v>88285</v>
      </c>
      <c r="E13" s="292">
        <f t="shared" si="0"/>
        <v>0</v>
      </c>
      <c r="F13" s="293">
        <f t="shared" si="0"/>
        <v>0</v>
      </c>
      <c r="G13" s="294">
        <f t="shared" si="0"/>
        <v>0</v>
      </c>
      <c r="H13" s="292">
        <f t="shared" si="0"/>
        <v>0</v>
      </c>
      <c r="I13" s="293">
        <f t="shared" si="0"/>
        <v>0</v>
      </c>
      <c r="J13" s="294">
        <f t="shared" si="0"/>
        <v>0</v>
      </c>
      <c r="K13" s="292">
        <f t="shared" si="0"/>
        <v>0</v>
      </c>
      <c r="L13" s="293">
        <f t="shared" si="0"/>
        <v>0</v>
      </c>
      <c r="M13" s="294">
        <f t="shared" si="0"/>
        <v>0</v>
      </c>
      <c r="N13" s="425">
        <f t="shared" si="0"/>
        <v>3159</v>
      </c>
      <c r="O13" s="294">
        <f t="shared" si="0"/>
        <v>5200</v>
      </c>
      <c r="P13" s="292">
        <f t="shared" si="0"/>
        <v>72</v>
      </c>
      <c r="Q13" s="293">
        <f t="shared" si="0"/>
        <v>72</v>
      </c>
      <c r="R13" s="295">
        <f t="shared" si="0"/>
        <v>96644</v>
      </c>
      <c r="S13" s="68" t="s">
        <v>58</v>
      </c>
      <c r="T13" s="8"/>
    </row>
    <row r="14" spans="1:20">
      <c r="A14" s="284" t="s">
        <v>338</v>
      </c>
      <c r="B14" s="202" t="s">
        <v>354</v>
      </c>
      <c r="C14" s="203"/>
      <c r="D14" s="203"/>
      <c r="E14" s="202"/>
      <c r="F14" s="203"/>
      <c r="G14" s="203"/>
      <c r="H14" s="202"/>
      <c r="I14" s="203"/>
      <c r="J14" s="203"/>
      <c r="K14" s="202"/>
      <c r="L14" s="203"/>
      <c r="M14" s="203"/>
      <c r="N14" s="79"/>
      <c r="O14" s="203"/>
      <c r="P14" s="202"/>
      <c r="Q14" s="203"/>
      <c r="R14" s="296"/>
      <c r="S14" s="68" t="s">
        <v>58</v>
      </c>
      <c r="T14" s="10"/>
    </row>
    <row r="15" spans="1:20">
      <c r="A15" s="284" t="s">
        <v>337</v>
      </c>
      <c r="B15" s="297"/>
      <c r="C15" s="298">
        <f>SUM(C13:C14)</f>
        <v>72</v>
      </c>
      <c r="D15" s="298"/>
      <c r="E15" s="297"/>
      <c r="F15" s="298"/>
      <c r="G15" s="298"/>
      <c r="H15" s="297"/>
      <c r="I15" s="298"/>
      <c r="J15" s="298"/>
      <c r="K15" s="297"/>
      <c r="L15" s="298"/>
      <c r="M15" s="298"/>
      <c r="N15" s="426"/>
      <c r="O15" s="298"/>
      <c r="P15" s="297"/>
      <c r="Q15" s="298">
        <f>SUM(Q13:Q14)</f>
        <v>72</v>
      </c>
      <c r="R15" s="299"/>
      <c r="S15" s="68" t="s">
        <v>58</v>
      </c>
      <c r="T15" s="8"/>
    </row>
    <row r="16" spans="1:20">
      <c r="A16" s="300" t="s">
        <v>339</v>
      </c>
      <c r="B16" s="204"/>
      <c r="C16" s="146"/>
      <c r="D16" s="146"/>
      <c r="E16" s="204"/>
      <c r="F16" s="146"/>
      <c r="G16" s="146"/>
      <c r="H16" s="204"/>
      <c r="I16" s="146"/>
      <c r="J16" s="146"/>
      <c r="K16" s="204"/>
      <c r="L16" s="146"/>
      <c r="M16" s="146"/>
      <c r="N16" s="74"/>
      <c r="O16" s="146"/>
      <c r="P16" s="204"/>
      <c r="Q16" s="146"/>
      <c r="R16" s="75"/>
      <c r="S16" s="68" t="s">
        <v>58</v>
      </c>
      <c r="T16" s="8"/>
    </row>
    <row r="17" spans="1:20">
      <c r="A17" s="301" t="s">
        <v>117</v>
      </c>
      <c r="B17" s="204"/>
      <c r="C17" s="146"/>
      <c r="D17" s="146"/>
      <c r="E17" s="204"/>
      <c r="F17" s="146"/>
      <c r="G17" s="146"/>
      <c r="H17" s="204"/>
      <c r="I17" s="146"/>
      <c r="J17" s="146"/>
      <c r="K17" s="204"/>
      <c r="L17" s="146"/>
      <c r="M17" s="146"/>
      <c r="N17" s="74"/>
      <c r="O17" s="146"/>
      <c r="P17" s="204"/>
      <c r="Q17" s="146"/>
      <c r="R17" s="75"/>
      <c r="S17" s="68" t="s">
        <v>58</v>
      </c>
      <c r="T17" s="8"/>
    </row>
    <row r="18" spans="1:20">
      <c r="A18" s="302" t="s">
        <v>154</v>
      </c>
      <c r="B18" s="202"/>
      <c r="C18" s="203"/>
      <c r="D18" s="203"/>
      <c r="E18" s="202"/>
      <c r="F18" s="203"/>
      <c r="G18" s="203"/>
      <c r="H18" s="202"/>
      <c r="I18" s="203"/>
      <c r="J18" s="203"/>
      <c r="K18" s="202"/>
      <c r="L18" s="203"/>
      <c r="M18" s="203"/>
      <c r="N18" s="79"/>
      <c r="O18" s="203"/>
      <c r="P18" s="202"/>
      <c r="Q18" s="203"/>
      <c r="R18" s="296"/>
      <c r="S18" s="68" t="s">
        <v>58</v>
      </c>
      <c r="T18" s="8"/>
    </row>
    <row r="19" spans="1:20">
      <c r="A19" s="284" t="s">
        <v>340</v>
      </c>
      <c r="B19" s="202"/>
      <c r="C19" s="203">
        <f>C18+C17+C15</f>
        <v>72</v>
      </c>
      <c r="D19" s="303"/>
      <c r="E19" s="202"/>
      <c r="F19" s="203"/>
      <c r="G19" s="303"/>
      <c r="H19" s="202"/>
      <c r="I19" s="203"/>
      <c r="J19" s="303"/>
      <c r="K19" s="202"/>
      <c r="L19" s="203"/>
      <c r="M19" s="303"/>
      <c r="N19" s="427"/>
      <c r="O19" s="303"/>
      <c r="P19" s="202"/>
      <c r="Q19" s="203">
        <f>Q18+Q17+Q15</f>
        <v>72</v>
      </c>
      <c r="R19" s="304"/>
      <c r="S19" s="68" t="s">
        <v>83</v>
      </c>
      <c r="T19" s="8"/>
    </row>
    <row r="20" spans="1:20">
      <c r="A20" s="8"/>
      <c r="B20" s="1"/>
      <c r="C20" s="1"/>
      <c r="D20" s="1"/>
      <c r="E20" s="1"/>
      <c r="F20" s="1"/>
      <c r="G20" s="1"/>
      <c r="H20" s="1"/>
      <c r="I20" s="1"/>
      <c r="J20" s="1"/>
      <c r="K20" s="1"/>
      <c r="L20" s="1"/>
      <c r="M20" s="1"/>
      <c r="N20" s="1"/>
      <c r="O20" s="1"/>
      <c r="P20" s="1"/>
      <c r="Q20" s="1"/>
      <c r="R20" s="1"/>
      <c r="S20" s="69"/>
      <c r="T20" s="8"/>
    </row>
    <row r="21" spans="1:20">
      <c r="A21" s="1"/>
      <c r="B21" s="19"/>
      <c r="C21" s="1"/>
      <c r="D21" s="1"/>
      <c r="E21" s="1"/>
      <c r="F21" s="1"/>
      <c r="G21" s="1"/>
      <c r="H21" s="1"/>
      <c r="I21" s="1"/>
      <c r="J21" s="2"/>
      <c r="K21" s="1"/>
      <c r="L21" s="1"/>
      <c r="M21" s="1"/>
      <c r="N21" s="1"/>
      <c r="O21" s="1"/>
      <c r="P21" s="1"/>
      <c r="Q21" s="1"/>
      <c r="R21" s="1"/>
      <c r="S21" s="68"/>
      <c r="T21" s="8"/>
    </row>
    <row r="22" spans="1:20">
      <c r="A22" s="1"/>
      <c r="B22" s="19"/>
      <c r="C22" s="1"/>
      <c r="D22" s="1"/>
      <c r="E22" s="1"/>
      <c r="F22" s="1"/>
      <c r="G22" s="1"/>
      <c r="H22" s="1"/>
      <c r="I22" s="1"/>
      <c r="J22" s="2"/>
      <c r="K22" s="1"/>
      <c r="L22" s="1"/>
      <c r="M22" s="1"/>
      <c r="N22" s="1"/>
      <c r="O22" s="1"/>
      <c r="P22" s="1"/>
      <c r="Q22" s="1"/>
      <c r="R22" s="1"/>
      <c r="S22" s="68"/>
      <c r="T22" s="8"/>
    </row>
    <row r="23" spans="1:20">
      <c r="A23" s="1"/>
      <c r="B23" s="19"/>
      <c r="C23" s="1"/>
      <c r="D23" s="1"/>
      <c r="E23" s="1"/>
      <c r="F23" s="1"/>
      <c r="G23" s="1"/>
      <c r="H23" s="1"/>
      <c r="I23" s="1"/>
      <c r="J23" s="2"/>
      <c r="K23" s="1"/>
      <c r="L23" s="1"/>
      <c r="M23" s="1"/>
      <c r="N23" s="1"/>
      <c r="O23" s="1"/>
      <c r="P23" s="1"/>
      <c r="Q23" s="1"/>
      <c r="R23" s="1"/>
      <c r="S23" s="68"/>
      <c r="T23" s="8"/>
    </row>
    <row r="24" spans="1:20">
      <c r="A24" s="1"/>
      <c r="B24" s="19"/>
      <c r="C24" s="1"/>
      <c r="D24" s="1"/>
      <c r="E24" s="1"/>
      <c r="F24" s="1"/>
      <c r="G24" s="1"/>
      <c r="H24" s="1"/>
      <c r="I24" s="1"/>
      <c r="J24" s="2"/>
      <c r="K24" s="1"/>
      <c r="L24" s="1"/>
      <c r="M24" s="1"/>
      <c r="N24" s="1"/>
      <c r="O24" s="1"/>
      <c r="P24" s="1"/>
      <c r="Q24" s="1"/>
      <c r="R24" s="1"/>
      <c r="S24" s="68"/>
      <c r="T24" s="8"/>
    </row>
    <row r="25" spans="1:20">
      <c r="A25" s="1"/>
      <c r="B25" s="33"/>
      <c r="C25" s="33"/>
      <c r="D25" s="33"/>
      <c r="E25" s="33"/>
      <c r="F25" s="33"/>
      <c r="G25" s="33"/>
      <c r="H25" s="33"/>
      <c r="I25" s="33"/>
      <c r="J25" s="33"/>
      <c r="K25" s="33"/>
      <c r="L25" s="33"/>
      <c r="M25" s="33"/>
      <c r="N25" s="33"/>
      <c r="O25" s="33"/>
      <c r="P25" s="1"/>
      <c r="Q25" s="1"/>
      <c r="R25" s="1"/>
      <c r="S25" s="68"/>
      <c r="T25" s="8"/>
    </row>
  </sheetData>
  <mergeCells count="16">
    <mergeCell ref="A6:R6"/>
    <mergeCell ref="A1:R1"/>
    <mergeCell ref="A2:R2"/>
    <mergeCell ref="A3:R3"/>
    <mergeCell ref="A4:R4"/>
    <mergeCell ref="A5:R5"/>
    <mergeCell ref="A7:R7"/>
    <mergeCell ref="A8:R8"/>
    <mergeCell ref="A9:A11"/>
    <mergeCell ref="B9:D10"/>
    <mergeCell ref="E9:G10"/>
    <mergeCell ref="H9:J10"/>
    <mergeCell ref="K9:M10"/>
    <mergeCell ref="P9:R10"/>
    <mergeCell ref="N9:N10"/>
    <mergeCell ref="O9:O10"/>
  </mergeCells>
  <phoneticPr fontId="36" type="noConversion"/>
  <pageMargins left="0.75" right="0.75" top="1" bottom="1" header="0.5" footer="0.5"/>
  <pageSetup scale="76"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enableFormatConditionsCalculation="0">
    <pageSetUpPr fitToPage="1"/>
  </sheetPr>
  <dimension ref="A1:AF39"/>
  <sheetViews>
    <sheetView showGridLines="0" showOutlineSymbols="0" view="pageBreakPreview" zoomScale="75" zoomScaleNormal="75" workbookViewId="0">
      <selection activeCell="A6" sqref="A6:N6"/>
    </sheetView>
  </sheetViews>
  <sheetFormatPr defaultColWidth="9.6328125" defaultRowHeight="15.6"/>
  <cols>
    <col min="1" max="1" width="4.453125" style="19" customWidth="1"/>
    <col min="2" max="2" width="60.36328125" style="19" customWidth="1"/>
    <col min="3" max="3" width="6.54296875" style="19" customWidth="1"/>
    <col min="4" max="4" width="5.6328125" style="19" customWidth="1"/>
    <col min="5" max="5" width="10.453125" style="19" bestFit="1" customWidth="1"/>
    <col min="6" max="7" width="5.6328125" style="19" customWidth="1"/>
    <col min="8" max="8" width="11.81640625" style="19" customWidth="1"/>
    <col min="9" max="10" width="5.6328125" style="19" customWidth="1"/>
    <col min="11" max="11" width="10.453125" style="19" bestFit="1" customWidth="1"/>
    <col min="12" max="13" width="5.6328125" style="19" customWidth="1"/>
    <col min="14" max="14" width="9.453125" style="19" customWidth="1"/>
    <col min="15" max="15" width="1.1796875" style="62" customWidth="1"/>
    <col min="16" max="16" width="27.54296875" style="19" customWidth="1"/>
    <col min="17" max="20" width="7.6328125" style="19" customWidth="1"/>
    <col min="21" max="21" width="3.6328125" style="19" customWidth="1"/>
    <col min="22" max="24" width="7.6328125" style="19" customWidth="1"/>
    <col min="25" max="25" width="3.6328125" style="19" customWidth="1"/>
    <col min="26" max="28" width="7.6328125" style="19" customWidth="1"/>
    <col min="29" max="29" width="3.6328125" style="19" customWidth="1"/>
    <col min="30" max="32" width="7.6328125" style="19" customWidth="1"/>
    <col min="33" max="16384" width="9.6328125" style="19"/>
  </cols>
  <sheetData>
    <row r="1" spans="1:21" ht="20.399999999999999">
      <c r="A1" s="612" t="s">
        <v>90</v>
      </c>
      <c r="B1" s="725"/>
      <c r="C1" s="725"/>
      <c r="D1" s="725"/>
      <c r="E1" s="725"/>
      <c r="F1" s="725"/>
      <c r="G1" s="725"/>
      <c r="H1" s="725"/>
      <c r="I1" s="725"/>
      <c r="J1" s="725"/>
      <c r="K1" s="725"/>
      <c r="L1" s="725"/>
      <c r="M1" s="725"/>
      <c r="N1" s="725"/>
      <c r="O1" s="61" t="s">
        <v>58</v>
      </c>
      <c r="P1" s="1"/>
      <c r="Q1" s="1"/>
      <c r="R1" s="1"/>
      <c r="S1" s="1"/>
      <c r="T1" s="1"/>
      <c r="U1" s="1"/>
    </row>
    <row r="2" spans="1:21" ht="13.95" customHeight="1">
      <c r="A2" s="18"/>
      <c r="B2" s="7"/>
      <c r="C2" s="7"/>
      <c r="D2" s="7"/>
      <c r="E2" s="7"/>
      <c r="F2" s="7"/>
      <c r="G2" s="7"/>
      <c r="H2" s="7"/>
      <c r="I2" s="7"/>
      <c r="J2" s="7"/>
      <c r="K2" s="7"/>
      <c r="L2" s="7"/>
      <c r="M2" s="7"/>
      <c r="N2" s="7"/>
      <c r="O2" s="61" t="s">
        <v>58</v>
      </c>
      <c r="P2" s="1"/>
      <c r="Q2" s="1"/>
      <c r="R2" s="1"/>
      <c r="S2" s="1"/>
      <c r="T2" s="1"/>
      <c r="U2" s="1"/>
    </row>
    <row r="3" spans="1:21" ht="17.399999999999999">
      <c r="A3" s="726" t="s">
        <v>149</v>
      </c>
      <c r="B3" s="727"/>
      <c r="C3" s="727"/>
      <c r="D3" s="727"/>
      <c r="E3" s="727"/>
      <c r="F3" s="727"/>
      <c r="G3" s="727"/>
      <c r="H3" s="727"/>
      <c r="I3" s="727"/>
      <c r="J3" s="727"/>
      <c r="K3" s="727"/>
      <c r="L3" s="727"/>
      <c r="M3" s="727"/>
      <c r="N3" s="727"/>
      <c r="O3" s="61" t="s">
        <v>58</v>
      </c>
      <c r="P3" s="1"/>
      <c r="Q3" s="1"/>
      <c r="R3" s="1"/>
      <c r="S3" s="1"/>
      <c r="T3" s="1"/>
      <c r="U3" s="1"/>
    </row>
    <row r="4" spans="1:21" ht="16.8">
      <c r="A4" s="728" t="str">
        <f>+'B. Summary of Requirements '!A5</f>
        <v>Justice Information Sharing Technology</v>
      </c>
      <c r="B4" s="729"/>
      <c r="C4" s="729"/>
      <c r="D4" s="729"/>
      <c r="E4" s="729"/>
      <c r="F4" s="729"/>
      <c r="G4" s="729"/>
      <c r="H4" s="729"/>
      <c r="I4" s="729"/>
      <c r="J4" s="729"/>
      <c r="K4" s="729"/>
      <c r="L4" s="729"/>
      <c r="M4" s="729"/>
      <c r="N4" s="729"/>
      <c r="O4" s="61" t="s">
        <v>58</v>
      </c>
      <c r="P4" s="1"/>
      <c r="Q4" s="1"/>
      <c r="R4" s="1"/>
      <c r="S4" s="1"/>
      <c r="T4" s="1"/>
      <c r="U4" s="1"/>
    </row>
    <row r="5" spans="1:21" ht="16.8">
      <c r="A5" s="728" t="str">
        <f>+'B. Summary of Requirements '!A6</f>
        <v>Salaries and Expenses</v>
      </c>
      <c r="B5" s="727"/>
      <c r="C5" s="727"/>
      <c r="D5" s="727"/>
      <c r="E5" s="727"/>
      <c r="F5" s="727"/>
      <c r="G5" s="727"/>
      <c r="H5" s="727"/>
      <c r="I5" s="727"/>
      <c r="J5" s="727"/>
      <c r="K5" s="727"/>
      <c r="L5" s="727"/>
      <c r="M5" s="727"/>
      <c r="N5" s="727"/>
      <c r="O5" s="61" t="s">
        <v>58</v>
      </c>
      <c r="P5" s="1"/>
      <c r="Q5" s="1"/>
      <c r="R5" s="1"/>
      <c r="S5" s="1"/>
      <c r="T5" s="1"/>
      <c r="U5" s="1"/>
    </row>
    <row r="6" spans="1:21">
      <c r="A6" s="730" t="s">
        <v>331</v>
      </c>
      <c r="B6" s="729"/>
      <c r="C6" s="729"/>
      <c r="D6" s="729"/>
      <c r="E6" s="729"/>
      <c r="F6" s="729"/>
      <c r="G6" s="729"/>
      <c r="H6" s="729"/>
      <c r="I6" s="729"/>
      <c r="J6" s="729"/>
      <c r="K6" s="729"/>
      <c r="L6" s="729"/>
      <c r="M6" s="729"/>
      <c r="N6" s="729"/>
      <c r="O6" s="61" t="s">
        <v>58</v>
      </c>
      <c r="P6" s="1"/>
      <c r="Q6" s="1"/>
      <c r="R6" s="1"/>
      <c r="S6" s="1"/>
      <c r="T6" s="1"/>
      <c r="U6" s="1"/>
    </row>
    <row r="7" spans="1:21">
      <c r="A7" s="7"/>
      <c r="B7" s="7"/>
      <c r="C7" s="7"/>
      <c r="D7" s="7"/>
      <c r="E7" s="7"/>
      <c r="F7" s="305"/>
      <c r="G7" s="305"/>
      <c r="H7" s="305"/>
      <c r="I7" s="7"/>
      <c r="J7" s="7"/>
      <c r="K7" s="7"/>
      <c r="L7" s="7"/>
      <c r="M7" s="7"/>
      <c r="N7" s="7"/>
      <c r="O7" s="61" t="s">
        <v>58</v>
      </c>
      <c r="P7" s="1"/>
      <c r="Q7" s="1"/>
      <c r="R7" s="1"/>
      <c r="S7" s="1"/>
      <c r="T7" s="1"/>
      <c r="U7" s="1"/>
    </row>
    <row r="8" spans="1:21">
      <c r="A8" s="561" t="s">
        <v>349</v>
      </c>
      <c r="B8" s="722"/>
      <c r="C8" s="719" t="s">
        <v>0</v>
      </c>
      <c r="D8" s="720"/>
      <c r="E8" s="721"/>
      <c r="F8" s="719" t="s">
        <v>1</v>
      </c>
      <c r="G8" s="720"/>
      <c r="H8" s="721"/>
      <c r="I8" s="719" t="s">
        <v>104</v>
      </c>
      <c r="J8" s="720"/>
      <c r="K8" s="721"/>
      <c r="L8" s="719" t="s">
        <v>106</v>
      </c>
      <c r="M8" s="720"/>
      <c r="N8" s="721"/>
      <c r="O8" s="61" t="s">
        <v>58</v>
      </c>
      <c r="P8" s="1"/>
      <c r="Q8" s="1"/>
      <c r="R8" s="1"/>
      <c r="S8" s="1"/>
      <c r="T8" s="1"/>
      <c r="U8" s="1"/>
    </row>
    <row r="9" spans="1:21" ht="16.2" thickBot="1">
      <c r="A9" s="723"/>
      <c r="B9" s="724"/>
      <c r="C9" s="285" t="s">
        <v>353</v>
      </c>
      <c r="D9" s="286" t="s">
        <v>111</v>
      </c>
      <c r="E9" s="287" t="s">
        <v>355</v>
      </c>
      <c r="F9" s="285" t="s">
        <v>353</v>
      </c>
      <c r="G9" s="286" t="s">
        <v>111</v>
      </c>
      <c r="H9" s="286" t="s">
        <v>355</v>
      </c>
      <c r="I9" s="285" t="s">
        <v>353</v>
      </c>
      <c r="J9" s="286" t="s">
        <v>111</v>
      </c>
      <c r="K9" s="286" t="s">
        <v>355</v>
      </c>
      <c r="L9" s="285" t="s">
        <v>353</v>
      </c>
      <c r="M9" s="286" t="s">
        <v>111</v>
      </c>
      <c r="N9" s="287" t="s">
        <v>355</v>
      </c>
      <c r="O9" s="61" t="s">
        <v>58</v>
      </c>
      <c r="P9" s="1"/>
      <c r="Q9" s="1"/>
      <c r="R9" s="1"/>
      <c r="S9" s="1"/>
      <c r="T9" s="1"/>
      <c r="U9" s="1"/>
    </row>
    <row r="10" spans="1:21">
      <c r="A10" s="717" t="s">
        <v>34</v>
      </c>
      <c r="B10" s="718"/>
      <c r="C10" s="204"/>
      <c r="D10" s="146"/>
      <c r="E10" s="475">
        <v>738</v>
      </c>
      <c r="F10" s="204"/>
      <c r="G10" s="146"/>
      <c r="H10" s="146">
        <v>772</v>
      </c>
      <c r="I10" s="204"/>
      <c r="J10" s="146"/>
      <c r="K10" s="146">
        <v>818</v>
      </c>
      <c r="L10" s="204"/>
      <c r="M10" s="146"/>
      <c r="N10" s="75">
        <f>K10-H10</f>
        <v>46</v>
      </c>
      <c r="O10" s="61" t="s">
        <v>58</v>
      </c>
      <c r="P10" s="1"/>
      <c r="Q10" s="1"/>
      <c r="R10" s="1"/>
      <c r="S10" s="1"/>
      <c r="T10" s="1"/>
      <c r="U10" s="1"/>
    </row>
    <row r="11" spans="1:21">
      <c r="A11" s="715" t="s">
        <v>35</v>
      </c>
      <c r="B11" s="716"/>
      <c r="C11" s="204"/>
      <c r="D11" s="146"/>
      <c r="E11" s="475">
        <v>0</v>
      </c>
      <c r="F11" s="204"/>
      <c r="G11" s="146"/>
      <c r="H11" s="146">
        <v>0</v>
      </c>
      <c r="I11" s="204"/>
      <c r="J11" s="146"/>
      <c r="K11" s="146">
        <v>0</v>
      </c>
      <c r="L11" s="204"/>
      <c r="M11" s="146"/>
      <c r="N11" s="75">
        <f>K11-H11</f>
        <v>0</v>
      </c>
      <c r="O11" s="61" t="s">
        <v>58</v>
      </c>
      <c r="P11" s="1"/>
      <c r="Q11" s="1"/>
      <c r="R11" s="1"/>
      <c r="S11" s="1"/>
      <c r="T11" s="1"/>
      <c r="U11" s="1"/>
    </row>
    <row r="12" spans="1:21">
      <c r="A12" s="715" t="s">
        <v>36</v>
      </c>
      <c r="B12" s="716"/>
      <c r="C12" s="204"/>
      <c r="D12" s="146"/>
      <c r="E12" s="475">
        <v>10</v>
      </c>
      <c r="F12" s="204"/>
      <c r="G12" s="146"/>
      <c r="H12" s="146">
        <v>13</v>
      </c>
      <c r="I12" s="204"/>
      <c r="J12" s="146"/>
      <c r="K12" s="146">
        <v>15</v>
      </c>
      <c r="L12" s="204"/>
      <c r="M12" s="146"/>
      <c r="N12" s="75">
        <f t="shared" ref="N12:N33" si="0">K12-H12</f>
        <v>2</v>
      </c>
      <c r="O12" s="61" t="s">
        <v>58</v>
      </c>
      <c r="P12" s="1"/>
      <c r="Q12" s="1"/>
      <c r="R12" s="1"/>
      <c r="S12" s="1"/>
      <c r="T12" s="1"/>
      <c r="U12" s="1"/>
    </row>
    <row r="13" spans="1:21">
      <c r="A13" s="715" t="s">
        <v>37</v>
      </c>
      <c r="B13" s="716"/>
      <c r="C13" s="204"/>
      <c r="D13" s="146"/>
      <c r="E13" s="475">
        <v>137</v>
      </c>
      <c r="F13" s="204"/>
      <c r="G13" s="146"/>
      <c r="H13" s="146">
        <v>80</v>
      </c>
      <c r="I13" s="204"/>
      <c r="J13" s="146"/>
      <c r="K13" s="146">
        <v>0</v>
      </c>
      <c r="L13" s="204"/>
      <c r="M13" s="146"/>
      <c r="N13" s="75">
        <f t="shared" si="0"/>
        <v>-80</v>
      </c>
      <c r="O13" s="61" t="s">
        <v>58</v>
      </c>
      <c r="P13" s="1"/>
      <c r="Q13" s="1"/>
      <c r="R13" s="1"/>
      <c r="S13" s="1"/>
      <c r="T13" s="1"/>
      <c r="U13" s="1"/>
    </row>
    <row r="14" spans="1:21">
      <c r="A14" s="534" t="s">
        <v>399</v>
      </c>
      <c r="B14" s="533"/>
      <c r="C14" s="204"/>
      <c r="D14" s="146"/>
      <c r="E14" s="475">
        <v>0</v>
      </c>
      <c r="F14" s="204"/>
      <c r="G14" s="146"/>
      <c r="H14" s="146">
        <v>0</v>
      </c>
      <c r="I14" s="204"/>
      <c r="J14" s="146"/>
      <c r="K14" s="146">
        <v>9433</v>
      </c>
      <c r="L14" s="204"/>
      <c r="M14" s="146"/>
      <c r="N14" s="75">
        <f t="shared" si="0"/>
        <v>9433</v>
      </c>
      <c r="O14" s="61" t="s">
        <v>58</v>
      </c>
      <c r="P14" s="1"/>
      <c r="Q14" s="1"/>
      <c r="R14" s="1"/>
      <c r="S14" s="1"/>
      <c r="T14" s="1"/>
      <c r="U14" s="1"/>
    </row>
    <row r="15" spans="1:21">
      <c r="A15" s="715" t="s">
        <v>38</v>
      </c>
      <c r="B15" s="716"/>
      <c r="C15" s="204"/>
      <c r="D15" s="146"/>
      <c r="E15" s="475">
        <v>125</v>
      </c>
      <c r="F15" s="204"/>
      <c r="G15" s="146"/>
      <c r="H15" s="146">
        <v>0</v>
      </c>
      <c r="I15" s="204"/>
      <c r="J15" s="146"/>
      <c r="K15" s="146">
        <v>0</v>
      </c>
      <c r="L15" s="204"/>
      <c r="M15" s="146"/>
      <c r="N15" s="75">
        <f t="shared" si="0"/>
        <v>0</v>
      </c>
      <c r="O15" s="61" t="s">
        <v>58</v>
      </c>
      <c r="P15" s="1"/>
      <c r="Q15" s="1"/>
      <c r="R15" s="1"/>
      <c r="S15" s="1"/>
      <c r="T15" s="1"/>
      <c r="U15" s="1"/>
    </row>
    <row r="16" spans="1:21">
      <c r="A16" s="715" t="s">
        <v>39</v>
      </c>
      <c r="B16" s="716"/>
      <c r="C16" s="204"/>
      <c r="D16" s="146"/>
      <c r="E16" s="475">
        <v>1212</v>
      </c>
      <c r="F16" s="204"/>
      <c r="G16" s="146"/>
      <c r="H16" s="146">
        <v>1732</v>
      </c>
      <c r="I16" s="204"/>
      <c r="J16" s="146"/>
      <c r="K16" s="146">
        <v>3192</v>
      </c>
      <c r="L16" s="204"/>
      <c r="M16" s="146"/>
      <c r="N16" s="75">
        <f t="shared" si="0"/>
        <v>1460</v>
      </c>
      <c r="O16" s="61" t="s">
        <v>58</v>
      </c>
      <c r="P16" s="1"/>
      <c r="Q16" s="1"/>
      <c r="R16" s="1"/>
      <c r="S16" s="1"/>
      <c r="T16" s="1"/>
      <c r="U16" s="1"/>
    </row>
    <row r="17" spans="1:21">
      <c r="A17" s="715" t="s">
        <v>40</v>
      </c>
      <c r="B17" s="716"/>
      <c r="C17" s="204"/>
      <c r="D17" s="146"/>
      <c r="E17" s="475">
        <v>400</v>
      </c>
      <c r="F17" s="204"/>
      <c r="G17" s="146"/>
      <c r="H17" s="146">
        <v>397</v>
      </c>
      <c r="I17" s="204"/>
      <c r="J17" s="146"/>
      <c r="K17" s="146">
        <v>1117</v>
      </c>
      <c r="L17" s="204"/>
      <c r="M17" s="146"/>
      <c r="N17" s="75">
        <f t="shared" si="0"/>
        <v>720</v>
      </c>
      <c r="O17" s="61" t="s">
        <v>58</v>
      </c>
      <c r="P17" s="1"/>
      <c r="Q17" s="1"/>
      <c r="R17" s="1"/>
      <c r="S17" s="1"/>
      <c r="T17" s="1"/>
      <c r="U17" s="1"/>
    </row>
    <row r="18" spans="1:21">
      <c r="A18" s="715" t="s">
        <v>41</v>
      </c>
      <c r="B18" s="716"/>
      <c r="C18" s="204"/>
      <c r="D18" s="146"/>
      <c r="E18" s="475">
        <v>0</v>
      </c>
      <c r="F18" s="204"/>
      <c r="G18" s="146"/>
      <c r="H18" s="146">
        <v>0</v>
      </c>
      <c r="I18" s="204"/>
      <c r="J18" s="146"/>
      <c r="K18" s="146">
        <v>0</v>
      </c>
      <c r="L18" s="204"/>
      <c r="M18" s="146"/>
      <c r="N18" s="75">
        <f t="shared" si="0"/>
        <v>0</v>
      </c>
      <c r="O18" s="61" t="s">
        <v>58</v>
      </c>
      <c r="P18" s="1"/>
      <c r="Q18" s="1"/>
      <c r="R18" s="1"/>
      <c r="S18" s="1"/>
      <c r="T18" s="1"/>
      <c r="U18" s="1"/>
    </row>
    <row r="19" spans="1:21">
      <c r="A19" s="715" t="s">
        <v>42</v>
      </c>
      <c r="B19" s="716"/>
      <c r="C19" s="204"/>
      <c r="D19" s="146"/>
      <c r="E19" s="475">
        <v>75</v>
      </c>
      <c r="F19" s="204"/>
      <c r="G19" s="146"/>
      <c r="H19" s="146">
        <v>0</v>
      </c>
      <c r="I19" s="204"/>
      <c r="J19" s="146"/>
      <c r="K19" s="146">
        <v>0</v>
      </c>
      <c r="L19" s="204"/>
      <c r="M19" s="146"/>
      <c r="N19" s="75">
        <f t="shared" si="0"/>
        <v>0</v>
      </c>
      <c r="O19" s="61" t="s">
        <v>58</v>
      </c>
      <c r="P19" s="1"/>
      <c r="Q19" s="1"/>
      <c r="R19" s="1"/>
      <c r="S19" s="1"/>
      <c r="T19" s="1"/>
      <c r="U19" s="1"/>
    </row>
    <row r="20" spans="1:21">
      <c r="A20" s="715" t="s">
        <v>43</v>
      </c>
      <c r="B20" s="716"/>
      <c r="C20" s="204"/>
      <c r="D20" s="146"/>
      <c r="E20" s="475">
        <v>70</v>
      </c>
      <c r="F20" s="204"/>
      <c r="G20" s="146"/>
      <c r="H20" s="146">
        <v>0</v>
      </c>
      <c r="I20" s="204"/>
      <c r="J20" s="146"/>
      <c r="K20" s="146">
        <v>0</v>
      </c>
      <c r="L20" s="204"/>
      <c r="M20" s="146"/>
      <c r="N20" s="75">
        <f t="shared" si="0"/>
        <v>0</v>
      </c>
      <c r="O20" s="61" t="s">
        <v>58</v>
      </c>
      <c r="P20" s="1"/>
      <c r="Q20" s="1"/>
      <c r="R20" s="1"/>
      <c r="S20" s="1"/>
      <c r="T20" s="1"/>
      <c r="U20" s="1"/>
    </row>
    <row r="21" spans="1:21">
      <c r="A21" s="715" t="s">
        <v>44</v>
      </c>
      <c r="B21" s="716"/>
      <c r="C21" s="204"/>
      <c r="D21" s="146"/>
      <c r="E21" s="475">
        <v>0</v>
      </c>
      <c r="F21" s="204"/>
      <c r="G21" s="146"/>
      <c r="H21" s="146">
        <v>175</v>
      </c>
      <c r="I21" s="204"/>
      <c r="J21" s="146"/>
      <c r="K21" s="146">
        <v>0</v>
      </c>
      <c r="L21" s="204"/>
      <c r="M21" s="146"/>
      <c r="N21" s="75">
        <f t="shared" si="0"/>
        <v>-175</v>
      </c>
      <c r="O21" s="61" t="s">
        <v>58</v>
      </c>
      <c r="P21" s="1"/>
      <c r="Q21" s="1"/>
      <c r="R21" s="1"/>
      <c r="S21" s="1"/>
      <c r="T21" s="1"/>
      <c r="U21" s="1"/>
    </row>
    <row r="22" spans="1:21">
      <c r="A22" s="715" t="s">
        <v>45</v>
      </c>
      <c r="B22" s="716"/>
      <c r="C22" s="204"/>
      <c r="D22" s="146"/>
      <c r="E22" s="475">
        <v>1456</v>
      </c>
      <c r="F22" s="204"/>
      <c r="G22" s="146"/>
      <c r="H22" s="146">
        <v>1077</v>
      </c>
      <c r="I22" s="204"/>
      <c r="J22" s="146"/>
      <c r="K22" s="146">
        <v>944</v>
      </c>
      <c r="L22" s="204"/>
      <c r="M22" s="146"/>
      <c r="N22" s="75">
        <f t="shared" si="0"/>
        <v>-133</v>
      </c>
      <c r="O22" s="61" t="s">
        <v>58</v>
      </c>
      <c r="P22" s="1"/>
      <c r="Q22" s="1"/>
      <c r="R22" s="1"/>
      <c r="S22" s="1"/>
      <c r="T22" s="1"/>
      <c r="U22" s="1"/>
    </row>
    <row r="23" spans="1:21">
      <c r="A23" s="715" t="s">
        <v>46</v>
      </c>
      <c r="B23" s="716"/>
      <c r="C23" s="204"/>
      <c r="D23" s="146"/>
      <c r="E23" s="475">
        <v>2838</v>
      </c>
      <c r="F23" s="204"/>
      <c r="G23" s="146"/>
      <c r="H23" s="146">
        <v>0</v>
      </c>
      <c r="I23" s="204"/>
      <c r="J23" s="146"/>
      <c r="K23" s="146">
        <v>0</v>
      </c>
      <c r="L23" s="204"/>
      <c r="M23" s="146"/>
      <c r="N23" s="75">
        <f t="shared" si="0"/>
        <v>0</v>
      </c>
      <c r="O23" s="61" t="s">
        <v>58</v>
      </c>
      <c r="P23" s="1"/>
      <c r="Q23" s="1"/>
      <c r="R23" s="1"/>
      <c r="S23" s="1"/>
      <c r="T23" s="1"/>
      <c r="U23" s="1"/>
    </row>
    <row r="24" spans="1:21">
      <c r="A24" s="715" t="s">
        <v>47</v>
      </c>
      <c r="B24" s="716"/>
      <c r="C24" s="204"/>
      <c r="D24" s="146"/>
      <c r="E24" s="475">
        <v>406</v>
      </c>
      <c r="F24" s="204"/>
      <c r="G24" s="146"/>
      <c r="H24" s="146">
        <v>117</v>
      </c>
      <c r="I24" s="204"/>
      <c r="J24" s="146"/>
      <c r="K24" s="146">
        <v>423.15</v>
      </c>
      <c r="L24" s="204"/>
      <c r="M24" s="146"/>
      <c r="N24" s="75">
        <f t="shared" si="0"/>
        <v>306.14999999999998</v>
      </c>
      <c r="O24" s="61" t="s">
        <v>58</v>
      </c>
      <c r="P24" s="1"/>
      <c r="Q24" s="1"/>
      <c r="R24" s="1"/>
      <c r="S24" s="1"/>
      <c r="T24" s="1"/>
      <c r="U24" s="1"/>
    </row>
    <row r="25" spans="1:21">
      <c r="A25" s="715" t="s">
        <v>48</v>
      </c>
      <c r="B25" s="716"/>
      <c r="C25" s="204"/>
      <c r="D25" s="146"/>
      <c r="E25" s="475">
        <v>0</v>
      </c>
      <c r="F25" s="204"/>
      <c r="G25" s="146"/>
      <c r="H25" s="146">
        <v>0</v>
      </c>
      <c r="I25" s="204"/>
      <c r="J25" s="146"/>
      <c r="K25" s="146">
        <v>370</v>
      </c>
      <c r="L25" s="204"/>
      <c r="M25" s="146"/>
      <c r="N25" s="75">
        <f t="shared" si="0"/>
        <v>370</v>
      </c>
      <c r="O25" s="61" t="s">
        <v>58</v>
      </c>
      <c r="P25" s="1"/>
      <c r="Q25" s="1"/>
      <c r="R25" s="1"/>
      <c r="S25" s="1"/>
      <c r="T25" s="1"/>
      <c r="U25" s="1"/>
    </row>
    <row r="26" spans="1:21">
      <c r="A26" s="715" t="s">
        <v>49</v>
      </c>
      <c r="B26" s="716"/>
      <c r="C26" s="204"/>
      <c r="D26" s="146"/>
      <c r="E26" s="475">
        <v>0</v>
      </c>
      <c r="F26" s="204"/>
      <c r="G26" s="146"/>
      <c r="H26" s="146">
        <v>0</v>
      </c>
      <c r="I26" s="204"/>
      <c r="J26" s="146"/>
      <c r="K26" s="146">
        <v>556.5</v>
      </c>
      <c r="L26" s="204"/>
      <c r="M26" s="146"/>
      <c r="N26" s="75">
        <f t="shared" si="0"/>
        <v>556.5</v>
      </c>
      <c r="O26" s="61" t="s">
        <v>58</v>
      </c>
      <c r="P26" s="1"/>
      <c r="Q26" s="1"/>
      <c r="R26" s="1"/>
      <c r="S26" s="1"/>
      <c r="T26" s="1"/>
      <c r="U26" s="1"/>
    </row>
    <row r="27" spans="1:21">
      <c r="A27" s="715" t="s">
        <v>50</v>
      </c>
      <c r="B27" s="716"/>
      <c r="C27" s="204"/>
      <c r="D27" s="146"/>
      <c r="E27" s="475">
        <v>667</v>
      </c>
      <c r="F27" s="204"/>
      <c r="G27" s="146"/>
      <c r="H27" s="146">
        <v>345</v>
      </c>
      <c r="I27" s="204"/>
      <c r="J27" s="146"/>
      <c r="K27" s="146">
        <v>368</v>
      </c>
      <c r="L27" s="204"/>
      <c r="M27" s="146"/>
      <c r="N27" s="75">
        <f t="shared" si="0"/>
        <v>23</v>
      </c>
      <c r="O27" s="61" t="s">
        <v>58</v>
      </c>
      <c r="P27" s="1"/>
      <c r="Q27" s="1"/>
      <c r="R27" s="1"/>
      <c r="S27" s="1"/>
      <c r="T27" s="1"/>
      <c r="U27" s="1"/>
    </row>
    <row r="28" spans="1:21">
      <c r="A28" s="715" t="s">
        <v>51</v>
      </c>
      <c r="B28" s="716"/>
      <c r="C28" s="204"/>
      <c r="D28" s="146"/>
      <c r="E28" s="475">
        <v>800</v>
      </c>
      <c r="F28" s="204"/>
      <c r="G28" s="146"/>
      <c r="H28" s="146">
        <v>0</v>
      </c>
      <c r="I28" s="204"/>
      <c r="J28" s="146"/>
      <c r="K28" s="146">
        <v>840</v>
      </c>
      <c r="L28" s="204"/>
      <c r="M28" s="146"/>
      <c r="N28" s="75">
        <f t="shared" si="0"/>
        <v>840</v>
      </c>
      <c r="O28" s="61" t="s">
        <v>58</v>
      </c>
      <c r="P28" s="1"/>
      <c r="Q28" s="1"/>
      <c r="R28" s="1"/>
      <c r="S28" s="1"/>
      <c r="T28" s="1"/>
      <c r="U28" s="1"/>
    </row>
    <row r="29" spans="1:21">
      <c r="A29" s="715" t="s">
        <v>52</v>
      </c>
      <c r="B29" s="716"/>
      <c r="C29" s="204"/>
      <c r="D29" s="146"/>
      <c r="E29" s="475">
        <v>15</v>
      </c>
      <c r="F29" s="204"/>
      <c r="G29" s="146"/>
      <c r="H29" s="146">
        <v>0</v>
      </c>
      <c r="I29" s="204"/>
      <c r="J29" s="146"/>
      <c r="K29" s="146">
        <v>0</v>
      </c>
      <c r="L29" s="204"/>
      <c r="M29" s="146"/>
      <c r="N29" s="75">
        <f t="shared" si="0"/>
        <v>0</v>
      </c>
      <c r="O29" s="61" t="s">
        <v>58</v>
      </c>
      <c r="P29" s="1"/>
      <c r="Q29" s="1"/>
      <c r="R29" s="1"/>
      <c r="S29" s="1"/>
      <c r="T29" s="1"/>
      <c r="U29" s="1"/>
    </row>
    <row r="30" spans="1:21">
      <c r="A30" s="738" t="s">
        <v>398</v>
      </c>
      <c r="B30" s="716"/>
      <c r="C30" s="204"/>
      <c r="D30" s="146"/>
      <c r="E30" s="475">
        <v>32621</v>
      </c>
      <c r="F30" s="204"/>
      <c r="G30" s="146"/>
      <c r="H30" s="146">
        <v>25579</v>
      </c>
      <c r="I30" s="204"/>
      <c r="J30" s="146"/>
      <c r="K30" s="146">
        <v>0</v>
      </c>
      <c r="L30" s="204"/>
      <c r="M30" s="146"/>
      <c r="N30" s="75">
        <f t="shared" si="0"/>
        <v>-25579</v>
      </c>
      <c r="O30" s="61" t="s">
        <v>58</v>
      </c>
      <c r="P30" s="1"/>
      <c r="Q30" s="1"/>
      <c r="R30" s="1"/>
      <c r="S30" s="1"/>
      <c r="T30" s="1"/>
      <c r="U30" s="1"/>
    </row>
    <row r="31" spans="1:21">
      <c r="A31" s="715" t="s">
        <v>53</v>
      </c>
      <c r="B31" s="716"/>
      <c r="C31" s="204"/>
      <c r="D31" s="146"/>
      <c r="E31" s="475">
        <v>10750</v>
      </c>
      <c r="F31" s="204"/>
      <c r="G31" s="146"/>
      <c r="H31" s="146">
        <v>85850</v>
      </c>
      <c r="I31" s="204"/>
      <c r="J31" s="146"/>
      <c r="K31" s="146">
        <v>0</v>
      </c>
      <c r="L31" s="204"/>
      <c r="M31" s="146"/>
      <c r="N31" s="75">
        <f t="shared" si="0"/>
        <v>-85850</v>
      </c>
      <c r="O31" s="61" t="s">
        <v>58</v>
      </c>
      <c r="P31" s="1"/>
      <c r="Q31" s="1"/>
      <c r="R31" s="1"/>
      <c r="S31" s="1"/>
      <c r="T31" s="1"/>
      <c r="U31" s="1"/>
    </row>
    <row r="32" spans="1:21">
      <c r="A32" s="715" t="s">
        <v>54</v>
      </c>
      <c r="B32" s="716"/>
      <c r="C32" s="204"/>
      <c r="D32" s="146"/>
      <c r="E32" s="475">
        <v>664</v>
      </c>
      <c r="F32" s="204"/>
      <c r="G32" s="146"/>
      <c r="H32" s="146">
        <v>0</v>
      </c>
      <c r="I32" s="204"/>
      <c r="J32" s="146"/>
      <c r="K32" s="146">
        <v>1173</v>
      </c>
      <c r="L32" s="204"/>
      <c r="M32" s="146"/>
      <c r="N32" s="75">
        <f t="shared" si="0"/>
        <v>1173</v>
      </c>
      <c r="O32" s="61" t="s">
        <v>58</v>
      </c>
      <c r="P32" s="1"/>
      <c r="Q32" s="1"/>
      <c r="R32" s="1"/>
      <c r="S32" s="1"/>
      <c r="T32" s="1"/>
      <c r="U32" s="1"/>
    </row>
    <row r="33" spans="1:32">
      <c r="A33" s="715" t="s">
        <v>55</v>
      </c>
      <c r="B33" s="716"/>
      <c r="C33" s="204"/>
      <c r="D33" s="146"/>
      <c r="E33" s="75">
        <v>0</v>
      </c>
      <c r="F33" s="204"/>
      <c r="G33" s="146"/>
      <c r="H33" s="146">
        <v>35</v>
      </c>
      <c r="I33" s="204"/>
      <c r="J33" s="146"/>
      <c r="K33" s="146">
        <v>3463</v>
      </c>
      <c r="L33" s="204"/>
      <c r="M33" s="146"/>
      <c r="N33" s="75">
        <f t="shared" si="0"/>
        <v>3428</v>
      </c>
      <c r="O33" s="61" t="s">
        <v>58</v>
      </c>
      <c r="P33" s="1"/>
      <c r="Q33" s="1"/>
      <c r="R33" s="1"/>
      <c r="S33" s="1"/>
      <c r="T33" s="1"/>
      <c r="U33" s="1"/>
    </row>
    <row r="34" spans="1:32">
      <c r="A34" s="735" t="s">
        <v>56</v>
      </c>
      <c r="B34" s="736"/>
      <c r="C34" s="288"/>
      <c r="D34" s="289"/>
      <c r="E34" s="290">
        <v>0</v>
      </c>
      <c r="F34" s="288"/>
      <c r="G34" s="289"/>
      <c r="H34" s="289">
        <v>5693</v>
      </c>
      <c r="I34" s="288"/>
      <c r="J34" s="289"/>
      <c r="K34" s="289">
        <v>0</v>
      </c>
      <c r="L34" s="452"/>
      <c r="M34" s="453"/>
      <c r="N34" s="476">
        <f>K34-H34</f>
        <v>-5693</v>
      </c>
      <c r="O34" s="61" t="s">
        <v>58</v>
      </c>
      <c r="P34" s="9"/>
      <c r="Q34" s="9"/>
      <c r="R34" s="1"/>
      <c r="S34" s="1"/>
      <c r="T34" s="1"/>
      <c r="U34" s="1"/>
    </row>
    <row r="35" spans="1:32">
      <c r="A35" s="737"/>
      <c r="B35" s="549"/>
      <c r="C35" s="371"/>
      <c r="D35" s="372"/>
      <c r="E35" s="373"/>
      <c r="F35" s="371"/>
      <c r="G35" s="374"/>
      <c r="H35" s="374"/>
      <c r="I35" s="371"/>
      <c r="J35" s="374"/>
      <c r="K35" s="374"/>
      <c r="L35" s="371"/>
      <c r="M35" s="374"/>
      <c r="N35" s="373"/>
      <c r="O35" s="61" t="s">
        <v>58</v>
      </c>
      <c r="P35" s="1"/>
      <c r="Q35" s="1"/>
      <c r="R35" s="1"/>
      <c r="S35" s="1"/>
      <c r="T35" s="1"/>
      <c r="U35" s="1"/>
    </row>
    <row r="36" spans="1:32">
      <c r="A36" s="733" t="s">
        <v>350</v>
      </c>
      <c r="B36" s="734"/>
      <c r="C36" s="292"/>
      <c r="D36" s="293"/>
      <c r="E36" s="295">
        <f>SUM(E10:E35)</f>
        <v>52984</v>
      </c>
      <c r="F36" s="292"/>
      <c r="G36" s="293"/>
      <c r="H36" s="294">
        <f>SUM(H10:H35)</f>
        <v>121865</v>
      </c>
      <c r="I36" s="292"/>
      <c r="J36" s="293"/>
      <c r="K36" s="294">
        <f>SUM(K10:K35)</f>
        <v>22712.65</v>
      </c>
      <c r="L36" s="292"/>
      <c r="M36" s="293"/>
      <c r="N36" s="295">
        <f>SUM(N10:N35)</f>
        <v>-99152.35</v>
      </c>
      <c r="O36" s="61" t="s">
        <v>83</v>
      </c>
      <c r="P36" s="1"/>
      <c r="Q36" s="1"/>
      <c r="R36" s="1"/>
      <c r="S36" s="1"/>
      <c r="T36" s="1"/>
      <c r="U36" s="1"/>
    </row>
    <row r="37" spans="1:32">
      <c r="A37" s="306"/>
      <c r="B37" s="306"/>
      <c r="C37" s="307"/>
      <c r="D37" s="307"/>
      <c r="E37" s="308"/>
      <c r="F37" s="307"/>
      <c r="G37" s="307"/>
      <c r="H37" s="308"/>
      <c r="I37" s="307"/>
      <c r="J37" s="307"/>
      <c r="K37" s="308"/>
      <c r="L37" s="307"/>
      <c r="M37" s="307"/>
      <c r="N37" s="308"/>
      <c r="O37" s="61"/>
      <c r="P37" s="1"/>
      <c r="Q37" s="1"/>
      <c r="R37" s="1"/>
      <c r="S37" s="1"/>
      <c r="T37" s="1"/>
      <c r="U37" s="1"/>
    </row>
    <row r="38" spans="1:32">
      <c r="A38" s="306"/>
      <c r="B38" s="306"/>
      <c r="C38" s="307"/>
      <c r="D38" s="307"/>
      <c r="E38" s="308"/>
      <c r="F38" s="307"/>
      <c r="G38" s="307"/>
      <c r="H38" s="308"/>
      <c r="I38" s="307"/>
      <c r="J38" s="307"/>
      <c r="K38" s="308"/>
      <c r="L38" s="307"/>
      <c r="M38" s="307"/>
      <c r="N38" s="308"/>
      <c r="O38" s="61"/>
      <c r="P38" s="1"/>
      <c r="Q38" s="1"/>
      <c r="R38" s="1"/>
      <c r="S38" s="1"/>
      <c r="T38" s="1"/>
      <c r="U38" s="1"/>
    </row>
    <row r="39" spans="1:32">
      <c r="A39" s="731"/>
      <c r="B39" s="732"/>
      <c r="C39" s="732"/>
      <c r="D39" s="732"/>
      <c r="E39" s="732"/>
      <c r="F39" s="732"/>
      <c r="G39" s="732"/>
      <c r="H39" s="732"/>
      <c r="I39" s="732"/>
      <c r="J39" s="732"/>
      <c r="K39" s="732"/>
      <c r="L39" s="732"/>
      <c r="M39" s="732"/>
      <c r="N39" s="732"/>
      <c r="O39" s="61"/>
      <c r="P39" s="20"/>
      <c r="Q39" s="20"/>
      <c r="R39" s="20"/>
      <c r="S39" s="20"/>
      <c r="T39" s="20"/>
      <c r="U39" s="20"/>
      <c r="V39" s="20"/>
      <c r="W39" s="20"/>
      <c r="X39" s="20"/>
      <c r="Y39" s="20"/>
      <c r="Z39" s="20"/>
      <c r="AA39" s="20"/>
      <c r="AB39" s="20"/>
      <c r="AC39" s="20"/>
      <c r="AD39" s="20"/>
      <c r="AE39" s="20"/>
      <c r="AF39" s="20"/>
    </row>
  </sheetData>
  <mergeCells count="37">
    <mergeCell ref="A28:B28"/>
    <mergeCell ref="A23:B23"/>
    <mergeCell ref="A26:B26"/>
    <mergeCell ref="A27:B27"/>
    <mergeCell ref="A25:B25"/>
    <mergeCell ref="A39:N39"/>
    <mergeCell ref="A36:B36"/>
    <mergeCell ref="A34:B34"/>
    <mergeCell ref="A29:B29"/>
    <mergeCell ref="A32:B32"/>
    <mergeCell ref="A35:B35"/>
    <mergeCell ref="A33:B33"/>
    <mergeCell ref="A30:B30"/>
    <mergeCell ref="A31:B31"/>
    <mergeCell ref="A1:N1"/>
    <mergeCell ref="A3:N3"/>
    <mergeCell ref="A4:N4"/>
    <mergeCell ref="A5:N5"/>
    <mergeCell ref="A12:B12"/>
    <mergeCell ref="A6:N6"/>
    <mergeCell ref="L8:N8"/>
    <mergeCell ref="A11:B11"/>
    <mergeCell ref="A24:B24"/>
    <mergeCell ref="A21:B21"/>
    <mergeCell ref="A15:B15"/>
    <mergeCell ref="A10:B10"/>
    <mergeCell ref="I8:K8"/>
    <mergeCell ref="F8:H8"/>
    <mergeCell ref="C8:E8"/>
    <mergeCell ref="A8:B9"/>
    <mergeCell ref="A22:B22"/>
    <mergeCell ref="A19:B19"/>
    <mergeCell ref="A20:B20"/>
    <mergeCell ref="A18:B18"/>
    <mergeCell ref="A13:B13"/>
    <mergeCell ref="A16:B16"/>
    <mergeCell ref="A17:B17"/>
  </mergeCells>
  <phoneticPr fontId="0" type="noConversion"/>
  <printOptions horizontalCentered="1"/>
  <pageMargins left="1" right="1" top="0.5" bottom="0.55000000000000004" header="0" footer="0"/>
  <pageSetup scale="62" orientation="landscape" horizontalDpi="300" verticalDpi="300" r:id="rId1"/>
  <headerFooter alignWithMargins="0">
    <oddFooter>&amp;C&amp;"Times New Roman,Regular"Exhibit H - Summary of Reimbursable Resources</oddFooter>
  </headerFooter>
  <ignoredErrors>
    <ignoredError sqref="H36" formula="1"/>
  </ignoredErrors>
</worksheet>
</file>

<file path=xl/worksheets/sheet9.xml><?xml version="1.0" encoding="utf-8"?>
<worksheet xmlns="http://schemas.openxmlformats.org/spreadsheetml/2006/main" xmlns:r="http://schemas.openxmlformats.org/officeDocument/2006/relationships">
  <sheetPr codeName="Sheet14" enableFormatConditionsCalculation="0">
    <pageSetUpPr fitToPage="1"/>
  </sheetPr>
  <dimension ref="A1:I33"/>
  <sheetViews>
    <sheetView view="pageBreakPreview" zoomScale="75" zoomScaleNormal="75" workbookViewId="0">
      <pane xSplit="1" ySplit="11" topLeftCell="B12" activePane="bottomRight" state="frozen"/>
      <selection pane="topRight"/>
      <selection pane="bottomLeft"/>
      <selection pane="bottomRight" activeCell="A7" sqref="A7:H7"/>
    </sheetView>
  </sheetViews>
  <sheetFormatPr defaultColWidth="8.90625" defaultRowHeight="15"/>
  <cols>
    <col min="1" max="1" width="30.453125" style="11" customWidth="1"/>
    <col min="2" max="2" width="16.453125" style="11" customWidth="1"/>
    <col min="3" max="3" width="16.36328125" style="11" customWidth="1"/>
    <col min="4" max="4" width="9.81640625" style="11" customWidth="1"/>
    <col min="5" max="5" width="12" style="11" customWidth="1"/>
    <col min="6" max="7" width="9.81640625" style="11" customWidth="1"/>
    <col min="8" max="8" width="10.36328125" style="11" customWidth="1"/>
    <col min="9" max="9" width="1.08984375" style="66" customWidth="1"/>
    <col min="10" max="16384" width="8.90625" style="11"/>
  </cols>
  <sheetData>
    <row r="1" spans="1:9" ht="20.399999999999999">
      <c r="A1" s="612" t="s">
        <v>89</v>
      </c>
      <c r="B1" s="740"/>
      <c r="C1" s="740"/>
      <c r="D1" s="740"/>
      <c r="E1" s="740"/>
      <c r="F1" s="740"/>
      <c r="G1" s="740"/>
      <c r="H1" s="740"/>
      <c r="I1" s="66" t="s">
        <v>58</v>
      </c>
    </row>
    <row r="2" spans="1:9" ht="20.399999999999999">
      <c r="A2" s="642"/>
      <c r="B2" s="642"/>
      <c r="C2" s="642"/>
      <c r="D2" s="642"/>
      <c r="E2" s="642"/>
      <c r="F2" s="642"/>
      <c r="G2" s="642"/>
      <c r="H2" s="642"/>
      <c r="I2" s="66" t="s">
        <v>58</v>
      </c>
    </row>
    <row r="3" spans="1:9" ht="12.6" customHeight="1">
      <c r="A3" s="642"/>
      <c r="B3" s="642"/>
      <c r="C3" s="642"/>
      <c r="D3" s="642"/>
      <c r="E3" s="642"/>
      <c r="F3" s="642"/>
      <c r="G3" s="642"/>
      <c r="H3" s="642"/>
      <c r="I3" s="66" t="s">
        <v>58</v>
      </c>
    </row>
    <row r="4" spans="1:9" ht="17.399999999999999">
      <c r="A4" s="726" t="s">
        <v>113</v>
      </c>
      <c r="B4" s="729"/>
      <c r="C4" s="729"/>
      <c r="D4" s="729"/>
      <c r="E4" s="729"/>
      <c r="F4" s="729"/>
      <c r="G4" s="729"/>
      <c r="H4" s="729"/>
      <c r="I4" s="66" t="s">
        <v>58</v>
      </c>
    </row>
    <row r="5" spans="1:9" ht="16.8">
      <c r="A5" s="728" t="str">
        <f>+'B. Summary of Requirements '!A5</f>
        <v>Justice Information Sharing Technology</v>
      </c>
      <c r="B5" s="729"/>
      <c r="C5" s="729"/>
      <c r="D5" s="729"/>
      <c r="E5" s="729"/>
      <c r="F5" s="729"/>
      <c r="G5" s="729"/>
      <c r="H5" s="729"/>
      <c r="I5" s="66" t="s">
        <v>58</v>
      </c>
    </row>
    <row r="6" spans="1:9" ht="16.8">
      <c r="A6" s="741" t="str">
        <f>+'B. Summary of Requirements '!A6</f>
        <v>Salaries and Expenses</v>
      </c>
      <c r="B6" s="729"/>
      <c r="C6" s="729"/>
      <c r="D6" s="729"/>
      <c r="E6" s="729"/>
      <c r="F6" s="729"/>
      <c r="G6" s="729"/>
      <c r="H6" s="729"/>
      <c r="I6" s="66" t="s">
        <v>58</v>
      </c>
    </row>
    <row r="7" spans="1:9" ht="15.6">
      <c r="A7" s="739"/>
      <c r="B7" s="739"/>
      <c r="C7" s="739"/>
      <c r="D7" s="739"/>
      <c r="E7" s="739"/>
      <c r="F7" s="739"/>
      <c r="G7" s="739"/>
      <c r="H7" s="739"/>
      <c r="I7" s="66" t="s">
        <v>58</v>
      </c>
    </row>
    <row r="8" spans="1:9">
      <c r="A8" s="742"/>
      <c r="B8" s="742"/>
      <c r="C8" s="742"/>
      <c r="D8" s="742"/>
      <c r="E8" s="742"/>
      <c r="F8" s="742"/>
      <c r="G8" s="742"/>
      <c r="H8" s="742"/>
      <c r="I8" s="66" t="s">
        <v>58</v>
      </c>
    </row>
    <row r="9" spans="1:9" ht="40.5" customHeight="1">
      <c r="A9" s="750" t="s">
        <v>114</v>
      </c>
      <c r="B9" s="512" t="s">
        <v>105</v>
      </c>
      <c r="C9" s="512" t="s">
        <v>400</v>
      </c>
      <c r="D9" s="745" t="s">
        <v>104</v>
      </c>
      <c r="E9" s="746"/>
      <c r="F9" s="746"/>
      <c r="G9" s="746"/>
      <c r="H9" s="747"/>
      <c r="I9" s="66" t="s">
        <v>58</v>
      </c>
    </row>
    <row r="10" spans="1:9" ht="15" customHeight="1">
      <c r="A10" s="751"/>
      <c r="B10" s="748" t="s">
        <v>86</v>
      </c>
      <c r="C10" s="748" t="s">
        <v>86</v>
      </c>
      <c r="D10" s="743" t="s">
        <v>71</v>
      </c>
      <c r="E10" s="743" t="s">
        <v>297</v>
      </c>
      <c r="F10" s="743" t="s">
        <v>84</v>
      </c>
      <c r="G10" s="743" t="s">
        <v>85</v>
      </c>
      <c r="H10" s="743" t="s">
        <v>86</v>
      </c>
      <c r="I10" s="66" t="s">
        <v>58</v>
      </c>
    </row>
    <row r="11" spans="1:9" ht="27" customHeight="1">
      <c r="A11" s="752"/>
      <c r="B11" s="749"/>
      <c r="C11" s="749"/>
      <c r="D11" s="744"/>
      <c r="E11" s="744"/>
      <c r="F11" s="744"/>
      <c r="G11" s="744"/>
      <c r="H11" s="744"/>
      <c r="I11" s="66" t="s">
        <v>58</v>
      </c>
    </row>
    <row r="12" spans="1:9">
      <c r="A12" s="153" t="s">
        <v>94</v>
      </c>
      <c r="B12" s="90"/>
      <c r="C12" s="90"/>
      <c r="D12" s="90"/>
      <c r="E12" s="90"/>
      <c r="F12" s="90"/>
      <c r="G12" s="90"/>
      <c r="H12" s="91"/>
      <c r="I12" s="66" t="s">
        <v>58</v>
      </c>
    </row>
    <row r="13" spans="1:9">
      <c r="A13" s="154" t="s">
        <v>357</v>
      </c>
      <c r="B13" s="90"/>
      <c r="C13" s="90"/>
      <c r="D13" s="90"/>
      <c r="E13" s="90"/>
      <c r="F13" s="90"/>
      <c r="G13" s="90"/>
      <c r="H13" s="91"/>
      <c r="I13" s="66" t="s">
        <v>58</v>
      </c>
    </row>
    <row r="14" spans="1:9">
      <c r="A14" s="154" t="s">
        <v>358</v>
      </c>
      <c r="B14" s="90">
        <v>10</v>
      </c>
      <c r="C14" s="90">
        <v>6</v>
      </c>
      <c r="D14" s="90"/>
      <c r="E14" s="90"/>
      <c r="F14" s="90"/>
      <c r="G14" s="90"/>
      <c r="H14" s="91">
        <v>6</v>
      </c>
      <c r="I14" s="66" t="s">
        <v>58</v>
      </c>
    </row>
    <row r="15" spans="1:9">
      <c r="A15" s="154" t="s">
        <v>359</v>
      </c>
      <c r="B15" s="90">
        <v>0</v>
      </c>
      <c r="C15" s="90">
        <v>1</v>
      </c>
      <c r="D15" s="90"/>
      <c r="E15" s="90"/>
      <c r="F15" s="90"/>
      <c r="G15" s="90"/>
      <c r="H15" s="91">
        <v>1</v>
      </c>
      <c r="I15" s="66" t="s">
        <v>58</v>
      </c>
    </row>
    <row r="16" spans="1:9">
      <c r="A16" s="154" t="s">
        <v>159</v>
      </c>
      <c r="B16" s="90"/>
      <c r="C16" s="90"/>
      <c r="D16" s="90"/>
      <c r="E16" s="90"/>
      <c r="F16" s="90"/>
      <c r="G16" s="90"/>
      <c r="H16" s="91"/>
      <c r="I16" s="66" t="s">
        <v>58</v>
      </c>
    </row>
    <row r="17" spans="1:9">
      <c r="A17" s="155" t="s">
        <v>160</v>
      </c>
      <c r="B17" s="90"/>
      <c r="C17" s="90"/>
      <c r="D17" s="90"/>
      <c r="E17" s="90"/>
      <c r="F17" s="90"/>
      <c r="G17" s="90"/>
      <c r="H17" s="91"/>
      <c r="I17" s="66" t="s">
        <v>58</v>
      </c>
    </row>
    <row r="18" spans="1:9">
      <c r="A18" s="154" t="s">
        <v>161</v>
      </c>
      <c r="B18" s="90"/>
      <c r="C18" s="90"/>
      <c r="D18" s="90"/>
      <c r="E18" s="90"/>
      <c r="F18" s="90"/>
      <c r="G18" s="90"/>
      <c r="H18" s="91"/>
      <c r="I18" s="66" t="s">
        <v>58</v>
      </c>
    </row>
    <row r="19" spans="1:9">
      <c r="A19" s="154" t="s">
        <v>162</v>
      </c>
      <c r="B19" s="90">
        <v>0</v>
      </c>
      <c r="C19" s="90">
        <v>1</v>
      </c>
      <c r="D19" s="90"/>
      <c r="E19" s="90"/>
      <c r="F19" s="90"/>
      <c r="G19" s="90"/>
      <c r="H19" s="91">
        <v>1</v>
      </c>
      <c r="I19" s="66" t="s">
        <v>58</v>
      </c>
    </row>
    <row r="20" spans="1:9">
      <c r="A20" s="154" t="s">
        <v>163</v>
      </c>
      <c r="B20" s="90"/>
      <c r="C20" s="90"/>
      <c r="D20" s="90"/>
      <c r="E20" s="90"/>
      <c r="F20" s="90"/>
      <c r="G20" s="90"/>
      <c r="H20" s="91"/>
      <c r="I20" s="66" t="s">
        <v>58</v>
      </c>
    </row>
    <row r="21" spans="1:9">
      <c r="A21" s="156" t="s">
        <v>164</v>
      </c>
      <c r="B21" s="90"/>
      <c r="C21" s="90"/>
      <c r="D21" s="90"/>
      <c r="E21" s="90"/>
      <c r="F21" s="90"/>
      <c r="G21" s="90"/>
      <c r="H21" s="91"/>
      <c r="I21" s="66" t="s">
        <v>58</v>
      </c>
    </row>
    <row r="22" spans="1:9">
      <c r="A22" s="157" t="s">
        <v>95</v>
      </c>
      <c r="B22" s="90"/>
      <c r="C22" s="90"/>
      <c r="D22" s="90"/>
      <c r="E22" s="90"/>
      <c r="F22" s="90"/>
      <c r="G22" s="90"/>
      <c r="H22" s="91"/>
      <c r="I22" s="66" t="s">
        <v>58</v>
      </c>
    </row>
    <row r="23" spans="1:9">
      <c r="A23" s="154" t="s">
        <v>96</v>
      </c>
      <c r="B23" s="90"/>
      <c r="C23" s="90"/>
      <c r="D23" s="90"/>
      <c r="E23" s="90"/>
      <c r="F23" s="90"/>
      <c r="G23" s="90"/>
      <c r="H23" s="91"/>
      <c r="I23" s="66" t="s">
        <v>58</v>
      </c>
    </row>
    <row r="24" spans="1:9">
      <c r="A24" s="154" t="s">
        <v>165</v>
      </c>
      <c r="B24" s="90"/>
      <c r="C24" s="90"/>
      <c r="D24" s="90"/>
      <c r="E24" s="90"/>
      <c r="F24" s="90"/>
      <c r="G24" s="90"/>
      <c r="H24" s="91"/>
      <c r="I24" s="66" t="s">
        <v>58</v>
      </c>
    </row>
    <row r="25" spans="1:9">
      <c r="A25" s="154" t="s">
        <v>167</v>
      </c>
      <c r="B25" s="90"/>
      <c r="C25" s="90"/>
      <c r="D25" s="90"/>
      <c r="E25" s="90"/>
      <c r="F25" s="90"/>
      <c r="G25" s="90"/>
      <c r="H25" s="91"/>
      <c r="I25" s="66" t="s">
        <v>58</v>
      </c>
    </row>
    <row r="26" spans="1:9">
      <c r="A26" s="154" t="s">
        <v>290</v>
      </c>
      <c r="B26" s="90">
        <v>62</v>
      </c>
      <c r="C26" s="90">
        <v>64</v>
      </c>
      <c r="D26" s="90"/>
      <c r="E26" s="90"/>
      <c r="F26" s="90"/>
      <c r="G26" s="90"/>
      <c r="H26" s="91">
        <v>64</v>
      </c>
      <c r="I26" s="66" t="s">
        <v>58</v>
      </c>
    </row>
    <row r="27" spans="1:9">
      <c r="A27" s="154" t="s">
        <v>166</v>
      </c>
      <c r="B27" s="90"/>
      <c r="C27" s="90"/>
      <c r="D27" s="90"/>
      <c r="E27" s="90"/>
      <c r="F27" s="90"/>
      <c r="G27" s="90"/>
      <c r="H27" s="91"/>
      <c r="I27" s="66" t="s">
        <v>58</v>
      </c>
    </row>
    <row r="28" spans="1:9">
      <c r="A28" s="523" t="s">
        <v>168</v>
      </c>
      <c r="B28" s="524"/>
      <c r="C28" s="524"/>
      <c r="D28" s="524"/>
      <c r="E28" s="524"/>
      <c r="F28" s="524"/>
      <c r="G28" s="524"/>
      <c r="H28" s="525"/>
      <c r="I28" s="66" t="s">
        <v>58</v>
      </c>
    </row>
    <row r="29" spans="1:9" ht="15.6" thickBot="1">
      <c r="A29" s="520" t="s">
        <v>108</v>
      </c>
      <c r="B29" s="521">
        <f t="shared" ref="B29:H29" si="0">SUM(B12:B28)</f>
        <v>72</v>
      </c>
      <c r="C29" s="521">
        <f t="shared" si="0"/>
        <v>72</v>
      </c>
      <c r="D29" s="521">
        <f t="shared" si="0"/>
        <v>0</v>
      </c>
      <c r="E29" s="521">
        <f t="shared" si="0"/>
        <v>0</v>
      </c>
      <c r="F29" s="521">
        <f t="shared" si="0"/>
        <v>0</v>
      </c>
      <c r="G29" s="521">
        <f t="shared" si="0"/>
        <v>0</v>
      </c>
      <c r="H29" s="522">
        <f t="shared" si="0"/>
        <v>72</v>
      </c>
      <c r="I29" s="67" t="s">
        <v>58</v>
      </c>
    </row>
    <row r="30" spans="1:9">
      <c r="A30" s="265" t="s">
        <v>341</v>
      </c>
      <c r="B30" s="254">
        <v>72</v>
      </c>
      <c r="C30" s="257">
        <v>72</v>
      </c>
      <c r="D30" s="257">
        <v>0</v>
      </c>
      <c r="E30" s="257">
        <v>0</v>
      </c>
      <c r="F30" s="254">
        <v>0</v>
      </c>
      <c r="G30" s="261">
        <f>E30+F30</f>
        <v>0</v>
      </c>
      <c r="H30" s="518">
        <f>C30+D30+G30</f>
        <v>72</v>
      </c>
      <c r="I30" s="66" t="s">
        <v>58</v>
      </c>
    </row>
    <row r="31" spans="1:9">
      <c r="A31" s="266" t="s">
        <v>360</v>
      </c>
      <c r="B31" s="255"/>
      <c r="C31" s="258"/>
      <c r="D31" s="258"/>
      <c r="E31" s="258"/>
      <c r="F31" s="255"/>
      <c r="G31" s="262"/>
      <c r="H31" s="92"/>
      <c r="I31" s="66" t="s">
        <v>58</v>
      </c>
    </row>
    <row r="32" spans="1:9">
      <c r="A32" s="267" t="s">
        <v>361</v>
      </c>
      <c r="B32" s="256"/>
      <c r="C32" s="259"/>
      <c r="D32" s="259"/>
      <c r="E32" s="259"/>
      <c r="F32" s="256"/>
      <c r="G32" s="263"/>
      <c r="H32" s="519"/>
      <c r="I32" s="66" t="s">
        <v>58</v>
      </c>
    </row>
    <row r="33" spans="1:9" s="12" customFormat="1">
      <c r="A33" s="268" t="s">
        <v>108</v>
      </c>
      <c r="B33" s="264">
        <f>SUM(B30:B32)</f>
        <v>72</v>
      </c>
      <c r="C33" s="260">
        <f t="shared" ref="C33:H33" si="1">SUM(C30:C32)</f>
        <v>72</v>
      </c>
      <c r="D33" s="260">
        <f t="shared" si="1"/>
        <v>0</v>
      </c>
      <c r="E33" s="260">
        <f t="shared" si="1"/>
        <v>0</v>
      </c>
      <c r="F33" s="264">
        <f t="shared" si="1"/>
        <v>0</v>
      </c>
      <c r="G33" s="264">
        <f>SUM(G30:G32)</f>
        <v>0</v>
      </c>
      <c r="H33" s="93">
        <f t="shared" si="1"/>
        <v>72</v>
      </c>
      <c r="I33" s="66" t="s">
        <v>83</v>
      </c>
    </row>
  </sheetData>
  <mergeCells count="17">
    <mergeCell ref="A8:H8"/>
    <mergeCell ref="D10:D11"/>
    <mergeCell ref="D9:H9"/>
    <mergeCell ref="G10:G11"/>
    <mergeCell ref="F10:F11"/>
    <mergeCell ref="H10:H11"/>
    <mergeCell ref="B10:B11"/>
    <mergeCell ref="C10:C11"/>
    <mergeCell ref="A9:A11"/>
    <mergeCell ref="E10:E11"/>
    <mergeCell ref="A7:H7"/>
    <mergeCell ref="A1:H1"/>
    <mergeCell ref="A4:H4"/>
    <mergeCell ref="A5:H5"/>
    <mergeCell ref="A6:H6"/>
    <mergeCell ref="A2:H2"/>
    <mergeCell ref="A3:H3"/>
  </mergeCells>
  <phoneticPr fontId="0" type="noConversion"/>
  <printOptions horizontalCentered="1"/>
  <pageMargins left="0.75" right="0.75" top="1" bottom="1" header="0.5" footer="0.5"/>
  <pageSetup scale="86"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cp:lastModifiedBy>
  <cp:lastPrinted>2011-02-08T19:10:25Z</cp:lastPrinted>
  <dcterms:created xsi:type="dcterms:W3CDTF">2003-08-28T20:51:00Z</dcterms:created>
  <dcterms:modified xsi:type="dcterms:W3CDTF">2011-02-08T21:21:00Z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