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0" yWindow="-120" windowWidth="15420" windowHeight="7080" tabRatio="889"/>
  </bookViews>
  <sheets>
    <sheet name="A. Organization Chart" sheetId="25" r:id="rId1"/>
    <sheet name="B. Summary of Requirements " sheetId="45" r:id="rId2"/>
    <sheet name="C. Increases Offsets" sheetId="21" r:id="rId3"/>
    <sheet name="D. Strategic Goals &amp; Objectives" sheetId="57" r:id="rId4"/>
    <sheet name="E. ATB Justification" sheetId="29" r:id="rId5"/>
    <sheet name="F. 2010 Crosswalk" sheetId="2" r:id="rId6"/>
    <sheet name="(G) 2011 Crosswalk" sheetId="56" r:id="rId7"/>
    <sheet name="H. Reimbursable Resources" sheetId="16" r:id="rId8"/>
    <sheet name="I. Permanent Positions" sheetId="10" r:id="rId9"/>
    <sheet name="J. Financial Analysis" sheetId="36" r:id="rId10"/>
    <sheet name="K. Summary by Grade" sheetId="6" r:id="rId11"/>
    <sheet name="L. Summary by Object Class" sheetId="14" r:id="rId12"/>
    <sheet name="(N-2) Domestic Agent" sheetId="50" state="hidden" r:id="rId13"/>
    <sheet name="(N-3) Domestic Attorney" sheetId="49" state="hidden" r:id="rId14"/>
    <sheet name="(N-4) Domestic Prof Sup" sheetId="51" state="hidden" r:id="rId15"/>
    <sheet name="(N-5) Domestic Clerical" sheetId="52" state="hidden" r:id="rId16"/>
    <sheet name="(P) IT" sheetId="55" state="hidden" r:id="rId17"/>
  </sheets>
  <externalReferences>
    <externalReference r:id="rId18"/>
    <externalReference r:id="rId19"/>
  </externalReferences>
  <definedNames>
    <definedName name="_10POS_BY_CAT" localSheetId="9">'[1]Summ Atty Agt'!#REF!</definedName>
    <definedName name="_11POS_BY_CAT">#REF!</definedName>
    <definedName name="_1ATTORNEY_SUPP" localSheetId="1">#REF!</definedName>
    <definedName name="_2ATTORNEY_SUPP">#REF!</definedName>
    <definedName name="_3GA_ROLLUP" localSheetId="1">'B. Summary of Requirements '!#REF!</definedName>
    <definedName name="_4GA_ROLLUP" localSheetId="3">#REF!</definedName>
    <definedName name="_5GA_ROLLUP" localSheetId="7">[2]SumReq!#REF!</definedName>
    <definedName name="_6GA_ROLLUP" localSheetId="9">'[1]Sum of Req'!#REF!</definedName>
    <definedName name="_7GA_ROLLUP">#REF!</definedName>
    <definedName name="_8POS_BY_CAT" localSheetId="1">#REF!</definedName>
    <definedName name="_9POS_BY_CAT" localSheetId="3">#REF!</definedName>
    <definedName name="_xlnm._FilterDatabase" localSheetId="16" hidden="1">'(P) IT'!$F$14:$G$14</definedName>
    <definedName name="DL" localSheetId="1">'B. Summary of Requirements '!$A$3:$X$62</definedName>
    <definedName name="DL">#REF!</definedName>
    <definedName name="EXECSUPP" localSheetId="1">'B. Summary of Requirements '!#REF!</definedName>
    <definedName name="EXECSUPP" localSheetId="3">#REF!</definedName>
    <definedName name="EXECSUPP" localSheetId="9">'[1]Sum of Req'!#REF!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hlhl0" localSheetId="4">'E. ATB Justification'!#REF!</definedName>
    <definedName name="INTEL" localSheetId="1">'B. Summary of Requirements '!#REF!</definedName>
    <definedName name="INTEL" localSheetId="3">#REF!</definedName>
    <definedName name="INTEL" localSheetId="9">'[1]Sum of Req'!#REF!</definedName>
    <definedName name="INTEL">#REF!</definedName>
    <definedName name="JMD" localSheetId="1">'B. Summary of Requirements '!#REF!</definedName>
    <definedName name="JMD" localSheetId="3">#REF!</definedName>
    <definedName name="JMD" localSheetId="9">'[1]Sum of Req'!#REF!</definedName>
    <definedName name="JMD">#REF!</definedName>
    <definedName name="OLE_LINK7" localSheetId="4">'E. ATB Justification'!#REF!</definedName>
    <definedName name="PART">#REF!</definedName>
    <definedName name="_xlnm.Print_Area" localSheetId="6">'(G) 2011 Crosswalk'!$A$1:$R$18</definedName>
    <definedName name="_xlnm.Print_Area" localSheetId="12">'(N-2) Domestic Agent'!$A$1:$J$69</definedName>
    <definedName name="_xlnm.Print_Area" localSheetId="13">'(N-3) Domestic Attorney'!$A$1:$H$53</definedName>
    <definedName name="_xlnm.Print_Area" localSheetId="14">'(N-4) Domestic Prof Sup'!$A$1:$J$53</definedName>
    <definedName name="_xlnm.Print_Area" localSheetId="15">'(N-5) Domestic Clerical'!$A$1:$H$52</definedName>
    <definedName name="_xlnm.Print_Area" localSheetId="16">'(P) IT'!$A$1:$H$32</definedName>
    <definedName name="_xlnm.Print_Area" localSheetId="0">'A. Organization Chart'!$A$1:$N$30</definedName>
    <definedName name="_xlnm.Print_Area" localSheetId="1">'B. Summary of Requirements '!$A$1:$X$64</definedName>
    <definedName name="_xlnm.Print_Area" localSheetId="2">'C. Increases Offsets'!$A$1:$S$14</definedName>
    <definedName name="_xlnm.Print_Area" localSheetId="3">'D. Strategic Goals &amp; Objectives'!$A$1:$P$14</definedName>
    <definedName name="_xlnm.Print_Area" localSheetId="4">'E. ATB Justification'!$A$1:$I$49</definedName>
    <definedName name="_xlnm.Print_Area" localSheetId="5">'F. 2010 Crosswalk'!$A$1:$R$16</definedName>
    <definedName name="_xlnm.Print_Area" localSheetId="7">'H. Reimbursable Resources'!$A$1:$N$13</definedName>
    <definedName name="_xlnm.Print_Area" localSheetId="8">'I. Permanent Positions'!$A$1:$K$21</definedName>
    <definedName name="_xlnm.Print_Area" localSheetId="9">'J. Financial Analysis'!$A$1:$AA$43</definedName>
    <definedName name="_xlnm.Print_Area" localSheetId="10">'K. Summary by Grade'!$A$1:$I$23</definedName>
    <definedName name="_xlnm.Print_Area" localSheetId="11">'L. Summary by Object Class'!$A$1:$K$43</definedName>
    <definedName name="_xlnm.Print_Area">#REF!</definedName>
    <definedName name="_xlnm.Print_Titles" localSheetId="12">'(N-2) Domestic Agent'!$1:$13</definedName>
    <definedName name="_xlnm.Print_Titles" localSheetId="13">'(N-3) Domestic Attorney'!$1:$13</definedName>
    <definedName name="_xlnm.Print_Titles" localSheetId="14">'(N-4) Domestic Prof Sup'!$1:$13</definedName>
    <definedName name="_xlnm.Print_Titles" localSheetId="15">'(N-5) Domestic Clerical'!$1:$13</definedName>
    <definedName name="REIMPRO" localSheetId="7">'H. Reimbursable Resources'!$A$1:$N$14</definedName>
    <definedName name="REIMPRO">#REF!</definedName>
    <definedName name="REIMSOR" localSheetId="7">'H. Reimbursable Resources'!$P$17:$AF$30</definedName>
    <definedName name="REIMSOR">#REF!</definedName>
  </definedNames>
  <calcPr calcId="125725"/>
</workbook>
</file>

<file path=xl/calcChain.xml><?xml version="1.0" encoding="utf-8"?>
<calcChain xmlns="http://schemas.openxmlformats.org/spreadsheetml/2006/main">
  <c r="I32" i="14"/>
  <c r="I19" l="1"/>
  <c r="I20"/>
  <c r="I21"/>
  <c r="I22"/>
  <c r="I23"/>
  <c r="I24"/>
  <c r="I25"/>
  <c r="I26"/>
  <c r="I27"/>
  <c r="I28"/>
  <c r="I29"/>
  <c r="I30"/>
  <c r="I31"/>
  <c r="I18"/>
  <c r="I10"/>
  <c r="I11"/>
  <c r="I12"/>
  <c r="I13"/>
  <c r="I14"/>
  <c r="I15"/>
  <c r="I42" i="29" l="1"/>
  <c r="W62" i="45"/>
  <c r="H17" i="6"/>
  <c r="H18"/>
  <c r="AA36" i="36"/>
  <c r="N10" i="16"/>
  <c r="I46" i="29"/>
  <c r="H46"/>
  <c r="G46"/>
  <c r="P14" i="57"/>
  <c r="O14"/>
  <c r="N14"/>
  <c r="M14"/>
  <c r="L14"/>
  <c r="K14"/>
  <c r="J14"/>
  <c r="I14"/>
  <c r="G14"/>
  <c r="F14"/>
  <c r="D14"/>
  <c r="C14"/>
  <c r="W38" i="45"/>
  <c r="V38"/>
  <c r="C32" i="29"/>
  <c r="G12" i="14" l="1"/>
  <c r="E12"/>
  <c r="R12" i="56" l="1"/>
  <c r="P12" i="57"/>
  <c r="E63" i="45"/>
  <c r="X37"/>
  <c r="X38" s="1"/>
  <c r="W37"/>
  <c r="V37"/>
  <c r="I41" i="14" l="1"/>
  <c r="I40"/>
  <c r="I42"/>
  <c r="H40"/>
  <c r="H15"/>
  <c r="H14"/>
  <c r="H13"/>
  <c r="H12"/>
  <c r="H11"/>
  <c r="H10"/>
  <c r="H13" i="6"/>
  <c r="H14"/>
  <c r="H15"/>
  <c r="H16"/>
  <c r="H12"/>
  <c r="N12" i="16"/>
  <c r="M10"/>
  <c r="L10"/>
  <c r="L12" s="1"/>
  <c r="Q12" i="56"/>
  <c r="P12"/>
  <c r="O13"/>
  <c r="N13"/>
  <c r="Q12" i="2"/>
  <c r="P12"/>
  <c r="O13"/>
  <c r="A51" i="45"/>
  <c r="Q13" i="56" l="1"/>
  <c r="H16" i="14"/>
  <c r="H19" i="6"/>
  <c r="G16" i="14"/>
  <c r="F12"/>
  <c r="D12"/>
  <c r="C12"/>
  <c r="C16"/>
  <c r="C33" s="1"/>
  <c r="C37" s="1"/>
  <c r="B12"/>
  <c r="B16" s="1"/>
  <c r="AA25" i="36"/>
  <c r="Z25"/>
  <c r="AA12"/>
  <c r="AA13"/>
  <c r="AA14"/>
  <c r="AA15"/>
  <c r="AA16"/>
  <c r="AA17"/>
  <c r="AA18"/>
  <c r="AA19"/>
  <c r="AA20"/>
  <c r="AA21"/>
  <c r="AA11"/>
  <c r="Z12"/>
  <c r="Z13"/>
  <c r="Z14"/>
  <c r="Z15"/>
  <c r="Z16"/>
  <c r="Z17"/>
  <c r="Z18"/>
  <c r="Z19"/>
  <c r="Z20"/>
  <c r="Z21"/>
  <c r="Z11"/>
  <c r="Z23" s="1"/>
  <c r="M13" i="56"/>
  <c r="L13"/>
  <c r="K13"/>
  <c r="J13"/>
  <c r="I13"/>
  <c r="H13"/>
  <c r="G13"/>
  <c r="F13"/>
  <c r="E13"/>
  <c r="D13"/>
  <c r="C13"/>
  <c r="B13"/>
  <c r="R13"/>
  <c r="A5"/>
  <c r="A4"/>
  <c r="X62" i="45"/>
  <c r="X63" s="1"/>
  <c r="W63"/>
  <c r="V62"/>
  <c r="V63" s="1"/>
  <c r="W24"/>
  <c r="V24"/>
  <c r="X24"/>
  <c r="X28"/>
  <c r="W28"/>
  <c r="W29" s="1"/>
  <c r="W30" s="1"/>
  <c r="V28"/>
  <c r="A4" i="57"/>
  <c r="V16" i="45"/>
  <c r="W16"/>
  <c r="X16"/>
  <c r="W19"/>
  <c r="D63"/>
  <c r="F63"/>
  <c r="G63"/>
  <c r="H63"/>
  <c r="I63"/>
  <c r="J63"/>
  <c r="K63"/>
  <c r="L63"/>
  <c r="M63"/>
  <c r="N63"/>
  <c r="O63"/>
  <c r="P63"/>
  <c r="Q63"/>
  <c r="R63"/>
  <c r="S63"/>
  <c r="T63"/>
  <c r="U63"/>
  <c r="H42" i="29"/>
  <c r="G42"/>
  <c r="D16" i="14"/>
  <c r="J12" i="16"/>
  <c r="D12"/>
  <c r="G12"/>
  <c r="S10" i="21"/>
  <c r="S11"/>
  <c r="R13"/>
  <c r="Q13"/>
  <c r="O13"/>
  <c r="L28" i="14"/>
  <c r="L22"/>
  <c r="I23" i="36"/>
  <c r="C23"/>
  <c r="C24"/>
  <c r="C28" s="1"/>
  <c r="C43" s="1"/>
  <c r="O23"/>
  <c r="O24" s="1"/>
  <c r="U23"/>
  <c r="U24" s="1"/>
  <c r="H23"/>
  <c r="H24" s="1"/>
  <c r="B23"/>
  <c r="B24" s="1"/>
  <c r="B28" s="1"/>
  <c r="B43" s="1"/>
  <c r="N23"/>
  <c r="T23"/>
  <c r="T24"/>
  <c r="T28" s="1"/>
  <c r="T43" s="1"/>
  <c r="E16" i="14"/>
  <c r="E33" s="1"/>
  <c r="H21" i="10"/>
  <c r="F19" i="6"/>
  <c r="I19" i="10"/>
  <c r="G21"/>
  <c r="K21"/>
  <c r="D13" i="2"/>
  <c r="I13"/>
  <c r="I13" i="21"/>
  <c r="F13"/>
  <c r="B19" i="6"/>
  <c r="D23" i="36"/>
  <c r="D24"/>
  <c r="D28" s="1"/>
  <c r="D43" s="1"/>
  <c r="E23"/>
  <c r="F23"/>
  <c r="F24" s="1"/>
  <c r="F28" s="1"/>
  <c r="F43" s="1"/>
  <c r="G23"/>
  <c r="J23"/>
  <c r="J24" s="1"/>
  <c r="J28" s="1"/>
  <c r="J43" s="1"/>
  <c r="K23"/>
  <c r="K24" s="1"/>
  <c r="K28" s="1"/>
  <c r="K43" s="1"/>
  <c r="L23"/>
  <c r="L24" s="1"/>
  <c r="L28" s="1"/>
  <c r="L43" s="1"/>
  <c r="M23"/>
  <c r="M24" s="1"/>
  <c r="M28" s="1"/>
  <c r="M43" s="1"/>
  <c r="P23"/>
  <c r="P24"/>
  <c r="P28" s="1"/>
  <c r="P43" s="1"/>
  <c r="Q23"/>
  <c r="R23"/>
  <c r="R28" s="1"/>
  <c r="R43" s="1"/>
  <c r="S23"/>
  <c r="S28" s="1"/>
  <c r="S43" s="1"/>
  <c r="Z30"/>
  <c r="Z31"/>
  <c r="Z32"/>
  <c r="Z33"/>
  <c r="Z34"/>
  <c r="Z35"/>
  <c r="Z36"/>
  <c r="Z37"/>
  <c r="Z38"/>
  <c r="Z39"/>
  <c r="Z40"/>
  <c r="Z41"/>
  <c r="Z42"/>
  <c r="B21" i="10"/>
  <c r="B18"/>
  <c r="I18"/>
  <c r="E18"/>
  <c r="H12" i="16"/>
  <c r="C12"/>
  <c r="E13" i="21"/>
  <c r="S12"/>
  <c r="C13"/>
  <c r="F16" i="14"/>
  <c r="A5"/>
  <c r="A4"/>
  <c r="P13" i="21"/>
  <c r="J19" i="10"/>
  <c r="D21"/>
  <c r="N13" i="21"/>
  <c r="M13"/>
  <c r="L13"/>
  <c r="K13"/>
  <c r="J13"/>
  <c r="H13"/>
  <c r="G13"/>
  <c r="D13"/>
  <c r="D19" i="6"/>
  <c r="AA35" i="36"/>
  <c r="AA30"/>
  <c r="AA31"/>
  <c r="AA32"/>
  <c r="AA33"/>
  <c r="AA34"/>
  <c r="AA37"/>
  <c r="AA38"/>
  <c r="AA39"/>
  <c r="AA40"/>
  <c r="AA41"/>
  <c r="AA42"/>
  <c r="Y23"/>
  <c r="X23"/>
  <c r="W23"/>
  <c r="V23"/>
  <c r="K18" i="10"/>
  <c r="J18"/>
  <c r="H18"/>
  <c r="G18"/>
  <c r="F18"/>
  <c r="D18"/>
  <c r="C18"/>
  <c r="A6" i="6"/>
  <c r="A5"/>
  <c r="A5" i="36"/>
  <c r="A4"/>
  <c r="A6" i="10"/>
  <c r="A5"/>
  <c r="A4" i="29"/>
  <c r="A5" i="16"/>
  <c r="A4"/>
  <c r="A5" i="2"/>
  <c r="A4"/>
  <c r="A5" i="21"/>
  <c r="J16" i="14"/>
  <c r="J33" s="1"/>
  <c r="K16"/>
  <c r="K33" s="1"/>
  <c r="K18"/>
  <c r="L18"/>
  <c r="L19"/>
  <c r="L20"/>
  <c r="J21"/>
  <c r="L21"/>
  <c r="L23"/>
  <c r="L24"/>
  <c r="L25"/>
  <c r="L26"/>
  <c r="L27"/>
  <c r="L29"/>
  <c r="L30"/>
  <c r="L31"/>
  <c r="L32"/>
  <c r="C21" i="10"/>
  <c r="E21"/>
  <c r="F21"/>
  <c r="E12" i="16"/>
  <c r="F12"/>
  <c r="I12"/>
  <c r="K12"/>
  <c r="M12"/>
  <c r="R12" i="2"/>
  <c r="B13"/>
  <c r="C13"/>
  <c r="E13"/>
  <c r="F13"/>
  <c r="G13"/>
  <c r="H13"/>
  <c r="J13"/>
  <c r="K13"/>
  <c r="L13"/>
  <c r="M13"/>
  <c r="N13"/>
  <c r="Q13"/>
  <c r="D23" i="29"/>
  <c r="D32" s="1"/>
  <c r="E23"/>
  <c r="E32" s="1"/>
  <c r="V29" i="45" l="1"/>
  <c r="S13" i="21"/>
  <c r="G49" i="29"/>
  <c r="I28" i="36"/>
  <c r="I43" s="1"/>
  <c r="I24"/>
  <c r="AA23"/>
  <c r="J21" i="10"/>
  <c r="I21"/>
  <c r="H49" i="29"/>
  <c r="I49"/>
  <c r="X29" i="45"/>
  <c r="X30" s="1"/>
  <c r="P13" i="56"/>
  <c r="R13" i="2"/>
  <c r="P13"/>
  <c r="W31" i="45"/>
  <c r="G33" i="14"/>
  <c r="G37" s="1"/>
  <c r="L16"/>
  <c r="Z28" i="36"/>
  <c r="Z43" s="1"/>
  <c r="E37" i="14"/>
  <c r="I16"/>
  <c r="I33" s="1"/>
  <c r="AA24" i="36"/>
  <c r="AA28" s="1"/>
  <c r="AA43" s="1"/>
  <c r="H28"/>
  <c r="H43" s="1"/>
  <c r="V24"/>
  <c r="V28" s="1"/>
  <c r="V43" s="1"/>
  <c r="W24"/>
  <c r="W28" s="1"/>
  <c r="W43" s="1"/>
  <c r="X24"/>
  <c r="X28" s="1"/>
  <c r="X43" s="1"/>
  <c r="Y24"/>
  <c r="Y28" s="1"/>
  <c r="Y43" s="1"/>
  <c r="Q24"/>
  <c r="Q28" s="1"/>
  <c r="Q43" s="1"/>
  <c r="G24"/>
  <c r="G28" s="1"/>
  <c r="G43" s="1"/>
  <c r="E24"/>
  <c r="E28" s="1"/>
  <c r="E43" s="1"/>
  <c r="N24"/>
  <c r="Z24" s="1"/>
  <c r="U28"/>
  <c r="U43" s="1"/>
  <c r="O28"/>
  <c r="O43" s="1"/>
  <c r="V30" i="45" l="1"/>
  <c r="V31" s="1"/>
  <c r="X31"/>
  <c r="X39" s="1"/>
  <c r="L33" i="14"/>
  <c r="W39" i="45"/>
  <c r="W40" s="1"/>
  <c r="N28" i="36"/>
  <c r="N43" s="1"/>
  <c r="V39" i="45" l="1"/>
  <c r="V40" s="1"/>
  <c r="X40"/>
</calcChain>
</file>

<file path=xl/comments1.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2.xml><?xml version="1.0" encoding="utf-8"?>
<comments xmlns="http://schemas.openxmlformats.org/spreadsheetml/2006/main">
  <authors>
    <author>Nicholas D. Sterganos</author>
  </authors>
  <commentList>
    <comment ref="C12" authorId="0">
      <text>
        <r>
          <rPr>
            <sz val="8"/>
            <color indexed="81"/>
            <rFont val="Tahoma"/>
            <family val="2"/>
          </rPr>
          <t xml:space="preserve">Average 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Journeyman grade</t>
        </r>
      </text>
    </comment>
  </commentList>
</comments>
</file>

<file path=xl/comments3.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4.xml><?xml version="1.0" encoding="utf-8"?>
<comments xmlns="http://schemas.openxmlformats.org/spreadsheetml/2006/main">
  <authors>
    <author>Nicholas D. Sterganos</author>
  </authors>
  <commentList>
    <comment ref="C12" authorId="0">
      <text>
        <r>
          <rPr>
            <sz val="8"/>
            <color indexed="81"/>
            <rFont val="Tahoma"/>
            <family val="2"/>
          </rPr>
          <t xml:space="preserve">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t>
        </r>
      </text>
    </comment>
  </commentList>
</comments>
</file>

<file path=xl/sharedStrings.xml><?xml version="1.0" encoding="utf-8"?>
<sst xmlns="http://schemas.openxmlformats.org/spreadsheetml/2006/main" count="1388" uniqueCount="355">
  <si>
    <t>25.3 Purchases of goods &amp; services from Government accounts (Antennas, DHS Sec. Etc..)</t>
  </si>
  <si>
    <t>end of line</t>
  </si>
  <si>
    <t xml:space="preserve">          Total DIRECT requirements</t>
  </si>
  <si>
    <t>23.1  GSA rent (Reimbursable)</t>
  </si>
  <si>
    <t>25.3 DHS Security (Reimbursable)</t>
  </si>
  <si>
    <t>Financial Analysis of Program Changes</t>
  </si>
  <si>
    <t>Inc. 1</t>
  </si>
  <si>
    <t>Inc. 2</t>
  </si>
  <si>
    <t>Offset</t>
  </si>
  <si>
    <t>Total positions &amp; annual amount</t>
  </si>
  <si>
    <t xml:space="preserve">      Lapse (-)</t>
  </si>
  <si>
    <t xml:space="preserve">     Other personnel compensation</t>
  </si>
  <si>
    <t>Total FTE &amp; personnel compensation</t>
  </si>
  <si>
    <t>Agt./Atty.</t>
  </si>
  <si>
    <t>Program Offsets</t>
  </si>
  <si>
    <t>Adjustments to Base</t>
  </si>
  <si>
    <t>Domestic Rent and Facilities</t>
  </si>
  <si>
    <t>ATBs</t>
  </si>
  <si>
    <t>11.1  Direct FTE &amp; personnel compensation</t>
  </si>
  <si>
    <t xml:space="preserve">       Total </t>
  </si>
  <si>
    <t>Average SES Salary</t>
  </si>
  <si>
    <t>2010 Appropriation Enacted w/Rescissions and Supplementals</t>
  </si>
  <si>
    <t>2011 Increases ($000)</t>
  </si>
  <si>
    <t>Annualization Required for 2012 ($000)</t>
  </si>
  <si>
    <t>FY 2010 Enacted Without Rescissions</t>
  </si>
  <si>
    <t>2010 Enacted w/Rescissions and Supplementals</t>
  </si>
  <si>
    <t>Perm. Pos.</t>
  </si>
  <si>
    <t>Location of Description by Decision Unit</t>
  </si>
  <si>
    <t>Reprogrammings / Transfers</t>
  </si>
  <si>
    <t>end of sheet</t>
  </si>
  <si>
    <t>Program Decreases</t>
  </si>
  <si>
    <t>Total Pr. Changes</t>
  </si>
  <si>
    <t>Total Authorized</t>
  </si>
  <si>
    <t>Total Reimbursable</t>
  </si>
  <si>
    <t xml:space="preserve">   J: Financial Analysis of Program Changes</t>
  </si>
  <si>
    <t>I: Detail of Permanent Positions by Category</t>
  </si>
  <si>
    <t>H: Summary of Reimbursable Resources</t>
  </si>
  <si>
    <t>E.  Justification for Base Adjustments</t>
  </si>
  <si>
    <t>C: Program Increases/Offsets By Decision Unit</t>
  </si>
  <si>
    <t>B: Summary of Requirements</t>
  </si>
  <si>
    <t>2010 Availability</t>
  </si>
  <si>
    <t>23.2 Moving/Lease Expirations/Contract Parking</t>
  </si>
  <si>
    <t>Inc.1</t>
  </si>
  <si>
    <t>Total Adjustments to Base and Technical Adjustments</t>
  </si>
  <si>
    <t xml:space="preserve">Total Adjustments to Base </t>
  </si>
  <si>
    <t>FY 2012 Request</t>
  </si>
  <si>
    <t>2011 Supplementals</t>
  </si>
  <si>
    <t>2012 Request</t>
  </si>
  <si>
    <t xml:space="preserve">2010 Enacted w/Rescissions and Supplementals </t>
  </si>
  <si>
    <t>Increase/Decrease</t>
  </si>
  <si>
    <t>Decision Unit</t>
  </si>
  <si>
    <t xml:space="preserve">     Total</t>
  </si>
  <si>
    <t>atb</t>
  </si>
  <si>
    <t>enhance</t>
  </si>
  <si>
    <t>FTE</t>
  </si>
  <si>
    <t>Total</t>
  </si>
  <si>
    <t>Detail of Permanent Positions by Category</t>
  </si>
  <si>
    <t>Category</t>
  </si>
  <si>
    <t>Transfers</t>
  </si>
  <si>
    <t>Grades and Salary Ranges</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</si>
  <si>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</si>
  <si>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</si>
  <si>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</si>
  <si>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</si>
  <si>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</si>
  <si>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</si>
  <si>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</si>
  <si>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</si>
  <si>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</si>
  <si>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</si>
  <si>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</si>
  <si>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</si>
  <si>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</si>
  <si>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</si>
  <si>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</si>
  <si>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</si>
  <si>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</si>
  <si>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</si>
  <si>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</si>
  <si>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 xml:space="preserve">     Total, appropriated positions</t>
  </si>
  <si>
    <t>SES</t>
  </si>
  <si>
    <t>GS-15</t>
  </si>
  <si>
    <t>GS-14</t>
  </si>
  <si>
    <t>GS-13</t>
  </si>
  <si>
    <t>GS-12</t>
  </si>
  <si>
    <t>GS-11</t>
  </si>
  <si>
    <t>GS-10</t>
  </si>
  <si>
    <t>GS-9</t>
  </si>
  <si>
    <t>GS-8</t>
  </si>
  <si>
    <t>GS-7</t>
  </si>
  <si>
    <t xml:space="preserve">GS-5 </t>
  </si>
  <si>
    <t>Personnel benefits</t>
  </si>
  <si>
    <t>Transportation of things</t>
  </si>
  <si>
    <t>Printing</t>
  </si>
  <si>
    <t>Equipment</t>
  </si>
  <si>
    <t>Purchases of goods &amp; services from Government accounts</t>
  </si>
  <si>
    <t>Travel and transportation of persons</t>
  </si>
  <si>
    <t>GSA rent</t>
  </si>
  <si>
    <t>Communication, rents, and utilities</t>
  </si>
  <si>
    <t>Advisory and assistance services</t>
  </si>
  <si>
    <t>Other services</t>
  </si>
  <si>
    <t>Research and development contracts</t>
  </si>
  <si>
    <t>Supplies and materials</t>
  </si>
  <si>
    <t>Operation and maintenance of equipment</t>
  </si>
  <si>
    <t>Average GS Salary</t>
  </si>
  <si>
    <t>Average GS Grade</t>
  </si>
  <si>
    <t>Object Classes</t>
  </si>
  <si>
    <t>Other Object Classes:</t>
  </si>
  <si>
    <t>Summary of Reimbursable Resources</t>
  </si>
  <si>
    <t>Decision Unit 2</t>
  </si>
  <si>
    <t>Decision Unit 3</t>
  </si>
  <si>
    <t>Decision Unit 4</t>
  </si>
  <si>
    <t>Summary of Requirements by Object Class</t>
  </si>
  <si>
    <t>Technical Adjustments</t>
  </si>
  <si>
    <t>Program Changes</t>
  </si>
  <si>
    <t>Total Program Changes</t>
  </si>
  <si>
    <t>Travel</t>
  </si>
  <si>
    <t>Attorneys (905)</t>
  </si>
  <si>
    <t>Business &amp; Industry (1100-1199)</t>
  </si>
  <si>
    <t>2010 Enacted (with Rescissions, direct only)</t>
  </si>
  <si>
    <t>Total 2010 Enacted (with Rescissions and Supplementals)</t>
  </si>
  <si>
    <t>2010 Increases ($000)</t>
  </si>
  <si>
    <t>N: Modular Costs for New Positions</t>
  </si>
  <si>
    <t xml:space="preserve">Component: </t>
  </si>
  <si>
    <t>Type:</t>
  </si>
  <si>
    <t>Position:</t>
  </si>
  <si>
    <t>Special Agent</t>
  </si>
  <si>
    <t>Object Class</t>
  </si>
  <si>
    <t>Annualization</t>
  </si>
  <si>
    <t>Non-Recurring</t>
  </si>
  <si>
    <t>Personnel Compensation and Benefits</t>
  </si>
  <si>
    <t>11.1</t>
  </si>
  <si>
    <t>Full-Time Permanent</t>
  </si>
  <si>
    <t>11.5</t>
  </si>
  <si>
    <t xml:space="preserve">LEAP </t>
  </si>
  <si>
    <t>AUO</t>
  </si>
  <si>
    <t>Awards</t>
  </si>
  <si>
    <t xml:space="preserve">Overtime </t>
  </si>
  <si>
    <t xml:space="preserve">Personnel Benefits </t>
  </si>
  <si>
    <t>12.1</t>
  </si>
  <si>
    <t>Contractual Services and Supplies</t>
  </si>
  <si>
    <t>21.0</t>
  </si>
  <si>
    <t xml:space="preserve">Operational Travel </t>
  </si>
  <si>
    <t xml:space="preserve">Transportation of Things </t>
  </si>
  <si>
    <t>23.2</t>
  </si>
  <si>
    <t xml:space="preserve">Rental Payments to Others </t>
  </si>
  <si>
    <t>23.3</t>
  </si>
  <si>
    <t>Comm. Utilities etc. Postage</t>
  </si>
  <si>
    <t>Comm. Utilities etc. Telephones</t>
  </si>
  <si>
    <t>Comm. Utilities etc. Utilities</t>
  </si>
  <si>
    <t xml:space="preserve">Payroll Services </t>
  </si>
  <si>
    <t>Recruitment-- Non OPM Costs</t>
  </si>
  <si>
    <t>Recruitment-- OPM Costs</t>
  </si>
  <si>
    <t xml:space="preserve">Drug Test </t>
  </si>
  <si>
    <t>Security (Background) Investigations</t>
  </si>
  <si>
    <t>25.6</t>
  </si>
  <si>
    <t xml:space="preserve">Physical Exams </t>
  </si>
  <si>
    <t>Psychological Exam</t>
  </si>
  <si>
    <t>Written Exam</t>
  </si>
  <si>
    <t>25.2</t>
  </si>
  <si>
    <t>Guard Services</t>
  </si>
  <si>
    <t xml:space="preserve">Medical Care </t>
  </si>
  <si>
    <t>26.0</t>
  </si>
  <si>
    <t xml:space="preserve">Office Supplies </t>
  </si>
  <si>
    <t xml:space="preserve">Fuel </t>
  </si>
  <si>
    <t>Ammunition</t>
  </si>
  <si>
    <t>D: Resources by DOJ Strategic Goal and Strategic Objective</t>
  </si>
  <si>
    <t xml:space="preserve">Safety/Protective Equiment </t>
  </si>
  <si>
    <t xml:space="preserve">Uniforms and Clothing </t>
  </si>
  <si>
    <t>Acquisition of Assets</t>
  </si>
  <si>
    <t>31.0</t>
  </si>
  <si>
    <t xml:space="preserve">Vehicles </t>
  </si>
  <si>
    <t xml:space="preserve">Radios-Mobile </t>
  </si>
  <si>
    <t xml:space="preserve">Radios-Portable </t>
  </si>
  <si>
    <t xml:space="preserve">Radio Installation </t>
  </si>
  <si>
    <t>Computer Workstation-- Desktop</t>
  </si>
  <si>
    <t>Computer Workstation-- Installation of Desktop</t>
  </si>
  <si>
    <t>Computer Workstation-- Software</t>
  </si>
  <si>
    <t>Computer Workstation-- Accessories</t>
  </si>
  <si>
    <t>Computer Workstation-- Networking Costs</t>
  </si>
  <si>
    <t>Laptop Computer</t>
  </si>
  <si>
    <t xml:space="preserve">Tech/Invest Equipment </t>
  </si>
  <si>
    <t>Items that may have Multiple Object Classes</t>
  </si>
  <si>
    <t>Multiple</t>
  </si>
  <si>
    <t xml:space="preserve">Advanced Training </t>
  </si>
  <si>
    <t xml:space="preserve">Other Training </t>
  </si>
  <si>
    <t>Operational Expenses Linguist Costs</t>
  </si>
  <si>
    <t>Operational Expenses PE/PI/Misc</t>
  </si>
  <si>
    <t xml:space="preserve">PCS </t>
  </si>
  <si>
    <t>Computer Workstation-- Enterprise Costs</t>
  </si>
  <si>
    <t>Total:</t>
  </si>
  <si>
    <t>Object class entries should match the entries in the revised New Position Cost Module Standards.  For most agencies, the display will differ slightly from the display shown here.</t>
  </si>
  <si>
    <t xml:space="preserve">Provide modules for new positions being requested.  The position cost module identifies the ordinary costs associated with filling a position and is one of the most basic elements used in construction of a budget.  </t>
  </si>
  <si>
    <t>Some Components provide JMD with three year modular cost estimates in addition to this exhibit.  Please follow past procedure, and submit all of the modular cost data required by your JMD Budget Analyst.</t>
  </si>
  <si>
    <t>Domestic</t>
  </si>
  <si>
    <t>Attorney</t>
  </si>
  <si>
    <t xml:space="preserve">Awards </t>
  </si>
  <si>
    <t xml:space="preserve">Transit Subsidy </t>
  </si>
  <si>
    <t>22.0</t>
  </si>
  <si>
    <t>23.1</t>
  </si>
  <si>
    <t xml:space="preserve">GSA Rent </t>
  </si>
  <si>
    <t>Rental Payments to Others</t>
  </si>
  <si>
    <t>Portable Comm. Devices etc. Cellular Phones</t>
  </si>
  <si>
    <t>Portable Comm. Devices etc. Wireless Handheld Devices</t>
  </si>
  <si>
    <t>24.0</t>
  </si>
  <si>
    <t xml:space="preserve">Printing and Reproduction </t>
  </si>
  <si>
    <t xml:space="preserve">Litigation Support </t>
  </si>
  <si>
    <t>Financial Operations Information (FMIS)</t>
  </si>
  <si>
    <t xml:space="preserve">Furniture </t>
  </si>
  <si>
    <t xml:space="preserve">Laptop Computer </t>
  </si>
  <si>
    <t>32.0</t>
  </si>
  <si>
    <t xml:space="preserve">Buildout </t>
  </si>
  <si>
    <t xml:space="preserve">Training </t>
  </si>
  <si>
    <t>Polygraph Examination</t>
  </si>
  <si>
    <t>Medical Care</t>
  </si>
  <si>
    <t xml:space="preserve">Firearms </t>
  </si>
  <si>
    <t xml:space="preserve">Basic Training </t>
  </si>
  <si>
    <t>Professional Support</t>
  </si>
  <si>
    <t>Training</t>
  </si>
  <si>
    <t>Clerical</t>
  </si>
  <si>
    <t>Computer Workstation-- Server Hardware</t>
  </si>
  <si>
    <t>Modular Costs for New 2012 Positions</t>
  </si>
  <si>
    <t>GS-4, $30,456 - 39,590</t>
  </si>
  <si>
    <t>GS-11, $62,467 - 81,204</t>
  </si>
  <si>
    <t>GS-12, $74,872 - 97,333</t>
  </si>
  <si>
    <t>GS-13, $89,033 - 115,742</t>
  </si>
  <si>
    <t>GS-14, $105,211 - 136,771</t>
  </si>
  <si>
    <t>GS-15, $123,758 - 155,500</t>
  </si>
  <si>
    <t>SES, $119,554 - 179,700</t>
  </si>
  <si>
    <t>Crosswalk of 2010 Availability</t>
  </si>
  <si>
    <t>2012 template</t>
  </si>
  <si>
    <t>Information Technology Mgmt  (2210)</t>
  </si>
  <si>
    <t>FY 2011 CJ Submission</t>
  </si>
  <si>
    <t>23.1  GSA rent</t>
  </si>
  <si>
    <t>25.4  Operation and maintenance of facilities</t>
  </si>
  <si>
    <t>Less lapse (50 %)</t>
  </si>
  <si>
    <t>L: Summary of Requirements by Object Class</t>
  </si>
  <si>
    <t>K: Summary of Requirements by Grade</t>
  </si>
  <si>
    <t>Program Increases</t>
  </si>
  <si>
    <t>FY 2012 Program Increases/Offsets By Decision Unit</t>
  </si>
  <si>
    <t>F: Crosswalk of 2010 Availability</t>
  </si>
  <si>
    <t>25.5 Research and development contracts</t>
  </si>
  <si>
    <t>25.7 Operation and maintenance of equipment</t>
  </si>
  <si>
    <t>2010 Supplementals</t>
  </si>
  <si>
    <t>Justification for Base Adjustments</t>
  </si>
  <si>
    <t>Annual salary rate of ____ new positions</t>
  </si>
  <si>
    <t>Net Compensation</t>
  </si>
  <si>
    <t>Associated employee benefits</t>
  </si>
  <si>
    <t>Communications/Utilities</t>
  </si>
  <si>
    <t>2012 Current Services</t>
  </si>
  <si>
    <t>2012 Total Request</t>
  </si>
  <si>
    <t>2012 Adjustments to Base and Technical Adjustments</t>
  </si>
  <si>
    <t>2012 Increases</t>
  </si>
  <si>
    <t>2012 Offsets</t>
  </si>
  <si>
    <t>P.  IT Investment Questionnaire</t>
  </si>
  <si>
    <t xml:space="preserve"> A response should be provided only in the highlighted cells.  </t>
  </si>
  <si>
    <t>Pay and Benefits</t>
  </si>
  <si>
    <t>POS</t>
  </si>
  <si>
    <t>Total Increase:</t>
  </si>
  <si>
    <t>Total Decrease:</t>
  </si>
  <si>
    <t>Total ATB:</t>
  </si>
  <si>
    <t>Other Contractual Services:</t>
  </si>
  <si>
    <t xml:space="preserve">    25.3  Purchase of Goods and Services from Government Accts.</t>
  </si>
  <si>
    <t>Supplies and Materials</t>
  </si>
  <si>
    <t>TOTAL COSTS SUBJECT TO ANNUALIZATION</t>
  </si>
  <si>
    <t>Decreases</t>
  </si>
  <si>
    <t>List and justify separately each item for your organization.  Your explanation should show specifically the reason for the transfer, arithmetic calculations, and the current services to which the transfer applies.</t>
  </si>
  <si>
    <t xml:space="preserve">Amount  </t>
  </si>
  <si>
    <t>Grades:</t>
  </si>
  <si>
    <t>(Dollars in Thousands)</t>
  </si>
  <si>
    <t>Salaries and Expenses</t>
  </si>
  <si>
    <t>A: Organizational Chart</t>
  </si>
  <si>
    <t>Total Offsets</t>
  </si>
  <si>
    <t>Headquarters (Washington, D.C.)</t>
  </si>
  <si>
    <t>Summary of Requirements</t>
  </si>
  <si>
    <t>Reimbursable FTE:</t>
  </si>
  <si>
    <t>Rescissions</t>
  </si>
  <si>
    <t>Supplementals</t>
  </si>
  <si>
    <t xml:space="preserve">     Subtotal Increases</t>
  </si>
  <si>
    <t xml:space="preserve">    Subtotal Decreases</t>
  </si>
  <si>
    <t xml:space="preserve">  Total, 2012 program changes requested</t>
  </si>
  <si>
    <t>Collections by Source</t>
  </si>
  <si>
    <t>Budgetary Resources:</t>
  </si>
  <si>
    <t>Instructions</t>
  </si>
  <si>
    <t>Estimates by budget activity</t>
  </si>
  <si>
    <t>Pos.</t>
  </si>
  <si>
    <t xml:space="preserve"> </t>
  </si>
  <si>
    <t>Amount</t>
  </si>
  <si>
    <t>Increases</t>
  </si>
  <si>
    <t>Clerical and Office Services (300-399)</t>
  </si>
  <si>
    <t>Accounting and Budget (500-599)</t>
  </si>
  <si>
    <t>U.S. Field</t>
  </si>
  <si>
    <t>TOTAL</t>
  </si>
  <si>
    <t>Summary of Requirements by Grade</t>
  </si>
  <si>
    <t>Resources by Department of Justice Strategic Goal/Objective</t>
  </si>
  <si>
    <t>Offsets</t>
  </si>
  <si>
    <t>Strategic Goal and Strategic Objective</t>
  </si>
  <si>
    <t>Direct, Reimb. Other FTE</t>
  </si>
  <si>
    <t>Direct Amount $000s</t>
  </si>
  <si>
    <t>GRAND TOTAL</t>
  </si>
  <si>
    <t>2010 Appropriation Enacted w/ Rescissions and Supplementals</t>
  </si>
  <si>
    <t>(Not required for OMB Submission)</t>
  </si>
  <si>
    <t>1st Year
Lapsed 50%</t>
  </si>
  <si>
    <t>Subtotal
Adjust to Base</t>
  </si>
  <si>
    <t>2013 Cost
GS-11/1</t>
  </si>
  <si>
    <t>Full Year
GS-9/1</t>
  </si>
  <si>
    <t>2014 Cost
GS-12/5</t>
  </si>
  <si>
    <t>Full Year
GS - 14/5</t>
  </si>
  <si>
    <t>2013 Cost
GS-15/5</t>
  </si>
  <si>
    <t>Full Year
GS - 7/1</t>
  </si>
  <si>
    <t>2013 Cost
GS-8/5</t>
  </si>
  <si>
    <t>Crosswalk of 2011 Availability</t>
  </si>
  <si>
    <t>2011 Availability</t>
  </si>
  <si>
    <t>2010 Actual</t>
  </si>
  <si>
    <t>2011 Planned</t>
  </si>
  <si>
    <t>2011 Continuing Resolution (with Rescissions, direct only)</t>
  </si>
  <si>
    <t>Total 2011 CR (with Rescissions and Supplementals)</t>
  </si>
  <si>
    <t>Carryover</t>
  </si>
  <si>
    <t>Recoveries</t>
  </si>
  <si>
    <t>FY 2011 CR Without Rescissions</t>
  </si>
  <si>
    <t>2010 - 2012 Total Change</t>
  </si>
  <si>
    <t>Law Enforcement Wireless Communications</t>
  </si>
  <si>
    <t>Administrative Efficiencies</t>
  </si>
  <si>
    <t>Subtotal Offsets</t>
  </si>
  <si>
    <t>LEWC</t>
  </si>
  <si>
    <t>Goal:  Enabling / Administrative</t>
  </si>
  <si>
    <r>
      <t>Retirement</t>
    </r>
    <r>
      <rPr>
        <sz val="9"/>
        <rFont val="Times New Roman"/>
        <family val="1"/>
      </rPr>
      <t xml:space="preserve">.  Agency retirement contributions increase as employees under CSRS retire and are replaced by FERS employees.  Based on OPM government-wide estimates, we project that the DOJ workforce will convert from CSRS to FERS at a rate of 1.3 percent per year.  The requested increase of </t>
    </r>
    <r>
      <rPr>
        <b/>
        <sz val="9"/>
        <rFont val="Times New Roman"/>
        <family val="1"/>
      </rPr>
      <t xml:space="preserve"> $2,000.00</t>
    </r>
    <r>
      <rPr>
        <sz val="9"/>
        <rFont val="Times New Roman"/>
        <family val="1"/>
      </rPr>
      <t xml:space="preserve">  is necessary to meet our increased retirement obligations as a result of this conversion.</t>
    </r>
  </si>
  <si>
    <t>Engineer (855)</t>
  </si>
  <si>
    <r>
      <t>DHS Security Charges</t>
    </r>
    <r>
      <rPr>
        <sz val="9"/>
        <color indexed="8"/>
        <rFont val="Times New Roman"/>
        <family val="1"/>
      </rPr>
      <t xml:space="preserve">.  The Department of Homeland Security (DHS) will continue to charge Basic Security and Building Specific Security.  The requested increase of </t>
    </r>
    <r>
      <rPr>
        <b/>
        <sz val="9"/>
        <color indexed="8"/>
        <rFont val="Times New Roman"/>
        <family val="1"/>
      </rPr>
      <t>$17,000.00</t>
    </r>
    <r>
      <rPr>
        <sz val="9"/>
        <color indexed="8"/>
        <rFont val="Times New Roman"/>
        <family val="1"/>
      </rPr>
      <t xml:space="preserve"> is required to meet our commitment to DHS, and cost estimates were developed by DHS.</t>
    </r>
  </si>
  <si>
    <r>
      <t>Changes in Compensable Days</t>
    </r>
    <r>
      <rPr>
        <sz val="9"/>
        <rFont val="Times New Roman"/>
        <family val="1"/>
      </rPr>
      <t xml:space="preserve">.  The decreased cost for one compensable day in FY 2012 compared to FY 2011 is calculated by dividing the FY 2011 estimated personnel compensation </t>
    </r>
    <r>
      <rPr>
        <b/>
        <sz val="9"/>
        <rFont val="Times New Roman"/>
        <family val="1"/>
      </rPr>
      <t>$4,751,000.00</t>
    </r>
    <r>
      <rPr>
        <sz val="9"/>
        <rFont val="Times New Roman"/>
        <family val="1"/>
      </rPr>
      <t xml:space="preserve"> and applicable benefits </t>
    </r>
    <r>
      <rPr>
        <b/>
        <sz val="9"/>
        <rFont val="Times New Roman"/>
        <family val="1"/>
      </rPr>
      <t>$837,000.00</t>
    </r>
    <r>
      <rPr>
        <sz val="9"/>
        <rFont val="Times New Roman"/>
        <family val="1"/>
      </rPr>
      <t xml:space="preserve"> by 261 compensable days.</t>
    </r>
  </si>
  <si>
    <t xml:space="preserve">       </t>
  </si>
  <si>
    <r>
      <t>Health Insurance</t>
    </r>
    <r>
      <rPr>
        <sz val="9"/>
        <rFont val="Times New Roman"/>
        <family val="1"/>
      </rPr>
      <t>:  Effective January 2012, this component's contribution to Federal employees' health insurance premiums increased by (</t>
    </r>
    <r>
      <rPr>
        <b/>
        <sz val="9"/>
        <rFont val="Times New Roman"/>
        <family val="1"/>
      </rPr>
      <t>3)</t>
    </r>
    <r>
      <rPr>
        <sz val="9"/>
        <rFont val="Times New Roman"/>
        <family val="1"/>
      </rPr>
      <t xml:space="preserve"> percent.  Applied against the 2011 estimate of </t>
    </r>
    <r>
      <rPr>
        <b/>
        <sz val="9"/>
        <rFont val="Times New Roman"/>
        <family val="1"/>
      </rPr>
      <t>$230,000.00</t>
    </r>
    <r>
      <rPr>
        <sz val="9"/>
        <rFont val="Times New Roman"/>
        <family val="1"/>
      </rPr>
      <t xml:space="preserve">, the additional amount required is </t>
    </r>
    <r>
      <rPr>
        <b/>
        <sz val="9"/>
        <rFont val="Times New Roman"/>
        <family val="1"/>
      </rPr>
      <t>$7,000.00</t>
    </r>
    <r>
      <rPr>
        <sz val="9"/>
        <rFont val="Times New Roman"/>
        <family val="1"/>
      </rPr>
      <t>.</t>
    </r>
  </si>
  <si>
    <r>
      <t>Annualization of additional positions approved in 2010 and 2011</t>
    </r>
    <r>
      <rPr>
        <sz val="9"/>
        <rFont val="Times New Roman"/>
        <family val="1"/>
      </rPr>
      <t>.  This provides for the annualization of 16 additional positions appropriated in 2010 and 0 additional positions requested in the 2011 Enacted Budget.  Annualization of new positions extends to 3 years to provide for entry level funding in the first year with a 2-year progression to the journeyman level.  For 2010 increases, this request includes an increase of</t>
    </r>
    <r>
      <rPr>
        <b/>
        <sz val="9"/>
        <rFont val="Times New Roman"/>
        <family val="1"/>
      </rPr>
      <t xml:space="preserve"> $ 1,485,000.00</t>
    </r>
    <r>
      <rPr>
        <sz val="9"/>
        <rFont val="Times New Roman"/>
        <family val="1"/>
      </rPr>
      <t xml:space="preserve"> for full-year payroll costs associated with these additional positions.   For 2011, this request includes a decrease of $ 0  for one-time items associated with the increased positions, and an increase of $ 0 for full-year costs associated with these additional positions, for a net increase of $0</t>
    </r>
    <r>
      <rPr>
        <b/>
        <sz val="9"/>
        <rFont val="Times New Roman"/>
        <family val="1"/>
      </rPr>
      <t>.</t>
    </r>
    <r>
      <rPr>
        <sz val="9"/>
        <rFont val="Times New Roman"/>
        <family val="1"/>
      </rPr>
      <t xml:space="preserve"> </t>
    </r>
  </si>
  <si>
    <t>Portable Comm Devices etc Cellular Phones</t>
  </si>
  <si>
    <t>Payroll Services</t>
  </si>
  <si>
    <t>Offsets:</t>
  </si>
  <si>
    <t xml:space="preserve">Transfers.  The amount reflects the transfer of funds to the Department of Justice to support the LMR Bulk Buy for the DOJ Components.  </t>
  </si>
  <si>
    <t>Recoveries:  Deobligation of funds from Fund (X) No-Year open obligations and remaining balances from unpaid obligations.</t>
  </si>
  <si>
    <t>Increases:</t>
  </si>
  <si>
    <t>1. Administrative Efficiencies</t>
  </si>
  <si>
    <t>3. Development and Operations</t>
  </si>
  <si>
    <t xml:space="preserve">2011 Continuing Resolution (CR) </t>
  </si>
  <si>
    <t>Development and Operations</t>
  </si>
  <si>
    <t>Extend Tech Refresh</t>
  </si>
  <si>
    <t>2. Extend Tech Refresh</t>
  </si>
  <si>
    <r>
      <rPr>
        <u/>
        <sz val="9"/>
        <rFont val="Times New Roman"/>
        <family val="1"/>
      </rPr>
      <t>Annualization of 2010 pay raise</t>
    </r>
    <r>
      <rPr>
        <sz val="9"/>
        <rFont val="Times New Roman"/>
        <family val="1"/>
      </rPr>
      <t xml:space="preserve">.  This pay annualization represents the first quarter amounts (October through December) of the 2010 pay increase of 2.0 percent, for which funds were not provided under the FY 2011 CR.  Together with the resources provided in 2010 for the pay raise, the $135,000 requested represents the pay requirements for the full year of the 2010 enacted pay raise. ($104,544 for pay and $30,456 for benefits).
</t>
    </r>
  </si>
  <si>
    <t>N/A</t>
  </si>
  <si>
    <t>G: Crosswalk of 2011 Availability</t>
  </si>
  <si>
    <t xml:space="preserve"> Carryover:  FY 2010 funds carried forward into FY 2011 were the result of rescheduled completion of a planned IWN program phase. </t>
  </si>
  <si>
    <t>Department of Treasury</t>
  </si>
  <si>
    <t>2011 Cntinuing Resolution (CR)</t>
  </si>
  <si>
    <t xml:space="preserve"> Administrative Efficiencies - Offset</t>
  </si>
  <si>
    <t>Extend Tech Refresh - Offset</t>
  </si>
  <si>
    <t>Development and Operations - Offset</t>
  </si>
  <si>
    <t>2011 Continuing Resolution (CR)</t>
  </si>
</sst>
</file>

<file path=xl/styles.xml><?xml version="1.0" encoding="utf-8"?>
<styleSheet xmlns="http://schemas.openxmlformats.org/spreadsheetml/2006/main">
  <numFmts count="11">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_(* #,##0_);_(* \(#,##0\);_(* &quot;-&quot;??_);_(@_)"/>
    <numFmt numFmtId="168" formatCode="_(&quot;$&quot;* #,##0_);_(&quot;$&quot;* \(#,##0\);_(&quot;$&quot;* &quot;-&quot;??_);_(@_)"/>
    <numFmt numFmtId="169" formatCode="_(&quot;$&quot;* #,##0.0_);_(&quot;$&quot;* \(#,##0.0\);_(&quot;$&quot;* &quot;-&quot;??_);_(@_)"/>
    <numFmt numFmtId="170" formatCode="0_);\(0\)"/>
  </numFmts>
  <fonts count="91">
    <font>
      <sz val="12"/>
      <name val="Arial"/>
    </font>
    <font>
      <sz val="12"/>
      <name val="TimesNewRomanPS"/>
    </font>
    <font>
      <sz val="12"/>
      <name val="Times New Roman"/>
      <family val="1"/>
    </font>
    <font>
      <sz val="12"/>
      <name val="Times New Roman"/>
      <family val="1"/>
    </font>
    <font>
      <sz val="10"/>
      <color indexed="8"/>
      <name val="TMS"/>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sz val="8"/>
      <color indexed="8"/>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2"/>
      <color indexed="8"/>
      <name val="TMS"/>
    </font>
    <font>
      <u/>
      <sz val="12"/>
      <color indexed="8"/>
      <name val="TMS"/>
    </font>
    <font>
      <sz val="10"/>
      <name val="Arial"/>
      <family val="2"/>
    </font>
    <font>
      <b/>
      <u/>
      <sz val="12"/>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i/>
      <sz val="12"/>
      <name val="Arial"/>
      <family val="2"/>
    </font>
    <font>
      <u/>
      <sz val="9"/>
      <name val="Times New Roman"/>
      <family val="1"/>
    </font>
    <font>
      <b/>
      <i/>
      <sz val="10"/>
      <name val="Arial"/>
      <family val="2"/>
    </font>
    <font>
      <i/>
      <sz val="10"/>
      <name val="Arial"/>
      <family val="2"/>
    </font>
    <font>
      <b/>
      <u/>
      <sz val="14"/>
      <name val="Arial"/>
      <family val="2"/>
    </font>
    <font>
      <sz val="14"/>
      <name val="Arial"/>
      <family val="2"/>
    </font>
    <font>
      <b/>
      <u/>
      <sz val="20"/>
      <name val="Arial"/>
      <family val="2"/>
    </font>
    <font>
      <sz val="20"/>
      <name val="Arial"/>
      <family val="2"/>
    </font>
    <font>
      <u/>
      <sz val="9"/>
      <color indexed="8"/>
      <name val="Times New Roman"/>
      <family val="1"/>
    </font>
    <font>
      <b/>
      <sz val="20"/>
      <name val="Arial"/>
      <family val="2"/>
    </font>
    <font>
      <sz val="8"/>
      <name val="Arial"/>
      <family val="2"/>
    </font>
    <font>
      <sz val="9"/>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10"/>
      <color indexed="9"/>
      <name val="TMS"/>
    </font>
    <font>
      <sz val="8"/>
      <color indexed="9"/>
      <name val="Arial"/>
      <family val="2"/>
    </font>
    <font>
      <sz val="8"/>
      <color indexed="9"/>
      <name val="Arial"/>
      <family val="2"/>
    </font>
    <font>
      <sz val="8"/>
      <name val="Times New Roman"/>
      <family val="1"/>
    </font>
    <font>
      <sz val="8"/>
      <color indexed="9"/>
      <name val="Times New Roman"/>
      <family val="1"/>
    </font>
    <font>
      <sz val="8"/>
      <color indexed="8"/>
      <name val="Arial"/>
      <family val="2"/>
    </font>
    <font>
      <sz val="8"/>
      <color indexed="9"/>
      <name val="Times New Roman"/>
      <family val="1"/>
    </font>
    <font>
      <sz val="8"/>
      <name val="Times New Roman"/>
      <family val="1"/>
    </font>
    <font>
      <sz val="12"/>
      <name val="Arial"/>
      <family val="2"/>
    </font>
    <font>
      <sz val="16"/>
      <name val="Arial"/>
      <family val="2"/>
    </font>
    <font>
      <b/>
      <sz val="12"/>
      <color indexed="9"/>
      <name val="Arial"/>
      <family val="2"/>
    </font>
    <font>
      <b/>
      <sz val="12"/>
      <color indexed="8"/>
      <name val="Arial"/>
      <family val="2"/>
    </font>
    <font>
      <sz val="6"/>
      <color indexed="9"/>
      <name val="Arial"/>
      <family val="2"/>
    </font>
    <font>
      <b/>
      <i/>
      <u/>
      <sz val="10"/>
      <name val="Times New Roman"/>
      <family val="1"/>
    </font>
    <font>
      <sz val="8"/>
      <color indexed="81"/>
      <name val="Tahoma"/>
      <family val="2"/>
    </font>
    <font>
      <sz val="6"/>
      <color indexed="9"/>
      <name val="Arial"/>
      <family val="2"/>
    </font>
    <font>
      <i/>
      <sz val="12"/>
      <name val="Times New Roman"/>
      <family val="1"/>
    </font>
    <font>
      <u/>
      <sz val="12"/>
      <name val="Times New Roman"/>
      <family val="1"/>
    </font>
    <font>
      <b/>
      <sz val="9"/>
      <name val="Times New Roman"/>
      <family val="1"/>
    </font>
    <font>
      <b/>
      <u/>
      <sz val="9"/>
      <name val="Times New Roman"/>
      <family val="1"/>
    </font>
    <font>
      <b/>
      <sz val="9.75"/>
      <color indexed="8"/>
      <name val="Times New Roman"/>
      <family val="1"/>
    </font>
    <font>
      <b/>
      <sz val="9"/>
      <color indexed="8"/>
      <name val="Times New Roman"/>
      <family val="1"/>
    </font>
    <font>
      <b/>
      <sz val="7"/>
      <name val="Times New Roman"/>
      <family val="1"/>
    </font>
    <font>
      <b/>
      <sz val="6.75"/>
      <color indexed="8"/>
      <name val="Times New Roman"/>
      <family val="1"/>
    </font>
    <font>
      <b/>
      <sz val="7"/>
      <color indexed="8"/>
      <name val="Times New Roman"/>
      <family val="1"/>
    </font>
    <font>
      <sz val="7"/>
      <name val="Times New Roman"/>
      <family val="1"/>
    </font>
    <font>
      <sz val="16"/>
      <name val="Times New Roman"/>
      <family val="1"/>
    </font>
    <font>
      <u/>
      <sz val="10"/>
      <name val="Times New Roman"/>
      <family val="1"/>
    </font>
    <font>
      <b/>
      <sz val="10"/>
      <name val="Arial"/>
      <family val="2"/>
    </font>
    <font>
      <i/>
      <sz val="10"/>
      <name val="Times New Roman"/>
      <family val="1"/>
    </font>
    <font>
      <sz val="10"/>
      <name val="Arial"/>
      <family val="2"/>
    </font>
    <font>
      <sz val="20"/>
      <color indexed="9"/>
      <name val="Arial"/>
      <family val="2"/>
    </font>
    <font>
      <sz val="12"/>
      <color theme="0"/>
      <name val="Arial"/>
      <family val="2"/>
    </font>
    <font>
      <sz val="16"/>
      <color indexed="8"/>
      <name val="Times New Roman"/>
      <family val="1"/>
    </font>
    <font>
      <sz val="12"/>
      <color rgb="FFFF0000"/>
      <name val="Times New Roman"/>
      <family val="1"/>
    </font>
    <font>
      <sz val="12"/>
      <color rgb="FFFF0000"/>
      <name val="Arial"/>
      <family val="2"/>
    </font>
    <font>
      <sz val="14"/>
      <color indexed="9"/>
      <name val="Times New Roman"/>
      <family val="1"/>
    </font>
    <font>
      <sz val="14"/>
      <color indexed="9"/>
      <name val="Arial"/>
      <family val="2"/>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27"/>
        <bgColor indexed="64"/>
      </patternFill>
    </fill>
    <fill>
      <patternFill patternType="solid">
        <fgColor indexed="13"/>
        <bgColor indexed="64"/>
      </patternFill>
    </fill>
    <fill>
      <patternFill patternType="solid">
        <fgColor rgb="FFFFFF00"/>
        <bgColor indexed="64"/>
      </patternFill>
    </fill>
  </fills>
  <borders count="15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style="thin">
        <color indexed="23"/>
      </left>
      <right style="thin">
        <color indexed="64"/>
      </right>
      <top style="thin">
        <color indexed="23"/>
      </top>
      <bottom style="thin">
        <color indexed="23"/>
      </bottom>
      <diagonal/>
    </border>
    <border>
      <left/>
      <right style="thin">
        <color indexed="64"/>
      </right>
      <top style="thin">
        <color indexed="64"/>
      </top>
      <bottom style="thin">
        <color indexed="64"/>
      </bottom>
      <diagonal/>
    </border>
    <border>
      <left style="thin">
        <color indexed="8"/>
      </left>
      <right/>
      <top/>
      <bottom style="hair">
        <color indexed="8"/>
      </bottom>
      <diagonal/>
    </border>
    <border>
      <left/>
      <right style="thin">
        <color indexed="8"/>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right style="medium">
        <color indexed="64"/>
      </right>
      <top/>
      <bottom style="hair">
        <color indexed="8"/>
      </bottom>
      <diagonal/>
    </border>
    <border>
      <left/>
      <right style="medium">
        <color indexed="8"/>
      </right>
      <top/>
      <bottom style="hair">
        <color indexed="8"/>
      </bottom>
      <diagonal/>
    </border>
    <border>
      <left style="thin">
        <color indexed="8"/>
      </left>
      <right/>
      <top/>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style="hair">
        <color indexed="8"/>
      </top>
      <bottom style="thin">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thin">
        <color indexed="8"/>
      </right>
      <top/>
      <bottom/>
      <diagonal/>
    </border>
    <border>
      <left/>
      <right style="medium">
        <color indexed="64"/>
      </right>
      <top/>
      <bottom/>
      <diagonal/>
    </border>
    <border>
      <left style="thin">
        <color indexed="8"/>
      </left>
      <right/>
      <top/>
      <bottom style="thin">
        <color indexed="64"/>
      </bottom>
      <diagonal/>
    </border>
    <border>
      <left/>
      <right style="thin">
        <color indexed="8"/>
      </right>
      <top/>
      <bottom style="thin">
        <color indexed="64"/>
      </bottom>
      <diagonal/>
    </border>
    <border>
      <left/>
      <right style="medium">
        <color indexed="64"/>
      </right>
      <top/>
      <bottom style="thin">
        <color indexed="64"/>
      </bottom>
      <diagonal/>
    </border>
    <border>
      <left/>
      <right style="thin">
        <color indexed="8"/>
      </right>
      <top style="thin">
        <color indexed="64"/>
      </top>
      <bottom/>
      <diagonal/>
    </border>
    <border>
      <left/>
      <right style="medium">
        <color indexed="8"/>
      </right>
      <top/>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23"/>
      </bottom>
      <diagonal/>
    </border>
    <border>
      <left/>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8"/>
      </left>
      <right/>
      <top style="thin">
        <color indexed="64"/>
      </top>
      <bottom/>
      <diagonal/>
    </border>
    <border>
      <left/>
      <right style="thin">
        <color indexed="8"/>
      </right>
      <top style="hair">
        <color indexed="23"/>
      </top>
      <bottom style="hair">
        <color indexed="8"/>
      </bottom>
      <diagonal/>
    </border>
    <border>
      <left style="thin">
        <color indexed="64"/>
      </left>
      <right/>
      <top style="thin">
        <color indexed="23"/>
      </top>
      <bottom style="thin">
        <color indexed="23"/>
      </bottom>
      <diagonal/>
    </border>
    <border>
      <left style="thin">
        <color indexed="64"/>
      </left>
      <right/>
      <top style="thin">
        <color indexed="23"/>
      </top>
      <bottom style="hair">
        <color indexed="64"/>
      </bottom>
      <diagonal/>
    </border>
    <border>
      <left style="thin">
        <color indexed="8"/>
      </left>
      <right style="thin">
        <color indexed="8"/>
      </right>
      <top style="hair">
        <color indexed="8"/>
      </top>
      <bottom style="thin">
        <color indexed="64"/>
      </bottom>
      <diagonal/>
    </border>
    <border>
      <left style="thin">
        <color indexed="8"/>
      </left>
      <right style="thin">
        <color indexed="64"/>
      </right>
      <top/>
      <bottom style="hair">
        <color indexed="8"/>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top/>
      <bottom style="medium">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thin">
        <color indexed="64"/>
      </left>
      <right/>
      <top style="thin">
        <color indexed="64"/>
      </top>
      <bottom style="medium">
        <color indexed="64"/>
      </bottom>
      <diagonal/>
    </border>
    <border>
      <left/>
      <right style="medium">
        <color indexed="8"/>
      </right>
      <top style="thin">
        <color indexed="8"/>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23"/>
      </bottom>
      <diagonal/>
    </border>
    <border>
      <left/>
      <right/>
      <top/>
      <bottom style="thin">
        <color indexed="23"/>
      </bottom>
      <diagonal/>
    </border>
    <border>
      <left style="thin">
        <color indexed="64"/>
      </left>
      <right style="thin">
        <color indexed="64"/>
      </right>
      <top/>
      <bottom style="medium">
        <color indexed="64"/>
      </bottom>
      <diagonal/>
    </border>
    <border>
      <left style="thin">
        <color indexed="64"/>
      </left>
      <right/>
      <top/>
      <bottom style="thin">
        <color indexed="8"/>
      </bottom>
      <diagonal/>
    </border>
    <border>
      <left/>
      <right/>
      <top/>
      <bottom style="thin">
        <color indexed="8"/>
      </bottom>
      <diagonal/>
    </border>
    <border>
      <left/>
      <right/>
      <top style="thin">
        <color indexed="23"/>
      </top>
      <bottom style="hair">
        <color indexed="64"/>
      </bottom>
      <diagonal/>
    </border>
    <border>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2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thin">
        <color indexed="8"/>
      </top>
      <bottom/>
      <diagonal/>
    </border>
    <border>
      <left style="thin">
        <color indexed="8"/>
      </left>
      <right/>
      <top/>
      <bottom style="thin">
        <color indexed="8"/>
      </bottom>
      <diagonal/>
    </border>
    <border>
      <left/>
      <right style="medium">
        <color indexed="8"/>
      </right>
      <top/>
      <bottom style="thin">
        <color indexed="8"/>
      </bottom>
      <diagonal/>
    </border>
    <border>
      <left/>
      <right/>
      <top style="medium">
        <color indexed="8"/>
      </top>
      <bottom/>
      <diagonal/>
    </border>
    <border>
      <left/>
      <right style="thin">
        <color indexed="64"/>
      </right>
      <top style="medium">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23"/>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s>
  <cellStyleXfs count="12">
    <xf numFmtId="0" fontId="0" fillId="0" borderId="0"/>
    <xf numFmtId="43" fontId="20" fillId="0" borderId="0" applyFont="0" applyFill="0" applyBorder="0" applyAlignment="0" applyProtection="0"/>
    <xf numFmtId="43" fontId="15" fillId="0" borderId="0" applyFont="0" applyFill="0" applyBorder="0" applyAlignment="0" applyProtection="0"/>
    <xf numFmtId="44" fontId="20" fillId="0" borderId="0" applyFont="0" applyFill="0" applyBorder="0" applyAlignment="0" applyProtection="0"/>
    <xf numFmtId="44" fontId="15" fillId="0" borderId="0" applyFont="0" applyFill="0" applyBorder="0" applyAlignment="0" applyProtection="0"/>
    <xf numFmtId="0" fontId="14" fillId="0" borderId="0"/>
    <xf numFmtId="0" fontId="83"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cellStyleXfs>
  <cellXfs count="903">
    <xf numFmtId="0" fontId="0" fillId="0" borderId="0" xfId="0"/>
    <xf numFmtId="165" fontId="1" fillId="0" borderId="0" xfId="0" applyNumberFormat="1" applyFont="1" applyAlignment="1"/>
    <xf numFmtId="165" fontId="1" fillId="0" borderId="0" xfId="0" applyNumberFormat="1" applyFont="1" applyBorder="1" applyAlignment="1"/>
    <xf numFmtId="165" fontId="5" fillId="0" borderId="0" xfId="0" applyNumberFormat="1" applyFont="1"/>
    <xf numFmtId="3" fontId="5" fillId="0" borderId="0" xfId="0" applyNumberFormat="1" applyFont="1" applyAlignment="1"/>
    <xf numFmtId="3" fontId="5" fillId="0" borderId="0" xfId="0" applyNumberFormat="1" applyFont="1" applyAlignment="1">
      <alignment horizontal="fill"/>
    </xf>
    <xf numFmtId="165" fontId="8" fillId="0" borderId="0" xfId="0" applyNumberFormat="1" applyFont="1" applyAlignment="1"/>
    <xf numFmtId="165" fontId="5" fillId="0" borderId="0" xfId="0" applyNumberFormat="1" applyFont="1" applyAlignment="1"/>
    <xf numFmtId="165" fontId="3" fillId="0" borderId="0" xfId="0" applyNumberFormat="1" applyFont="1" applyAlignment="1"/>
    <xf numFmtId="165" fontId="0" fillId="0" borderId="0" xfId="0" applyNumberFormat="1"/>
    <xf numFmtId="165" fontId="0" fillId="0" borderId="0" xfId="0" applyNumberFormat="1" applyBorder="1"/>
    <xf numFmtId="165" fontId="6" fillId="2" borderId="0" xfId="0" applyNumberFormat="1" applyFont="1" applyFill="1" applyAlignment="1"/>
    <xf numFmtId="165" fontId="6" fillId="2" borderId="0" xfId="0" applyNumberFormat="1" applyFont="1" applyFill="1" applyBorder="1" applyAlignment="1"/>
    <xf numFmtId="165" fontId="7" fillId="2" borderId="0" xfId="0" applyNumberFormat="1" applyFont="1" applyFill="1" applyBorder="1" applyAlignment="1"/>
    <xf numFmtId="165" fontId="12" fillId="2" borderId="0" xfId="0" applyNumberFormat="1" applyFont="1" applyFill="1" applyAlignment="1"/>
    <xf numFmtId="165" fontId="5" fillId="0" borderId="0" xfId="0" applyNumberFormat="1" applyFont="1" applyAlignment="1">
      <alignment horizontal="right"/>
    </xf>
    <xf numFmtId="0" fontId="0" fillId="0" borderId="0" xfId="0" applyBorder="1"/>
    <xf numFmtId="3" fontId="4" fillId="2" borderId="0" xfId="0" applyNumberFormat="1" applyFont="1" applyFill="1" applyBorder="1" applyAlignment="1"/>
    <xf numFmtId="3" fontId="17" fillId="0" borderId="0" xfId="0" applyNumberFormat="1" applyFont="1" applyAlignment="1"/>
    <xf numFmtId="165" fontId="2" fillId="0" borderId="0" xfId="0" applyNumberFormat="1" applyFont="1" applyAlignment="1"/>
    <xf numFmtId="165" fontId="18" fillId="2" borderId="0" xfId="0" applyNumberFormat="1" applyFont="1" applyFill="1" applyAlignment="1"/>
    <xf numFmtId="165" fontId="19" fillId="2" borderId="0" xfId="0" applyNumberFormat="1" applyFont="1" applyFill="1" applyAlignment="1">
      <alignment horizontal="centerContinuous"/>
    </xf>
    <xf numFmtId="165" fontId="18" fillId="2" borderId="0" xfId="0" applyNumberFormat="1" applyFont="1" applyFill="1" applyAlignment="1">
      <alignment horizontal="centerContinuous"/>
    </xf>
    <xf numFmtId="165" fontId="5" fillId="0" borderId="0" xfId="0" applyNumberFormat="1" applyFont="1" applyBorder="1"/>
    <xf numFmtId="0" fontId="20" fillId="0" borderId="0" xfId="9"/>
    <xf numFmtId="0" fontId="0" fillId="0" borderId="0" xfId="0" applyBorder="1" applyAlignment="1">
      <alignment vertical="top" wrapText="1"/>
    </xf>
    <xf numFmtId="0" fontId="20" fillId="3" borderId="0" xfId="9" applyFill="1"/>
    <xf numFmtId="165" fontId="1" fillId="3" borderId="0" xfId="0" applyNumberFormat="1" applyFont="1" applyFill="1" applyAlignment="1"/>
    <xf numFmtId="0" fontId="30" fillId="3" borderId="0" xfId="9" applyFont="1" applyFill="1"/>
    <xf numFmtId="165" fontId="15" fillId="3" borderId="0" xfId="0" applyNumberFormat="1" applyFont="1" applyFill="1" applyBorder="1"/>
    <xf numFmtId="0" fontId="31" fillId="0" borderId="0" xfId="0" applyFont="1"/>
    <xf numFmtId="165" fontId="1" fillId="0" borderId="0" xfId="0" applyNumberFormat="1" applyFont="1" applyFill="1" applyAlignment="1"/>
    <xf numFmtId="0" fontId="20" fillId="0" borderId="0" xfId="9" applyBorder="1"/>
    <xf numFmtId="165" fontId="30" fillId="0" borderId="0" xfId="0" applyNumberFormat="1" applyFont="1" applyFill="1" applyBorder="1"/>
    <xf numFmtId="165" fontId="0" fillId="0" borderId="0" xfId="0" applyNumberFormat="1" applyFill="1" applyBorder="1"/>
    <xf numFmtId="165" fontId="5" fillId="0" borderId="0" xfId="0" applyNumberFormat="1" applyFont="1" applyFill="1" applyAlignment="1"/>
    <xf numFmtId="165" fontId="5" fillId="4" borderId="0" xfId="0" applyNumberFormat="1" applyFont="1" applyFill="1"/>
    <xf numFmtId="165" fontId="6" fillId="4" borderId="0" xfId="0" applyNumberFormat="1" applyFont="1" applyFill="1" applyAlignment="1">
      <alignment horizontal="right"/>
    </xf>
    <xf numFmtId="165" fontId="6" fillId="4" borderId="0" xfId="0" applyNumberFormat="1" applyFont="1" applyFill="1" applyAlignment="1"/>
    <xf numFmtId="5" fontId="27" fillId="2" borderId="12" xfId="0" applyNumberFormat="1" applyFont="1" applyFill="1" applyBorder="1" applyAlignment="1"/>
    <xf numFmtId="5" fontId="27" fillId="2" borderId="11" xfId="0" applyNumberFormat="1" applyFont="1" applyFill="1" applyBorder="1" applyAlignment="1"/>
    <xf numFmtId="0" fontId="20" fillId="0" borderId="0" xfId="9" applyFont="1" applyBorder="1"/>
    <xf numFmtId="0" fontId="15" fillId="5" borderId="0" xfId="9" applyFont="1" applyFill="1"/>
    <xf numFmtId="164" fontId="15" fillId="5" borderId="0" xfId="9" applyNumberFormat="1" applyFont="1" applyFill="1"/>
    <xf numFmtId="0" fontId="0" fillId="0" borderId="0" xfId="0" applyBorder="1" applyAlignment="1">
      <alignment horizontal="center"/>
    </xf>
    <xf numFmtId="0" fontId="31" fillId="0" borderId="0" xfId="0" applyFont="1" applyBorder="1" applyAlignment="1">
      <alignment horizontal="center"/>
    </xf>
    <xf numFmtId="0" fontId="0" fillId="0" borderId="0" xfId="0" applyAlignment="1">
      <alignment horizontal="center"/>
    </xf>
    <xf numFmtId="1" fontId="15" fillId="5" borderId="0" xfId="9" applyNumberFormat="1" applyFont="1" applyFill="1"/>
    <xf numFmtId="164" fontId="20" fillId="3" borderId="0" xfId="9" applyNumberFormat="1" applyFill="1"/>
    <xf numFmtId="3" fontId="16" fillId="0" borderId="0" xfId="0" applyNumberFormat="1" applyFont="1" applyAlignment="1">
      <alignment horizontal="centerContinuous"/>
    </xf>
    <xf numFmtId="165" fontId="16" fillId="0" borderId="0" xfId="0" applyNumberFormat="1" applyFont="1" applyAlignment="1">
      <alignment horizontal="centerContinuous"/>
    </xf>
    <xf numFmtId="165" fontId="14" fillId="4" borderId="0" xfId="0" applyNumberFormat="1" applyFont="1" applyFill="1"/>
    <xf numFmtId="165" fontId="14" fillId="4" borderId="0" xfId="0" applyNumberFormat="1" applyFont="1" applyFill="1" applyAlignment="1">
      <alignment horizontal="centerContinuous"/>
    </xf>
    <xf numFmtId="0" fontId="14" fillId="4" borderId="0" xfId="0" applyFont="1" applyFill="1" applyBorder="1" applyAlignment="1">
      <alignment vertical="top" wrapText="1"/>
    </xf>
    <xf numFmtId="165" fontId="6" fillId="0" borderId="0" xfId="0" applyNumberFormat="1" applyFont="1" applyFill="1" applyBorder="1" applyAlignment="1"/>
    <xf numFmtId="0" fontId="0" fillId="0" borderId="0" xfId="0" applyFill="1" applyBorder="1" applyAlignment="1">
      <alignment vertical="top" wrapText="1"/>
    </xf>
    <xf numFmtId="165" fontId="5" fillId="0" borderId="0" xfId="0" applyNumberFormat="1" applyFont="1" applyFill="1"/>
    <xf numFmtId="0" fontId="37" fillId="0" borderId="0" xfId="0" applyFont="1" applyFill="1" applyBorder="1" applyAlignment="1">
      <alignment vertical="top" wrapText="1"/>
    </xf>
    <xf numFmtId="165" fontId="14" fillId="4" borderId="0" xfId="0" applyNumberFormat="1" applyFont="1" applyFill="1" applyAlignment="1"/>
    <xf numFmtId="0" fontId="23" fillId="0" borderId="0" xfId="0" applyFont="1" applyFill="1" applyAlignment="1">
      <alignment horizontal="centerContinuous"/>
    </xf>
    <xf numFmtId="165" fontId="41" fillId="4" borderId="0" xfId="0" applyNumberFormat="1" applyFont="1" applyFill="1" applyAlignment="1">
      <alignment horizontal="centerContinuous"/>
    </xf>
    <xf numFmtId="0" fontId="14" fillId="4" borderId="0" xfId="0" applyFont="1" applyFill="1"/>
    <xf numFmtId="0" fontId="14" fillId="4" borderId="0" xfId="0" applyFont="1" applyFill="1" applyAlignment="1">
      <alignment wrapText="1"/>
    </xf>
    <xf numFmtId="0" fontId="21" fillId="4" borderId="0" xfId="9" applyFont="1" applyFill="1" applyAlignment="1">
      <alignment horizontal="centerContinuous"/>
    </xf>
    <xf numFmtId="0" fontId="14" fillId="4" borderId="0" xfId="9" applyFont="1" applyFill="1" applyAlignment="1">
      <alignment horizontal="centerContinuous"/>
    </xf>
    <xf numFmtId="0" fontId="15" fillId="4" borderId="0" xfId="9" applyFont="1" applyFill="1"/>
    <xf numFmtId="0" fontId="14" fillId="0" borderId="0" xfId="0" applyFont="1" applyFill="1" applyBorder="1" applyAlignment="1">
      <alignment vertical="top" wrapText="1"/>
    </xf>
    <xf numFmtId="0" fontId="14" fillId="0" borderId="0" xfId="0" applyFont="1" applyFill="1" applyBorder="1" applyAlignment="1"/>
    <xf numFmtId="165" fontId="21" fillId="4" borderId="0" xfId="0" applyNumberFormat="1" applyFont="1" applyFill="1" applyAlignment="1">
      <alignment horizontal="centerContinuous"/>
    </xf>
    <xf numFmtId="165" fontId="21" fillId="4" borderId="0" xfId="0" applyNumberFormat="1" applyFont="1" applyFill="1" applyBorder="1" applyAlignment="1">
      <alignment horizontal="centerContinuous"/>
    </xf>
    <xf numFmtId="165" fontId="14" fillId="4" borderId="0" xfId="0" applyNumberFormat="1" applyFont="1" applyFill="1" applyBorder="1" applyAlignment="1">
      <alignment horizontal="centerContinuous"/>
    </xf>
    <xf numFmtId="165" fontId="14" fillId="0" borderId="0" xfId="0" applyNumberFormat="1" applyFont="1" applyFill="1" applyAlignment="1">
      <alignment horizontal="centerContinuous"/>
    </xf>
    <xf numFmtId="0" fontId="44" fillId="0" borderId="0" xfId="0" applyFont="1" applyFill="1" applyBorder="1" applyAlignment="1">
      <alignment vertical="top" wrapText="1"/>
    </xf>
    <xf numFmtId="0" fontId="15" fillId="0" borderId="0" xfId="9" applyFont="1" applyFill="1"/>
    <xf numFmtId="0" fontId="14" fillId="0" borderId="0" xfId="9" applyFont="1" applyFill="1" applyAlignment="1">
      <alignment horizontal="left"/>
    </xf>
    <xf numFmtId="0" fontId="40" fillId="0" borderId="0" xfId="9" applyFont="1" applyFill="1" applyAlignment="1"/>
    <xf numFmtId="0" fontId="39" fillId="0" borderId="0" xfId="9" applyFont="1" applyFill="1" applyAlignment="1"/>
    <xf numFmtId="165" fontId="5" fillId="0" borderId="0" xfId="0" applyNumberFormat="1" applyFont="1" applyBorder="1" applyAlignment="1"/>
    <xf numFmtId="0" fontId="26" fillId="4" borderId="0" xfId="0" applyFont="1" applyFill="1" applyBorder="1" applyAlignment="1">
      <alignment vertical="top" wrapText="1"/>
    </xf>
    <xf numFmtId="164" fontId="25" fillId="2" borderId="11" xfId="0" applyNumberFormat="1" applyFont="1" applyFill="1" applyBorder="1" applyAlignment="1"/>
    <xf numFmtId="165" fontId="49" fillId="0" borderId="0" xfId="0" applyNumberFormat="1" applyFont="1"/>
    <xf numFmtId="165" fontId="50" fillId="0" borderId="0" xfId="0" applyNumberFormat="1" applyFont="1" applyAlignment="1"/>
    <xf numFmtId="165" fontId="51" fillId="2" borderId="0" xfId="0" applyNumberFormat="1" applyFont="1" applyFill="1" applyAlignment="1"/>
    <xf numFmtId="0" fontId="52" fillId="0" borderId="0" xfId="9" applyFont="1"/>
    <xf numFmtId="170" fontId="1" fillId="3" borderId="0" xfId="0" applyNumberFormat="1" applyFont="1" applyFill="1" applyAlignment="1"/>
    <xf numFmtId="170" fontId="27" fillId="2" borderId="15" xfId="0" applyNumberFormat="1" applyFont="1" applyFill="1" applyBorder="1" applyAlignment="1"/>
    <xf numFmtId="0" fontId="55" fillId="0" borderId="0" xfId="0" applyFont="1"/>
    <xf numFmtId="165" fontId="54" fillId="0" borderId="0" xfId="0" applyNumberFormat="1" applyFont="1"/>
    <xf numFmtId="165" fontId="30" fillId="0" borderId="0" xfId="0" applyNumberFormat="1" applyFont="1"/>
    <xf numFmtId="165" fontId="54" fillId="0" borderId="0" xfId="0" applyNumberFormat="1" applyFont="1" applyAlignment="1"/>
    <xf numFmtId="165" fontId="30" fillId="0" borderId="0" xfId="0" applyNumberFormat="1" applyFont="1" applyAlignment="1"/>
    <xf numFmtId="3" fontId="54" fillId="2" borderId="0" xfId="0" applyNumberFormat="1" applyFont="1" applyFill="1" applyAlignment="1"/>
    <xf numFmtId="3" fontId="58" fillId="2" borderId="0" xfId="0" applyNumberFormat="1" applyFont="1" applyFill="1" applyAlignment="1"/>
    <xf numFmtId="3" fontId="58" fillId="2" borderId="0" xfId="0" applyNumberFormat="1" applyFont="1" applyFill="1" applyBorder="1" applyAlignment="1"/>
    <xf numFmtId="0" fontId="30" fillId="0" borderId="0" xfId="0" applyFont="1"/>
    <xf numFmtId="165" fontId="55" fillId="0" borderId="0" xfId="0" applyNumberFormat="1" applyFont="1"/>
    <xf numFmtId="165" fontId="55" fillId="0" borderId="0" xfId="0" applyNumberFormat="1" applyFont="1" applyBorder="1"/>
    <xf numFmtId="165" fontId="59" fillId="0" borderId="0" xfId="0" applyNumberFormat="1" applyFont="1" applyAlignment="1"/>
    <xf numFmtId="165" fontId="60" fillId="0" borderId="0" xfId="0" applyNumberFormat="1" applyFont="1" applyAlignment="1"/>
    <xf numFmtId="3" fontId="57" fillId="0" borderId="0" xfId="0" applyNumberFormat="1" applyFont="1" applyAlignment="1"/>
    <xf numFmtId="3" fontId="56" fillId="0" borderId="0" xfId="0" applyNumberFormat="1" applyFont="1" applyAlignment="1"/>
    <xf numFmtId="0" fontId="55" fillId="0" borderId="0" xfId="9" applyFont="1"/>
    <xf numFmtId="0" fontId="47" fillId="0" borderId="0" xfId="9" applyFont="1"/>
    <xf numFmtId="37" fontId="5" fillId="0" borderId="9" xfId="0" applyNumberFormat="1" applyFont="1" applyBorder="1" applyAlignment="1"/>
    <xf numFmtId="37" fontId="5" fillId="0" borderId="12" xfId="0" applyNumberFormat="1" applyFont="1" applyBorder="1" applyAlignment="1"/>
    <xf numFmtId="37" fontId="5" fillId="0" borderId="16" xfId="0" applyNumberFormat="1" applyFont="1" applyBorder="1" applyAlignment="1"/>
    <xf numFmtId="37" fontId="5" fillId="0" borderId="17" xfId="0" applyNumberFormat="1" applyFont="1" applyBorder="1" applyAlignment="1"/>
    <xf numFmtId="37" fontId="16" fillId="0" borderId="18" xfId="0" applyNumberFormat="1" applyFont="1" applyBorder="1" applyAlignment="1"/>
    <xf numFmtId="37" fontId="5" fillId="0" borderId="5" xfId="0" applyNumberFormat="1" applyFont="1" applyBorder="1" applyAlignment="1"/>
    <xf numFmtId="37" fontId="5" fillId="0" borderId="10" xfId="0" applyNumberFormat="1" applyFont="1" applyBorder="1" applyAlignment="1"/>
    <xf numFmtId="37" fontId="16" fillId="0" borderId="5" xfId="0" applyNumberFormat="1" applyFont="1" applyBorder="1" applyAlignment="1"/>
    <xf numFmtId="37" fontId="20" fillId="3" borderId="0" xfId="9" applyNumberFormat="1" applyFill="1"/>
    <xf numFmtId="37" fontId="15" fillId="5" borderId="0" xfId="9" applyNumberFormat="1" applyFont="1" applyFill="1"/>
    <xf numFmtId="37" fontId="6" fillId="2" borderId="1" xfId="0" applyNumberFormat="1" applyFont="1" applyFill="1" applyBorder="1" applyAlignment="1"/>
    <xf numFmtId="37" fontId="6" fillId="2" borderId="19" xfId="0" applyNumberFormat="1" applyFont="1" applyFill="1" applyBorder="1" applyAlignment="1"/>
    <xf numFmtId="37" fontId="6" fillId="2" borderId="12" xfId="0" applyNumberFormat="1" applyFont="1" applyFill="1" applyBorder="1" applyAlignment="1"/>
    <xf numFmtId="37" fontId="29" fillId="0" borderId="20" xfId="0" applyNumberFormat="1" applyFont="1" applyBorder="1"/>
    <xf numFmtId="37" fontId="0" fillId="3" borderId="0" xfId="0" applyNumberFormat="1" applyFill="1" applyBorder="1"/>
    <xf numFmtId="37" fontId="24" fillId="2" borderId="21" xfId="0" applyNumberFormat="1" applyFont="1" applyFill="1" applyBorder="1" applyAlignment="1"/>
    <xf numFmtId="37" fontId="24" fillId="2" borderId="23" xfId="0" applyNumberFormat="1" applyFont="1" applyFill="1" applyBorder="1" applyAlignment="1"/>
    <xf numFmtId="37" fontId="24" fillId="2" borderId="25" xfId="0" applyNumberFormat="1" applyFont="1" applyFill="1" applyBorder="1" applyAlignment="1"/>
    <xf numFmtId="37" fontId="24" fillId="2" borderId="28" xfId="0" applyNumberFormat="1" applyFont="1" applyFill="1" applyBorder="1" applyAlignment="1"/>
    <xf numFmtId="37" fontId="24" fillId="2" borderId="30" xfId="0" applyNumberFormat="1" applyFont="1" applyFill="1" applyBorder="1" applyAlignment="1"/>
    <xf numFmtId="37" fontId="24" fillId="2" borderId="32" xfId="0" applyNumberFormat="1" applyFont="1" applyFill="1" applyBorder="1" applyAlignment="1"/>
    <xf numFmtId="37" fontId="24" fillId="2" borderId="34" xfId="0" applyNumberFormat="1" applyFont="1" applyFill="1" applyBorder="1" applyAlignment="1"/>
    <xf numFmtId="37" fontId="24" fillId="2" borderId="0" xfId="0" applyNumberFormat="1" applyFont="1" applyFill="1" applyBorder="1" applyAlignment="1"/>
    <xf numFmtId="37" fontId="24" fillId="2" borderId="39" xfId="0" applyNumberFormat="1" applyFont="1" applyFill="1" applyBorder="1" applyAlignment="1"/>
    <xf numFmtId="37" fontId="24" fillId="2" borderId="0" xfId="0" applyNumberFormat="1" applyFont="1" applyFill="1" applyAlignment="1"/>
    <xf numFmtId="37" fontId="24" fillId="2" borderId="15" xfId="0" applyNumberFormat="1" applyFont="1" applyFill="1" applyBorder="1" applyAlignment="1"/>
    <xf numFmtId="37" fontId="24" fillId="2" borderId="11" xfId="0" applyNumberFormat="1" applyFont="1" applyFill="1" applyBorder="1" applyAlignment="1"/>
    <xf numFmtId="37" fontId="25" fillId="2" borderId="44" xfId="0" applyNumberFormat="1" applyFont="1" applyFill="1" applyBorder="1" applyAlignment="1"/>
    <xf numFmtId="4" fontId="24" fillId="2" borderId="15" xfId="0" applyNumberFormat="1" applyFont="1" applyFill="1" applyBorder="1" applyAlignment="1"/>
    <xf numFmtId="4" fontId="24" fillId="2" borderId="15" xfId="0" applyNumberFormat="1" applyFont="1" applyFill="1" applyBorder="1" applyAlignment="1">
      <alignment horizontal="right"/>
    </xf>
    <xf numFmtId="4" fontId="24" fillId="2" borderId="45" xfId="0" applyNumberFormat="1" applyFont="1" applyFill="1" applyBorder="1" applyAlignment="1">
      <alignment horizontal="right"/>
    </xf>
    <xf numFmtId="4" fontId="24" fillId="2" borderId="45" xfId="0" applyNumberFormat="1" applyFont="1" applyFill="1" applyBorder="1" applyAlignment="1"/>
    <xf numFmtId="4" fontId="5" fillId="0" borderId="15" xfId="0" applyNumberFormat="1" applyFont="1" applyBorder="1" applyAlignment="1"/>
    <xf numFmtId="37" fontId="6" fillId="2" borderId="15" xfId="0" applyNumberFormat="1" applyFont="1" applyFill="1" applyBorder="1" applyAlignment="1"/>
    <xf numFmtId="37" fontId="6" fillId="2" borderId="11" xfId="0" applyNumberFormat="1" applyFont="1" applyFill="1" applyBorder="1" applyAlignment="1"/>
    <xf numFmtId="37" fontId="6" fillId="2" borderId="15" xfId="0" applyNumberFormat="1" applyFont="1" applyFill="1" applyBorder="1" applyAlignment="1">
      <alignment horizontal="right"/>
    </xf>
    <xf numFmtId="37" fontId="6" fillId="0" borderId="15" xfId="0" applyNumberFormat="1" applyFont="1" applyFill="1" applyBorder="1" applyAlignment="1"/>
    <xf numFmtId="37" fontId="6" fillId="0" borderId="11" xfId="0" applyNumberFormat="1" applyFont="1" applyFill="1" applyBorder="1" applyAlignment="1"/>
    <xf numFmtId="37" fontId="6" fillId="0" borderId="12" xfId="0" applyNumberFormat="1" applyFont="1" applyFill="1" applyBorder="1" applyAlignment="1"/>
    <xf numFmtId="37" fontId="7" fillId="2" borderId="15" xfId="0" applyNumberFormat="1" applyFont="1" applyFill="1" applyBorder="1" applyAlignment="1"/>
    <xf numFmtId="37" fontId="7" fillId="2" borderId="11" xfId="0" applyNumberFormat="1" applyFont="1" applyFill="1" applyBorder="1" applyAlignment="1"/>
    <xf numFmtId="37" fontId="6" fillId="2" borderId="8" xfId="0" applyNumberFormat="1" applyFont="1" applyFill="1" applyBorder="1" applyAlignment="1"/>
    <xf numFmtId="37" fontId="6" fillId="2" borderId="0" xfId="0" applyNumberFormat="1" applyFont="1" applyFill="1" applyBorder="1" applyAlignment="1"/>
    <xf numFmtId="37" fontId="6" fillId="2" borderId="44" xfId="0" applyNumberFormat="1" applyFont="1" applyFill="1" applyBorder="1" applyAlignment="1"/>
    <xf numFmtId="37" fontId="6" fillId="2" borderId="47" xfId="0" applyNumberFormat="1" applyFont="1" applyFill="1" applyBorder="1" applyAlignment="1"/>
    <xf numFmtId="0" fontId="17" fillId="0" borderId="0" xfId="0" applyFont="1"/>
    <xf numFmtId="0" fontId="38" fillId="0" borderId="0" xfId="0" applyFont="1" applyBorder="1" applyAlignment="1">
      <alignment vertical="top" wrapText="1"/>
    </xf>
    <xf numFmtId="0" fontId="0" fillId="0" borderId="0" xfId="0" applyAlignment="1">
      <alignment vertical="top"/>
    </xf>
    <xf numFmtId="0" fontId="31" fillId="0" borderId="0" xfId="0" applyFont="1" applyAlignment="1">
      <alignment vertical="top"/>
    </xf>
    <xf numFmtId="0" fontId="31" fillId="0" borderId="0" xfId="0" applyFont="1" applyBorder="1" applyAlignment="1">
      <alignment horizontal="center" vertical="top" wrapText="1"/>
    </xf>
    <xf numFmtId="0" fontId="31" fillId="0" borderId="0" xfId="0" applyFont="1" applyBorder="1" applyAlignment="1">
      <alignment vertical="top"/>
    </xf>
    <xf numFmtId="0" fontId="31" fillId="0" borderId="3" xfId="0" applyFont="1" applyBorder="1" applyAlignment="1">
      <alignment vertical="top"/>
    </xf>
    <xf numFmtId="0" fontId="31" fillId="0" borderId="0" xfId="0" applyFont="1" applyBorder="1" applyAlignment="1">
      <alignment vertical="top" wrapText="1"/>
    </xf>
    <xf numFmtId="0" fontId="57" fillId="0" borderId="0" xfId="0" applyFont="1" applyAlignment="1">
      <alignment vertical="top"/>
    </xf>
    <xf numFmtId="170" fontId="25" fillId="2" borderId="49" xfId="0" applyNumberFormat="1" applyFont="1" applyFill="1" applyBorder="1" applyAlignment="1"/>
    <xf numFmtId="170" fontId="25" fillId="2" borderId="51" xfId="0" applyNumberFormat="1" applyFont="1" applyFill="1" applyBorder="1" applyAlignment="1"/>
    <xf numFmtId="37" fontId="25" fillId="2" borderId="51" xfId="0" applyNumberFormat="1" applyFont="1" applyFill="1" applyBorder="1" applyAlignment="1"/>
    <xf numFmtId="37" fontId="25" fillId="2" borderId="49" xfId="0" applyNumberFormat="1" applyFont="1" applyFill="1" applyBorder="1" applyAlignment="1"/>
    <xf numFmtId="37" fontId="6" fillId="2" borderId="53" xfId="0" applyNumberFormat="1" applyFont="1" applyFill="1" applyBorder="1" applyAlignment="1"/>
    <xf numFmtId="37" fontId="6" fillId="0" borderId="53" xfId="0" applyNumberFormat="1" applyFont="1" applyFill="1" applyBorder="1" applyAlignment="1"/>
    <xf numFmtId="37" fontId="16" fillId="0" borderId="14" xfId="0" applyNumberFormat="1" applyFont="1" applyBorder="1" applyAlignment="1">
      <alignment horizontal="right"/>
    </xf>
    <xf numFmtId="37" fontId="25" fillId="2" borderId="47" xfId="0" applyNumberFormat="1" applyFont="1" applyFill="1" applyBorder="1" applyAlignment="1"/>
    <xf numFmtId="165" fontId="42" fillId="0" borderId="0" xfId="0" applyNumberFormat="1" applyFont="1" applyAlignment="1"/>
    <xf numFmtId="0" fontId="63" fillId="2" borderId="0" xfId="0" applyFont="1" applyFill="1" applyProtection="1">
      <protection hidden="1"/>
    </xf>
    <xf numFmtId="164" fontId="16" fillId="0" borderId="56" xfId="0" applyNumberFormat="1" applyFont="1" applyBorder="1" applyAlignment="1"/>
    <xf numFmtId="3" fontId="25" fillId="2" borderId="57" xfId="0" applyNumberFormat="1" applyFont="1" applyFill="1" applyBorder="1" applyAlignment="1"/>
    <xf numFmtId="37" fontId="28" fillId="2" borderId="58" xfId="0" applyNumberFormat="1" applyFont="1" applyFill="1" applyBorder="1" applyAlignment="1"/>
    <xf numFmtId="165" fontId="14" fillId="3" borderId="0" xfId="0" applyNumberFormat="1" applyFont="1" applyFill="1" applyBorder="1"/>
    <xf numFmtId="1" fontId="16" fillId="0" borderId="17" xfId="0" applyNumberFormat="1" applyFont="1" applyBorder="1" applyAlignment="1">
      <alignment horizontal="right"/>
    </xf>
    <xf numFmtId="37" fontId="5" fillId="0" borderId="9" xfId="0" applyNumberFormat="1" applyFont="1" applyBorder="1" applyAlignment="1">
      <alignment horizontal="right"/>
    </xf>
    <xf numFmtId="37" fontId="5" fillId="0" borderId="16" xfId="0" applyNumberFormat="1" applyFont="1" applyBorder="1" applyAlignment="1">
      <alignment horizontal="right"/>
    </xf>
    <xf numFmtId="37" fontId="5" fillId="0" borderId="17" xfId="0" applyNumberFormat="1" applyFont="1" applyBorder="1" applyAlignment="1">
      <alignment horizontal="right"/>
    </xf>
    <xf numFmtId="37" fontId="16" fillId="0" borderId="18" xfId="0" applyNumberFormat="1" applyFont="1" applyBorder="1" applyAlignment="1">
      <alignment horizontal="right"/>
    </xf>
    <xf numFmtId="37" fontId="28" fillId="2" borderId="59" xfId="0" applyNumberFormat="1" applyFont="1" applyFill="1" applyBorder="1" applyAlignment="1"/>
    <xf numFmtId="37" fontId="24" fillId="2" borderId="60" xfId="0" applyNumberFormat="1" applyFont="1" applyFill="1" applyBorder="1" applyAlignment="1"/>
    <xf numFmtId="0" fontId="13" fillId="0" borderId="0" xfId="0" applyFont="1"/>
    <xf numFmtId="37" fontId="5" fillId="0" borderId="15" xfId="0" applyNumberFormat="1" applyFont="1" applyBorder="1" applyAlignment="1">
      <alignment horizontal="center"/>
    </xf>
    <xf numFmtId="37" fontId="5" fillId="0" borderId="11" xfId="0" applyNumberFormat="1" applyFont="1" applyBorder="1" applyAlignment="1">
      <alignment horizontal="center"/>
    </xf>
    <xf numFmtId="37" fontId="5" fillId="0" borderId="11" xfId="0" applyNumberFormat="1" applyFont="1" applyBorder="1" applyAlignment="1"/>
    <xf numFmtId="3" fontId="5" fillId="0" borderId="12" xfId="0" applyNumberFormat="1" applyFont="1" applyBorder="1" applyAlignment="1"/>
    <xf numFmtId="164" fontId="16" fillId="0" borderId="3" xfId="0" applyNumberFormat="1" applyFont="1" applyBorder="1" applyAlignment="1"/>
    <xf numFmtId="164" fontId="16" fillId="0" borderId="4" xfId="0" applyNumberFormat="1" applyFont="1" applyBorder="1" applyAlignment="1"/>
    <xf numFmtId="0" fontId="6" fillId="2" borderId="62" xfId="0" applyNumberFormat="1" applyFont="1" applyFill="1" applyBorder="1" applyAlignment="1">
      <alignment horizontal="left"/>
    </xf>
    <xf numFmtId="0" fontId="28" fillId="2" borderId="45" xfId="0" applyNumberFormat="1" applyFont="1" applyFill="1" applyBorder="1" applyAlignment="1">
      <alignment horizontal="left" indent="5"/>
    </xf>
    <xf numFmtId="0" fontId="25" fillId="2" borderId="69" xfId="0" applyNumberFormat="1" applyFont="1" applyFill="1" applyBorder="1" applyAlignment="1">
      <alignment horizontal="right"/>
    </xf>
    <xf numFmtId="0" fontId="25" fillId="2" borderId="71" xfId="0" applyNumberFormat="1" applyFont="1" applyFill="1" applyBorder="1" applyAlignment="1">
      <alignment horizontal="right"/>
    </xf>
    <xf numFmtId="0" fontId="17" fillId="0" borderId="0" xfId="0" applyNumberFormat="1" applyFont="1" applyAlignment="1"/>
    <xf numFmtId="0" fontId="24" fillId="0" borderId="15" xfId="0" applyNumberFormat="1" applyFont="1" applyFill="1" applyBorder="1" applyAlignment="1">
      <alignment horizontal="left"/>
    </xf>
    <xf numFmtId="0" fontId="24" fillId="2" borderId="15" xfId="0" applyNumberFormat="1" applyFont="1" applyFill="1" applyBorder="1" applyAlignment="1">
      <alignment horizontal="left"/>
    </xf>
    <xf numFmtId="0" fontId="25" fillId="2" borderId="44" xfId="0" applyNumberFormat="1" applyFont="1" applyFill="1" applyBorder="1" applyAlignment="1">
      <alignment horizontal="left"/>
    </xf>
    <xf numFmtId="0" fontId="25" fillId="2" borderId="15" xfId="0" applyNumberFormat="1" applyFont="1" applyFill="1" applyBorder="1" applyAlignment="1">
      <alignment horizontal="left"/>
    </xf>
    <xf numFmtId="0" fontId="25" fillId="2" borderId="45" xfId="0" applyNumberFormat="1" applyFont="1" applyFill="1" applyBorder="1" applyAlignment="1">
      <alignment horizontal="left"/>
    </xf>
    <xf numFmtId="0" fontId="25" fillId="2" borderId="73" xfId="0" applyNumberFormat="1" applyFont="1" applyFill="1" applyBorder="1" applyAlignment="1">
      <alignment horizontal="right"/>
    </xf>
    <xf numFmtId="0" fontId="25" fillId="2" borderId="74" xfId="0" applyNumberFormat="1" applyFont="1" applyFill="1" applyBorder="1" applyAlignment="1">
      <alignment horizontal="right"/>
    </xf>
    <xf numFmtId="0" fontId="25" fillId="2" borderId="75" xfId="0" applyNumberFormat="1" applyFont="1" applyFill="1" applyBorder="1" applyAlignment="1">
      <alignment horizontal="right"/>
    </xf>
    <xf numFmtId="0" fontId="6" fillId="2" borderId="76" xfId="0" applyNumberFormat="1" applyFont="1" applyFill="1" applyBorder="1" applyAlignment="1">
      <alignment horizontal="left" indent="1"/>
    </xf>
    <xf numFmtId="0" fontId="6" fillId="2" borderId="13" xfId="0" applyNumberFormat="1" applyFont="1" applyFill="1" applyBorder="1" applyAlignment="1">
      <alignment horizontal="left" indent="1"/>
    </xf>
    <xf numFmtId="0" fontId="7" fillId="2" borderId="13" xfId="0" applyNumberFormat="1" applyFont="1" applyFill="1" applyBorder="1" applyAlignment="1">
      <alignment horizontal="left" indent="2"/>
    </xf>
    <xf numFmtId="0" fontId="6" fillId="2" borderId="53" xfId="0" applyNumberFormat="1" applyFont="1" applyFill="1" applyBorder="1" applyAlignment="1">
      <alignment horizontal="left" indent="1"/>
    </xf>
    <xf numFmtId="0" fontId="6" fillId="2" borderId="77" xfId="0" applyNumberFormat="1" applyFont="1" applyFill="1" applyBorder="1" applyAlignment="1">
      <alignment horizontal="left" indent="2"/>
    </xf>
    <xf numFmtId="0" fontId="6" fillId="2" borderId="13" xfId="0" applyNumberFormat="1" applyFont="1" applyFill="1" applyBorder="1" applyAlignment="1">
      <alignment horizontal="left" indent="2"/>
    </xf>
    <xf numFmtId="0" fontId="27" fillId="2" borderId="13" xfId="0" applyNumberFormat="1" applyFont="1" applyFill="1" applyBorder="1" applyAlignment="1">
      <alignment horizontal="left" indent="3"/>
    </xf>
    <xf numFmtId="0" fontId="6" fillId="0" borderId="13" xfId="0" applyNumberFormat="1" applyFont="1" applyFill="1" applyBorder="1" applyAlignment="1">
      <alignment horizontal="left" indent="2"/>
    </xf>
    <xf numFmtId="0" fontId="27" fillId="2" borderId="73" xfId="0" applyNumberFormat="1" applyFont="1" applyFill="1" applyBorder="1" applyAlignment="1">
      <alignment horizontal="right"/>
    </xf>
    <xf numFmtId="0" fontId="27" fillId="2" borderId="74" xfId="0" applyNumberFormat="1" applyFont="1" applyFill="1" applyBorder="1" applyAlignment="1">
      <alignment horizontal="right"/>
    </xf>
    <xf numFmtId="0" fontId="27" fillId="2" borderId="75" xfId="0" applyNumberFormat="1" applyFont="1" applyFill="1" applyBorder="1" applyAlignment="1">
      <alignment horizontal="right"/>
    </xf>
    <xf numFmtId="0" fontId="5" fillId="0" borderId="7" xfId="0" applyNumberFormat="1" applyFont="1" applyBorder="1" applyAlignment="1"/>
    <xf numFmtId="0" fontId="16" fillId="0" borderId="3" xfId="0" applyNumberFormat="1" applyFont="1" applyBorder="1" applyAlignment="1"/>
    <xf numFmtId="0" fontId="5" fillId="0" borderId="73" xfId="0" applyNumberFormat="1" applyFont="1" applyBorder="1" applyAlignment="1">
      <alignment horizontal="right"/>
    </xf>
    <xf numFmtId="0" fontId="5" fillId="0" borderId="74" xfId="0" applyNumberFormat="1" applyFont="1" applyBorder="1" applyAlignment="1">
      <alignment horizontal="center"/>
    </xf>
    <xf numFmtId="0" fontId="5" fillId="0" borderId="74" xfId="0" applyNumberFormat="1" applyFont="1" applyBorder="1" applyAlignment="1">
      <alignment horizontal="right"/>
    </xf>
    <xf numFmtId="0" fontId="5" fillId="0" borderId="73" xfId="0" applyNumberFormat="1" applyFont="1" applyBorder="1" applyAlignment="1">
      <alignment horizontal="center"/>
    </xf>
    <xf numFmtId="0" fontId="5" fillId="0" borderId="75" xfId="0" applyNumberFormat="1" applyFont="1" applyBorder="1" applyAlignment="1">
      <alignment horizontal="right"/>
    </xf>
    <xf numFmtId="37" fontId="16" fillId="0" borderId="53" xfId="0" applyNumberFormat="1" applyFont="1" applyBorder="1" applyAlignment="1">
      <alignment horizontal="center"/>
    </xf>
    <xf numFmtId="37" fontId="16" fillId="0" borderId="3" xfId="0" applyNumberFormat="1" applyFont="1" applyBorder="1" applyAlignment="1">
      <alignment horizontal="center"/>
    </xf>
    <xf numFmtId="37" fontId="5" fillId="0" borderId="15" xfId="0" applyNumberFormat="1" applyFont="1" applyBorder="1" applyAlignment="1"/>
    <xf numFmtId="167" fontId="64" fillId="0" borderId="0" xfId="1" applyNumberFormat="1" applyFont="1" applyAlignment="1">
      <alignment horizontal="center" vertical="center"/>
    </xf>
    <xf numFmtId="0" fontId="65" fillId="0" borderId="0" xfId="8" applyNumberFormat="1" applyFont="1" applyFill="1" applyBorder="1" applyAlignment="1" applyProtection="1"/>
    <xf numFmtId="0" fontId="20" fillId="0" borderId="0" xfId="8" applyNumberFormat="1" applyFill="1" applyBorder="1" applyAlignment="1" applyProtection="1"/>
    <xf numFmtId="167" fontId="64" fillId="0" borderId="0" xfId="1" applyNumberFormat="1" applyFont="1" applyAlignment="1">
      <alignment horizontal="centerContinuous" vertical="center"/>
    </xf>
    <xf numFmtId="167" fontId="20" fillId="0" borderId="0" xfId="1" applyNumberFormat="1" applyFill="1" applyBorder="1" applyAlignment="1" applyProtection="1"/>
    <xf numFmtId="0" fontId="65" fillId="0" borderId="0" xfId="8" applyNumberFormat="1" applyFont="1" applyFill="1" applyBorder="1" applyAlignment="1" applyProtection="1">
      <alignment horizontal="left"/>
    </xf>
    <xf numFmtId="165" fontId="8" fillId="4" borderId="0" xfId="0" applyNumberFormat="1" applyFont="1" applyFill="1" applyAlignment="1">
      <alignment horizontal="centerContinuous"/>
    </xf>
    <xf numFmtId="166" fontId="66" fillId="4" borderId="0" xfId="0" applyNumberFormat="1" applyFont="1" applyFill="1" applyAlignment="1">
      <alignment horizontal="centerContinuous"/>
    </xf>
    <xf numFmtId="0" fontId="20" fillId="4" borderId="0" xfId="0" applyFont="1" applyFill="1" applyBorder="1" applyAlignment="1">
      <alignment vertical="top" wrapText="1"/>
    </xf>
    <xf numFmtId="166" fontId="8" fillId="4" borderId="0" xfId="0" applyNumberFormat="1" applyFont="1" applyFill="1" applyBorder="1"/>
    <xf numFmtId="165" fontId="8" fillId="4" borderId="0" xfId="0" applyNumberFormat="1" applyFont="1" applyFill="1" applyBorder="1"/>
    <xf numFmtId="0" fontId="20" fillId="0" borderId="0" xfId="8" applyNumberFormat="1" applyFont="1" applyFill="1" applyBorder="1" applyAlignment="1" applyProtection="1"/>
    <xf numFmtId="0" fontId="0" fillId="0" borderId="0" xfId="0" applyBorder="1" applyAlignment="1">
      <alignment wrapText="1"/>
    </xf>
    <xf numFmtId="166" fontId="66" fillId="4" borderId="0" xfId="0" applyNumberFormat="1" applyFont="1" applyFill="1" applyAlignment="1">
      <alignment horizontal="centerContinuous" wrapText="1"/>
    </xf>
    <xf numFmtId="165" fontId="8" fillId="4" borderId="0" xfId="0" applyNumberFormat="1" applyFont="1" applyFill="1" applyAlignment="1">
      <alignment horizontal="centerContinuous" wrapText="1"/>
    </xf>
    <xf numFmtId="166" fontId="8" fillId="4" borderId="0" xfId="0" applyNumberFormat="1" applyFont="1" applyFill="1" applyBorder="1" applyAlignment="1">
      <alignment wrapText="1"/>
    </xf>
    <xf numFmtId="165" fontId="8" fillId="4" borderId="0" xfId="0" applyNumberFormat="1" applyFont="1" applyFill="1" applyBorder="1" applyAlignment="1">
      <alignment wrapText="1"/>
    </xf>
    <xf numFmtId="0" fontId="0" fillId="0" borderId="0" xfId="0" applyAlignment="1">
      <alignment wrapText="1"/>
    </xf>
    <xf numFmtId="0" fontId="61" fillId="0" borderId="0" xfId="8" applyNumberFormat="1" applyFont="1" applyFill="1" applyBorder="1" applyAlignment="1" applyProtection="1"/>
    <xf numFmtId="167" fontId="20" fillId="0" borderId="0" xfId="1" applyNumberFormat="1" applyFont="1" applyFill="1" applyBorder="1" applyAlignment="1" applyProtection="1"/>
    <xf numFmtId="0" fontId="20" fillId="0" borderId="0" xfId="0" applyFont="1" applyBorder="1" applyAlignment="1"/>
    <xf numFmtId="166" fontId="8" fillId="0" borderId="0" xfId="0" applyNumberFormat="1" applyFont="1" applyBorder="1"/>
    <xf numFmtId="165" fontId="8" fillId="0" borderId="0" xfId="0" applyNumberFormat="1" applyFont="1" applyBorder="1"/>
    <xf numFmtId="9" fontId="20" fillId="0" borderId="0" xfId="11" applyFill="1" applyBorder="1" applyAlignment="1" applyProtection="1"/>
    <xf numFmtId="0" fontId="20" fillId="0" borderId="0" xfId="8"/>
    <xf numFmtId="165" fontId="23" fillId="4" borderId="0" xfId="0" applyNumberFormat="1" applyFont="1" applyFill="1" applyAlignment="1">
      <alignment horizontal="centerContinuous"/>
    </xf>
    <xf numFmtId="165" fontId="5" fillId="4" borderId="0" xfId="0" applyNumberFormat="1" applyFont="1" applyFill="1" applyBorder="1"/>
    <xf numFmtId="167" fontId="68" fillId="0" borderId="0" xfId="1" applyNumberFormat="1" applyFont="1" applyAlignment="1">
      <alignment horizontal="left" vertical="center"/>
    </xf>
    <xf numFmtId="5" fontId="6" fillId="2" borderId="11" xfId="0" applyNumberFormat="1" applyFont="1" applyFill="1" applyBorder="1" applyAlignment="1"/>
    <xf numFmtId="5" fontId="6" fillId="2" borderId="12" xfId="0" applyNumberFormat="1" applyFont="1" applyFill="1" applyBorder="1" applyAlignment="1"/>
    <xf numFmtId="0" fontId="5" fillId="0" borderId="0" xfId="7" applyFont="1" applyAlignment="1">
      <alignment vertical="top" wrapText="1"/>
    </xf>
    <xf numFmtId="0" fontId="5" fillId="0" borderId="0" xfId="7" applyFont="1" applyAlignment="1">
      <alignment vertical="top"/>
    </xf>
    <xf numFmtId="0" fontId="50" fillId="0" borderId="0" xfId="7" applyFont="1" applyAlignment="1">
      <alignment vertical="top"/>
    </xf>
    <xf numFmtId="0" fontId="5" fillId="0" borderId="0" xfId="7" applyFont="1" applyFill="1" applyBorder="1" applyAlignment="1">
      <alignment vertical="top" wrapText="1"/>
    </xf>
    <xf numFmtId="169" fontId="5" fillId="0" borderId="0" xfId="3" applyNumberFormat="1" applyFont="1" applyFill="1" applyBorder="1" applyAlignment="1">
      <alignment vertical="top"/>
    </xf>
    <xf numFmtId="0" fontId="5" fillId="0" borderId="0" xfId="7" applyFont="1" applyFill="1" applyBorder="1" applyAlignment="1">
      <alignment vertical="top"/>
    </xf>
    <xf numFmtId="0" fontId="16" fillId="0" borderId="0" xfId="7" applyFont="1" applyFill="1" applyBorder="1" applyAlignment="1">
      <alignment vertical="top"/>
    </xf>
    <xf numFmtId="0" fontId="69" fillId="0" borderId="0" xfId="7" applyFont="1" applyAlignment="1">
      <alignment horizontal="left" vertical="top" wrapText="1"/>
    </xf>
    <xf numFmtId="0" fontId="5" fillId="0" borderId="0" xfId="7" applyFont="1" applyFill="1" applyAlignment="1">
      <alignment vertical="top"/>
    </xf>
    <xf numFmtId="0" fontId="70" fillId="0" borderId="0" xfId="7" applyFont="1" applyAlignment="1">
      <alignment vertical="top" wrapText="1"/>
    </xf>
    <xf numFmtId="0" fontId="5" fillId="4" borderId="0" xfId="7" applyFont="1" applyFill="1" applyAlignment="1">
      <alignment vertical="top" wrapText="1"/>
    </xf>
    <xf numFmtId="0" fontId="0" fillId="4" borderId="0" xfId="0" applyFill="1" applyBorder="1" applyAlignment="1"/>
    <xf numFmtId="166" fontId="66" fillId="0" borderId="0" xfId="0" applyNumberFormat="1" applyFont="1" applyFill="1" applyAlignment="1">
      <alignment horizontal="centerContinuous"/>
    </xf>
    <xf numFmtId="165" fontId="8" fillId="0" borderId="0" xfId="0" applyNumberFormat="1" applyFont="1" applyFill="1" applyAlignment="1">
      <alignment horizontal="centerContinuous"/>
    </xf>
    <xf numFmtId="166" fontId="8" fillId="0" borderId="0" xfId="0" applyNumberFormat="1" applyFont="1" applyFill="1" applyBorder="1"/>
    <xf numFmtId="165" fontId="8" fillId="0" borderId="0" xfId="0" applyNumberFormat="1" applyFont="1" applyFill="1" applyBorder="1"/>
    <xf numFmtId="0" fontId="5" fillId="0" borderId="0" xfId="7" applyFont="1" applyFill="1" applyAlignment="1">
      <alignment vertical="top" wrapText="1"/>
    </xf>
    <xf numFmtId="37" fontId="8" fillId="0" borderId="81" xfId="0" applyNumberFormat="1" applyFont="1" applyBorder="1"/>
    <xf numFmtId="37" fontId="8" fillId="0" borderId="82" xfId="0" applyNumberFormat="1" applyFont="1" applyBorder="1"/>
    <xf numFmtId="37" fontId="8" fillId="0" borderId="83" xfId="0" applyNumberFormat="1" applyFont="1" applyBorder="1"/>
    <xf numFmtId="37" fontId="8" fillId="0" borderId="84" xfId="0" applyNumberFormat="1" applyFont="1" applyBorder="1"/>
    <xf numFmtId="37" fontId="29" fillId="0" borderId="85" xfId="0" applyNumberFormat="1" applyFont="1" applyBorder="1"/>
    <xf numFmtId="37" fontId="6" fillId="2" borderId="81" xfId="0" applyNumberFormat="1" applyFont="1" applyFill="1" applyBorder="1" applyAlignment="1"/>
    <xf numFmtId="37" fontId="6" fillId="2" borderId="82" xfId="0" applyNumberFormat="1" applyFont="1" applyFill="1" applyBorder="1" applyAlignment="1"/>
    <xf numFmtId="37" fontId="29" fillId="0" borderId="86" xfId="0" applyNumberFormat="1" applyFont="1" applyBorder="1"/>
    <xf numFmtId="0" fontId="6" fillId="2" borderId="87" xfId="0" applyNumberFormat="1" applyFont="1" applyFill="1" applyBorder="1" applyAlignment="1">
      <alignment horizontal="left"/>
    </xf>
    <xf numFmtId="0" fontId="6" fillId="2" borderId="88" xfId="0" applyNumberFormat="1" applyFont="1" applyFill="1" applyBorder="1" applyAlignment="1">
      <alignment horizontal="left"/>
    </xf>
    <xf numFmtId="0" fontId="28" fillId="2" borderId="89" xfId="0" applyNumberFormat="1" applyFont="1" applyFill="1" applyBorder="1" applyAlignment="1">
      <alignment horizontal="left" indent="5"/>
    </xf>
    <xf numFmtId="165" fontId="1" fillId="0" borderId="0" xfId="0" applyNumberFormat="1" applyFont="1" applyBorder="1"/>
    <xf numFmtId="0" fontId="0" fillId="0" borderId="0" xfId="0" applyBorder="1" applyAlignment="1">
      <alignment horizontal="center" vertical="top"/>
    </xf>
    <xf numFmtId="0" fontId="48" fillId="0" borderId="0" xfId="0" applyFont="1" applyBorder="1" applyAlignment="1">
      <alignment vertical="top" wrapText="1"/>
    </xf>
    <xf numFmtId="0" fontId="38" fillId="0" borderId="0" xfId="0" applyFont="1" applyBorder="1" applyAlignment="1">
      <alignment horizontal="center" vertical="top"/>
    </xf>
    <xf numFmtId="0" fontId="31" fillId="0" borderId="0" xfId="0" applyFont="1" applyBorder="1" applyAlignment="1">
      <alignment horizontal="center" vertical="top"/>
    </xf>
    <xf numFmtId="0" fontId="38" fillId="0" borderId="0" xfId="0" applyFont="1" applyBorder="1" applyAlignment="1">
      <alignment horizontal="center" vertical="top" wrapText="1"/>
    </xf>
    <xf numFmtId="0" fontId="0" fillId="4" borderId="0" xfId="0" applyFill="1" applyBorder="1" applyAlignment="1">
      <alignment horizontal="center" vertical="top"/>
    </xf>
    <xf numFmtId="0" fontId="55" fillId="0" borderId="0" xfId="0" applyFont="1" applyAlignment="1"/>
    <xf numFmtId="0" fontId="72" fillId="0" borderId="0" xfId="0" applyFont="1" applyBorder="1" applyAlignment="1">
      <alignment horizontal="center"/>
    </xf>
    <xf numFmtId="0" fontId="71" fillId="0" borderId="0" xfId="0" applyFont="1" applyBorder="1" applyAlignment="1">
      <alignment vertical="top" wrapText="1"/>
    </xf>
    <xf numFmtId="0" fontId="31" fillId="0" borderId="0" xfId="0" applyFont="1" applyBorder="1" applyAlignment="1">
      <alignment horizontal="right" vertical="top" wrapText="1"/>
    </xf>
    <xf numFmtId="0" fontId="31" fillId="4" borderId="0" xfId="0" applyFont="1" applyFill="1" applyBorder="1" applyAlignment="1">
      <alignment horizontal="center" vertical="top"/>
    </xf>
    <xf numFmtId="164" fontId="31" fillId="0" borderId="0" xfId="0" applyNumberFormat="1" applyFont="1" applyBorder="1" applyAlignment="1">
      <alignment horizontal="right" vertical="top" wrapText="1"/>
    </xf>
    <xf numFmtId="164" fontId="31" fillId="0" borderId="0" xfId="0" applyNumberFormat="1" applyFont="1" applyBorder="1" applyAlignment="1">
      <alignment vertical="top" wrapText="1"/>
    </xf>
    <xf numFmtId="3" fontId="31" fillId="0" borderId="0" xfId="0" applyNumberFormat="1" applyFont="1" applyBorder="1" applyAlignment="1">
      <alignment vertical="top" wrapText="1"/>
    </xf>
    <xf numFmtId="1" fontId="31" fillId="0" borderId="0" xfId="0" applyNumberFormat="1" applyFont="1" applyBorder="1" applyAlignment="1">
      <alignment vertical="top"/>
    </xf>
    <xf numFmtId="0" fontId="38" fillId="0" borderId="0" xfId="0" applyFont="1" applyBorder="1" applyAlignment="1">
      <alignment horizontal="center"/>
    </xf>
    <xf numFmtId="0" fontId="42" fillId="4" borderId="0" xfId="0" applyFont="1" applyFill="1" applyBorder="1" applyAlignment="1">
      <alignment vertical="top" wrapText="1"/>
    </xf>
    <xf numFmtId="0" fontId="16" fillId="0" borderId="73" xfId="0" applyNumberFormat="1" applyFont="1" applyBorder="1" applyAlignment="1">
      <alignment horizontal="right"/>
    </xf>
    <xf numFmtId="0" fontId="16" fillId="0" borderId="74" xfId="0" applyNumberFormat="1" applyFont="1" applyBorder="1" applyAlignment="1">
      <alignment horizontal="right"/>
    </xf>
    <xf numFmtId="0" fontId="16" fillId="0" borderId="75" xfId="0" applyNumberFormat="1" applyFont="1" applyBorder="1" applyAlignment="1">
      <alignment horizontal="right"/>
    </xf>
    <xf numFmtId="0" fontId="16" fillId="0" borderId="44" xfId="0" applyNumberFormat="1" applyFont="1" applyBorder="1" applyAlignment="1">
      <alignment horizontal="left" indent="3"/>
    </xf>
    <xf numFmtId="37" fontId="16" fillId="0" borderId="7" xfId="0" applyNumberFormat="1" applyFont="1" applyBorder="1" applyAlignment="1"/>
    <xf numFmtId="37" fontId="16" fillId="0" borderId="3" xfId="0" applyNumberFormat="1" applyFont="1" applyBorder="1" applyAlignment="1"/>
    <xf numFmtId="5" fontId="16" fillId="0" borderId="3" xfId="0" applyNumberFormat="1" applyFont="1" applyBorder="1" applyAlignment="1"/>
    <xf numFmtId="5" fontId="16" fillId="0" borderId="47" xfId="0" applyNumberFormat="1" applyFont="1" applyBorder="1" applyAlignment="1"/>
    <xf numFmtId="5" fontId="16" fillId="0" borderId="4" xfId="0" applyNumberFormat="1" applyFont="1" applyBorder="1" applyAlignment="1"/>
    <xf numFmtId="165" fontId="5" fillId="0" borderId="0" xfId="0" applyNumberFormat="1" applyFont="1" applyAlignment="1">
      <alignment horizontal="centerContinuous"/>
    </xf>
    <xf numFmtId="0" fontId="16" fillId="0" borderId="0" xfId="0" applyNumberFormat="1" applyFont="1" applyBorder="1" applyAlignment="1">
      <alignment horizontal="left" indent="5"/>
    </xf>
    <xf numFmtId="37" fontId="16" fillId="0" borderId="0" xfId="0" applyNumberFormat="1" applyFont="1" applyBorder="1" applyAlignment="1"/>
    <xf numFmtId="5" fontId="16" fillId="0" borderId="0" xfId="0" applyNumberFormat="1" applyFont="1" applyBorder="1" applyAlignment="1"/>
    <xf numFmtId="3" fontId="6" fillId="2" borderId="0" xfId="0" applyNumberFormat="1" applyFont="1" applyFill="1" applyAlignment="1"/>
    <xf numFmtId="165" fontId="57" fillId="0" borderId="0" xfId="0" applyNumberFormat="1" applyFont="1" applyAlignment="1"/>
    <xf numFmtId="165" fontId="56" fillId="0" borderId="0" xfId="0" applyNumberFormat="1" applyFont="1" applyAlignment="1"/>
    <xf numFmtId="0" fontId="8" fillId="0" borderId="0" xfId="8" applyNumberFormat="1" applyFont="1" applyFill="1" applyBorder="1" applyAlignment="1" applyProtection="1"/>
    <xf numFmtId="0" fontId="74" fillId="0" borderId="0" xfId="8" applyFont="1" applyBorder="1" applyAlignment="1">
      <alignment vertical="center"/>
    </xf>
    <xf numFmtId="0" fontId="74" fillId="0" borderId="0" xfId="8" applyFont="1" applyAlignment="1">
      <alignment vertical="center"/>
    </xf>
    <xf numFmtId="0" fontId="76" fillId="0" borderId="47" xfId="8" applyFont="1" applyFill="1" applyBorder="1" applyAlignment="1">
      <alignment horizontal="left" vertical="center"/>
    </xf>
    <xf numFmtId="0" fontId="76" fillId="0" borderId="90" xfId="8" applyFont="1" applyFill="1" applyBorder="1" applyAlignment="1">
      <alignment horizontal="left" vertical="center"/>
    </xf>
    <xf numFmtId="0" fontId="76" fillId="0" borderId="13" xfId="8" applyFont="1" applyFill="1" applyBorder="1" applyAlignment="1">
      <alignment horizontal="left" vertical="center"/>
    </xf>
    <xf numFmtId="0" fontId="76" fillId="0" borderId="91" xfId="8" applyFont="1" applyFill="1" applyBorder="1" applyAlignment="1">
      <alignment horizontal="left" vertical="center"/>
    </xf>
    <xf numFmtId="166" fontId="76" fillId="0" borderId="13" xfId="8" applyNumberFormat="1" applyFont="1" applyFill="1" applyBorder="1" applyAlignment="1">
      <alignment horizontal="left" vertical="center"/>
    </xf>
    <xf numFmtId="0" fontId="77" fillId="0" borderId="91" xfId="8" applyFont="1" applyFill="1" applyBorder="1" applyAlignment="1">
      <alignment horizontal="left" vertical="center"/>
    </xf>
    <xf numFmtId="166" fontId="77" fillId="0" borderId="13" xfId="8" applyNumberFormat="1" applyFont="1" applyFill="1" applyBorder="1" applyAlignment="1">
      <alignment horizontal="left" vertical="center"/>
    </xf>
    <xf numFmtId="0" fontId="76" fillId="0" borderId="92" xfId="8" applyFont="1" applyFill="1" applyBorder="1" applyAlignment="1">
      <alignment horizontal="left" vertical="center"/>
    </xf>
    <xf numFmtId="0" fontId="76" fillId="0" borderId="44" xfId="8" applyFont="1" applyFill="1" applyBorder="1" applyAlignment="1">
      <alignment vertical="center"/>
    </xf>
    <xf numFmtId="0" fontId="76" fillId="0" borderId="77" xfId="8" applyFont="1" applyFill="1" applyBorder="1" applyAlignment="1">
      <alignment vertical="center"/>
    </xf>
    <xf numFmtId="0" fontId="76" fillId="0" borderId="13" xfId="8" applyFont="1" applyFill="1" applyBorder="1" applyAlignment="1">
      <alignment vertical="center"/>
    </xf>
    <xf numFmtId="0" fontId="76" fillId="0" borderId="79" xfId="8" applyFont="1" applyFill="1" applyBorder="1" applyAlignment="1">
      <alignment vertical="center"/>
    </xf>
    <xf numFmtId="166" fontId="77" fillId="0" borderId="53" xfId="8" applyNumberFormat="1" applyFont="1" applyFill="1" applyBorder="1" applyAlignment="1">
      <alignment horizontal="left" vertical="center"/>
    </xf>
    <xf numFmtId="0" fontId="77" fillId="0" borderId="93" xfId="8" applyFont="1" applyFill="1" applyBorder="1" applyAlignment="1">
      <alignment horizontal="left" vertical="center"/>
    </xf>
    <xf numFmtId="0" fontId="77" fillId="0" borderId="44" xfId="8" applyFont="1" applyFill="1" applyBorder="1" applyAlignment="1">
      <alignment vertical="center"/>
    </xf>
    <xf numFmtId="0" fontId="78" fillId="0" borderId="47" xfId="8" applyNumberFormat="1" applyFont="1" applyFill="1" applyBorder="1" applyAlignment="1" applyProtection="1"/>
    <xf numFmtId="166" fontId="77" fillId="0" borderId="77" xfId="8" applyNumberFormat="1" applyFont="1" applyFill="1" applyBorder="1" applyAlignment="1">
      <alignment horizontal="left" vertical="center"/>
    </xf>
    <xf numFmtId="0" fontId="77" fillId="0" borderId="90" xfId="8" applyFont="1" applyFill="1" applyBorder="1" applyAlignment="1">
      <alignment horizontal="left" vertical="center"/>
    </xf>
    <xf numFmtId="166" fontId="77" fillId="0" borderId="79" xfId="8" applyNumberFormat="1" applyFont="1" applyFill="1" applyBorder="1" applyAlignment="1">
      <alignment horizontal="left" vertical="center"/>
    </xf>
    <xf numFmtId="0" fontId="77" fillId="0" borderId="92" xfId="8" applyFont="1" applyFill="1" applyBorder="1" applyAlignment="1">
      <alignment horizontal="left" vertical="center"/>
    </xf>
    <xf numFmtId="0" fontId="77" fillId="0" borderId="47" xfId="8" applyFont="1" applyFill="1" applyBorder="1" applyAlignment="1">
      <alignment horizontal="right" vertical="center"/>
    </xf>
    <xf numFmtId="0" fontId="77" fillId="0" borderId="15" xfId="8" applyFont="1" applyFill="1" applyBorder="1" applyAlignment="1">
      <alignment vertical="center"/>
    </xf>
    <xf numFmtId="0" fontId="77" fillId="0" borderId="82" xfId="8" applyFont="1" applyFill="1" applyBorder="1" applyAlignment="1">
      <alignment horizontal="left" vertical="center"/>
    </xf>
    <xf numFmtId="0" fontId="77" fillId="0" borderId="79" xfId="8" applyFont="1" applyFill="1" applyBorder="1" applyAlignment="1">
      <alignment vertical="center"/>
    </xf>
    <xf numFmtId="0" fontId="77" fillId="0" borderId="47" xfId="8" applyFont="1" applyFill="1" applyBorder="1" applyAlignment="1">
      <alignment horizontal="left" vertical="center"/>
    </xf>
    <xf numFmtId="0" fontId="76" fillId="0" borderId="7" xfId="8" applyFont="1" applyFill="1" applyBorder="1" applyAlignment="1">
      <alignment vertical="center"/>
    </xf>
    <xf numFmtId="0" fontId="76" fillId="0" borderId="3" xfId="8" applyFont="1" applyFill="1" applyBorder="1" applyAlignment="1">
      <alignment horizontal="left" vertical="center"/>
    </xf>
    <xf numFmtId="37" fontId="76" fillId="0" borderId="47" xfId="1" applyNumberFormat="1" applyFont="1" applyFill="1" applyBorder="1" applyAlignment="1">
      <alignment horizontal="right" vertical="center"/>
    </xf>
    <xf numFmtId="37" fontId="76" fillId="0" borderId="20" xfId="1" applyNumberFormat="1" applyFont="1" applyFill="1" applyBorder="1" applyAlignment="1">
      <alignment horizontal="right" vertical="center"/>
    </xf>
    <xf numFmtId="37" fontId="76" fillId="0" borderId="94" xfId="1" applyNumberFormat="1" applyFont="1" applyFill="1" applyBorder="1" applyAlignment="1">
      <alignment horizontal="right" vertical="center"/>
    </xf>
    <xf numFmtId="37" fontId="76" fillId="0" borderId="95" xfId="1" applyNumberFormat="1" applyFont="1" applyFill="1" applyBorder="1" applyAlignment="1">
      <alignment horizontal="right" vertical="center"/>
    </xf>
    <xf numFmtId="37" fontId="76" fillId="0" borderId="96" xfId="1" applyNumberFormat="1" applyFont="1" applyFill="1" applyBorder="1" applyAlignment="1">
      <alignment horizontal="right" vertical="center"/>
    </xf>
    <xf numFmtId="37" fontId="76" fillId="0" borderId="97" xfId="1" applyNumberFormat="1" applyFont="1" applyFill="1" applyBorder="1" applyAlignment="1">
      <alignment horizontal="right" vertical="center"/>
    </xf>
    <xf numFmtId="37" fontId="76" fillId="0" borderId="98" xfId="1" applyNumberFormat="1" applyFont="1" applyFill="1" applyBorder="1" applyAlignment="1">
      <alignment horizontal="right" vertical="center"/>
    </xf>
    <xf numFmtId="37" fontId="76" fillId="0" borderId="91" xfId="1" applyNumberFormat="1" applyFont="1" applyFill="1" applyBorder="1" applyAlignment="1">
      <alignment horizontal="right" vertical="center"/>
    </xf>
    <xf numFmtId="37" fontId="76" fillId="0" borderId="99" xfId="1" applyNumberFormat="1" applyFont="1" applyFill="1" applyBorder="1" applyAlignment="1">
      <alignment horizontal="right" vertical="center"/>
    </xf>
    <xf numFmtId="37" fontId="76" fillId="0" borderId="100" xfId="1" applyNumberFormat="1" applyFont="1" applyFill="1" applyBorder="1" applyAlignment="1">
      <alignment horizontal="right" vertical="center"/>
    </xf>
    <xf numFmtId="37" fontId="76" fillId="0" borderId="101" xfId="1" applyNumberFormat="1" applyFont="1" applyFill="1" applyBorder="1" applyAlignment="1">
      <alignment horizontal="right" vertical="center"/>
    </xf>
    <xf numFmtId="37" fontId="76" fillId="0" borderId="3" xfId="1" applyNumberFormat="1" applyFont="1" applyFill="1" applyBorder="1" applyAlignment="1">
      <alignment horizontal="right" vertical="center"/>
    </xf>
    <xf numFmtId="37" fontId="76" fillId="0" borderId="4" xfId="1" applyNumberFormat="1" applyFont="1" applyFill="1" applyBorder="1" applyAlignment="1">
      <alignment horizontal="right" vertical="center"/>
    </xf>
    <xf numFmtId="37" fontId="8" fillId="0" borderId="0" xfId="1" applyNumberFormat="1" applyFont="1" applyFill="1" applyBorder="1" applyAlignment="1" applyProtection="1"/>
    <xf numFmtId="37" fontId="78" fillId="0" borderId="47" xfId="1" applyNumberFormat="1" applyFont="1" applyFill="1" applyBorder="1" applyAlignment="1" applyProtection="1"/>
    <xf numFmtId="37" fontId="78" fillId="0" borderId="20" xfId="1" applyNumberFormat="1" applyFont="1" applyFill="1" applyBorder="1" applyAlignment="1" applyProtection="1"/>
    <xf numFmtId="37" fontId="77" fillId="0" borderId="94" xfId="1" applyNumberFormat="1" applyFont="1" applyFill="1" applyBorder="1" applyAlignment="1">
      <alignment horizontal="right" vertical="center"/>
    </xf>
    <xf numFmtId="37" fontId="77" fillId="0" borderId="95" xfId="1" applyNumberFormat="1" applyFont="1" applyFill="1" applyBorder="1" applyAlignment="1">
      <alignment horizontal="right" vertical="center"/>
    </xf>
    <xf numFmtId="37" fontId="77" fillId="0" borderId="96" xfId="1" applyNumberFormat="1" applyFont="1" applyFill="1" applyBorder="1" applyAlignment="1">
      <alignment horizontal="right" vertical="center"/>
    </xf>
    <xf numFmtId="37" fontId="77" fillId="0" borderId="97" xfId="1" applyNumberFormat="1" applyFont="1" applyFill="1" applyBorder="1" applyAlignment="1">
      <alignment horizontal="right" vertical="center"/>
    </xf>
    <xf numFmtId="37" fontId="77" fillId="0" borderId="98" xfId="1" applyNumberFormat="1" applyFont="1" applyFill="1" applyBorder="1" applyAlignment="1">
      <alignment horizontal="right" vertical="center"/>
    </xf>
    <xf numFmtId="37" fontId="77" fillId="0" borderId="99" xfId="1" applyNumberFormat="1" applyFont="1" applyFill="1" applyBorder="1" applyAlignment="1">
      <alignment horizontal="right" vertical="center"/>
    </xf>
    <xf numFmtId="37" fontId="77" fillId="0" borderId="100" xfId="1" applyNumberFormat="1" applyFont="1" applyFill="1" applyBorder="1" applyAlignment="1">
      <alignment horizontal="right" vertical="center"/>
    </xf>
    <xf numFmtId="37" fontId="77" fillId="0" borderId="101" xfId="1" applyNumberFormat="1" applyFont="1" applyFill="1" applyBorder="1" applyAlignment="1">
      <alignment horizontal="right" vertical="center"/>
    </xf>
    <xf numFmtId="37" fontId="77" fillId="0" borderId="84" xfId="1" applyNumberFormat="1" applyFont="1" applyFill="1" applyBorder="1" applyAlignment="1">
      <alignment horizontal="right" vertical="center"/>
    </xf>
    <xf numFmtId="37" fontId="77" fillId="0" borderId="102" xfId="1" applyNumberFormat="1" applyFont="1" applyFill="1" applyBorder="1" applyAlignment="1">
      <alignment horizontal="right" vertical="center"/>
    </xf>
    <xf numFmtId="37" fontId="77" fillId="0" borderId="47" xfId="1" applyNumberFormat="1" applyFont="1" applyFill="1" applyBorder="1" applyAlignment="1">
      <alignment horizontal="right" vertical="center"/>
    </xf>
    <xf numFmtId="37" fontId="77" fillId="0" borderId="20" xfId="1" applyNumberFormat="1" applyFont="1" applyFill="1" applyBorder="1" applyAlignment="1">
      <alignment horizontal="right" vertical="center"/>
    </xf>
    <xf numFmtId="0" fontId="70" fillId="0" borderId="8" xfId="0" applyNumberFormat="1" applyFont="1" applyBorder="1" applyAlignment="1"/>
    <xf numFmtId="0" fontId="70" fillId="0" borderId="0" xfId="0" applyNumberFormat="1" applyFont="1" applyBorder="1" applyAlignment="1"/>
    <xf numFmtId="0" fontId="70" fillId="0" borderId="46" xfId="0" applyNumberFormat="1" applyFont="1" applyBorder="1" applyAlignment="1"/>
    <xf numFmtId="0" fontId="70" fillId="0" borderId="0" xfId="0" applyNumberFormat="1" applyFont="1" applyAlignment="1"/>
    <xf numFmtId="0" fontId="52" fillId="0" borderId="0" xfId="10" applyFont="1"/>
    <xf numFmtId="0" fontId="0" fillId="0" borderId="0" xfId="0" applyAlignment="1"/>
    <xf numFmtId="0" fontId="20" fillId="0" borderId="0" xfId="10"/>
    <xf numFmtId="0" fontId="16" fillId="0" borderId="0" xfId="10" applyFont="1"/>
    <xf numFmtId="0" fontId="22" fillId="0" borderId="0" xfId="10" applyFont="1"/>
    <xf numFmtId="0" fontId="8" fillId="0" borderId="0" xfId="10" applyFont="1"/>
    <xf numFmtId="0" fontId="8" fillId="0" borderId="0" xfId="10" applyFont="1" applyFill="1" applyAlignment="1">
      <alignment vertical="center"/>
    </xf>
    <xf numFmtId="0" fontId="22" fillId="0" borderId="0" xfId="10" applyFont="1" applyFill="1" applyBorder="1" applyAlignment="1">
      <alignment horizontal="centerContinuous"/>
    </xf>
    <xf numFmtId="0" fontId="8" fillId="0" borderId="8" xfId="10" applyFont="1" applyFill="1" applyBorder="1" applyAlignment="1">
      <alignment horizontal="center"/>
    </xf>
    <xf numFmtId="0" fontId="8" fillId="0" borderId="46" xfId="10" applyFont="1" applyFill="1" applyBorder="1" applyAlignment="1">
      <alignment horizontal="center"/>
    </xf>
    <xf numFmtId="0" fontId="8" fillId="0" borderId="0" xfId="10" applyFont="1" applyFill="1"/>
    <xf numFmtId="0" fontId="8" fillId="0" borderId="0" xfId="10" applyFont="1" applyFill="1" applyBorder="1" applyAlignment="1">
      <alignment horizontal="center"/>
    </xf>
    <xf numFmtId="0" fontId="8" fillId="0" borderId="7" xfId="10" applyFont="1" applyFill="1" applyBorder="1" applyAlignment="1">
      <alignment horizontal="center" wrapText="1"/>
    </xf>
    <xf numFmtId="0" fontId="8" fillId="0" borderId="4" xfId="10" applyFont="1" applyFill="1" applyBorder="1" applyAlignment="1">
      <alignment horizontal="center" wrapText="1"/>
    </xf>
    <xf numFmtId="0" fontId="80" fillId="0" borderId="0" xfId="10" applyFont="1" applyFill="1" applyBorder="1" applyAlignment="1">
      <alignment horizontal="center"/>
    </xf>
    <xf numFmtId="0" fontId="8" fillId="0" borderId="0" xfId="10" applyFont="1" applyBorder="1"/>
    <xf numFmtId="0" fontId="22" fillId="0" borderId="6" xfId="10" applyFont="1" applyBorder="1"/>
    <xf numFmtId="0" fontId="22" fillId="0" borderId="5" xfId="10" applyFont="1" applyBorder="1"/>
    <xf numFmtId="37" fontId="22" fillId="0" borderId="7" xfId="1" applyNumberFormat="1" applyFont="1" applyBorder="1"/>
    <xf numFmtId="37" fontId="22" fillId="0" borderId="4" xfId="1" applyNumberFormat="1" applyFont="1" applyBorder="1"/>
    <xf numFmtId="3" fontId="22" fillId="0" borderId="8" xfId="1" applyNumberFormat="1" applyFont="1" applyBorder="1"/>
    <xf numFmtId="3" fontId="22" fillId="0" borderId="6" xfId="1" applyNumberFormat="1" applyFont="1" applyBorder="1"/>
    <xf numFmtId="167" fontId="22" fillId="0" borderId="0" xfId="1" applyNumberFormat="1" applyFont="1" applyBorder="1"/>
    <xf numFmtId="37" fontId="22" fillId="0" borderId="3" xfId="1" applyNumberFormat="1" applyFont="1" applyBorder="1"/>
    <xf numFmtId="0" fontId="8" fillId="0" borderId="0" xfId="10" applyNumberFormat="1" applyFont="1"/>
    <xf numFmtId="37" fontId="8" fillId="0" borderId="103" xfId="10" applyNumberFormat="1" applyFont="1" applyBorder="1"/>
    <xf numFmtId="0" fontId="22" fillId="0" borderId="104" xfId="10" applyFont="1" applyBorder="1" applyAlignment="1">
      <alignment horizontal="left"/>
    </xf>
    <xf numFmtId="0" fontId="22" fillId="0" borderId="105" xfId="10" applyFont="1" applyBorder="1" applyAlignment="1">
      <alignment horizontal="left"/>
    </xf>
    <xf numFmtId="167" fontId="22" fillId="0" borderId="0" xfId="10" applyNumberFormat="1" applyFont="1" applyBorder="1" applyAlignment="1">
      <alignment horizontal="left"/>
    </xf>
    <xf numFmtId="168" fontId="22" fillId="0" borderId="0" xfId="3" applyNumberFormat="1" applyFont="1" applyBorder="1" applyAlignment="1">
      <alignment horizontal="left"/>
    </xf>
    <xf numFmtId="0" fontId="81" fillId="0" borderId="0" xfId="10" applyFont="1" applyAlignment="1">
      <alignment horizontal="left"/>
    </xf>
    <xf numFmtId="0" fontId="81" fillId="0" borderId="0" xfId="10" applyFont="1" applyBorder="1" applyAlignment="1">
      <alignment horizontal="left"/>
    </xf>
    <xf numFmtId="0" fontId="22" fillId="0" borderId="0" xfId="10" applyFont="1" applyBorder="1" applyAlignment="1">
      <alignment horizontal="left"/>
    </xf>
    <xf numFmtId="0" fontId="8" fillId="3" borderId="0" xfId="10" applyFont="1" applyFill="1" applyBorder="1" applyAlignment="1">
      <alignment horizontal="center"/>
    </xf>
    <xf numFmtId="0" fontId="22" fillId="3" borderId="0" xfId="10" applyFont="1" applyFill="1" applyBorder="1" applyAlignment="1">
      <alignment horizontal="left"/>
    </xf>
    <xf numFmtId="37" fontId="22" fillId="3" borderId="0" xfId="10" applyNumberFormat="1" applyFont="1" applyFill="1" applyBorder="1" applyAlignment="1">
      <alignment horizontal="left"/>
    </xf>
    <xf numFmtId="5" fontId="22" fillId="3" borderId="0" xfId="3" applyNumberFormat="1" applyFont="1" applyFill="1" applyBorder="1" applyAlignment="1">
      <alignment horizontal="left"/>
    </xf>
    <xf numFmtId="5" fontId="22" fillId="3" borderId="0" xfId="10" applyNumberFormat="1" applyFont="1" applyFill="1" applyBorder="1" applyAlignment="1">
      <alignment horizontal="left"/>
    </xf>
    <xf numFmtId="167" fontId="22" fillId="3" borderId="0" xfId="10" applyNumberFormat="1" applyFont="1" applyFill="1" applyBorder="1" applyAlignment="1">
      <alignment horizontal="left"/>
    </xf>
    <xf numFmtId="168" fontId="22" fillId="3" borderId="0" xfId="3" applyNumberFormat="1" applyFont="1" applyFill="1" applyBorder="1" applyAlignment="1">
      <alignment horizontal="left"/>
    </xf>
    <xf numFmtId="167" fontId="14" fillId="0" borderId="0" xfId="10" applyNumberFormat="1" applyFont="1" applyFill="1" applyAlignment="1">
      <alignment horizontal="centerContinuous"/>
    </xf>
    <xf numFmtId="167" fontId="15" fillId="0" borderId="0" xfId="10" applyNumberFormat="1" applyFont="1" applyFill="1"/>
    <xf numFmtId="0" fontId="15" fillId="0" borderId="0" xfId="10" applyFont="1" applyFill="1"/>
    <xf numFmtId="0" fontId="14" fillId="0" borderId="0" xfId="0" applyFont="1" applyFill="1" applyBorder="1" applyAlignment="1">
      <alignment wrapText="1"/>
    </xf>
    <xf numFmtId="0" fontId="21" fillId="7" borderId="0" xfId="10" applyFont="1" applyFill="1" applyAlignment="1">
      <alignment horizontal="centerContinuous"/>
    </xf>
    <xf numFmtId="0" fontId="14" fillId="7" borderId="0" xfId="10" applyFont="1" applyFill="1" applyAlignment="1">
      <alignment horizontal="centerContinuous"/>
    </xf>
    <xf numFmtId="167" fontId="14" fillId="7" borderId="0" xfId="10" applyNumberFormat="1" applyFont="1" applyFill="1" applyAlignment="1">
      <alignment horizontal="centerContinuous"/>
    </xf>
    <xf numFmtId="0" fontId="14" fillId="7" borderId="0" xfId="0" applyFont="1" applyFill="1" applyBorder="1" applyAlignment="1">
      <alignment vertical="top" wrapText="1"/>
    </xf>
    <xf numFmtId="0" fontId="14" fillId="7" borderId="0" xfId="0" applyFont="1" applyFill="1" applyBorder="1" applyAlignment="1"/>
    <xf numFmtId="0" fontId="15" fillId="7" borderId="0" xfId="10" applyFont="1" applyFill="1"/>
    <xf numFmtId="5" fontId="5" fillId="0" borderId="0" xfId="3" applyNumberFormat="1" applyFont="1" applyFill="1" applyBorder="1" applyAlignment="1">
      <alignment vertical="top"/>
    </xf>
    <xf numFmtId="0" fontId="5" fillId="0" borderId="0" xfId="7" applyFont="1" applyFill="1" applyBorder="1" applyAlignment="1">
      <alignment horizontal="center" vertical="top" wrapText="1"/>
    </xf>
    <xf numFmtId="7" fontId="5" fillId="0" borderId="0" xfId="3" applyNumberFormat="1" applyFont="1" applyFill="1" applyBorder="1" applyAlignment="1">
      <alignment vertical="top"/>
    </xf>
    <xf numFmtId="0" fontId="85" fillId="0" borderId="0" xfId="0" applyFont="1"/>
    <xf numFmtId="0" fontId="6" fillId="2" borderId="15" xfId="0" applyNumberFormat="1" applyFont="1" applyFill="1" applyBorder="1" applyAlignment="1">
      <alignment horizontal="left" indent="1"/>
    </xf>
    <xf numFmtId="0" fontId="27" fillId="0" borderId="79" xfId="0" applyNumberFormat="1" applyFont="1" applyFill="1" applyBorder="1" applyAlignment="1">
      <alignment horizontal="left" indent="2"/>
    </xf>
    <xf numFmtId="37" fontId="27" fillId="0" borderId="79" xfId="0" applyNumberFormat="1" applyFont="1" applyFill="1" applyBorder="1" applyAlignment="1"/>
    <xf numFmtId="37" fontId="27" fillId="0" borderId="108" xfId="0" applyNumberFormat="1" applyFont="1" applyFill="1" applyBorder="1" applyAlignment="1"/>
    <xf numFmtId="37" fontId="27" fillId="0" borderId="109" xfId="0" applyNumberFormat="1" applyFont="1" applyFill="1" applyBorder="1" applyAlignment="1"/>
    <xf numFmtId="0" fontId="27" fillId="0" borderId="110" xfId="0" applyNumberFormat="1" applyFont="1" applyFill="1" applyBorder="1" applyAlignment="1">
      <alignment horizontal="left" indent="2"/>
    </xf>
    <xf numFmtId="37" fontId="27" fillId="0" borderId="76" xfId="0" applyNumberFormat="1" applyFont="1" applyFill="1" applyBorder="1" applyAlignment="1"/>
    <xf numFmtId="37" fontId="27" fillId="0" borderId="111" xfId="0" applyNumberFormat="1" applyFont="1" applyFill="1" applyBorder="1" applyAlignment="1"/>
    <xf numFmtId="37" fontId="27" fillId="0" borderId="112" xfId="0" applyNumberFormat="1" applyFont="1" applyFill="1" applyBorder="1" applyAlignment="1"/>
    <xf numFmtId="0" fontId="76" fillId="0" borderId="93" xfId="8" applyFont="1" applyFill="1" applyBorder="1" applyAlignment="1">
      <alignment horizontal="left" vertical="center"/>
    </xf>
    <xf numFmtId="0" fontId="76" fillId="0" borderId="53" xfId="8" applyFont="1" applyFill="1" applyBorder="1" applyAlignment="1">
      <alignment vertical="center"/>
    </xf>
    <xf numFmtId="37" fontId="5" fillId="0" borderId="14" xfId="0" applyNumberFormat="1" applyFont="1" applyBorder="1" applyAlignment="1"/>
    <xf numFmtId="1" fontId="5" fillId="0" borderId="17" xfId="0" applyNumberFormat="1" applyFont="1" applyBorder="1" applyAlignment="1">
      <alignment horizontal="right"/>
    </xf>
    <xf numFmtId="37" fontId="6" fillId="2" borderId="20" xfId="0" applyNumberFormat="1" applyFont="1" applyFill="1" applyBorder="1" applyAlignment="1"/>
    <xf numFmtId="37" fontId="6" fillId="2" borderId="13" xfId="0" applyNumberFormat="1" applyFont="1" applyFill="1" applyBorder="1" applyAlignment="1"/>
    <xf numFmtId="0" fontId="21" fillId="4" borderId="0" xfId="0" applyFont="1" applyFill="1" applyBorder="1" applyAlignment="1">
      <alignment horizontal="center" vertical="top"/>
    </xf>
    <xf numFmtId="3" fontId="14" fillId="0" borderId="0" xfId="0" applyNumberFormat="1" applyFont="1" applyAlignment="1"/>
    <xf numFmtId="165" fontId="14" fillId="0" borderId="0" xfId="0" applyNumberFormat="1" applyFont="1" applyAlignment="1"/>
    <xf numFmtId="3" fontId="30" fillId="0" borderId="0" xfId="0" applyNumberFormat="1" applyFont="1" applyAlignment="1"/>
    <xf numFmtId="3" fontId="14" fillId="6" borderId="0" xfId="0" applyNumberFormat="1" applyFont="1" applyFill="1" applyAlignment="1"/>
    <xf numFmtId="37" fontId="14" fillId="6" borderId="0" xfId="0" applyNumberFormat="1" applyFont="1" applyFill="1" applyAlignment="1"/>
    <xf numFmtId="3" fontId="14" fillId="4" borderId="0" xfId="0" applyNumberFormat="1" applyFont="1" applyFill="1" applyAlignment="1"/>
    <xf numFmtId="165" fontId="14" fillId="0" borderId="0" xfId="0" applyNumberFormat="1" applyFont="1" applyFill="1" applyAlignment="1"/>
    <xf numFmtId="165" fontId="21" fillId="4" borderId="0" xfId="0" applyNumberFormat="1" applyFont="1" applyFill="1" applyAlignment="1">
      <alignment horizontal="center" wrapText="1"/>
    </xf>
    <xf numFmtId="0" fontId="14" fillId="4" borderId="0" xfId="0" applyFont="1" applyFill="1" applyBorder="1" applyAlignment="1">
      <alignment wrapText="1"/>
    </xf>
    <xf numFmtId="0" fontId="14" fillId="4" borderId="0" xfId="0" applyFont="1" applyFill="1" applyBorder="1" applyAlignment="1"/>
    <xf numFmtId="165" fontId="49" fillId="0" borderId="0" xfId="0" applyNumberFormat="1" applyFont="1" applyAlignment="1"/>
    <xf numFmtId="0" fontId="21" fillId="4" borderId="0" xfId="0" applyFont="1" applyFill="1" applyBorder="1" applyAlignment="1">
      <alignment horizontal="center"/>
    </xf>
    <xf numFmtId="165" fontId="14" fillId="4" borderId="0" xfId="0" applyNumberFormat="1" applyFont="1" applyFill="1" applyBorder="1" applyAlignment="1">
      <alignment vertical="top" wrapText="1"/>
    </xf>
    <xf numFmtId="3" fontId="44" fillId="0" borderId="0" xfId="0" applyNumberFormat="1" applyFont="1" applyAlignment="1"/>
    <xf numFmtId="165" fontId="44" fillId="0" borderId="0" xfId="0" applyNumberFormat="1" applyFont="1" applyAlignment="1"/>
    <xf numFmtId="165" fontId="44" fillId="0" borderId="0" xfId="0" applyNumberFormat="1" applyFont="1" applyFill="1" applyAlignment="1"/>
    <xf numFmtId="165" fontId="84" fillId="0" borderId="0" xfId="0" applyNumberFormat="1" applyFont="1" applyFill="1" applyAlignment="1"/>
    <xf numFmtId="165" fontId="14" fillId="0" borderId="0" xfId="0" applyNumberFormat="1" applyFont="1"/>
    <xf numFmtId="0" fontId="0" fillId="0" borderId="0" xfId="0" applyBorder="1" applyAlignment="1">
      <alignment vertical="top" wrapText="1"/>
    </xf>
    <xf numFmtId="0" fontId="14" fillId="4" borderId="0" xfId="0" applyFont="1" applyFill="1" applyBorder="1" applyAlignment="1">
      <alignment wrapText="1"/>
    </xf>
    <xf numFmtId="0" fontId="21" fillId="4" borderId="0" xfId="0" applyFont="1" applyFill="1" applyBorder="1" applyAlignment="1">
      <alignment horizontal="center"/>
    </xf>
    <xf numFmtId="3" fontId="6" fillId="2" borderId="0" xfId="0" applyNumberFormat="1" applyFont="1" applyFill="1" applyAlignment="1">
      <alignment horizontal="center"/>
    </xf>
    <xf numFmtId="3" fontId="6" fillId="2" borderId="0" xfId="0" applyNumberFormat="1" applyFont="1" applyFill="1" applyBorder="1" applyAlignment="1">
      <alignment horizontal="center"/>
    </xf>
    <xf numFmtId="5" fontId="16" fillId="0" borderId="5" xfId="0" applyNumberFormat="1" applyFont="1" applyBorder="1" applyAlignment="1"/>
    <xf numFmtId="0" fontId="16" fillId="0" borderId="117" xfId="0" applyNumberFormat="1" applyFont="1" applyBorder="1" applyAlignment="1">
      <alignment horizontal="center"/>
    </xf>
    <xf numFmtId="0" fontId="16" fillId="0" borderId="74" xfId="0" applyNumberFormat="1" applyFont="1" applyBorder="1" applyAlignment="1">
      <alignment horizontal="center"/>
    </xf>
    <xf numFmtId="0" fontId="25" fillId="2" borderId="70" xfId="0" applyNumberFormat="1" applyFont="1" applyFill="1" applyBorder="1" applyAlignment="1">
      <alignment horizontal="center"/>
    </xf>
    <xf numFmtId="37" fontId="24" fillId="2" borderId="22" xfId="0" applyNumberFormat="1" applyFont="1" applyFill="1" applyBorder="1" applyAlignment="1">
      <alignment horizontal="center"/>
    </xf>
    <xf numFmtId="37" fontId="24" fillId="2" borderId="29" xfId="0" applyNumberFormat="1" applyFont="1" applyFill="1" applyBorder="1" applyAlignment="1">
      <alignment horizontal="center"/>
    </xf>
    <xf numFmtId="37" fontId="24" fillId="2" borderId="31" xfId="0" applyNumberFormat="1" applyFont="1" applyFill="1" applyBorder="1" applyAlignment="1">
      <alignment horizontal="center"/>
    </xf>
    <xf numFmtId="37" fontId="24" fillId="2" borderId="37" xfId="0" applyNumberFormat="1" applyFont="1" applyFill="1" applyBorder="1" applyAlignment="1">
      <alignment horizontal="center"/>
    </xf>
    <xf numFmtId="37" fontId="24" fillId="2" borderId="40" xfId="0" applyNumberFormat="1" applyFont="1" applyFill="1" applyBorder="1" applyAlignment="1">
      <alignment horizontal="center"/>
    </xf>
    <xf numFmtId="37" fontId="24" fillId="2" borderId="42" xfId="0" applyNumberFormat="1" applyFont="1" applyFill="1" applyBorder="1" applyAlignment="1">
      <alignment horizontal="center"/>
    </xf>
    <xf numFmtId="37" fontId="24" fillId="2" borderId="61" xfId="0" applyNumberFormat="1" applyFont="1" applyFill="1" applyBorder="1" applyAlignment="1">
      <alignment horizontal="center"/>
    </xf>
    <xf numFmtId="5" fontId="25" fillId="2" borderId="50" xfId="0" applyNumberFormat="1" applyFont="1" applyFill="1" applyBorder="1" applyAlignment="1">
      <alignment horizontal="center"/>
    </xf>
    <xf numFmtId="3" fontId="4" fillId="2" borderId="0" xfId="0" applyNumberFormat="1" applyFont="1" applyFill="1" applyBorder="1" applyAlignment="1">
      <alignment horizontal="center"/>
    </xf>
    <xf numFmtId="37" fontId="24" fillId="2" borderId="24" xfId="0" applyNumberFormat="1" applyFont="1" applyFill="1" applyBorder="1" applyAlignment="1">
      <alignment horizontal="center"/>
    </xf>
    <xf numFmtId="37" fontId="24" fillId="2" borderId="46" xfId="0" applyNumberFormat="1" applyFont="1" applyFill="1" applyBorder="1" applyAlignment="1">
      <alignment horizontal="center"/>
    </xf>
    <xf numFmtId="37" fontId="24" fillId="2" borderId="23" xfId="0" applyNumberFormat="1" applyFont="1" applyFill="1" applyBorder="1" applyAlignment="1">
      <alignment horizontal="center"/>
    </xf>
    <xf numFmtId="37" fontId="24" fillId="2" borderId="32" xfId="0" applyNumberFormat="1" applyFont="1" applyFill="1" applyBorder="1" applyAlignment="1">
      <alignment horizontal="center"/>
    </xf>
    <xf numFmtId="37" fontId="24" fillId="2" borderId="0" xfId="0" applyNumberFormat="1" applyFont="1" applyFill="1" applyAlignment="1">
      <alignment horizontal="center"/>
    </xf>
    <xf numFmtId="37" fontId="24" fillId="2" borderId="0" xfId="0" applyNumberFormat="1" applyFont="1" applyFill="1" applyBorder="1" applyAlignment="1">
      <alignment horizontal="center"/>
    </xf>
    <xf numFmtId="5" fontId="25" fillId="2" borderId="51" xfId="0" applyNumberFormat="1" applyFont="1" applyFill="1" applyBorder="1" applyAlignment="1">
      <alignment horizontal="center"/>
    </xf>
    <xf numFmtId="0" fontId="23" fillId="0" borderId="0" xfId="0" applyFont="1" applyFill="1" applyAlignment="1">
      <alignment horizontal="center"/>
    </xf>
    <xf numFmtId="0" fontId="0" fillId="0" borderId="0" xfId="0" applyFill="1" applyBorder="1" applyAlignment="1">
      <alignment horizontal="center" vertical="top" wrapText="1"/>
    </xf>
    <xf numFmtId="0" fontId="25" fillId="2" borderId="72" xfId="0" applyNumberFormat="1" applyFont="1" applyFill="1" applyBorder="1" applyAlignment="1">
      <alignment horizontal="center"/>
    </xf>
    <xf numFmtId="37" fontId="24" fillId="2" borderId="26" xfId="0" applyNumberFormat="1" applyFont="1" applyFill="1" applyBorder="1" applyAlignment="1">
      <alignment horizontal="center"/>
    </xf>
    <xf numFmtId="37" fontId="24" fillId="2" borderId="33" xfId="0" applyNumberFormat="1" applyFont="1" applyFill="1" applyBorder="1" applyAlignment="1">
      <alignment horizontal="center"/>
    </xf>
    <xf numFmtId="37" fontId="24" fillId="2" borderId="35" xfId="0" applyNumberFormat="1" applyFont="1" applyFill="1" applyBorder="1" applyAlignment="1">
      <alignment horizontal="center"/>
    </xf>
    <xf numFmtId="37" fontId="24" fillId="2" borderId="36" xfId="0" applyNumberFormat="1" applyFont="1" applyFill="1" applyBorder="1" applyAlignment="1">
      <alignment horizontal="center"/>
    </xf>
    <xf numFmtId="37" fontId="24" fillId="2" borderId="38" xfId="0" applyNumberFormat="1" applyFont="1" applyFill="1" applyBorder="1" applyAlignment="1">
      <alignment horizontal="center"/>
    </xf>
    <xf numFmtId="37" fontId="24" fillId="2" borderId="41" xfId="0" applyNumberFormat="1" applyFont="1" applyFill="1" applyBorder="1" applyAlignment="1">
      <alignment horizontal="center"/>
    </xf>
    <xf numFmtId="37" fontId="24" fillId="2" borderId="43" xfId="0" applyNumberFormat="1" applyFont="1" applyFill="1" applyBorder="1" applyAlignment="1">
      <alignment horizontal="center"/>
    </xf>
    <xf numFmtId="37" fontId="24" fillId="2" borderId="27" xfId="0" applyNumberFormat="1" applyFont="1" applyFill="1" applyBorder="1" applyAlignment="1">
      <alignment horizontal="center"/>
    </xf>
    <xf numFmtId="5" fontId="25" fillId="2" borderId="52" xfId="0" applyNumberFormat="1" applyFont="1" applyFill="1" applyBorder="1" applyAlignment="1">
      <alignment horizontal="center"/>
    </xf>
    <xf numFmtId="0" fontId="49" fillId="0" borderId="0" xfId="0" applyFont="1" applyAlignment="1">
      <alignment horizontal="center"/>
    </xf>
    <xf numFmtId="0" fontId="86" fillId="2" borderId="21" xfId="0" applyNumberFormat="1" applyFont="1" applyFill="1" applyBorder="1" applyAlignment="1">
      <alignment horizontal="left"/>
    </xf>
    <xf numFmtId="0" fontId="86" fillId="2" borderId="64" xfId="0" applyNumberFormat="1" applyFont="1" applyFill="1" applyBorder="1" applyAlignment="1">
      <alignment horizontal="left"/>
    </xf>
    <xf numFmtId="0" fontId="86" fillId="2" borderId="28" xfId="0" applyNumberFormat="1" applyFont="1" applyFill="1" applyBorder="1" applyAlignment="1">
      <alignment horizontal="left"/>
    </xf>
    <xf numFmtId="0" fontId="86" fillId="2" borderId="65" xfId="0" applyNumberFormat="1" applyFont="1" applyFill="1" applyBorder="1" applyAlignment="1">
      <alignment horizontal="left"/>
    </xf>
    <xf numFmtId="0" fontId="86" fillId="2" borderId="66" xfId="0" applyNumberFormat="1" applyFont="1" applyFill="1" applyBorder="1" applyAlignment="1">
      <alignment horizontal="left"/>
    </xf>
    <xf numFmtId="0" fontId="79" fillId="0" borderId="6" xfId="0" applyNumberFormat="1" applyFont="1" applyBorder="1"/>
    <xf numFmtId="0" fontId="86" fillId="2" borderId="67" xfId="0" applyNumberFormat="1" applyFont="1" applyFill="1" applyBorder="1" applyAlignment="1">
      <alignment horizontal="left"/>
    </xf>
    <xf numFmtId="0" fontId="35" fillId="2" borderId="68" xfId="0" applyNumberFormat="1" applyFont="1" applyFill="1" applyBorder="1" applyAlignment="1">
      <alignment horizontal="left"/>
    </xf>
    <xf numFmtId="5" fontId="6" fillId="2" borderId="54" xfId="0" applyNumberFormat="1" applyFont="1" applyFill="1" applyBorder="1" applyAlignment="1"/>
    <xf numFmtId="5" fontId="6" fillId="2" borderId="55" xfId="0" applyNumberFormat="1" applyFont="1" applyFill="1" applyBorder="1" applyAlignment="1"/>
    <xf numFmtId="0" fontId="31" fillId="0" borderId="0" xfId="0" applyFont="1" applyBorder="1" applyAlignment="1">
      <alignment vertical="top" wrapText="1"/>
    </xf>
    <xf numFmtId="0" fontId="0" fillId="0" borderId="0" xfId="0"/>
    <xf numFmtId="0" fontId="0" fillId="0" borderId="0" xfId="0" applyBorder="1" applyAlignment="1">
      <alignment wrapText="1"/>
    </xf>
    <xf numFmtId="3" fontId="87" fillId="0" borderId="0" xfId="0" applyNumberFormat="1" applyFont="1" applyAlignment="1"/>
    <xf numFmtId="3" fontId="88" fillId="0" borderId="0" xfId="0" applyNumberFormat="1" applyFont="1" applyAlignment="1"/>
    <xf numFmtId="0" fontId="2" fillId="0" borderId="76" xfId="0" applyNumberFormat="1" applyFont="1" applyBorder="1" applyAlignment="1">
      <alignment horizontal="left"/>
    </xf>
    <xf numFmtId="165" fontId="2" fillId="0" borderId="0" xfId="0" applyNumberFormat="1" applyFont="1"/>
    <xf numFmtId="0" fontId="0" fillId="0" borderId="0" xfId="0" applyBorder="1" applyAlignment="1">
      <alignment vertical="top" wrapText="1"/>
    </xf>
    <xf numFmtId="0" fontId="0" fillId="0" borderId="0" xfId="0"/>
    <xf numFmtId="3" fontId="31" fillId="0" borderId="0" xfId="0" applyNumberFormat="1" applyFont="1" applyBorder="1"/>
    <xf numFmtId="3" fontId="31" fillId="0" borderId="0" xfId="0" applyNumberFormat="1" applyFont="1"/>
    <xf numFmtId="3" fontId="31" fillId="0" borderId="0" xfId="0" applyNumberFormat="1" applyFont="1" applyBorder="1" applyAlignment="1">
      <alignment vertical="top"/>
    </xf>
    <xf numFmtId="4" fontId="31" fillId="0" borderId="0" xfId="0" applyNumberFormat="1" applyFont="1" applyBorder="1" applyAlignment="1">
      <alignment horizontal="center" vertical="top"/>
    </xf>
    <xf numFmtId="0" fontId="2" fillId="0" borderId="0" xfId="0" applyFont="1"/>
    <xf numFmtId="0" fontId="31" fillId="0" borderId="0" xfId="0" applyFont="1" applyBorder="1" applyAlignment="1">
      <alignment vertical="top" wrapText="1"/>
    </xf>
    <xf numFmtId="0" fontId="0" fillId="0" borderId="0" xfId="0" applyBorder="1" applyAlignment="1">
      <alignment vertical="top" wrapText="1"/>
    </xf>
    <xf numFmtId="0" fontId="45" fillId="0" borderId="0" xfId="0" applyFont="1" applyBorder="1" applyAlignment="1">
      <alignment vertical="top" wrapText="1"/>
    </xf>
    <xf numFmtId="164" fontId="2" fillId="0" borderId="112" xfId="0" applyNumberFormat="1" applyFont="1" applyBorder="1" applyAlignment="1"/>
    <xf numFmtId="0" fontId="54" fillId="0" borderId="0" xfId="0" applyFont="1"/>
    <xf numFmtId="0" fontId="9" fillId="0" borderId="3" xfId="9" applyFont="1" applyBorder="1" applyAlignment="1">
      <alignment horizontal="center"/>
    </xf>
    <xf numFmtId="0" fontId="9" fillId="0" borderId="4" xfId="9" applyFont="1" applyBorder="1" applyAlignment="1">
      <alignment horizontal="center"/>
    </xf>
    <xf numFmtId="0" fontId="26" fillId="0" borderId="14" xfId="9" applyFont="1" applyBorder="1"/>
    <xf numFmtId="37" fontId="23" fillId="0" borderId="13" xfId="0" applyNumberFormat="1" applyFont="1" applyBorder="1"/>
    <xf numFmtId="37" fontId="23" fillId="0" borderId="11" xfId="0" applyNumberFormat="1" applyFont="1" applyBorder="1"/>
    <xf numFmtId="37" fontId="23" fillId="0" borderId="12" xfId="0" applyNumberFormat="1" applyFont="1" applyBorder="1"/>
    <xf numFmtId="0" fontId="9" fillId="0" borderId="48" xfId="9" applyFont="1" applyBorder="1"/>
    <xf numFmtId="0" fontId="26" fillId="0" borderId="47" xfId="9" applyFont="1" applyBorder="1"/>
    <xf numFmtId="37" fontId="9" fillId="0" borderId="44" xfId="9" applyNumberFormat="1" applyFont="1" applyBorder="1"/>
    <xf numFmtId="37" fontId="9" fillId="0" borderId="47" xfId="9" applyNumberFormat="1" applyFont="1" applyBorder="1"/>
    <xf numFmtId="5" fontId="9" fillId="0" borderId="47" xfId="9" applyNumberFormat="1" applyFont="1" applyBorder="1"/>
    <xf numFmtId="5" fontId="9" fillId="0" borderId="48" xfId="9" applyNumberFormat="1" applyFont="1" applyBorder="1"/>
    <xf numFmtId="0" fontId="2" fillId="0" borderId="111" xfId="0" applyNumberFormat="1" applyFont="1" applyBorder="1" applyAlignment="1"/>
    <xf numFmtId="0" fontId="5" fillId="0" borderId="112" xfId="0" applyNumberFormat="1" applyFont="1" applyBorder="1" applyAlignment="1"/>
    <xf numFmtId="0" fontId="2" fillId="0" borderId="15" xfId="0" applyNumberFormat="1" applyFont="1" applyBorder="1" applyAlignment="1"/>
    <xf numFmtId="37" fontId="22" fillId="0" borderId="106" xfId="10" applyNumberFormat="1" applyFont="1" applyBorder="1" applyAlignment="1">
      <alignment horizontal="right"/>
    </xf>
    <xf numFmtId="5" fontId="22" fillId="0" borderId="107" xfId="3" applyNumberFormat="1" applyFont="1" applyBorder="1" applyAlignment="1">
      <alignment horizontal="right"/>
    </xf>
    <xf numFmtId="3" fontId="31" fillId="0" borderId="0" xfId="0" applyNumberFormat="1" applyFont="1" applyBorder="1" applyAlignment="1">
      <alignment horizontal="center" vertical="top"/>
    </xf>
    <xf numFmtId="3" fontId="38" fillId="0" borderId="0" xfId="0" applyNumberFormat="1" applyFont="1" applyBorder="1" applyAlignment="1">
      <alignment horizontal="center" vertical="top" wrapText="1"/>
    </xf>
    <xf numFmtId="37" fontId="5" fillId="0" borderId="76" xfId="0" applyNumberFormat="1" applyFont="1" applyBorder="1" applyAlignment="1"/>
    <xf numFmtId="37" fontId="5" fillId="0" borderId="111" xfId="0" applyNumberFormat="1" applyFont="1" applyBorder="1" applyAlignment="1"/>
    <xf numFmtId="37" fontId="5" fillId="0" borderId="112" xfId="0" applyNumberFormat="1" applyFont="1" applyBorder="1" applyAlignment="1"/>
    <xf numFmtId="0" fontId="16" fillId="0" borderId="7" xfId="0" applyNumberFormat="1" applyFont="1" applyBorder="1" applyAlignment="1">
      <alignment horizontal="left" indent="3"/>
    </xf>
    <xf numFmtId="0" fontId="2" fillId="0" borderId="110" xfId="0" applyNumberFormat="1" applyFont="1" applyBorder="1" applyAlignment="1">
      <alignment horizontal="left"/>
    </xf>
    <xf numFmtId="5" fontId="24" fillId="2" borderId="112" xfId="0" applyNumberFormat="1" applyFont="1" applyFill="1" applyBorder="1" applyAlignment="1"/>
    <xf numFmtId="5" fontId="24" fillId="2" borderId="113" xfId="0" applyNumberFormat="1" applyFont="1" applyFill="1" applyBorder="1" applyAlignment="1"/>
    <xf numFmtId="5" fontId="25" fillId="2" borderId="20" xfId="0" applyNumberFormat="1" applyFont="1" applyFill="1" applyBorder="1" applyAlignment="1"/>
    <xf numFmtId="5" fontId="24" fillId="2" borderId="151" xfId="0" applyNumberFormat="1" applyFont="1" applyFill="1" applyBorder="1" applyAlignment="1"/>
    <xf numFmtId="5" fontId="24" fillId="2" borderId="152" xfId="0" applyNumberFormat="1" applyFont="1" applyFill="1" applyBorder="1" applyAlignment="1"/>
    <xf numFmtId="5" fontId="7" fillId="2" borderId="12" xfId="0" applyNumberFormat="1" applyFont="1" applyFill="1" applyBorder="1" applyAlignment="1"/>
    <xf numFmtId="0" fontId="44" fillId="4" borderId="0" xfId="0" applyFont="1" applyFill="1" applyBorder="1" applyAlignment="1">
      <alignment vertical="top" wrapText="1"/>
    </xf>
    <xf numFmtId="0" fontId="14" fillId="4" borderId="0" xfId="0" applyFont="1" applyFill="1" applyBorder="1" applyAlignment="1">
      <alignment vertical="top" wrapText="1"/>
    </xf>
    <xf numFmtId="3" fontId="46" fillId="4" borderId="0" xfId="0" applyNumberFormat="1" applyFont="1" applyFill="1" applyAlignment="1">
      <alignment vertical="top" wrapText="1"/>
    </xf>
    <xf numFmtId="0" fontId="13" fillId="4" borderId="0" xfId="0" applyFont="1" applyFill="1" applyAlignment="1">
      <alignment vertical="top" wrapText="1"/>
    </xf>
    <xf numFmtId="0" fontId="2" fillId="0" borderId="13" xfId="0" applyNumberFormat="1" applyFont="1" applyBorder="1" applyAlignment="1">
      <alignment horizontal="left" indent="4"/>
    </xf>
    <xf numFmtId="0" fontId="0" fillId="0" borderId="80" xfId="0" applyNumberFormat="1" applyBorder="1" applyAlignment="1">
      <alignment horizontal="left" indent="4"/>
    </xf>
    <xf numFmtId="0" fontId="16" fillId="0" borderId="13" xfId="0" applyNumberFormat="1" applyFont="1" applyBorder="1" applyAlignment="1">
      <alignment horizontal="left"/>
    </xf>
    <xf numFmtId="0" fontId="16" fillId="0" borderId="80" xfId="0" applyNumberFormat="1" applyFont="1" applyBorder="1" applyAlignment="1">
      <alignment horizontal="left"/>
    </xf>
    <xf numFmtId="0" fontId="16" fillId="0" borderId="113" xfId="0" applyNumberFormat="1" applyFont="1" applyBorder="1" applyAlignment="1">
      <alignment horizontal="left"/>
    </xf>
    <xf numFmtId="0" fontId="5" fillId="0" borderId="13" xfId="0" applyNumberFormat="1" applyFont="1" applyBorder="1" applyAlignment="1"/>
    <xf numFmtId="0" fontId="0" fillId="0" borderId="80" xfId="0" applyNumberFormat="1" applyBorder="1" applyAlignment="1"/>
    <xf numFmtId="0" fontId="16" fillId="0" borderId="44" xfId="0" applyNumberFormat="1" applyFont="1" applyBorder="1" applyAlignment="1"/>
    <xf numFmtId="0" fontId="0" fillId="0" borderId="47" xfId="0" applyNumberFormat="1" applyBorder="1" applyAlignment="1"/>
    <xf numFmtId="0" fontId="5" fillId="0" borderId="13" xfId="0" applyNumberFormat="1" applyFont="1" applyBorder="1" applyAlignment="1">
      <alignment horizontal="left" indent="2"/>
    </xf>
    <xf numFmtId="0" fontId="0" fillId="0" borderId="80" xfId="0" applyNumberFormat="1" applyBorder="1" applyAlignment="1">
      <alignment horizontal="left" indent="2"/>
    </xf>
    <xf numFmtId="0" fontId="2" fillId="0" borderId="15" xfId="0" applyNumberFormat="1" applyFont="1" applyBorder="1" applyAlignment="1">
      <alignment horizontal="left" indent="4"/>
    </xf>
    <xf numFmtId="0" fontId="0" fillId="0" borderId="11" xfId="0" applyNumberFormat="1" applyBorder="1" applyAlignment="1">
      <alignment horizontal="left" indent="4"/>
    </xf>
    <xf numFmtId="0" fontId="5" fillId="0" borderId="78" xfId="0" applyNumberFormat="1" applyFont="1" applyBorder="1" applyAlignment="1">
      <alignment horizontal="center" vertical="center" wrapText="1"/>
    </xf>
    <xf numFmtId="0" fontId="61" fillId="0" borderId="124" xfId="0" applyNumberFormat="1" applyFont="1" applyBorder="1" applyAlignment="1">
      <alignment horizontal="center" vertical="center" wrapText="1"/>
    </xf>
    <xf numFmtId="0" fontId="61" fillId="0" borderId="114" xfId="0" applyNumberFormat="1" applyFont="1" applyBorder="1" applyAlignment="1">
      <alignment horizontal="center" vertical="center" wrapText="1"/>
    </xf>
    <xf numFmtId="0" fontId="61" fillId="0" borderId="7" xfId="0" applyNumberFormat="1" applyFont="1" applyBorder="1" applyAlignment="1">
      <alignment horizontal="center" vertical="center" wrapText="1"/>
    </xf>
    <xf numFmtId="0" fontId="61" fillId="0" borderId="3" xfId="0" applyNumberFormat="1" applyFont="1" applyBorder="1" applyAlignment="1">
      <alignment horizontal="center" vertical="center" wrapText="1"/>
    </xf>
    <xf numFmtId="0" fontId="61" fillId="0" borderId="4" xfId="0" applyNumberFormat="1" applyFont="1" applyBorder="1" applyAlignment="1">
      <alignment horizontal="center" vertical="center" wrapText="1"/>
    </xf>
    <xf numFmtId="0" fontId="2" fillId="0" borderId="78" xfId="0" applyNumberFormat="1" applyFont="1" applyBorder="1" applyAlignment="1">
      <alignment horizontal="center" vertical="center"/>
    </xf>
    <xf numFmtId="0" fontId="61" fillId="0" borderId="124" xfId="0" applyNumberFormat="1" applyFont="1" applyBorder="1" applyAlignment="1">
      <alignment vertical="center"/>
    </xf>
    <xf numFmtId="0" fontId="61" fillId="0" borderId="114" xfId="0" applyNumberFormat="1" applyFont="1" applyBorder="1" applyAlignment="1">
      <alignment vertical="center"/>
    </xf>
    <xf numFmtId="0" fontId="61" fillId="0" borderId="7" xfId="0" applyNumberFormat="1" applyFont="1" applyBorder="1" applyAlignment="1">
      <alignment vertical="center"/>
    </xf>
    <xf numFmtId="0" fontId="61" fillId="0" borderId="3" xfId="0" applyNumberFormat="1" applyFont="1" applyBorder="1" applyAlignment="1">
      <alignment vertical="center"/>
    </xf>
    <xf numFmtId="0" fontId="61" fillId="0" borderId="4" xfId="0" applyNumberFormat="1" applyFont="1" applyBorder="1" applyAlignment="1">
      <alignment vertical="center"/>
    </xf>
    <xf numFmtId="0" fontId="61" fillId="0" borderId="124" xfId="0" applyNumberFormat="1" applyFont="1" applyBorder="1" applyAlignment="1">
      <alignment vertical="center" wrapText="1"/>
    </xf>
    <xf numFmtId="0" fontId="61" fillId="0" borderId="7" xfId="0" applyNumberFormat="1" applyFont="1" applyBorder="1" applyAlignment="1">
      <alignment vertical="center" wrapText="1"/>
    </xf>
    <xf numFmtId="0" fontId="61" fillId="0" borderId="3" xfId="0" applyNumberFormat="1" applyFont="1" applyBorder="1" applyAlignment="1">
      <alignment vertical="center" wrapText="1"/>
    </xf>
    <xf numFmtId="3" fontId="44" fillId="4" borderId="0" xfId="0" applyNumberFormat="1" applyFont="1" applyFill="1" applyAlignment="1">
      <alignment vertical="top" wrapText="1"/>
    </xf>
    <xf numFmtId="0" fontId="14" fillId="4" borderId="0" xfId="0" applyFont="1" applyFill="1" applyAlignment="1">
      <alignment vertical="top" wrapText="1"/>
    </xf>
    <xf numFmtId="3" fontId="43" fillId="4" borderId="0" xfId="0" applyNumberFormat="1" applyFont="1" applyFill="1" applyAlignment="1">
      <alignment horizontal="center"/>
    </xf>
    <xf numFmtId="0" fontId="16" fillId="0" borderId="78" xfId="0" applyNumberFormat="1" applyFont="1" applyBorder="1" applyAlignment="1"/>
    <xf numFmtId="0" fontId="61" fillId="0" borderId="124" xfId="0" applyNumberFormat="1" applyFont="1" applyBorder="1" applyAlignment="1"/>
    <xf numFmtId="0" fontId="61" fillId="0" borderId="8" xfId="0" applyNumberFormat="1" applyFont="1" applyBorder="1" applyAlignment="1"/>
    <xf numFmtId="0" fontId="61" fillId="0" borderId="0" xfId="0" applyNumberFormat="1" applyFont="1" applyBorder="1" applyAlignment="1"/>
    <xf numFmtId="0" fontId="61" fillId="0" borderId="73" xfId="0" applyNumberFormat="1" applyFont="1" applyBorder="1" applyAlignment="1"/>
    <xf numFmtId="0" fontId="61" fillId="0" borderId="74" xfId="0" applyNumberFormat="1" applyFont="1" applyBorder="1" applyAlignment="1"/>
    <xf numFmtId="0" fontId="5" fillId="0" borderId="13" xfId="0" applyNumberFormat="1" applyFont="1" applyFill="1" applyBorder="1" applyAlignment="1">
      <alignment horizontal="left" indent="4"/>
    </xf>
    <xf numFmtId="0" fontId="2" fillId="0" borderId="44" xfId="0" applyNumberFormat="1" applyFont="1" applyBorder="1" applyAlignment="1"/>
    <xf numFmtId="0" fontId="32" fillId="0" borderId="0" xfId="0" applyNumberFormat="1" applyFont="1" applyAlignment="1">
      <alignment horizontal="center"/>
    </xf>
    <xf numFmtId="0" fontId="0" fillId="0" borderId="0" xfId="0" applyNumberFormat="1" applyAlignment="1">
      <alignment horizontal="center"/>
    </xf>
    <xf numFmtId="0" fontId="33" fillId="0" borderId="0" xfId="0" applyNumberFormat="1" applyFont="1" applyAlignment="1">
      <alignment horizontal="center"/>
    </xf>
    <xf numFmtId="0" fontId="0" fillId="0" borderId="0" xfId="0"/>
    <xf numFmtId="0" fontId="0" fillId="0" borderId="0" xfId="0" applyNumberFormat="1" applyBorder="1" applyAlignment="1">
      <alignment horizontal="center"/>
    </xf>
    <xf numFmtId="0" fontId="5" fillId="0" borderId="13" xfId="0" applyNumberFormat="1" applyFont="1" applyBorder="1" applyAlignment="1">
      <alignment horizontal="left" indent="4"/>
    </xf>
    <xf numFmtId="0" fontId="5" fillId="0" borderId="80" xfId="0" applyNumberFormat="1" applyFont="1" applyBorder="1" applyAlignment="1">
      <alignment horizontal="left" indent="2"/>
    </xf>
    <xf numFmtId="0" fontId="5" fillId="0" borderId="113" xfId="0" applyNumberFormat="1" applyFont="1" applyBorder="1" applyAlignment="1">
      <alignment horizontal="left" indent="2"/>
    </xf>
    <xf numFmtId="0" fontId="2" fillId="0" borderId="13" xfId="0" applyNumberFormat="1" applyFont="1" applyBorder="1" applyAlignment="1">
      <alignment horizontal="left" indent="2"/>
    </xf>
    <xf numFmtId="0" fontId="16" fillId="0" borderId="122" xfId="0" applyNumberFormat="1" applyFont="1" applyBorder="1" applyAlignment="1">
      <alignment horizontal="left" indent="2"/>
    </xf>
    <xf numFmtId="0" fontId="0" fillId="0" borderId="123" xfId="0" applyNumberFormat="1" applyBorder="1" applyAlignment="1">
      <alignment horizontal="left" indent="2"/>
    </xf>
    <xf numFmtId="0" fontId="5" fillId="0" borderId="15" xfId="0" applyNumberFormat="1" applyFont="1" applyBorder="1" applyAlignment="1">
      <alignment horizontal="left" indent="4"/>
    </xf>
    <xf numFmtId="3" fontId="8" fillId="0" borderId="0" xfId="0" applyNumberFormat="1" applyFont="1" applyAlignment="1">
      <alignment horizontal="center"/>
    </xf>
    <xf numFmtId="3" fontId="8" fillId="0" borderId="46" xfId="0" applyNumberFormat="1" applyFont="1" applyBorder="1" applyAlignment="1">
      <alignment horizontal="center"/>
    </xf>
    <xf numFmtId="3" fontId="8" fillId="0" borderId="74" xfId="0" applyNumberFormat="1" applyFont="1" applyBorder="1" applyAlignment="1">
      <alignment horizontal="center"/>
    </xf>
    <xf numFmtId="3" fontId="8" fillId="0" borderId="75" xfId="0" applyNumberFormat="1" applyFont="1" applyBorder="1" applyAlignment="1">
      <alignment horizontal="center"/>
    </xf>
    <xf numFmtId="0" fontId="5" fillId="0" borderId="62" xfId="0" applyNumberFormat="1" applyFont="1" applyBorder="1" applyAlignment="1"/>
    <xf numFmtId="0" fontId="0" fillId="0" borderId="121" xfId="0" applyNumberFormat="1" applyBorder="1" applyAlignment="1"/>
    <xf numFmtId="165" fontId="16" fillId="0" borderId="2" xfId="0" applyNumberFormat="1" applyFont="1" applyBorder="1" applyAlignment="1">
      <alignment horizontal="center" wrapText="1"/>
    </xf>
    <xf numFmtId="0" fontId="0" fillId="0" borderId="117" xfId="0" applyBorder="1" applyAlignment="1">
      <alignment horizontal="center" wrapText="1"/>
    </xf>
    <xf numFmtId="0" fontId="16" fillId="0" borderId="115" xfId="0" applyNumberFormat="1" applyFont="1" applyBorder="1" applyAlignment="1"/>
    <xf numFmtId="0" fontId="0" fillId="0" borderId="116" xfId="0" applyNumberFormat="1" applyBorder="1" applyAlignment="1"/>
    <xf numFmtId="0" fontId="16" fillId="0" borderId="118" xfId="0" applyNumberFormat="1" applyFont="1" applyBorder="1" applyAlignment="1">
      <alignment horizontal="left" indent="2"/>
    </xf>
    <xf numFmtId="0" fontId="0" fillId="0" borderId="119" xfId="0" applyNumberFormat="1" applyBorder="1" applyAlignment="1">
      <alignment horizontal="left" indent="2"/>
    </xf>
    <xf numFmtId="0" fontId="17" fillId="0" borderId="0" xfId="0" applyNumberFormat="1" applyFont="1" applyAlignment="1"/>
    <xf numFmtId="0" fontId="62" fillId="0" borderId="0" xfId="0" applyNumberFormat="1" applyFont="1" applyAlignment="1"/>
    <xf numFmtId="3" fontId="5" fillId="0" borderId="0" xfId="0" applyNumberFormat="1" applyFont="1" applyAlignment="1">
      <alignment horizontal="center"/>
    </xf>
    <xf numFmtId="3" fontId="33" fillId="0" borderId="0" xfId="0" applyNumberFormat="1" applyFont="1" applyAlignment="1">
      <alignment horizontal="center"/>
    </xf>
    <xf numFmtId="165" fontId="16" fillId="0" borderId="2" xfId="0" applyNumberFormat="1" applyFont="1" applyBorder="1" applyAlignment="1">
      <alignment horizontal="right"/>
    </xf>
    <xf numFmtId="0" fontId="0" fillId="0" borderId="117" xfId="0" applyBorder="1" applyAlignment="1"/>
    <xf numFmtId="165" fontId="16" fillId="0" borderId="2" xfId="0" applyNumberFormat="1" applyFont="1" applyBorder="1" applyAlignment="1">
      <alignment horizontal="center"/>
    </xf>
    <xf numFmtId="165" fontId="16" fillId="0" borderId="44" xfId="0" applyNumberFormat="1" applyFont="1" applyBorder="1" applyAlignment="1">
      <alignment horizontal="center"/>
    </xf>
    <xf numFmtId="165" fontId="16" fillId="0" borderId="47" xfId="0" applyNumberFormat="1" applyFont="1" applyBorder="1" applyAlignment="1">
      <alignment horizontal="center"/>
    </xf>
    <xf numFmtId="165" fontId="16" fillId="0" borderId="20" xfId="0" applyNumberFormat="1" applyFont="1" applyBorder="1" applyAlignment="1">
      <alignment horizontal="center"/>
    </xf>
    <xf numFmtId="0" fontId="5" fillId="0" borderId="63" xfId="0" applyNumberFormat="1" applyFont="1" applyBorder="1" applyAlignment="1"/>
    <xf numFmtId="0" fontId="5" fillId="0" borderId="120" xfId="0" applyNumberFormat="1" applyFont="1" applyBorder="1" applyAlignment="1"/>
    <xf numFmtId="0" fontId="5" fillId="0" borderId="150" xfId="0" applyNumberFormat="1" applyFont="1" applyBorder="1" applyAlignment="1"/>
    <xf numFmtId="0" fontId="0" fillId="4" borderId="0" xfId="0" applyFill="1" applyBorder="1" applyAlignment="1"/>
    <xf numFmtId="0" fontId="14" fillId="4" borderId="0" xfId="9" applyFont="1" applyFill="1" applyAlignment="1">
      <alignment horizontal="left" wrapText="1"/>
    </xf>
    <xf numFmtId="0" fontId="0" fillId="4" borderId="0" xfId="0" applyFill="1" applyAlignment="1"/>
    <xf numFmtId="0" fontId="14" fillId="4" borderId="0" xfId="9" applyFont="1" applyFill="1" applyAlignment="1">
      <alignment horizontal="left"/>
    </xf>
    <xf numFmtId="0" fontId="9" fillId="0" borderId="44" xfId="9" applyFont="1" applyBorder="1" applyAlignment="1">
      <alignment horizontal="center"/>
    </xf>
    <xf numFmtId="0" fontId="26" fillId="0" borderId="47" xfId="0" applyFont="1" applyBorder="1" applyAlignment="1">
      <alignment horizontal="center"/>
    </xf>
    <xf numFmtId="0" fontId="26" fillId="0" borderId="20" xfId="0" applyFont="1" applyBorder="1" applyAlignment="1">
      <alignment horizontal="center"/>
    </xf>
    <xf numFmtId="0" fontId="9" fillId="0" borderId="2" xfId="9" applyFont="1" applyBorder="1" applyAlignment="1">
      <alignment horizontal="center" wrapText="1"/>
    </xf>
    <xf numFmtId="0" fontId="26" fillId="0" borderId="5" xfId="0" applyFont="1" applyBorder="1" applyAlignment="1">
      <alignment horizontal="center" wrapText="1"/>
    </xf>
    <xf numFmtId="0" fontId="89" fillId="0" borderId="7" xfId="9" applyFont="1" applyBorder="1" applyAlignment="1">
      <alignment horizontal="center"/>
    </xf>
    <xf numFmtId="0" fontId="90" fillId="0" borderId="3" xfId="0" applyFont="1" applyBorder="1" applyAlignment="1">
      <alignment horizontal="center"/>
    </xf>
    <xf numFmtId="0" fontId="90" fillId="0" borderId="4" xfId="0" applyFont="1" applyBorder="1" applyAlignment="1">
      <alignment horizontal="center"/>
    </xf>
    <xf numFmtId="0" fontId="9" fillId="0" borderId="2" xfId="9" applyFont="1" applyBorder="1" applyAlignment="1"/>
    <xf numFmtId="0" fontId="26" fillId="0" borderId="5" xfId="0" applyFont="1" applyBorder="1" applyAlignment="1"/>
    <xf numFmtId="3" fontId="9" fillId="0" borderId="0" xfId="0" applyNumberFormat="1" applyFont="1" applyAlignment="1"/>
    <xf numFmtId="0" fontId="26" fillId="0" borderId="0" xfId="0" applyFont="1" applyAlignment="1"/>
    <xf numFmtId="0" fontId="9" fillId="0" borderId="0" xfId="9" applyFont="1" applyAlignment="1">
      <alignment horizontal="center"/>
    </xf>
    <xf numFmtId="0" fontId="26" fillId="0" borderId="0" xfId="0" applyFont="1" applyAlignment="1">
      <alignment horizontal="center"/>
    </xf>
    <xf numFmtId="3" fontId="23" fillId="0" borderId="0" xfId="9" applyNumberFormat="1" applyFont="1" applyAlignment="1">
      <alignment horizontal="center"/>
    </xf>
    <xf numFmtId="0" fontId="26" fillId="0" borderId="0" xfId="0" applyFont="1" applyBorder="1" applyAlignment="1">
      <alignment horizontal="center"/>
    </xf>
    <xf numFmtId="0" fontId="23" fillId="0" borderId="0" xfId="9" applyFont="1" applyAlignment="1">
      <alignment horizontal="center"/>
    </xf>
    <xf numFmtId="3" fontId="9" fillId="0" borderId="0" xfId="0" applyNumberFormat="1" applyFont="1" applyAlignment="1">
      <alignment horizontal="center"/>
    </xf>
    <xf numFmtId="0" fontId="26" fillId="0" borderId="0" xfId="9" applyFont="1" applyAlignment="1">
      <alignment horizontal="center"/>
    </xf>
    <xf numFmtId="0" fontId="17" fillId="0" borderId="0" xfId="10" applyFont="1" applyAlignment="1"/>
    <xf numFmtId="0" fontId="79" fillId="0" borderId="0" xfId="0" applyFont="1" applyBorder="1" applyAlignment="1"/>
    <xf numFmtId="0" fontId="16" fillId="0" borderId="0" xfId="10" applyFont="1" applyAlignment="1">
      <alignment horizontal="center"/>
    </xf>
    <xf numFmtId="0" fontId="0" fillId="0" borderId="0" xfId="0" applyBorder="1" applyAlignment="1">
      <alignment horizontal="center"/>
    </xf>
    <xf numFmtId="3" fontId="16" fillId="0" borderId="0" xfId="10" applyNumberFormat="1" applyFont="1" applyAlignment="1">
      <alignment horizontal="center"/>
    </xf>
    <xf numFmtId="0" fontId="8" fillId="0" borderId="0" xfId="10" applyFont="1" applyAlignment="1">
      <alignment horizontal="center"/>
    </xf>
    <xf numFmtId="0" fontId="71" fillId="0" borderId="125" xfId="10" applyFont="1" applyFill="1" applyBorder="1" applyAlignment="1">
      <alignment horizontal="center" vertical="center" wrapText="1"/>
    </xf>
    <xf numFmtId="0" fontId="0" fillId="0" borderId="126" xfId="0" applyBorder="1" applyAlignment="1">
      <alignment horizontal="center" vertical="center" wrapText="1"/>
    </xf>
    <xf numFmtId="0" fontId="0" fillId="0" borderId="7" xfId="0" applyBorder="1" applyAlignment="1">
      <alignment vertical="center" wrapText="1"/>
    </xf>
    <xf numFmtId="0" fontId="0" fillId="0" borderId="4" xfId="0" applyBorder="1" applyAlignment="1">
      <alignment vertical="center" wrapText="1"/>
    </xf>
    <xf numFmtId="0" fontId="82"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wrapText="1"/>
    </xf>
    <xf numFmtId="0" fontId="22" fillId="0" borderId="44" xfId="10" applyFont="1" applyFill="1" applyBorder="1" applyAlignment="1">
      <alignment horizontal="center"/>
    </xf>
    <xf numFmtId="0" fontId="0" fillId="0" borderId="20" xfId="0" applyBorder="1" applyAlignment="1">
      <alignment horizontal="center"/>
    </xf>
    <xf numFmtId="0" fontId="22" fillId="0" borderId="0" xfId="10" applyFont="1" applyFill="1" applyBorder="1" applyAlignment="1"/>
    <xf numFmtId="0" fontId="8" fillId="0" borderId="3" xfId="10" applyFont="1" applyFill="1" applyBorder="1" applyAlignment="1"/>
    <xf numFmtId="0" fontId="0" fillId="0" borderId="7" xfId="0" applyBorder="1" applyAlignment="1">
      <alignment horizontal="center" vertical="center" wrapText="1"/>
    </xf>
    <xf numFmtId="0" fontId="0" fillId="0" borderId="4" xfId="0" applyBorder="1" applyAlignment="1">
      <alignment horizontal="center" vertical="center" wrapText="1"/>
    </xf>
    <xf numFmtId="1" fontId="22" fillId="0" borderId="125" xfId="10" applyNumberFormat="1" applyFont="1" applyFill="1" applyBorder="1" applyAlignment="1">
      <alignment horizontal="center" vertical="center" wrapText="1"/>
    </xf>
    <xf numFmtId="1" fontId="22" fillId="0" borderId="127" xfId="10" applyNumberFormat="1" applyFont="1" applyFill="1" applyBorder="1" applyAlignment="1">
      <alignment horizontal="center" vertical="center" wrapText="1"/>
    </xf>
    <xf numFmtId="0" fontId="0" fillId="0" borderId="128" xfId="0" applyBorder="1" applyAlignment="1">
      <alignment horizontal="center" vertical="center" wrapText="1"/>
    </xf>
    <xf numFmtId="0" fontId="0" fillId="0" borderId="129" xfId="0" applyBorder="1" applyAlignment="1">
      <alignment horizontal="center" vertical="center" wrapText="1"/>
    </xf>
    <xf numFmtId="0" fontId="22" fillId="0" borderId="7" xfId="10" applyFont="1" applyFill="1" applyBorder="1" applyAlignment="1">
      <alignment horizontal="center"/>
    </xf>
    <xf numFmtId="0" fontId="22" fillId="0" borderId="4" xfId="10" applyFont="1" applyFill="1" applyBorder="1" applyAlignment="1">
      <alignment horizontal="center"/>
    </xf>
    <xf numFmtId="0" fontId="21" fillId="7" borderId="0" xfId="10" applyFont="1" applyFill="1" applyAlignment="1">
      <alignment horizontal="center"/>
    </xf>
    <xf numFmtId="0" fontId="15" fillId="7" borderId="0" xfId="0" applyFont="1" applyFill="1" applyBorder="1" applyAlignment="1"/>
    <xf numFmtId="0" fontId="0" fillId="7" borderId="0" xfId="0" applyFill="1" applyBorder="1" applyAlignment="1"/>
    <xf numFmtId="0" fontId="15" fillId="7" borderId="0" xfId="0" applyFont="1" applyFill="1" applyBorder="1" applyAlignment="1">
      <alignment vertical="top" wrapText="1"/>
    </xf>
    <xf numFmtId="0" fontId="0" fillId="7" borderId="0" xfId="0" applyFill="1" applyBorder="1" applyAlignment="1">
      <alignment vertical="top" wrapText="1"/>
    </xf>
    <xf numFmtId="0" fontId="15" fillId="7" borderId="0" xfId="10" applyFont="1" applyFill="1" applyAlignment="1">
      <alignment vertical="top" wrapText="1"/>
    </xf>
    <xf numFmtId="0" fontId="0" fillId="7" borderId="0" xfId="0" applyFill="1" applyAlignment="1">
      <alignment vertical="top" wrapText="1"/>
    </xf>
    <xf numFmtId="0" fontId="14" fillId="0" borderId="0" xfId="0" applyFont="1" applyAlignment="1">
      <alignment horizontal="left" wrapText="1"/>
    </xf>
    <xf numFmtId="0" fontId="38" fillId="0" borderId="0" xfId="0" applyFont="1" applyBorder="1" applyAlignment="1">
      <alignment vertical="top" wrapText="1"/>
    </xf>
    <xf numFmtId="0" fontId="0" fillId="0" borderId="0" xfId="0" applyBorder="1" applyAlignment="1">
      <alignment vertical="top" wrapText="1"/>
    </xf>
    <xf numFmtId="0" fontId="31" fillId="0" borderId="0" xfId="0" applyFont="1" applyBorder="1" applyAlignment="1">
      <alignment horizontal="center" vertical="top" wrapText="1"/>
    </xf>
    <xf numFmtId="0" fontId="31" fillId="0" borderId="3" xfId="0" applyFont="1" applyBorder="1" applyAlignment="1">
      <alignment horizontal="center" vertical="top" wrapText="1"/>
    </xf>
    <xf numFmtId="0" fontId="45" fillId="0" borderId="0" xfId="0" applyFont="1" applyBorder="1" applyAlignment="1">
      <alignment vertical="top" wrapText="1"/>
    </xf>
    <xf numFmtId="0" fontId="38" fillId="0" borderId="0" xfId="0" applyFont="1" applyFill="1" applyBorder="1" applyAlignment="1">
      <alignment vertical="top" wrapText="1"/>
    </xf>
    <xf numFmtId="0" fontId="38" fillId="0" borderId="0" xfId="0" applyFont="1" applyBorder="1" applyAlignment="1">
      <alignment horizontal="center" vertical="top"/>
    </xf>
    <xf numFmtId="0" fontId="0" fillId="0" borderId="0" xfId="0" applyBorder="1" applyAlignment="1">
      <alignment horizontal="center" vertical="top"/>
    </xf>
    <xf numFmtId="0" fontId="17" fillId="0" borderId="0" xfId="10" applyFont="1" applyAlignment="1">
      <alignment horizontal="left"/>
    </xf>
    <xf numFmtId="0" fontId="0" fillId="0" borderId="0" xfId="0" applyBorder="1" applyAlignment="1">
      <alignment horizontal="left"/>
    </xf>
    <xf numFmtId="0" fontId="38" fillId="0" borderId="0" xfId="0" applyFont="1" applyBorder="1" applyAlignment="1">
      <alignment horizontal="center"/>
    </xf>
    <xf numFmtId="0" fontId="5" fillId="0" borderId="0" xfId="10" applyFont="1" applyAlignment="1">
      <alignment horizontal="center"/>
    </xf>
    <xf numFmtId="0" fontId="5" fillId="0" borderId="0" xfId="10" applyFont="1" applyBorder="1" applyAlignment="1">
      <alignment horizontal="center"/>
    </xf>
    <xf numFmtId="0" fontId="31" fillId="0" borderId="0" xfId="10" applyFont="1" applyBorder="1" applyAlignment="1">
      <alignment horizontal="center"/>
    </xf>
    <xf numFmtId="0" fontId="31" fillId="0" borderId="0" xfId="0" applyFont="1" applyBorder="1" applyAlignment="1">
      <alignment vertical="top" wrapText="1"/>
    </xf>
    <xf numFmtId="3" fontId="17" fillId="0" borderId="0" xfId="0" applyNumberFormat="1" applyFont="1" applyAlignment="1"/>
    <xf numFmtId="0" fontId="62" fillId="0" borderId="0" xfId="0" applyFont="1" applyAlignment="1"/>
    <xf numFmtId="165" fontId="9" fillId="0" borderId="0" xfId="0" applyNumberFormat="1" applyFont="1" applyAlignment="1">
      <alignment horizontal="center"/>
    </xf>
    <xf numFmtId="0" fontId="5" fillId="0" borderId="0" xfId="0" applyFont="1" applyAlignment="1">
      <alignment horizontal="center"/>
    </xf>
    <xf numFmtId="165" fontId="11" fillId="0" borderId="0" xfId="0" applyNumberFormat="1" applyFont="1" applyAlignment="1">
      <alignment horizontal="center"/>
    </xf>
    <xf numFmtId="0" fontId="5" fillId="0" borderId="0" xfId="0" applyFont="1" applyBorder="1" applyAlignment="1">
      <alignment horizontal="center"/>
    </xf>
    <xf numFmtId="165" fontId="13" fillId="0" borderId="0" xfId="0" applyNumberFormat="1" applyFont="1" applyAlignment="1">
      <alignment wrapText="1"/>
    </xf>
    <xf numFmtId="0" fontId="14" fillId="0" borderId="0" xfId="0" applyFont="1" applyAlignment="1">
      <alignment wrapText="1"/>
    </xf>
    <xf numFmtId="0" fontId="16" fillId="0" borderId="78" xfId="0" applyNumberFormat="1" applyFont="1" applyBorder="1" applyAlignment="1">
      <alignment horizontal="center" vertical="center" wrapText="1"/>
    </xf>
    <xf numFmtId="0" fontId="5" fillId="0" borderId="124" xfId="0" applyNumberFormat="1" applyFont="1" applyBorder="1" applyAlignment="1">
      <alignment horizontal="center" vertical="center" wrapText="1"/>
    </xf>
    <xf numFmtId="0" fontId="5" fillId="0" borderId="114"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0" fontId="5" fillId="0" borderId="46" xfId="0" applyNumberFormat="1" applyFont="1" applyBorder="1" applyAlignment="1">
      <alignment horizontal="center" vertical="center" wrapText="1"/>
    </xf>
    <xf numFmtId="0" fontId="14" fillId="4" borderId="0" xfId="0" applyFont="1" applyFill="1" applyBorder="1" applyAlignment="1">
      <alignment wrapText="1"/>
    </xf>
    <xf numFmtId="0" fontId="14" fillId="0" borderId="0" xfId="0" applyFont="1" applyBorder="1" applyAlignment="1">
      <alignment wrapText="1"/>
    </xf>
    <xf numFmtId="165" fontId="21" fillId="4" borderId="0" xfId="0" applyNumberFormat="1" applyFont="1" applyFill="1" applyAlignment="1">
      <alignment horizontal="center" wrapText="1"/>
    </xf>
    <xf numFmtId="165" fontId="14" fillId="4" borderId="0" xfId="0" applyNumberFormat="1" applyFont="1" applyFill="1" applyAlignment="1">
      <alignment wrapText="1"/>
    </xf>
    <xf numFmtId="0" fontId="16" fillId="0" borderId="2" xfId="0" applyNumberFormat="1" applyFont="1" applyBorder="1" applyAlignment="1">
      <alignment horizontal="center" vertical="center" wrapText="1"/>
    </xf>
    <xf numFmtId="0" fontId="16" fillId="0" borderId="6" xfId="0" applyNumberFormat="1" applyFont="1" applyBorder="1" applyAlignment="1">
      <alignment horizontal="center" vertical="center" wrapText="1"/>
    </xf>
    <xf numFmtId="0" fontId="16" fillId="0" borderId="78" xfId="0" applyNumberFormat="1" applyFont="1" applyBorder="1" applyAlignment="1">
      <alignment horizontal="center" vertical="center"/>
    </xf>
    <xf numFmtId="0" fontId="5" fillId="0" borderId="124" xfId="0" applyNumberFormat="1" applyFont="1" applyBorder="1" applyAlignment="1">
      <alignment horizontal="center" vertical="center"/>
    </xf>
    <xf numFmtId="0" fontId="5" fillId="0" borderId="114" xfId="0" applyNumberFormat="1" applyFont="1" applyBorder="1" applyAlignment="1">
      <alignment horizontal="center" vertical="center"/>
    </xf>
    <xf numFmtId="0" fontId="5" fillId="0" borderId="8"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46" xfId="0" applyNumberFormat="1" applyFont="1" applyBorder="1" applyAlignment="1">
      <alignment horizontal="center" vertical="center"/>
    </xf>
    <xf numFmtId="0" fontId="2" fillId="0" borderId="0" xfId="0" applyFont="1" applyBorder="1" applyAlignment="1">
      <alignment vertical="top" wrapText="1"/>
    </xf>
    <xf numFmtId="0" fontId="0" fillId="0" borderId="0" xfId="0" applyAlignment="1">
      <alignment vertical="top" wrapText="1"/>
    </xf>
    <xf numFmtId="165" fontId="5" fillId="0" borderId="0" xfId="0" applyNumberFormat="1" applyFont="1" applyAlignment="1">
      <alignment horizontal="center"/>
    </xf>
    <xf numFmtId="165" fontId="5" fillId="0" borderId="3" xfId="0" applyNumberFormat="1" applyFont="1" applyBorder="1" applyAlignment="1">
      <alignment horizontal="center"/>
    </xf>
    <xf numFmtId="165" fontId="8" fillId="0" borderId="0" xfId="0" applyNumberFormat="1" applyFont="1" applyAlignment="1">
      <alignment horizontal="center"/>
    </xf>
    <xf numFmtId="0" fontId="16" fillId="0" borderId="78" xfId="0" applyNumberFormat="1" applyFont="1" applyBorder="1" applyAlignment="1">
      <alignment horizontal="center"/>
    </xf>
    <xf numFmtId="0" fontId="16" fillId="0" borderId="8" xfId="0" applyNumberFormat="1" applyFont="1" applyBorder="1" applyAlignment="1">
      <alignment horizontal="center"/>
    </xf>
    <xf numFmtId="0" fontId="16" fillId="0" borderId="73" xfId="0" applyNumberFormat="1" applyFont="1" applyBorder="1" applyAlignment="1">
      <alignment horizontal="center"/>
    </xf>
    <xf numFmtId="0" fontId="16" fillId="0" borderId="114" xfId="0" applyNumberFormat="1" applyFont="1" applyBorder="1" applyAlignment="1">
      <alignment horizontal="center" vertical="center" wrapText="1"/>
    </xf>
    <xf numFmtId="0" fontId="16" fillId="0" borderId="46" xfId="0" applyNumberFormat="1" applyFont="1" applyBorder="1" applyAlignment="1">
      <alignment horizontal="center" vertical="center" wrapText="1"/>
    </xf>
    <xf numFmtId="0" fontId="5" fillId="0" borderId="0" xfId="0" applyNumberFormat="1" applyFont="1" applyAlignment="1"/>
    <xf numFmtId="0" fontId="9" fillId="0" borderId="0" xfId="0" applyNumberFormat="1" applyFont="1" applyAlignment="1">
      <alignment horizontal="center"/>
    </xf>
    <xf numFmtId="0" fontId="5" fillId="0" borderId="0" xfId="0" applyNumberFormat="1" applyFont="1" applyAlignment="1">
      <alignment horizontal="center"/>
    </xf>
    <xf numFmtId="0" fontId="11" fillId="0" borderId="0" xfId="0" applyNumberFormat="1" applyFont="1" applyAlignment="1">
      <alignment horizontal="center"/>
    </xf>
    <xf numFmtId="0" fontId="5" fillId="0" borderId="0" xfId="0" applyNumberFormat="1" applyFont="1" applyBorder="1" applyAlignment="1">
      <alignment horizontal="center"/>
    </xf>
    <xf numFmtId="0" fontId="8" fillId="0" borderId="0" xfId="0" applyNumberFormat="1" applyFont="1" applyAlignment="1">
      <alignment horizontal="center"/>
    </xf>
    <xf numFmtId="0" fontId="5" fillId="0" borderId="124" xfId="0" applyNumberFormat="1" applyFont="1" applyBorder="1" applyAlignment="1"/>
    <xf numFmtId="0" fontId="5" fillId="0" borderId="73" xfId="0" applyNumberFormat="1" applyFont="1" applyBorder="1" applyAlignment="1"/>
    <xf numFmtId="0" fontId="5" fillId="0" borderId="74" xfId="0" applyNumberFormat="1" applyFont="1" applyBorder="1" applyAlignment="1"/>
    <xf numFmtId="0" fontId="16" fillId="0" borderId="44" xfId="0" applyNumberFormat="1" applyFont="1" applyBorder="1" applyAlignment="1">
      <alignment horizontal="center"/>
    </xf>
    <xf numFmtId="0" fontId="5" fillId="0" borderId="47" xfId="0" applyNumberFormat="1" applyFont="1" applyBorder="1" applyAlignment="1">
      <alignment horizontal="center"/>
    </xf>
    <xf numFmtId="0" fontId="5" fillId="0" borderId="20" xfId="0" applyNumberFormat="1" applyFont="1" applyBorder="1" applyAlignment="1">
      <alignment horizontal="center"/>
    </xf>
    <xf numFmtId="0" fontId="5" fillId="0" borderId="78" xfId="0" applyNumberFormat="1" applyFont="1" applyBorder="1" applyAlignment="1">
      <alignment horizontal="center"/>
    </xf>
    <xf numFmtId="0" fontId="5" fillId="0" borderId="114" xfId="0" applyNumberFormat="1" applyFont="1" applyBorder="1" applyAlignment="1">
      <alignment horizontal="center"/>
    </xf>
    <xf numFmtId="0" fontId="16" fillId="0" borderId="7" xfId="0" applyNumberFormat="1" applyFont="1" applyBorder="1" applyAlignment="1">
      <alignment horizontal="left" indent="5"/>
    </xf>
    <xf numFmtId="0" fontId="16" fillId="0" borderId="4" xfId="0" applyNumberFormat="1" applyFont="1" applyBorder="1" applyAlignment="1">
      <alignment horizontal="left" indent="5"/>
    </xf>
    <xf numFmtId="0" fontId="2" fillId="0" borderId="76" xfId="0" applyNumberFormat="1" applyFont="1" applyBorder="1" applyAlignment="1">
      <alignment horizontal="left"/>
    </xf>
    <xf numFmtId="0" fontId="5" fillId="0" borderId="112" xfId="0" applyNumberFormat="1" applyFont="1" applyBorder="1" applyAlignment="1">
      <alignment horizontal="left"/>
    </xf>
    <xf numFmtId="165" fontId="50" fillId="0" borderId="0" xfId="0" applyNumberFormat="1" applyFont="1" applyAlignment="1">
      <alignment horizontal="center"/>
    </xf>
    <xf numFmtId="0" fontId="50" fillId="0" borderId="0" xfId="0" applyFont="1" applyBorder="1" applyAlignment="1">
      <alignment horizontal="center"/>
    </xf>
    <xf numFmtId="165" fontId="26" fillId="4" borderId="0" xfId="0" applyNumberFormat="1" applyFont="1" applyFill="1" applyAlignment="1">
      <alignment vertical="top" wrapText="1"/>
    </xf>
    <xf numFmtId="165" fontId="42" fillId="4" borderId="0" xfId="0" applyNumberFormat="1" applyFont="1" applyFill="1" applyAlignment="1">
      <alignment vertical="top" wrapText="1"/>
    </xf>
    <xf numFmtId="165" fontId="42" fillId="4" borderId="0" xfId="0" applyNumberFormat="1" applyFont="1" applyFill="1" applyBorder="1" applyAlignment="1">
      <alignment vertical="top" wrapText="1"/>
    </xf>
    <xf numFmtId="0" fontId="26" fillId="4" borderId="0" xfId="0" applyFont="1" applyFill="1" applyBorder="1" applyAlignment="1">
      <alignment wrapText="1"/>
    </xf>
    <xf numFmtId="0" fontId="42" fillId="4" borderId="0" xfId="0" applyFont="1" applyFill="1" applyBorder="1" applyAlignment="1">
      <alignment wrapText="1"/>
    </xf>
    <xf numFmtId="0" fontId="26" fillId="4" borderId="0" xfId="0" applyFont="1" applyFill="1" applyBorder="1" applyAlignment="1">
      <alignment vertical="top" wrapText="1"/>
    </xf>
    <xf numFmtId="0" fontId="42" fillId="4" borderId="0" xfId="0" applyFont="1" applyFill="1" applyBorder="1" applyAlignment="1">
      <alignment vertical="top" wrapText="1"/>
    </xf>
    <xf numFmtId="165" fontId="49" fillId="0" borderId="124" xfId="0" applyNumberFormat="1" applyFont="1" applyBorder="1" applyAlignment="1">
      <alignment horizontal="center"/>
    </xf>
    <xf numFmtId="0" fontId="5" fillId="0" borderId="0" xfId="0" applyNumberFormat="1" applyFont="1" applyBorder="1" applyAlignment="1"/>
    <xf numFmtId="0" fontId="11" fillId="0" borderId="0" xfId="0" applyNumberFormat="1" applyFont="1" applyBorder="1" applyAlignment="1">
      <alignment horizontal="center"/>
    </xf>
    <xf numFmtId="3" fontId="17" fillId="0" borderId="0" xfId="0" applyNumberFormat="1" applyFont="1" applyAlignment="1">
      <alignment horizontal="center"/>
    </xf>
    <xf numFmtId="3" fontId="17" fillId="0" borderId="0" xfId="0" applyNumberFormat="1" applyFont="1" applyBorder="1" applyAlignment="1">
      <alignment horizontal="center"/>
    </xf>
    <xf numFmtId="0" fontId="27" fillId="2" borderId="130" xfId="0" applyNumberFormat="1" applyFont="1" applyFill="1" applyBorder="1" applyAlignment="1">
      <alignment horizontal="center" wrapText="1"/>
    </xf>
    <xf numFmtId="0" fontId="5" fillId="0" borderId="16" xfId="0" applyNumberFormat="1" applyFont="1" applyBorder="1" applyAlignment="1">
      <alignment horizontal="center" wrapText="1"/>
    </xf>
    <xf numFmtId="165" fontId="5" fillId="0" borderId="0" xfId="0" applyNumberFormat="1" applyFont="1" applyBorder="1" applyAlignment="1">
      <alignment horizontal="center"/>
    </xf>
    <xf numFmtId="165" fontId="6" fillId="2" borderId="119" xfId="0" applyNumberFormat="1" applyFont="1" applyFill="1" applyBorder="1" applyAlignment="1">
      <alignment horizontal="center"/>
    </xf>
    <xf numFmtId="0" fontId="27" fillId="2" borderId="60" xfId="0" applyNumberFormat="1" applyFont="1" applyFill="1" applyBorder="1" applyAlignment="1">
      <alignment horizontal="center" wrapText="1"/>
    </xf>
    <xf numFmtId="0" fontId="5" fillId="0" borderId="39" xfId="0" applyNumberFormat="1" applyFont="1" applyBorder="1" applyAlignment="1">
      <alignment horizontal="center" wrapText="1"/>
    </xf>
    <xf numFmtId="0" fontId="27" fillId="2" borderId="42" xfId="0" applyNumberFormat="1" applyFont="1" applyFill="1" applyBorder="1" applyAlignment="1">
      <alignment horizontal="center" wrapText="1"/>
    </xf>
    <xf numFmtId="0" fontId="5" fillId="0" borderId="40" xfId="0" applyNumberFormat="1" applyFont="1" applyBorder="1" applyAlignment="1">
      <alignment horizontal="center" wrapText="1"/>
    </xf>
    <xf numFmtId="0" fontId="27" fillId="2" borderId="131" xfId="0" applyNumberFormat="1" applyFont="1" applyFill="1" applyBorder="1" applyAlignment="1">
      <alignment horizontal="center" wrapText="1"/>
    </xf>
    <xf numFmtId="0" fontId="27" fillId="2" borderId="132" xfId="0" applyNumberFormat="1" applyFont="1" applyFill="1" applyBorder="1" applyAlignment="1">
      <alignment horizontal="center" wrapText="1"/>
    </xf>
    <xf numFmtId="0" fontId="27" fillId="2" borderId="133" xfId="0" applyNumberFormat="1" applyFont="1" applyFill="1" applyBorder="1" applyAlignment="1">
      <alignment horizontal="center" vertical="center"/>
    </xf>
    <xf numFmtId="0" fontId="27" fillId="2" borderId="134" xfId="0" applyNumberFormat="1" applyFont="1" applyFill="1" applyBorder="1" applyAlignment="1">
      <alignment horizontal="center" vertical="center"/>
    </xf>
    <xf numFmtId="0" fontId="27" fillId="2" borderId="135" xfId="0" applyNumberFormat="1" applyFont="1" applyFill="1" applyBorder="1" applyAlignment="1">
      <alignment horizontal="center" vertical="center"/>
    </xf>
    <xf numFmtId="0" fontId="27" fillId="2" borderId="136" xfId="0" applyNumberFormat="1" applyFont="1" applyFill="1" applyBorder="1" applyAlignment="1">
      <alignment horizontal="center" vertical="center" wrapText="1"/>
    </xf>
    <xf numFmtId="0" fontId="5" fillId="0" borderId="137" xfId="0" applyNumberFormat="1" applyFont="1" applyBorder="1" applyAlignment="1">
      <alignment horizontal="center" vertical="center" wrapText="1"/>
    </xf>
    <xf numFmtId="0" fontId="5" fillId="0" borderId="138" xfId="0" applyNumberFormat="1" applyFont="1" applyBorder="1" applyAlignment="1">
      <alignment horizontal="center" wrapText="1"/>
    </xf>
    <xf numFmtId="0" fontId="27" fillId="2" borderId="139" xfId="0" applyNumberFormat="1" applyFont="1" applyFill="1" applyBorder="1" applyAlignment="1">
      <alignment horizontal="center" wrapText="1"/>
    </xf>
    <xf numFmtId="0" fontId="5" fillId="0" borderId="140" xfId="0" applyNumberFormat="1" applyFont="1" applyBorder="1" applyAlignment="1">
      <alignment horizontal="center" wrapText="1"/>
    </xf>
    <xf numFmtId="0" fontId="27" fillId="2" borderId="141" xfId="0" applyNumberFormat="1" applyFont="1" applyFill="1" applyBorder="1" applyAlignment="1">
      <alignment horizontal="center" wrapText="1"/>
    </xf>
    <xf numFmtId="0" fontId="5" fillId="0" borderId="8" xfId="0" applyNumberFormat="1" applyFont="1" applyBorder="1" applyAlignment="1">
      <alignment wrapText="1"/>
    </xf>
    <xf numFmtId="0" fontId="5" fillId="0" borderId="118" xfId="0" applyNumberFormat="1" applyFont="1" applyBorder="1" applyAlignment="1">
      <alignment wrapText="1"/>
    </xf>
    <xf numFmtId="3" fontId="53" fillId="2" borderId="144" xfId="0" applyNumberFormat="1" applyFont="1" applyFill="1" applyBorder="1" applyAlignment="1">
      <alignment horizontal="center"/>
    </xf>
    <xf numFmtId="0" fontId="49" fillId="0" borderId="144" xfId="0" applyFont="1" applyBorder="1" applyAlignment="1">
      <alignment horizontal="center"/>
    </xf>
    <xf numFmtId="0" fontId="49" fillId="0" borderId="145" xfId="0" applyFont="1" applyBorder="1" applyAlignment="1">
      <alignment horizontal="center"/>
    </xf>
    <xf numFmtId="0" fontId="21" fillId="4" borderId="0" xfId="0" applyFont="1" applyFill="1" applyBorder="1" applyAlignment="1">
      <alignment horizontal="center"/>
    </xf>
    <xf numFmtId="0" fontId="14" fillId="0" borderId="0" xfId="0" applyFont="1" applyBorder="1" applyAlignment="1">
      <alignment vertical="top" wrapText="1"/>
    </xf>
    <xf numFmtId="0" fontId="25" fillId="2" borderId="146" xfId="0" applyNumberFormat="1" applyFont="1" applyFill="1" applyBorder="1" applyAlignment="1">
      <alignment wrapText="1"/>
    </xf>
    <xf numFmtId="0" fontId="5" fillId="0" borderId="147" xfId="0" applyNumberFormat="1" applyFont="1" applyBorder="1" applyAlignment="1">
      <alignment wrapText="1"/>
    </xf>
    <xf numFmtId="0" fontId="5" fillId="0" borderId="148" xfId="0" applyNumberFormat="1" applyFont="1" applyBorder="1" applyAlignment="1">
      <alignment wrapText="1"/>
    </xf>
    <xf numFmtId="0" fontId="34" fillId="2" borderId="30" xfId="0" applyNumberFormat="1" applyFont="1" applyFill="1" applyBorder="1" applyAlignment="1">
      <alignment horizontal="center" wrapText="1"/>
    </xf>
    <xf numFmtId="0" fontId="23" fillId="0" borderId="32" xfId="0" applyNumberFormat="1" applyFont="1" applyBorder="1"/>
    <xf numFmtId="0" fontId="23" fillId="0" borderId="31" xfId="0" applyNumberFormat="1" applyFont="1" applyBorder="1"/>
    <xf numFmtId="0" fontId="23" fillId="0" borderId="32" xfId="0" applyNumberFormat="1" applyFont="1" applyBorder="1" applyAlignment="1">
      <alignment horizontal="center" wrapText="1"/>
    </xf>
    <xf numFmtId="0" fontId="23" fillId="0" borderId="31" xfId="0" applyNumberFormat="1" applyFont="1" applyBorder="1" applyAlignment="1">
      <alignment horizontal="center" wrapText="1"/>
    </xf>
    <xf numFmtId="0" fontId="34" fillId="2" borderId="0" xfId="0" applyNumberFormat="1" applyFont="1" applyFill="1" applyAlignment="1">
      <alignment horizontal="center"/>
    </xf>
    <xf numFmtId="0" fontId="34" fillId="2" borderId="37" xfId="0" applyNumberFormat="1" applyFont="1" applyFill="1" applyBorder="1" applyAlignment="1">
      <alignment horizontal="center"/>
    </xf>
    <xf numFmtId="0" fontId="34" fillId="2" borderId="142" xfId="0" applyNumberFormat="1" applyFont="1" applyFill="1" applyBorder="1" applyAlignment="1">
      <alignment horizontal="center" wrapText="1"/>
    </xf>
    <xf numFmtId="0" fontId="23" fillId="0" borderId="119" xfId="0" applyNumberFormat="1" applyFont="1" applyBorder="1" applyAlignment="1">
      <alignment horizontal="center" wrapText="1"/>
    </xf>
    <xf numFmtId="0" fontId="34" fillId="2" borderId="0" xfId="0" applyNumberFormat="1" applyFont="1" applyFill="1" applyAlignment="1">
      <alignment horizontal="center" wrapText="1"/>
    </xf>
    <xf numFmtId="0" fontId="34" fillId="2" borderId="37" xfId="0" applyNumberFormat="1" applyFont="1" applyFill="1" applyBorder="1" applyAlignment="1">
      <alignment horizontal="center" wrapText="1"/>
    </xf>
    <xf numFmtId="0" fontId="23" fillId="0" borderId="33" xfId="0" applyNumberFormat="1" applyFont="1" applyBorder="1" applyAlignment="1">
      <alignment wrapText="1"/>
    </xf>
    <xf numFmtId="0" fontId="23" fillId="0" borderId="142" xfId="0" applyNumberFormat="1" applyFont="1" applyBorder="1" applyAlignment="1">
      <alignment wrapText="1"/>
    </xf>
    <xf numFmtId="0" fontId="23" fillId="0" borderId="143" xfId="0" applyNumberFormat="1" applyFont="1" applyBorder="1" applyAlignment="1">
      <alignment wrapText="1"/>
    </xf>
    <xf numFmtId="3" fontId="6" fillId="2" borderId="119" xfId="0" applyNumberFormat="1" applyFont="1" applyFill="1" applyBorder="1" applyAlignment="1">
      <alignment horizontal="center"/>
    </xf>
    <xf numFmtId="3" fontId="6" fillId="2" borderId="0" xfId="0" applyNumberFormat="1" applyFont="1" applyFill="1" applyAlignment="1">
      <alignment horizontal="center"/>
    </xf>
    <xf numFmtId="3" fontId="6" fillId="2" borderId="0" xfId="0" applyNumberFormat="1" applyFont="1" applyFill="1" applyBorder="1" applyAlignment="1">
      <alignment horizontal="center"/>
    </xf>
    <xf numFmtId="0" fontId="34" fillId="2" borderId="142" xfId="0" applyNumberFormat="1" applyFont="1" applyFill="1" applyBorder="1" applyAlignment="1">
      <alignment horizontal="center"/>
    </xf>
    <xf numFmtId="0" fontId="23" fillId="0" borderId="119" xfId="0" applyNumberFormat="1" applyFont="1" applyBorder="1" applyAlignment="1">
      <alignment horizontal="center"/>
    </xf>
    <xf numFmtId="0" fontId="36" fillId="2" borderId="0" xfId="0" applyNumberFormat="1" applyFont="1" applyFill="1" applyAlignment="1">
      <alignment horizontal="center"/>
    </xf>
    <xf numFmtId="0" fontId="35" fillId="2" borderId="0" xfId="0" applyNumberFormat="1" applyFont="1" applyFill="1" applyAlignment="1">
      <alignment horizontal="center"/>
    </xf>
    <xf numFmtId="0" fontId="35" fillId="2" borderId="0" xfId="0" applyNumberFormat="1" applyFont="1" applyFill="1" applyAlignment="1"/>
    <xf numFmtId="165" fontId="34" fillId="2" borderId="0" xfId="0" applyNumberFormat="1" applyFont="1" applyFill="1" applyAlignment="1">
      <alignment horizontal="center"/>
    </xf>
    <xf numFmtId="165" fontId="6" fillId="2" borderId="0" xfId="0" applyNumberFormat="1" applyFont="1" applyFill="1" applyAlignment="1">
      <alignment horizontal="center"/>
    </xf>
    <xf numFmtId="0" fontId="25" fillId="2" borderId="125" xfId="0" applyNumberFormat="1" applyFont="1" applyFill="1" applyBorder="1" applyAlignment="1">
      <alignment horizontal="center" wrapText="1"/>
    </xf>
    <xf numFmtId="0" fontId="5" fillId="0" borderId="126" xfId="0" applyNumberFormat="1" applyFont="1" applyBorder="1" applyAlignment="1">
      <alignment horizontal="center" wrapText="1"/>
    </xf>
    <xf numFmtId="0" fontId="5" fillId="0" borderId="7" xfId="0" applyNumberFormat="1" applyFont="1" applyBorder="1" applyAlignment="1">
      <alignment horizontal="center" wrapText="1"/>
    </xf>
    <xf numFmtId="0" fontId="5" fillId="0" borderId="4" xfId="0" applyNumberFormat="1" applyFont="1" applyBorder="1" applyAlignment="1">
      <alignment horizontal="center" wrapText="1"/>
    </xf>
    <xf numFmtId="0" fontId="25" fillId="2" borderId="125" xfId="0" applyNumberFormat="1" applyFont="1" applyFill="1" applyBorder="1" applyAlignment="1">
      <alignment horizontal="center" vertical="center" wrapText="1"/>
    </xf>
    <xf numFmtId="0" fontId="5" fillId="0" borderId="126"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25" fillId="2" borderId="149" xfId="0" applyNumberFormat="1" applyFont="1" applyFill="1" applyBorder="1" applyAlignment="1">
      <alignment wrapText="1"/>
    </xf>
    <xf numFmtId="0" fontId="5" fillId="0" borderId="6" xfId="0" applyNumberFormat="1" applyFont="1" applyBorder="1" applyAlignment="1">
      <alignment wrapText="1"/>
    </xf>
    <xf numFmtId="0" fontId="5" fillId="0" borderId="117" xfId="0" applyNumberFormat="1" applyFont="1" applyBorder="1" applyAlignment="1">
      <alignment wrapText="1"/>
    </xf>
    <xf numFmtId="165" fontId="51" fillId="2" borderId="0" xfId="0" applyNumberFormat="1" applyFont="1" applyFill="1" applyAlignment="1">
      <alignment horizontal="center"/>
    </xf>
    <xf numFmtId="165" fontId="6" fillId="2" borderId="74" xfId="0" applyNumberFormat="1" applyFont="1" applyFill="1" applyBorder="1" applyAlignment="1">
      <alignment horizontal="center"/>
    </xf>
    <xf numFmtId="0" fontId="0" fillId="4" borderId="0" xfId="0" applyFill="1" applyBorder="1" applyAlignment="1">
      <alignment vertical="top" wrapText="1"/>
    </xf>
    <xf numFmtId="0" fontId="21" fillId="4" borderId="0" xfId="0" applyFont="1" applyFill="1" applyBorder="1" applyAlignment="1">
      <alignment vertical="top" wrapText="1"/>
    </xf>
    <xf numFmtId="0" fontId="21" fillId="0" borderId="0" xfId="0" applyFont="1" applyBorder="1" applyAlignment="1">
      <alignment vertical="top" wrapText="1"/>
    </xf>
    <xf numFmtId="0" fontId="14" fillId="4" borderId="0" xfId="0" applyNumberFormat="1" applyFont="1" applyFill="1" applyBorder="1" applyAlignment="1">
      <alignment vertical="top" wrapText="1"/>
    </xf>
    <xf numFmtId="165" fontId="14" fillId="4" borderId="0" xfId="0" applyNumberFormat="1" applyFont="1" applyFill="1" applyBorder="1" applyAlignment="1">
      <alignment vertical="top" wrapText="1"/>
    </xf>
    <xf numFmtId="0" fontId="14" fillId="0" borderId="0" xfId="0" applyNumberFormat="1" applyFont="1" applyBorder="1" applyAlignment="1">
      <alignment vertical="top" wrapText="1"/>
    </xf>
    <xf numFmtId="0" fontId="0" fillId="0" borderId="0" xfId="0" applyNumberFormat="1" applyBorder="1" applyAlignment="1"/>
    <xf numFmtId="0" fontId="6" fillId="2" borderId="78" xfId="0" applyNumberFormat="1" applyFont="1" applyFill="1" applyBorder="1" applyAlignment="1"/>
    <xf numFmtId="0" fontId="0" fillId="0" borderId="73" xfId="0" applyNumberFormat="1" applyBorder="1" applyAlignment="1"/>
    <xf numFmtId="0" fontId="8" fillId="0" borderId="0" xfId="0" applyNumberFormat="1" applyFont="1" applyBorder="1" applyAlignment="1">
      <alignment horizontal="center"/>
    </xf>
    <xf numFmtId="3" fontId="17" fillId="0" borderId="0" xfId="0" applyNumberFormat="1" applyFont="1" applyBorder="1" applyAlignment="1"/>
    <xf numFmtId="0" fontId="0" fillId="0" borderId="0" xfId="0" applyBorder="1" applyAlignment="1"/>
    <xf numFmtId="0" fontId="9" fillId="0" borderId="0" xfId="0" applyNumberFormat="1" applyFont="1" applyBorder="1" applyAlignment="1">
      <alignment horizontal="center"/>
    </xf>
    <xf numFmtId="165" fontId="21" fillId="4" borderId="0" xfId="0" applyNumberFormat="1" applyFont="1" applyFill="1" applyBorder="1" applyAlignment="1">
      <alignment horizontal="center"/>
    </xf>
    <xf numFmtId="0" fontId="27" fillId="2" borderId="44" xfId="0" applyNumberFormat="1" applyFont="1" applyFill="1" applyBorder="1" applyAlignment="1">
      <alignment horizontal="center" vertical="center" wrapText="1"/>
    </xf>
    <xf numFmtId="0" fontId="0" fillId="0" borderId="47" xfId="0" applyNumberFormat="1" applyBorder="1" applyAlignment="1">
      <alignment horizontal="center" vertical="center" wrapText="1"/>
    </xf>
    <xf numFmtId="165" fontId="50" fillId="0" borderId="0" xfId="0" applyNumberFormat="1" applyFont="1" applyBorder="1" applyAlignment="1">
      <alignment horizontal="center"/>
    </xf>
    <xf numFmtId="0" fontId="49" fillId="0" borderId="0" xfId="0" applyFont="1" applyBorder="1" applyAlignment="1">
      <alignment horizontal="center"/>
    </xf>
    <xf numFmtId="0" fontId="27" fillId="2" borderId="44" xfId="0" applyNumberFormat="1" applyFont="1" applyFill="1" applyBorder="1" applyAlignment="1">
      <alignment horizontal="center" vertical="center"/>
    </xf>
    <xf numFmtId="0" fontId="0" fillId="0" borderId="20" xfId="0" applyNumberFormat="1" applyBorder="1" applyAlignment="1">
      <alignment horizontal="center" vertical="center"/>
    </xf>
    <xf numFmtId="0" fontId="27" fillId="2" borderId="20" xfId="0" applyNumberFormat="1" applyFont="1" applyFill="1" applyBorder="1" applyAlignment="1">
      <alignment horizontal="center" vertical="center"/>
    </xf>
    <xf numFmtId="0" fontId="22" fillId="0" borderId="44" xfId="0" applyNumberFormat="1" applyFont="1" applyBorder="1" applyAlignment="1">
      <alignment horizontal="center" vertical="center" wrapText="1"/>
    </xf>
    <xf numFmtId="0" fontId="22" fillId="0" borderId="20" xfId="0" applyNumberFormat="1" applyFont="1" applyBorder="1" applyAlignment="1">
      <alignment horizontal="center" vertical="center" wrapText="1"/>
    </xf>
    <xf numFmtId="166" fontId="5" fillId="0" borderId="0" xfId="8" applyNumberFormat="1" applyFont="1" applyAlignment="1">
      <alignment horizontal="center"/>
    </xf>
    <xf numFmtId="3" fontId="16" fillId="0" borderId="0" xfId="8" applyNumberFormat="1" applyFont="1" applyAlignment="1">
      <alignment horizontal="left"/>
    </xf>
    <xf numFmtId="166" fontId="16" fillId="0" borderId="0" xfId="8" applyNumberFormat="1" applyFont="1" applyAlignment="1">
      <alignment horizontal="center"/>
    </xf>
    <xf numFmtId="167" fontId="73" fillId="0" borderId="0" xfId="1" applyNumberFormat="1" applyFont="1" applyAlignment="1">
      <alignment horizontal="center" vertical="center"/>
    </xf>
    <xf numFmtId="0" fontId="8" fillId="0" borderId="3" xfId="8" applyNumberFormat="1" applyFont="1" applyFill="1" applyBorder="1" applyAlignment="1" applyProtection="1">
      <alignment horizontal="center"/>
    </xf>
    <xf numFmtId="167" fontId="8" fillId="0" borderId="0" xfId="1" applyNumberFormat="1" applyFont="1" applyFill="1" applyBorder="1" applyAlignment="1" applyProtection="1">
      <alignment horizontal="center"/>
    </xf>
    <xf numFmtId="166" fontId="8" fillId="4" borderId="0" xfId="0" applyNumberFormat="1" applyFont="1" applyFill="1" applyBorder="1" applyAlignment="1">
      <alignment vertical="top" wrapText="1"/>
    </xf>
    <xf numFmtId="0" fontId="75" fillId="0" borderId="78" xfId="8" applyNumberFormat="1" applyFont="1" applyFill="1" applyBorder="1" applyAlignment="1" applyProtection="1"/>
    <xf numFmtId="0" fontId="75" fillId="0" borderId="124" xfId="8" applyNumberFormat="1" applyFont="1" applyFill="1" applyBorder="1" applyAlignment="1" applyProtection="1"/>
    <xf numFmtId="0" fontId="75" fillId="0" borderId="7" xfId="8" applyNumberFormat="1" applyFont="1" applyFill="1" applyBorder="1" applyAlignment="1" applyProtection="1"/>
    <xf numFmtId="0" fontId="75" fillId="0" borderId="3" xfId="8" applyNumberFormat="1" applyFont="1" applyFill="1" applyBorder="1" applyAlignment="1" applyProtection="1"/>
    <xf numFmtId="166" fontId="66" fillId="4" borderId="0" xfId="0" applyNumberFormat="1" applyFont="1" applyFill="1" applyBorder="1" applyAlignment="1">
      <alignment horizontal="center"/>
    </xf>
    <xf numFmtId="166" fontId="8" fillId="4" borderId="0" xfId="0" applyNumberFormat="1" applyFont="1" applyFill="1" applyBorder="1" applyAlignment="1">
      <alignment horizontal="left" wrapText="1"/>
    </xf>
    <xf numFmtId="0" fontId="8" fillId="4" borderId="0" xfId="0" applyFont="1" applyFill="1" applyBorder="1" applyAlignment="1">
      <alignment vertical="top" wrapText="1"/>
    </xf>
    <xf numFmtId="167" fontId="75" fillId="0" borderId="114" xfId="1" applyNumberFormat="1" applyFont="1" applyFill="1" applyBorder="1" applyAlignment="1">
      <alignment horizontal="center" vertical="top" wrapText="1"/>
    </xf>
    <xf numFmtId="167" fontId="75" fillId="0" borderId="4" xfId="1" applyNumberFormat="1" applyFont="1" applyFill="1" applyBorder="1" applyAlignment="1">
      <alignment horizontal="center" vertical="top" wrapText="1"/>
    </xf>
    <xf numFmtId="167" fontId="75" fillId="0" borderId="124" xfId="1" applyNumberFormat="1" applyFont="1" applyFill="1" applyBorder="1" applyAlignment="1">
      <alignment horizontal="center" vertical="top" wrapText="1"/>
    </xf>
    <xf numFmtId="167" fontId="75" fillId="0" borderId="3" xfId="1" applyNumberFormat="1" applyFont="1" applyFill="1" applyBorder="1" applyAlignment="1">
      <alignment horizontal="center" vertical="top" wrapText="1"/>
    </xf>
    <xf numFmtId="167" fontId="75" fillId="0" borderId="78" xfId="1" applyNumberFormat="1" applyFont="1" applyFill="1" applyBorder="1" applyAlignment="1">
      <alignment horizontal="center" vertical="top" wrapText="1"/>
    </xf>
    <xf numFmtId="167" fontId="75" fillId="0" borderId="7" xfId="1" applyNumberFormat="1" applyFont="1" applyFill="1" applyBorder="1" applyAlignment="1">
      <alignment horizontal="center" vertical="top" wrapText="1"/>
    </xf>
    <xf numFmtId="0" fontId="0" fillId="0" borderId="0" xfId="0" applyBorder="1" applyAlignment="1">
      <alignment wrapText="1"/>
    </xf>
    <xf numFmtId="0" fontId="76" fillId="0" borderId="44" xfId="8" applyFont="1" applyFill="1" applyBorder="1" applyAlignment="1">
      <alignment horizontal="left" vertical="center"/>
    </xf>
    <xf numFmtId="0" fontId="76" fillId="0" borderId="47" xfId="8" applyFont="1" applyFill="1" applyBorder="1" applyAlignment="1">
      <alignment horizontal="left" vertical="center"/>
    </xf>
    <xf numFmtId="167" fontId="25" fillId="0" borderId="0" xfId="1" applyNumberFormat="1" applyFont="1" applyAlignment="1">
      <alignment horizontal="center" vertical="center"/>
    </xf>
    <xf numFmtId="0" fontId="74" fillId="0" borderId="3" xfId="8" applyFont="1" applyBorder="1" applyAlignment="1">
      <alignment horizontal="center" vertical="center"/>
    </xf>
    <xf numFmtId="0" fontId="20" fillId="0" borderId="0" xfId="0" applyFont="1" applyBorder="1" applyAlignment="1">
      <alignment vertical="top" wrapText="1"/>
    </xf>
    <xf numFmtId="0" fontId="20" fillId="0" borderId="0" xfId="0" applyFont="1" applyBorder="1" applyAlignment="1">
      <alignment horizontal="center"/>
    </xf>
    <xf numFmtId="0" fontId="20" fillId="0" borderId="0" xfId="0" applyFont="1" applyBorder="1" applyAlignment="1">
      <alignment wrapText="1"/>
    </xf>
    <xf numFmtId="0" fontId="0" fillId="0" borderId="0" xfId="0" applyBorder="1"/>
    <xf numFmtId="0" fontId="8" fillId="0" borderId="0" xfId="0" applyFont="1" applyFill="1" applyBorder="1" applyAlignment="1">
      <alignment vertical="top" wrapText="1"/>
    </xf>
    <xf numFmtId="0" fontId="0" fillId="0" borderId="0" xfId="0" applyFill="1" applyBorder="1"/>
    <xf numFmtId="166" fontId="8" fillId="0" borderId="0" xfId="0" applyNumberFormat="1" applyFont="1" applyFill="1" applyBorder="1" applyAlignment="1">
      <alignment vertical="top" wrapText="1"/>
    </xf>
    <xf numFmtId="0" fontId="5" fillId="0" borderId="0" xfId="7" applyFont="1" applyAlignment="1">
      <alignment horizontal="center" vertical="top"/>
    </xf>
    <xf numFmtId="0" fontId="5" fillId="0" borderId="0" xfId="0" applyFont="1" applyBorder="1" applyAlignment="1">
      <alignment horizontal="left"/>
    </xf>
    <xf numFmtId="0" fontId="16" fillId="0" borderId="0" xfId="0" applyFont="1" applyBorder="1" applyAlignment="1">
      <alignment horizontal="left"/>
    </xf>
    <xf numFmtId="3" fontId="5" fillId="0" borderId="0" xfId="0" applyNumberFormat="1" applyFont="1" applyBorder="1" applyAlignment="1">
      <alignment horizontal="center"/>
    </xf>
    <xf numFmtId="0" fontId="16" fillId="0" borderId="0" xfId="0" applyFont="1" applyBorder="1" applyAlignment="1">
      <alignment horizontal="center"/>
    </xf>
  </cellXfs>
  <cellStyles count="12">
    <cellStyle name="Comma" xfId="1" builtinId="3"/>
    <cellStyle name="Comma 2" xfId="2"/>
    <cellStyle name="Currency" xfId="3" builtinId="4"/>
    <cellStyle name="Currency 2" xfId="4"/>
    <cellStyle name="Normal" xfId="0" builtinId="0"/>
    <cellStyle name="Normal 2" xfId="5"/>
    <cellStyle name="Normal 3" xfId="6"/>
    <cellStyle name="Normal_FY 2011 Qs for IT Requests 04-16-09" xfId="7"/>
    <cellStyle name="Normal_FY2009 Cost Mod Prototype - Update 03-05-07" xfId="8"/>
    <cellStyle name="Normal_Improve by DU" xfId="9"/>
    <cellStyle name="Normal_Rsrcs_X_ DOJ Goal  Obj" xfId="10"/>
    <cellStyle name="Percent" xfId="1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632382</xdr:colOff>
      <xdr:row>1</xdr:row>
      <xdr:rowOff>35060</xdr:rowOff>
    </xdr:from>
    <xdr:to>
      <xdr:col>12</xdr:col>
      <xdr:colOff>15875</xdr:colOff>
      <xdr:row>29</xdr:row>
      <xdr:rowOff>104005</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632382" y="289060"/>
          <a:ext cx="8527493" cy="541882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debjones\Temporary%20Internet%20Files\OLKD\2006%20Perf%20Budget%20Cong%20Submission%20Exhibits%20Templat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udget_Staff\napostolides\FY06%20Formulation\05%20OMB%20Budget%20-%20chart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3">
    <pageSetUpPr fitToPage="1"/>
  </sheetPr>
  <dimension ref="A1:N252"/>
  <sheetViews>
    <sheetView tabSelected="1" view="pageBreakPreview" zoomScaleNormal="100" zoomScaleSheetLayoutView="100" workbookViewId="0">
      <selection activeCell="N29" sqref="N29"/>
    </sheetView>
  </sheetViews>
  <sheetFormatPr defaultRowHeight="15"/>
  <cols>
    <col min="14" max="14" width="1.5546875" style="86" customWidth="1"/>
  </cols>
  <sheetData>
    <row r="1" spans="1:14" ht="20.25">
      <c r="A1" s="148" t="s">
        <v>271</v>
      </c>
      <c r="N1" s="86" t="s">
        <v>1</v>
      </c>
    </row>
    <row r="2" spans="1:14">
      <c r="N2" s="86" t="s">
        <v>1</v>
      </c>
    </row>
    <row r="3" spans="1:14">
      <c r="N3" s="86" t="s">
        <v>1</v>
      </c>
    </row>
    <row r="4" spans="1:14">
      <c r="N4" s="86" t="s">
        <v>1</v>
      </c>
    </row>
    <row r="5" spans="1:14" ht="15.75">
      <c r="B5" s="178"/>
      <c r="N5" s="86" t="s">
        <v>1</v>
      </c>
    </row>
    <row r="6" spans="1:14">
      <c r="N6" s="86" t="s">
        <v>1</v>
      </c>
    </row>
    <row r="7" spans="1:14">
      <c r="N7" s="86" t="s">
        <v>1</v>
      </c>
    </row>
    <row r="8" spans="1:14">
      <c r="N8" s="86" t="s">
        <v>1</v>
      </c>
    </row>
    <row r="9" spans="1:14">
      <c r="N9" s="86" t="s">
        <v>1</v>
      </c>
    </row>
    <row r="10" spans="1:14">
      <c r="N10" s="86" t="s">
        <v>1</v>
      </c>
    </row>
    <row r="11" spans="1:14">
      <c r="N11" s="86" t="s">
        <v>1</v>
      </c>
    </row>
    <row r="12" spans="1:14">
      <c r="N12" s="86" t="s">
        <v>1</v>
      </c>
    </row>
    <row r="13" spans="1:14">
      <c r="N13" s="86" t="s">
        <v>1</v>
      </c>
    </row>
    <row r="14" spans="1:14">
      <c r="N14" s="86" t="s">
        <v>1</v>
      </c>
    </row>
    <row r="15" spans="1:14">
      <c r="N15" s="86" t="s">
        <v>1</v>
      </c>
    </row>
    <row r="16" spans="1:14">
      <c r="N16" s="86" t="s">
        <v>1</v>
      </c>
    </row>
    <row r="17" spans="14:14">
      <c r="N17" s="86" t="s">
        <v>1</v>
      </c>
    </row>
    <row r="18" spans="14:14">
      <c r="N18" s="86" t="s">
        <v>1</v>
      </c>
    </row>
    <row r="19" spans="14:14">
      <c r="N19" s="86" t="s">
        <v>1</v>
      </c>
    </row>
    <row r="20" spans="14:14">
      <c r="N20" s="86" t="s">
        <v>1</v>
      </c>
    </row>
    <row r="21" spans="14:14">
      <c r="N21" s="86" t="s">
        <v>1</v>
      </c>
    </row>
    <row r="22" spans="14:14">
      <c r="N22" s="86" t="s">
        <v>1</v>
      </c>
    </row>
    <row r="23" spans="14:14">
      <c r="N23" s="86" t="s">
        <v>1</v>
      </c>
    </row>
    <row r="24" spans="14:14">
      <c r="N24" s="86" t="s">
        <v>1</v>
      </c>
    </row>
    <row r="25" spans="14:14">
      <c r="N25" s="86" t="s">
        <v>1</v>
      </c>
    </row>
    <row r="26" spans="14:14">
      <c r="N26" s="86" t="s">
        <v>1</v>
      </c>
    </row>
    <row r="27" spans="14:14">
      <c r="N27" s="86" t="s">
        <v>1</v>
      </c>
    </row>
    <row r="28" spans="14:14">
      <c r="N28" s="527" t="s">
        <v>29</v>
      </c>
    </row>
    <row r="196" spans="1:1">
      <c r="A196" t="s">
        <v>230</v>
      </c>
    </row>
    <row r="252" spans="1:1" ht="15.75">
      <c r="A252" s="166" t="s">
        <v>232</v>
      </c>
    </row>
  </sheetData>
  <phoneticPr fontId="0" type="noConversion"/>
  <printOptions horizontalCentered="1"/>
  <pageMargins left="0.75" right="0.75" top="1" bottom="1" header="0.5" footer="0.5"/>
  <pageSetup scale="86"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sheetPr codeName="Sheet15">
    <pageSetUpPr fitToPage="1"/>
  </sheetPr>
  <dimension ref="A1:AP52"/>
  <sheetViews>
    <sheetView view="pageBreakPreview" zoomScale="55" zoomScaleNormal="94" zoomScaleSheetLayoutView="55" workbookViewId="0">
      <pane xSplit="1" ySplit="10" topLeftCell="B11" activePane="bottomRight" state="frozen"/>
      <selection activeCell="O11" sqref="O11"/>
      <selection pane="topRight" activeCell="O11" sqref="O11"/>
      <selection pane="bottomLeft" activeCell="O11" sqref="O11"/>
      <selection pane="bottomRight"/>
    </sheetView>
  </sheetViews>
  <sheetFormatPr defaultRowHeight="15"/>
  <cols>
    <col min="1" max="1" width="57.44140625" customWidth="1"/>
    <col min="2" max="2" width="6.21875" customWidth="1"/>
    <col min="3" max="3" width="17.77734375" style="46" customWidth="1"/>
    <col min="4" max="4" width="7" customWidth="1"/>
    <col min="5" max="5" width="15.21875" style="46" customWidth="1"/>
    <col min="6" max="6" width="6.21875" customWidth="1"/>
    <col min="7" max="7" width="16.6640625" style="46" customWidth="1"/>
    <col min="8" max="8" width="6.21875" hidden="1" customWidth="1"/>
    <col min="9" max="9" width="9.77734375" style="46" hidden="1" customWidth="1"/>
    <col min="10" max="10" width="6.21875" hidden="1" customWidth="1"/>
    <col min="11" max="11" width="9.77734375" style="46" hidden="1" customWidth="1"/>
    <col min="12" max="12" width="6.21875" hidden="1" customWidth="1"/>
    <col min="13" max="13" width="9.77734375" style="46" hidden="1" customWidth="1"/>
    <col min="14" max="14" width="6.21875" hidden="1" customWidth="1"/>
    <col min="15" max="15" width="9.77734375" style="46" hidden="1" customWidth="1"/>
    <col min="16" max="16" width="6.21875" hidden="1" customWidth="1"/>
    <col min="17" max="17" width="9.77734375" style="46" hidden="1" customWidth="1"/>
    <col min="18" max="18" width="6.21875" hidden="1" customWidth="1"/>
    <col min="19" max="19" width="9.77734375" style="46" hidden="1" customWidth="1"/>
    <col min="20" max="20" width="6.21875" hidden="1" customWidth="1"/>
    <col min="21" max="21" width="9.77734375" style="46" hidden="1" customWidth="1"/>
    <col min="22" max="22" width="6.21875" hidden="1" customWidth="1"/>
    <col min="23" max="23" width="9.77734375" style="46" hidden="1" customWidth="1"/>
    <col min="24" max="24" width="6.21875" hidden="1" customWidth="1"/>
    <col min="25" max="25" width="9.77734375" style="46" hidden="1" customWidth="1"/>
    <col min="26" max="26" width="10.5546875" bestFit="1" customWidth="1"/>
    <col min="27" max="27" width="15.6640625" style="46" customWidth="1"/>
    <col min="28" max="28" width="0.6640625" style="94" customWidth="1"/>
  </cols>
  <sheetData>
    <row r="1" spans="1:28" ht="20.25">
      <c r="A1" s="189" t="s">
        <v>34</v>
      </c>
      <c r="B1" s="308"/>
      <c r="C1" s="464"/>
      <c r="D1" s="308"/>
      <c r="E1" s="464"/>
      <c r="F1" s="308"/>
      <c r="G1" s="464"/>
      <c r="H1" s="308"/>
      <c r="I1" s="464"/>
      <c r="J1" s="308"/>
      <c r="K1" s="464"/>
      <c r="L1" s="308"/>
      <c r="M1" s="464"/>
      <c r="N1" s="308"/>
      <c r="O1" s="464"/>
      <c r="P1" s="308"/>
      <c r="Q1" s="464"/>
      <c r="R1" s="308"/>
      <c r="S1" s="464"/>
      <c r="T1" s="308"/>
      <c r="U1" s="464"/>
      <c r="V1" s="308"/>
      <c r="W1" s="464"/>
      <c r="X1" s="308"/>
      <c r="Y1" s="464"/>
      <c r="Z1" s="308"/>
      <c r="AA1" s="465"/>
      <c r="AB1" s="91" t="s">
        <v>1</v>
      </c>
    </row>
    <row r="2" spans="1:28" ht="13.15" customHeight="1">
      <c r="A2" s="821"/>
      <c r="B2" s="821"/>
      <c r="C2" s="821"/>
      <c r="D2" s="821"/>
      <c r="E2" s="821"/>
      <c r="F2" s="821"/>
      <c r="G2" s="821"/>
      <c r="H2" s="821"/>
      <c r="I2" s="821"/>
      <c r="J2" s="821"/>
      <c r="K2" s="821"/>
      <c r="L2" s="821"/>
      <c r="M2" s="821"/>
      <c r="N2" s="821"/>
      <c r="O2" s="821"/>
      <c r="P2" s="821"/>
      <c r="Q2" s="821"/>
      <c r="R2" s="821"/>
      <c r="S2" s="821"/>
      <c r="T2" s="821"/>
      <c r="U2" s="821"/>
      <c r="V2" s="821"/>
      <c r="W2" s="821"/>
      <c r="X2" s="821"/>
      <c r="Y2" s="821"/>
      <c r="Z2" s="821"/>
      <c r="AA2" s="822"/>
      <c r="AB2" s="91" t="s">
        <v>1</v>
      </c>
    </row>
    <row r="3" spans="1:28" ht="18.75">
      <c r="A3" s="746" t="s">
        <v>5</v>
      </c>
      <c r="B3" s="746"/>
      <c r="C3" s="746"/>
      <c r="D3" s="746"/>
      <c r="E3" s="746"/>
      <c r="F3" s="746"/>
      <c r="G3" s="746"/>
      <c r="H3" s="746"/>
      <c r="I3" s="746"/>
      <c r="J3" s="746"/>
      <c r="K3" s="746"/>
      <c r="L3" s="746"/>
      <c r="M3" s="746"/>
      <c r="N3" s="746"/>
      <c r="O3" s="746"/>
      <c r="P3" s="746"/>
      <c r="Q3" s="746"/>
      <c r="R3" s="746"/>
      <c r="S3" s="746"/>
      <c r="T3" s="746"/>
      <c r="U3" s="746"/>
      <c r="V3" s="746"/>
      <c r="W3" s="746"/>
      <c r="X3" s="746"/>
      <c r="Y3" s="746"/>
      <c r="Z3" s="746"/>
      <c r="AA3" s="746"/>
      <c r="AB3" s="91" t="s">
        <v>1</v>
      </c>
    </row>
    <row r="4" spans="1:28" ht="16.5">
      <c r="A4" s="748" t="str">
        <f>+'B. Summary of Requirements '!A5</f>
        <v>Law Enforcement Wireless Communications</v>
      </c>
      <c r="B4" s="748"/>
      <c r="C4" s="748"/>
      <c r="D4" s="748"/>
      <c r="E4" s="748"/>
      <c r="F4" s="748"/>
      <c r="G4" s="748"/>
      <c r="H4" s="748"/>
      <c r="I4" s="748"/>
      <c r="J4" s="748"/>
      <c r="K4" s="748"/>
      <c r="L4" s="748"/>
      <c r="M4" s="748"/>
      <c r="N4" s="748"/>
      <c r="O4" s="748"/>
      <c r="P4" s="748"/>
      <c r="Q4" s="748"/>
      <c r="R4" s="748"/>
      <c r="S4" s="748"/>
      <c r="T4" s="748"/>
      <c r="U4" s="748"/>
      <c r="V4" s="748"/>
      <c r="W4" s="748"/>
      <c r="X4" s="748"/>
      <c r="Y4" s="748"/>
      <c r="Z4" s="748"/>
      <c r="AA4" s="748"/>
      <c r="AB4" s="91" t="s">
        <v>1</v>
      </c>
    </row>
    <row r="5" spans="1:28" ht="16.5">
      <c r="A5" s="748" t="str">
        <f>+'B. Summary of Requirements '!A6</f>
        <v>Salaries and Expenses</v>
      </c>
      <c r="B5" s="748"/>
      <c r="C5" s="748"/>
      <c r="D5" s="748"/>
      <c r="E5" s="748"/>
      <c r="F5" s="748"/>
      <c r="G5" s="748"/>
      <c r="H5" s="748"/>
      <c r="I5" s="748"/>
      <c r="J5" s="748"/>
      <c r="K5" s="748"/>
      <c r="L5" s="748"/>
      <c r="M5" s="748"/>
      <c r="N5" s="748"/>
      <c r="O5" s="748"/>
      <c r="P5" s="748"/>
      <c r="Q5" s="748"/>
      <c r="R5" s="748"/>
      <c r="S5" s="748"/>
      <c r="T5" s="748"/>
      <c r="U5" s="748"/>
      <c r="V5" s="748"/>
      <c r="W5" s="748"/>
      <c r="X5" s="748"/>
      <c r="Y5" s="748"/>
      <c r="Z5" s="748"/>
      <c r="AA5" s="748"/>
      <c r="AB5" s="91" t="s">
        <v>1</v>
      </c>
    </row>
    <row r="6" spans="1:28">
      <c r="A6" s="750" t="s">
        <v>269</v>
      </c>
      <c r="B6" s="750"/>
      <c r="C6" s="750"/>
      <c r="D6" s="750"/>
      <c r="E6" s="750"/>
      <c r="F6" s="750"/>
      <c r="G6" s="750"/>
      <c r="H6" s="750"/>
      <c r="I6" s="750"/>
      <c r="J6" s="750"/>
      <c r="K6" s="750"/>
      <c r="L6" s="750"/>
      <c r="M6" s="750"/>
      <c r="N6" s="750"/>
      <c r="O6" s="750"/>
      <c r="P6" s="750"/>
      <c r="Q6" s="750"/>
      <c r="R6" s="750"/>
      <c r="S6" s="750"/>
      <c r="T6" s="750"/>
      <c r="U6" s="750"/>
      <c r="V6" s="750"/>
      <c r="W6" s="750"/>
      <c r="X6" s="750"/>
      <c r="Y6" s="750"/>
      <c r="Z6" s="750"/>
      <c r="AA6" s="750"/>
      <c r="AB6" s="91" t="s">
        <v>1</v>
      </c>
    </row>
    <row r="7" spans="1:28">
      <c r="A7" s="820"/>
      <c r="B7" s="820"/>
      <c r="C7" s="820"/>
      <c r="D7" s="820"/>
      <c r="E7" s="820"/>
      <c r="F7" s="820"/>
      <c r="G7" s="820"/>
      <c r="H7" s="820"/>
      <c r="I7" s="820"/>
      <c r="J7" s="820"/>
      <c r="K7" s="820"/>
      <c r="L7" s="820"/>
      <c r="M7" s="820"/>
      <c r="N7" s="820"/>
      <c r="O7" s="820"/>
      <c r="P7" s="820"/>
      <c r="Q7" s="820"/>
      <c r="R7" s="820"/>
      <c r="S7" s="820"/>
      <c r="T7" s="820"/>
      <c r="U7" s="820"/>
      <c r="V7" s="820"/>
      <c r="W7" s="820"/>
      <c r="X7" s="820"/>
      <c r="Y7" s="820"/>
      <c r="Z7" s="820"/>
      <c r="AA7" s="820"/>
      <c r="AB7" s="91" t="s">
        <v>1</v>
      </c>
    </row>
    <row r="8" spans="1:28" ht="15.75" customHeight="1">
      <c r="A8" s="803" t="s">
        <v>268</v>
      </c>
      <c r="B8" s="806" t="s">
        <v>321</v>
      </c>
      <c r="C8" s="807"/>
      <c r="D8" s="807"/>
      <c r="E8" s="807"/>
      <c r="F8" s="807"/>
      <c r="G8" s="808"/>
      <c r="H8" s="806" t="s">
        <v>109</v>
      </c>
      <c r="I8" s="809"/>
      <c r="J8" s="809"/>
      <c r="K8" s="809"/>
      <c r="L8" s="809"/>
      <c r="M8" s="810"/>
      <c r="N8" s="806" t="s">
        <v>110</v>
      </c>
      <c r="O8" s="809"/>
      <c r="P8" s="809"/>
      <c r="Q8" s="809"/>
      <c r="R8" s="809"/>
      <c r="S8" s="810"/>
      <c r="T8" s="806" t="s">
        <v>111</v>
      </c>
      <c r="U8" s="809"/>
      <c r="V8" s="809"/>
      <c r="W8" s="809"/>
      <c r="X8" s="809"/>
      <c r="Y8" s="810"/>
      <c r="Z8" s="806" t="s">
        <v>114</v>
      </c>
      <c r="AA8" s="817"/>
      <c r="AB8" s="91" t="s">
        <v>1</v>
      </c>
    </row>
    <row r="9" spans="1:28" ht="36" customHeight="1">
      <c r="A9" s="804"/>
      <c r="B9" s="813" t="s">
        <v>351</v>
      </c>
      <c r="C9" s="814"/>
      <c r="D9" s="815" t="s">
        <v>352</v>
      </c>
      <c r="E9" s="815"/>
      <c r="F9" s="815" t="s">
        <v>353</v>
      </c>
      <c r="G9" s="816"/>
      <c r="H9" s="813" t="s">
        <v>42</v>
      </c>
      <c r="I9" s="814"/>
      <c r="J9" s="811" t="s">
        <v>7</v>
      </c>
      <c r="K9" s="811"/>
      <c r="L9" s="811" t="s">
        <v>8</v>
      </c>
      <c r="M9" s="812"/>
      <c r="N9" s="823" t="s">
        <v>6</v>
      </c>
      <c r="O9" s="824"/>
      <c r="P9" s="811" t="s">
        <v>7</v>
      </c>
      <c r="Q9" s="811"/>
      <c r="R9" s="811" t="s">
        <v>8</v>
      </c>
      <c r="S9" s="812"/>
      <c r="T9" s="823" t="s">
        <v>6</v>
      </c>
      <c r="U9" s="824"/>
      <c r="V9" s="811" t="s">
        <v>7</v>
      </c>
      <c r="W9" s="811"/>
      <c r="X9" s="811" t="s">
        <v>8</v>
      </c>
      <c r="Y9" s="812"/>
      <c r="Z9" s="818"/>
      <c r="AA9" s="819"/>
      <c r="AB9" s="91" t="s">
        <v>1</v>
      </c>
    </row>
    <row r="10" spans="1:28" ht="36" customHeight="1" thickBot="1">
      <c r="A10" s="805"/>
      <c r="B10" s="187" t="s">
        <v>285</v>
      </c>
      <c r="C10" s="469" t="s">
        <v>267</v>
      </c>
      <c r="D10" s="188" t="s">
        <v>285</v>
      </c>
      <c r="E10" s="469" t="s">
        <v>267</v>
      </c>
      <c r="F10" s="188" t="s">
        <v>285</v>
      </c>
      <c r="G10" s="469" t="s">
        <v>267</v>
      </c>
      <c r="H10" s="187" t="s">
        <v>285</v>
      </c>
      <c r="I10" s="469" t="s">
        <v>267</v>
      </c>
      <c r="J10" s="188" t="s">
        <v>285</v>
      </c>
      <c r="K10" s="469" t="s">
        <v>267</v>
      </c>
      <c r="L10" s="188" t="s">
        <v>285</v>
      </c>
      <c r="M10" s="469" t="s">
        <v>267</v>
      </c>
      <c r="N10" s="187" t="s">
        <v>285</v>
      </c>
      <c r="O10" s="469" t="s">
        <v>267</v>
      </c>
      <c r="P10" s="188" t="s">
        <v>285</v>
      </c>
      <c r="Q10" s="469" t="s">
        <v>267</v>
      </c>
      <c r="R10" s="188" t="s">
        <v>285</v>
      </c>
      <c r="S10" s="469" t="s">
        <v>267</v>
      </c>
      <c r="T10" s="187" t="s">
        <v>285</v>
      </c>
      <c r="U10" s="469" t="s">
        <v>267</v>
      </c>
      <c r="V10" s="188" t="s">
        <v>285</v>
      </c>
      <c r="W10" s="469" t="s">
        <v>267</v>
      </c>
      <c r="X10" s="188" t="s">
        <v>285</v>
      </c>
      <c r="Y10" s="469" t="s">
        <v>267</v>
      </c>
      <c r="Z10" s="187" t="s">
        <v>285</v>
      </c>
      <c r="AA10" s="488" t="s">
        <v>267</v>
      </c>
      <c r="AB10" s="91" t="s">
        <v>1</v>
      </c>
    </row>
    <row r="11" spans="1:28" ht="20.25" hidden="1">
      <c r="A11" s="499" t="s">
        <v>80</v>
      </c>
      <c r="B11" s="118"/>
      <c r="C11" s="470"/>
      <c r="D11" s="119"/>
      <c r="E11" s="479"/>
      <c r="F11" s="119"/>
      <c r="G11" s="481"/>
      <c r="H11" s="118"/>
      <c r="I11" s="470"/>
      <c r="J11" s="119"/>
      <c r="K11" s="479"/>
      <c r="L11" s="119"/>
      <c r="M11" s="481"/>
      <c r="N11" s="118"/>
      <c r="O11" s="470"/>
      <c r="P11" s="119"/>
      <c r="Q11" s="479"/>
      <c r="R11" s="119"/>
      <c r="S11" s="481"/>
      <c r="T11" s="118"/>
      <c r="U11" s="470"/>
      <c r="V11" s="119"/>
      <c r="W11" s="479"/>
      <c r="X11" s="119"/>
      <c r="Y11" s="481"/>
      <c r="Z11" s="120">
        <f>SUM(R11,P11,N11,L11,J11,H11,F11,D11,B11,T11,V11,X11)</f>
        <v>0</v>
      </c>
      <c r="AA11" s="489">
        <f>SUM(S11,Q11,O11,M11,K11,I11,G11,E11,C11,U11,W11,Y11)</f>
        <v>0</v>
      </c>
      <c r="AB11" s="91" t="s">
        <v>1</v>
      </c>
    </row>
    <row r="12" spans="1:28" ht="20.25" hidden="1">
      <c r="A12" s="499" t="s">
        <v>81</v>
      </c>
      <c r="B12" s="118"/>
      <c r="C12" s="470"/>
      <c r="D12" s="119"/>
      <c r="E12" s="479"/>
      <c r="F12" s="119"/>
      <c r="G12" s="481"/>
      <c r="H12" s="118"/>
      <c r="I12" s="470"/>
      <c r="J12" s="119"/>
      <c r="K12" s="479"/>
      <c r="L12" s="119"/>
      <c r="M12" s="481"/>
      <c r="N12" s="118"/>
      <c r="O12" s="470"/>
      <c r="P12" s="119"/>
      <c r="Q12" s="479"/>
      <c r="R12" s="119"/>
      <c r="S12" s="481"/>
      <c r="T12" s="118"/>
      <c r="U12" s="470"/>
      <c r="V12" s="119"/>
      <c r="W12" s="479"/>
      <c r="X12" s="119"/>
      <c r="Y12" s="481"/>
      <c r="Z12" s="120">
        <f t="shared" ref="Z12:Z21" si="0">SUM(R12,P12,N12,L12,J12,H12,F12,D12,B12,T12,V12,X12)</f>
        <v>0</v>
      </c>
      <c r="AA12" s="489">
        <f t="shared" ref="AA12:AA21" si="1">SUM(S12,Q12,O12,M12,K12,I12,G12,E12,C12,U12,W12,Y12)</f>
        <v>0</v>
      </c>
      <c r="AB12" s="91" t="s">
        <v>1</v>
      </c>
    </row>
    <row r="13" spans="1:28" ht="20.25" hidden="1">
      <c r="A13" s="499" t="s">
        <v>82</v>
      </c>
      <c r="B13" s="118"/>
      <c r="C13" s="470"/>
      <c r="D13" s="119"/>
      <c r="E13" s="479"/>
      <c r="F13" s="119"/>
      <c r="G13" s="481"/>
      <c r="H13" s="118"/>
      <c r="I13" s="470"/>
      <c r="J13" s="119"/>
      <c r="K13" s="479"/>
      <c r="L13" s="119"/>
      <c r="M13" s="481"/>
      <c r="N13" s="118"/>
      <c r="O13" s="470"/>
      <c r="P13" s="119"/>
      <c r="Q13" s="479"/>
      <c r="R13" s="119"/>
      <c r="S13" s="481"/>
      <c r="T13" s="118"/>
      <c r="U13" s="470"/>
      <c r="V13" s="119"/>
      <c r="W13" s="479"/>
      <c r="X13" s="119"/>
      <c r="Y13" s="481"/>
      <c r="Z13" s="120">
        <f t="shared" si="0"/>
        <v>0</v>
      </c>
      <c r="AA13" s="489">
        <f t="shared" si="1"/>
        <v>0</v>
      </c>
      <c r="AB13" s="91" t="s">
        <v>1</v>
      </c>
    </row>
    <row r="14" spans="1:28" ht="20.25" hidden="1">
      <c r="A14" s="499" t="s">
        <v>83</v>
      </c>
      <c r="B14" s="118"/>
      <c r="C14" s="470"/>
      <c r="D14" s="119"/>
      <c r="E14" s="479"/>
      <c r="F14" s="119"/>
      <c r="G14" s="481"/>
      <c r="H14" s="118"/>
      <c r="I14" s="470"/>
      <c r="J14" s="119"/>
      <c r="K14" s="479"/>
      <c r="L14" s="119"/>
      <c r="M14" s="481"/>
      <c r="N14" s="118"/>
      <c r="O14" s="470"/>
      <c r="P14" s="119"/>
      <c r="Q14" s="479"/>
      <c r="R14" s="119"/>
      <c r="S14" s="481"/>
      <c r="T14" s="118"/>
      <c r="U14" s="470"/>
      <c r="V14" s="119"/>
      <c r="W14" s="479"/>
      <c r="X14" s="119"/>
      <c r="Y14" s="481"/>
      <c r="Z14" s="120">
        <f t="shared" si="0"/>
        <v>0</v>
      </c>
      <c r="AA14" s="489">
        <f t="shared" si="1"/>
        <v>0</v>
      </c>
      <c r="AB14" s="91" t="s">
        <v>1</v>
      </c>
    </row>
    <row r="15" spans="1:28" ht="20.25" hidden="1">
      <c r="A15" s="499" t="s">
        <v>84</v>
      </c>
      <c r="B15" s="118"/>
      <c r="C15" s="470"/>
      <c r="D15" s="119"/>
      <c r="E15" s="479"/>
      <c r="F15" s="119"/>
      <c r="G15" s="481"/>
      <c r="H15" s="118"/>
      <c r="I15" s="470"/>
      <c r="J15" s="119"/>
      <c r="K15" s="479"/>
      <c r="L15" s="119"/>
      <c r="M15" s="481"/>
      <c r="N15" s="118"/>
      <c r="O15" s="470"/>
      <c r="P15" s="119"/>
      <c r="Q15" s="479"/>
      <c r="R15" s="119"/>
      <c r="S15" s="481"/>
      <c r="T15" s="118"/>
      <c r="U15" s="470"/>
      <c r="V15" s="119"/>
      <c r="W15" s="479"/>
      <c r="X15" s="119"/>
      <c r="Y15" s="481"/>
      <c r="Z15" s="120">
        <f t="shared" si="0"/>
        <v>0</v>
      </c>
      <c r="AA15" s="489">
        <f t="shared" si="1"/>
        <v>0</v>
      </c>
      <c r="AB15" s="91" t="s">
        <v>1</v>
      </c>
    </row>
    <row r="16" spans="1:28" ht="20.25" hidden="1">
      <c r="A16" s="499" t="s">
        <v>85</v>
      </c>
      <c r="B16" s="118"/>
      <c r="C16" s="470"/>
      <c r="D16" s="119"/>
      <c r="E16" s="479"/>
      <c r="F16" s="119"/>
      <c r="G16" s="481"/>
      <c r="H16" s="118"/>
      <c r="I16" s="470"/>
      <c r="J16" s="119"/>
      <c r="K16" s="479"/>
      <c r="L16" s="119"/>
      <c r="M16" s="481"/>
      <c r="N16" s="118"/>
      <c r="O16" s="470"/>
      <c r="P16" s="119"/>
      <c r="Q16" s="479"/>
      <c r="R16" s="119"/>
      <c r="S16" s="481"/>
      <c r="T16" s="118"/>
      <c r="U16" s="470"/>
      <c r="V16" s="119"/>
      <c r="W16" s="479"/>
      <c r="X16" s="119"/>
      <c r="Y16" s="481"/>
      <c r="Z16" s="120">
        <f t="shared" si="0"/>
        <v>0</v>
      </c>
      <c r="AA16" s="489">
        <f t="shared" si="1"/>
        <v>0</v>
      </c>
      <c r="AB16" s="91" t="s">
        <v>1</v>
      </c>
    </row>
    <row r="17" spans="1:28" ht="20.25" hidden="1">
      <c r="A17" s="499" t="s">
        <v>86</v>
      </c>
      <c r="B17" s="118"/>
      <c r="C17" s="470"/>
      <c r="D17" s="119"/>
      <c r="E17" s="479"/>
      <c r="F17" s="119"/>
      <c r="G17" s="481"/>
      <c r="H17" s="118"/>
      <c r="I17" s="470"/>
      <c r="J17" s="119"/>
      <c r="K17" s="479"/>
      <c r="L17" s="119"/>
      <c r="M17" s="481"/>
      <c r="N17" s="118"/>
      <c r="O17" s="470"/>
      <c r="P17" s="119"/>
      <c r="Q17" s="479"/>
      <c r="R17" s="119"/>
      <c r="S17" s="481"/>
      <c r="T17" s="118"/>
      <c r="U17" s="470"/>
      <c r="V17" s="119"/>
      <c r="W17" s="479"/>
      <c r="X17" s="119"/>
      <c r="Y17" s="481"/>
      <c r="Z17" s="120">
        <f t="shared" si="0"/>
        <v>0</v>
      </c>
      <c r="AA17" s="489">
        <f t="shared" si="1"/>
        <v>0</v>
      </c>
      <c r="AB17" s="91" t="s">
        <v>1</v>
      </c>
    </row>
    <row r="18" spans="1:28" ht="20.25" hidden="1">
      <c r="A18" s="499" t="s">
        <v>87</v>
      </c>
      <c r="B18" s="118"/>
      <c r="C18" s="470"/>
      <c r="D18" s="119"/>
      <c r="E18" s="479"/>
      <c r="F18" s="119"/>
      <c r="G18" s="481"/>
      <c r="H18" s="118"/>
      <c r="I18" s="470"/>
      <c r="J18" s="119"/>
      <c r="K18" s="479"/>
      <c r="L18" s="119"/>
      <c r="M18" s="481"/>
      <c r="N18" s="118"/>
      <c r="O18" s="470"/>
      <c r="P18" s="119"/>
      <c r="Q18" s="479"/>
      <c r="R18" s="119"/>
      <c r="S18" s="481"/>
      <c r="T18" s="118"/>
      <c r="U18" s="470"/>
      <c r="V18" s="119"/>
      <c r="W18" s="479"/>
      <c r="X18" s="119"/>
      <c r="Y18" s="481"/>
      <c r="Z18" s="120">
        <f t="shared" si="0"/>
        <v>0</v>
      </c>
      <c r="AA18" s="489">
        <f t="shared" si="1"/>
        <v>0</v>
      </c>
      <c r="AB18" s="91" t="s">
        <v>1</v>
      </c>
    </row>
    <row r="19" spans="1:28" ht="20.25" hidden="1">
      <c r="A19" s="499" t="s">
        <v>88</v>
      </c>
      <c r="B19" s="118"/>
      <c r="C19" s="470"/>
      <c r="D19" s="119"/>
      <c r="E19" s="479"/>
      <c r="F19" s="119"/>
      <c r="G19" s="481"/>
      <c r="H19" s="118"/>
      <c r="I19" s="470"/>
      <c r="J19" s="119"/>
      <c r="K19" s="479"/>
      <c r="L19" s="119"/>
      <c r="M19" s="481"/>
      <c r="N19" s="118"/>
      <c r="O19" s="470"/>
      <c r="P19" s="119"/>
      <c r="Q19" s="479"/>
      <c r="R19" s="119"/>
      <c r="S19" s="481"/>
      <c r="T19" s="118"/>
      <c r="U19" s="470"/>
      <c r="V19" s="119"/>
      <c r="W19" s="479"/>
      <c r="X19" s="119"/>
      <c r="Y19" s="481"/>
      <c r="Z19" s="120">
        <f t="shared" si="0"/>
        <v>0</v>
      </c>
      <c r="AA19" s="489">
        <f t="shared" si="1"/>
        <v>0</v>
      </c>
      <c r="AB19" s="91" t="s">
        <v>1</v>
      </c>
    </row>
    <row r="20" spans="1:28" ht="20.25" hidden="1">
      <c r="A20" s="499" t="s">
        <v>89</v>
      </c>
      <c r="B20" s="118"/>
      <c r="C20" s="470"/>
      <c r="D20" s="119"/>
      <c r="E20" s="479"/>
      <c r="F20" s="119"/>
      <c r="G20" s="481"/>
      <c r="H20" s="118"/>
      <c r="I20" s="470"/>
      <c r="J20" s="119"/>
      <c r="K20" s="479"/>
      <c r="L20" s="119"/>
      <c r="M20" s="481"/>
      <c r="N20" s="118"/>
      <c r="O20" s="470"/>
      <c r="P20" s="119"/>
      <c r="Q20" s="479"/>
      <c r="R20" s="119"/>
      <c r="S20" s="481"/>
      <c r="T20" s="118"/>
      <c r="U20" s="470"/>
      <c r="V20" s="119"/>
      <c r="W20" s="479"/>
      <c r="X20" s="119"/>
      <c r="Y20" s="481"/>
      <c r="Z20" s="120">
        <f t="shared" si="0"/>
        <v>0</v>
      </c>
      <c r="AA20" s="489">
        <f t="shared" si="1"/>
        <v>0</v>
      </c>
      <c r="AB20" s="91" t="s">
        <v>1</v>
      </c>
    </row>
    <row r="21" spans="1:28" ht="20.25" hidden="1">
      <c r="A21" s="500" t="s">
        <v>90</v>
      </c>
      <c r="B21" s="121"/>
      <c r="C21" s="471"/>
      <c r="D21" s="119"/>
      <c r="E21" s="479"/>
      <c r="F21" s="119"/>
      <c r="G21" s="481"/>
      <c r="H21" s="121"/>
      <c r="I21" s="471"/>
      <c r="J21" s="119"/>
      <c r="K21" s="479"/>
      <c r="L21" s="119"/>
      <c r="M21" s="481"/>
      <c r="N21" s="121"/>
      <c r="O21" s="471"/>
      <c r="P21" s="119"/>
      <c r="Q21" s="479"/>
      <c r="R21" s="119"/>
      <c r="S21" s="481"/>
      <c r="T21" s="121"/>
      <c r="U21" s="471"/>
      <c r="V21" s="119"/>
      <c r="W21" s="479"/>
      <c r="X21" s="119"/>
      <c r="Y21" s="481"/>
      <c r="Z21" s="120">
        <f t="shared" si="0"/>
        <v>0</v>
      </c>
      <c r="AA21" s="489">
        <f t="shared" si="1"/>
        <v>0</v>
      </c>
      <c r="AB21" s="91" t="s">
        <v>1</v>
      </c>
    </row>
    <row r="22" spans="1:28" ht="20.25" hidden="1">
      <c r="A22" s="501"/>
      <c r="B22" s="122"/>
      <c r="C22" s="472"/>
      <c r="D22" s="123"/>
      <c r="E22" s="472"/>
      <c r="F22" s="123"/>
      <c r="G22" s="482"/>
      <c r="H22" s="122"/>
      <c r="I22" s="472"/>
      <c r="J22" s="123"/>
      <c r="K22" s="472"/>
      <c r="L22" s="123"/>
      <c r="M22" s="482"/>
      <c r="N22" s="122"/>
      <c r="O22" s="472"/>
      <c r="P22" s="123"/>
      <c r="Q22" s="472"/>
      <c r="R22" s="123"/>
      <c r="S22" s="482"/>
      <c r="T22" s="122"/>
      <c r="U22" s="472"/>
      <c r="V22" s="123"/>
      <c r="W22" s="472"/>
      <c r="X22" s="123"/>
      <c r="Y22" s="482"/>
      <c r="Z22" s="122"/>
      <c r="AA22" s="490"/>
      <c r="AB22" s="91" t="s">
        <v>1</v>
      </c>
    </row>
    <row r="23" spans="1:28" ht="20.25" hidden="1">
      <c r="A23" s="499" t="s">
        <v>9</v>
      </c>
      <c r="B23" s="118">
        <f>SUM(B11:B21)</f>
        <v>0</v>
      </c>
      <c r="C23" s="470">
        <f t="shared" ref="C23:S23" si="2">SUM(C11:C21)</f>
        <v>0</v>
      </c>
      <c r="D23" s="118">
        <f t="shared" si="2"/>
        <v>0</v>
      </c>
      <c r="E23" s="470">
        <f t="shared" si="2"/>
        <v>0</v>
      </c>
      <c r="F23" s="118">
        <f t="shared" si="2"/>
        <v>0</v>
      </c>
      <c r="G23" s="470">
        <f t="shared" si="2"/>
        <v>0</v>
      </c>
      <c r="H23" s="118">
        <f t="shared" si="2"/>
        <v>0</v>
      </c>
      <c r="I23" s="470">
        <f t="shared" si="2"/>
        <v>0</v>
      </c>
      <c r="J23" s="118">
        <f t="shared" si="2"/>
        <v>0</v>
      </c>
      <c r="K23" s="470">
        <f t="shared" si="2"/>
        <v>0</v>
      </c>
      <c r="L23" s="118">
        <f>SUM(L11:L21)</f>
        <v>0</v>
      </c>
      <c r="M23" s="470">
        <f t="shared" si="2"/>
        <v>0</v>
      </c>
      <c r="N23" s="118">
        <f t="shared" si="2"/>
        <v>0</v>
      </c>
      <c r="O23" s="470">
        <f t="shared" si="2"/>
        <v>0</v>
      </c>
      <c r="P23" s="118">
        <f t="shared" si="2"/>
        <v>0</v>
      </c>
      <c r="Q23" s="470">
        <f t="shared" si="2"/>
        <v>0</v>
      </c>
      <c r="R23" s="118">
        <f t="shared" si="2"/>
        <v>0</v>
      </c>
      <c r="S23" s="470">
        <f t="shared" si="2"/>
        <v>0</v>
      </c>
      <c r="T23" s="118">
        <f t="shared" ref="T23:Y23" si="3">SUM(T11:T21)</f>
        <v>0</v>
      </c>
      <c r="U23" s="470">
        <f t="shared" si="3"/>
        <v>0</v>
      </c>
      <c r="V23" s="118">
        <f t="shared" si="3"/>
        <v>0</v>
      </c>
      <c r="W23" s="470">
        <f t="shared" si="3"/>
        <v>0</v>
      </c>
      <c r="X23" s="118">
        <f t="shared" si="3"/>
        <v>0</v>
      </c>
      <c r="Y23" s="470">
        <f t="shared" si="3"/>
        <v>0</v>
      </c>
      <c r="Z23" s="118">
        <f>SUM(Z11:Z21)</f>
        <v>0</v>
      </c>
      <c r="AA23" s="489">
        <f>SUM(AA11:AA21)</f>
        <v>0</v>
      </c>
      <c r="AB23" s="91" t="s">
        <v>1</v>
      </c>
    </row>
    <row r="24" spans="1:28" ht="20.25" hidden="1">
      <c r="A24" s="502" t="s">
        <v>10</v>
      </c>
      <c r="B24" s="118">
        <f>+B23/-2</f>
        <v>0</v>
      </c>
      <c r="C24" s="470">
        <f t="shared" ref="C24:Q24" si="4">+C23/-2</f>
        <v>0</v>
      </c>
      <c r="D24" s="118">
        <f t="shared" si="4"/>
        <v>0</v>
      </c>
      <c r="E24" s="470">
        <f t="shared" si="4"/>
        <v>0</v>
      </c>
      <c r="F24" s="118">
        <f t="shared" si="4"/>
        <v>0</v>
      </c>
      <c r="G24" s="470">
        <f t="shared" si="4"/>
        <v>0</v>
      </c>
      <c r="H24" s="118">
        <f t="shared" si="4"/>
        <v>0</v>
      </c>
      <c r="I24" s="470">
        <f t="shared" si="4"/>
        <v>0</v>
      </c>
      <c r="J24" s="118">
        <f t="shared" si="4"/>
        <v>0</v>
      </c>
      <c r="K24" s="470">
        <f t="shared" si="4"/>
        <v>0</v>
      </c>
      <c r="L24" s="118">
        <f t="shared" si="4"/>
        <v>0</v>
      </c>
      <c r="M24" s="470">
        <f t="shared" si="4"/>
        <v>0</v>
      </c>
      <c r="N24" s="118">
        <f t="shared" si="4"/>
        <v>0</v>
      </c>
      <c r="O24" s="470">
        <f t="shared" si="4"/>
        <v>0</v>
      </c>
      <c r="P24" s="118">
        <f t="shared" si="4"/>
        <v>0</v>
      </c>
      <c r="Q24" s="470">
        <f t="shared" si="4"/>
        <v>0</v>
      </c>
      <c r="R24" s="118">
        <v>0</v>
      </c>
      <c r="S24" s="470">
        <v>0</v>
      </c>
      <c r="T24" s="118">
        <f t="shared" ref="T24:Y24" si="5">+T23/-2</f>
        <v>0</v>
      </c>
      <c r="U24" s="470">
        <f t="shared" si="5"/>
        <v>0</v>
      </c>
      <c r="V24" s="118">
        <f t="shared" si="5"/>
        <v>0</v>
      </c>
      <c r="W24" s="470">
        <f t="shared" si="5"/>
        <v>0</v>
      </c>
      <c r="X24" s="118">
        <f t="shared" si="5"/>
        <v>0</v>
      </c>
      <c r="Y24" s="470">
        <f t="shared" si="5"/>
        <v>0</v>
      </c>
      <c r="Z24" s="118">
        <f>+B24+N24+H24+T24</f>
        <v>0</v>
      </c>
      <c r="AA24" s="489">
        <f>+C24+I24+O24+U24</f>
        <v>0</v>
      </c>
      <c r="AB24" s="91" t="s">
        <v>1</v>
      </c>
    </row>
    <row r="25" spans="1:28" ht="20.25" hidden="1">
      <c r="A25" s="500" t="s">
        <v>11</v>
      </c>
      <c r="B25" s="124"/>
      <c r="C25" s="471"/>
      <c r="D25" s="124"/>
      <c r="E25" s="471"/>
      <c r="F25" s="124"/>
      <c r="G25" s="471"/>
      <c r="H25" s="124"/>
      <c r="I25" s="471"/>
      <c r="J25" s="124"/>
      <c r="K25" s="471"/>
      <c r="L25" s="124"/>
      <c r="M25" s="471"/>
      <c r="N25" s="124"/>
      <c r="O25" s="471"/>
      <c r="P25" s="124"/>
      <c r="Q25" s="471"/>
      <c r="R25" s="124"/>
      <c r="S25" s="471"/>
      <c r="T25" s="124"/>
      <c r="U25" s="471"/>
      <c r="V25" s="124"/>
      <c r="W25" s="471"/>
      <c r="X25" s="124"/>
      <c r="Y25" s="471"/>
      <c r="Z25" s="124">
        <f>SUM(B25,R25,P25,N25,L25,J25,H25,F25,D25,T25,V25,X25)</f>
        <v>0</v>
      </c>
      <c r="AA25" s="491">
        <f>SUM(C25,S25,Q25,O25,M25,K25,I25,G25,E25,U25,W25,Y25)</f>
        <v>0</v>
      </c>
      <c r="AB25" s="91" t="s">
        <v>1</v>
      </c>
    </row>
    <row r="26" spans="1:28" ht="20.25">
      <c r="A26" s="503"/>
      <c r="B26" s="125"/>
      <c r="C26" s="472"/>
      <c r="D26" s="177"/>
      <c r="E26" s="472"/>
      <c r="F26" s="125"/>
      <c r="G26" s="472"/>
      <c r="H26" s="125"/>
      <c r="I26" s="472"/>
      <c r="J26" s="125"/>
      <c r="K26" s="472"/>
      <c r="L26" s="125"/>
      <c r="M26" s="472"/>
      <c r="N26" s="125"/>
      <c r="O26" s="472"/>
      <c r="P26" s="125"/>
      <c r="Q26" s="472"/>
      <c r="R26" s="125"/>
      <c r="S26" s="472"/>
      <c r="T26" s="125"/>
      <c r="U26" s="472"/>
      <c r="V26" s="125"/>
      <c r="W26" s="472"/>
      <c r="X26" s="125"/>
      <c r="Y26" s="472"/>
      <c r="Z26" s="125"/>
      <c r="AA26" s="492"/>
      <c r="AB26" s="91" t="s">
        <v>1</v>
      </c>
    </row>
    <row r="27" spans="1:28" ht="20.25">
      <c r="A27" s="504"/>
      <c r="B27" s="125"/>
      <c r="C27" s="473"/>
      <c r="D27" s="121"/>
      <c r="E27" s="473"/>
      <c r="F27" s="125"/>
      <c r="G27" s="473"/>
      <c r="H27" s="125"/>
      <c r="I27" s="473"/>
      <c r="J27" s="125"/>
      <c r="K27" s="473"/>
      <c r="L27" s="125"/>
      <c r="M27" s="473"/>
      <c r="N27" s="125"/>
      <c r="O27" s="473"/>
      <c r="P27" s="125"/>
      <c r="Q27" s="473"/>
      <c r="R27" s="125"/>
      <c r="S27" s="473"/>
      <c r="T27" s="125"/>
      <c r="U27" s="473"/>
      <c r="V27" s="125"/>
      <c r="W27" s="473"/>
      <c r="X27" s="125"/>
      <c r="Y27" s="473"/>
      <c r="Z27" s="125"/>
      <c r="AA27" s="493"/>
      <c r="AB27" s="91" t="s">
        <v>1</v>
      </c>
    </row>
    <row r="28" spans="1:28" ht="20.25">
      <c r="A28" s="505" t="s">
        <v>12</v>
      </c>
      <c r="B28" s="126">
        <f>SUM(B23:B25)</f>
        <v>0</v>
      </c>
      <c r="C28" s="474">
        <f t="shared" ref="C28:S28" si="6">SUM(C23:C25)</f>
        <v>0</v>
      </c>
      <c r="D28" s="126">
        <f t="shared" si="6"/>
        <v>0</v>
      </c>
      <c r="E28" s="474">
        <f t="shared" si="6"/>
        <v>0</v>
      </c>
      <c r="F28" s="126">
        <f t="shared" si="6"/>
        <v>0</v>
      </c>
      <c r="G28" s="474">
        <f t="shared" si="6"/>
        <v>0</v>
      </c>
      <c r="H28" s="126">
        <f t="shared" si="6"/>
        <v>0</v>
      </c>
      <c r="I28" s="474">
        <f t="shared" si="6"/>
        <v>0</v>
      </c>
      <c r="J28" s="126">
        <f t="shared" si="6"/>
        <v>0</v>
      </c>
      <c r="K28" s="474">
        <f t="shared" si="6"/>
        <v>0</v>
      </c>
      <c r="L28" s="126">
        <f t="shared" si="6"/>
        <v>0</v>
      </c>
      <c r="M28" s="474">
        <f t="shared" si="6"/>
        <v>0</v>
      </c>
      <c r="N28" s="126">
        <f t="shared" si="6"/>
        <v>0</v>
      </c>
      <c r="O28" s="474">
        <f t="shared" si="6"/>
        <v>0</v>
      </c>
      <c r="P28" s="126">
        <f t="shared" si="6"/>
        <v>0</v>
      </c>
      <c r="Q28" s="474">
        <f t="shared" si="6"/>
        <v>0</v>
      </c>
      <c r="R28" s="126">
        <f t="shared" si="6"/>
        <v>0</v>
      </c>
      <c r="S28" s="474">
        <f t="shared" si="6"/>
        <v>0</v>
      </c>
      <c r="T28" s="126">
        <f t="shared" ref="T28:Y28" si="7">SUM(T23:T25)</f>
        <v>0</v>
      </c>
      <c r="U28" s="474">
        <f t="shared" si="7"/>
        <v>0</v>
      </c>
      <c r="V28" s="126">
        <f t="shared" si="7"/>
        <v>0</v>
      </c>
      <c r="W28" s="474">
        <f t="shared" si="7"/>
        <v>0</v>
      </c>
      <c r="X28" s="126">
        <f t="shared" si="7"/>
        <v>0</v>
      </c>
      <c r="Y28" s="474">
        <f t="shared" si="7"/>
        <v>0</v>
      </c>
      <c r="Z28" s="126">
        <f>SUM(Z23:Z25)</f>
        <v>0</v>
      </c>
      <c r="AA28" s="494">
        <f>SUM(AA23:AA25)</f>
        <v>0</v>
      </c>
      <c r="AB28" s="91" t="s">
        <v>1</v>
      </c>
    </row>
    <row r="29" spans="1:28" ht="20.25">
      <c r="A29" s="501"/>
      <c r="B29" s="121"/>
      <c r="C29" s="475"/>
      <c r="D29" s="127"/>
      <c r="E29" s="473"/>
      <c r="F29" s="127"/>
      <c r="G29" s="483"/>
      <c r="H29" s="121"/>
      <c r="I29" s="473"/>
      <c r="J29" s="127"/>
      <c r="K29" s="473"/>
      <c r="L29" s="127"/>
      <c r="M29" s="483"/>
      <c r="N29" s="121"/>
      <c r="O29" s="473"/>
      <c r="P29" s="127"/>
      <c r="Q29" s="473"/>
      <c r="R29" s="127"/>
      <c r="S29" s="483"/>
      <c r="T29" s="121"/>
      <c r="U29" s="473"/>
      <c r="V29" s="127"/>
      <c r="W29" s="473"/>
      <c r="X29" s="127"/>
      <c r="Y29" s="483"/>
      <c r="Z29" s="121"/>
      <c r="AA29" s="495"/>
      <c r="AB29" s="91" t="s">
        <v>1</v>
      </c>
    </row>
    <row r="30" spans="1:28" ht="20.25">
      <c r="A30" s="499" t="s">
        <v>91</v>
      </c>
      <c r="B30" s="118"/>
      <c r="C30" s="473"/>
      <c r="D30" s="119"/>
      <c r="E30" s="479"/>
      <c r="F30" s="119"/>
      <c r="G30" s="481"/>
      <c r="H30" s="118"/>
      <c r="I30" s="470"/>
      <c r="J30" s="119"/>
      <c r="K30" s="479"/>
      <c r="L30" s="119"/>
      <c r="M30" s="481"/>
      <c r="N30" s="118"/>
      <c r="O30" s="470"/>
      <c r="P30" s="119"/>
      <c r="Q30" s="479"/>
      <c r="R30" s="119"/>
      <c r="S30" s="481"/>
      <c r="T30" s="118"/>
      <c r="U30" s="470"/>
      <c r="V30" s="119"/>
      <c r="W30" s="479"/>
      <c r="X30" s="119"/>
      <c r="Y30" s="481"/>
      <c r="Z30" s="118">
        <f t="shared" ref="Z30:Z42" si="8">SUM(R30,P30,N30,L30,J30,H30,F30,D30,B30)</f>
        <v>0</v>
      </c>
      <c r="AA30" s="496">
        <f t="shared" ref="AA30:AA42" si="9">SUM(S30,Q30,O30,M30,K30,I30,G30,E30,C30)</f>
        <v>0</v>
      </c>
      <c r="AB30" s="91" t="s">
        <v>1</v>
      </c>
    </row>
    <row r="31" spans="1:28" ht="20.25">
      <c r="A31" s="499" t="s">
        <v>96</v>
      </c>
      <c r="B31" s="118"/>
      <c r="C31" s="476">
        <v>-2</v>
      </c>
      <c r="D31" s="119"/>
      <c r="E31" s="479"/>
      <c r="F31" s="119"/>
      <c r="G31" s="481"/>
      <c r="H31" s="118"/>
      <c r="I31" s="470"/>
      <c r="J31" s="119"/>
      <c r="K31" s="479"/>
      <c r="L31" s="119"/>
      <c r="M31" s="481"/>
      <c r="N31" s="118"/>
      <c r="O31" s="470"/>
      <c r="P31" s="119"/>
      <c r="Q31" s="479"/>
      <c r="R31" s="119"/>
      <c r="S31" s="481"/>
      <c r="T31" s="118"/>
      <c r="U31" s="470"/>
      <c r="V31" s="119"/>
      <c r="W31" s="479"/>
      <c r="X31" s="119"/>
      <c r="Y31" s="481"/>
      <c r="Z31" s="118">
        <f t="shared" si="8"/>
        <v>0</v>
      </c>
      <c r="AA31" s="496">
        <f t="shared" si="9"/>
        <v>-2</v>
      </c>
      <c r="AB31" s="91" t="s">
        <v>1</v>
      </c>
    </row>
    <row r="32" spans="1:28" ht="20.25">
      <c r="A32" s="499" t="s">
        <v>92</v>
      </c>
      <c r="B32" s="118"/>
      <c r="C32" s="470"/>
      <c r="D32" s="119"/>
      <c r="E32" s="479"/>
      <c r="F32" s="119"/>
      <c r="G32" s="481"/>
      <c r="H32" s="118"/>
      <c r="I32" s="470"/>
      <c r="J32" s="119"/>
      <c r="K32" s="479"/>
      <c r="L32" s="119"/>
      <c r="M32" s="481"/>
      <c r="N32" s="118"/>
      <c r="O32" s="470"/>
      <c r="P32" s="119"/>
      <c r="Q32" s="479"/>
      <c r="R32" s="119"/>
      <c r="S32" s="481"/>
      <c r="T32" s="118"/>
      <c r="U32" s="470"/>
      <c r="V32" s="119"/>
      <c r="W32" s="479"/>
      <c r="X32" s="119"/>
      <c r="Y32" s="481"/>
      <c r="Z32" s="118">
        <f t="shared" si="8"/>
        <v>0</v>
      </c>
      <c r="AA32" s="496">
        <f t="shared" si="9"/>
        <v>0</v>
      </c>
      <c r="AB32" s="91" t="s">
        <v>1</v>
      </c>
    </row>
    <row r="33" spans="1:42" ht="20.25">
      <c r="A33" s="499" t="s">
        <v>97</v>
      </c>
      <c r="B33" s="118"/>
      <c r="C33" s="470"/>
      <c r="D33" s="119"/>
      <c r="E33" s="479"/>
      <c r="F33" s="119"/>
      <c r="G33" s="481"/>
      <c r="H33" s="118"/>
      <c r="I33" s="470"/>
      <c r="J33" s="119"/>
      <c r="K33" s="479"/>
      <c r="L33" s="119"/>
      <c r="M33" s="481"/>
      <c r="N33" s="118"/>
      <c r="O33" s="470"/>
      <c r="P33" s="119"/>
      <c r="Q33" s="479"/>
      <c r="R33" s="119"/>
      <c r="S33" s="481"/>
      <c r="T33" s="118"/>
      <c r="U33" s="470"/>
      <c r="V33" s="119"/>
      <c r="W33" s="479"/>
      <c r="X33" s="119"/>
      <c r="Y33" s="481"/>
      <c r="Z33" s="118">
        <f t="shared" si="8"/>
        <v>0</v>
      </c>
      <c r="AA33" s="496">
        <f t="shared" si="9"/>
        <v>0</v>
      </c>
      <c r="AB33" s="91" t="s">
        <v>1</v>
      </c>
    </row>
    <row r="34" spans="1:42" ht="20.25">
      <c r="A34" s="499" t="s">
        <v>98</v>
      </c>
      <c r="B34" s="118"/>
      <c r="C34" s="470"/>
      <c r="D34" s="119"/>
      <c r="E34" s="479"/>
      <c r="F34" s="119"/>
      <c r="G34" s="481"/>
      <c r="H34" s="118"/>
      <c r="I34" s="470"/>
      <c r="J34" s="119"/>
      <c r="K34" s="479"/>
      <c r="L34" s="119"/>
      <c r="M34" s="481"/>
      <c r="N34" s="118"/>
      <c r="O34" s="470"/>
      <c r="P34" s="119"/>
      <c r="Q34" s="479"/>
      <c r="R34" s="119"/>
      <c r="S34" s="481"/>
      <c r="T34" s="118"/>
      <c r="U34" s="470"/>
      <c r="V34" s="119"/>
      <c r="W34" s="479"/>
      <c r="X34" s="119"/>
      <c r="Y34" s="481"/>
      <c r="Z34" s="118">
        <f t="shared" si="8"/>
        <v>0</v>
      </c>
      <c r="AA34" s="496">
        <f t="shared" si="9"/>
        <v>0</v>
      </c>
      <c r="AB34" s="91" t="s">
        <v>1</v>
      </c>
    </row>
    <row r="35" spans="1:42" ht="20.25">
      <c r="A35" s="499" t="s">
        <v>93</v>
      </c>
      <c r="B35" s="118"/>
      <c r="C35" s="470"/>
      <c r="D35" s="119"/>
      <c r="E35" s="479"/>
      <c r="F35" s="119"/>
      <c r="G35" s="481"/>
      <c r="H35" s="118"/>
      <c r="I35" s="470"/>
      <c r="J35" s="119"/>
      <c r="K35" s="479"/>
      <c r="L35" s="119"/>
      <c r="M35" s="481"/>
      <c r="N35" s="118"/>
      <c r="O35" s="470"/>
      <c r="P35" s="119"/>
      <c r="Q35" s="479"/>
      <c r="R35" s="119"/>
      <c r="S35" s="481"/>
      <c r="T35" s="118"/>
      <c r="U35" s="470"/>
      <c r="V35" s="119"/>
      <c r="W35" s="479"/>
      <c r="X35" s="119"/>
      <c r="Y35" s="481"/>
      <c r="Z35" s="118">
        <f t="shared" si="8"/>
        <v>0</v>
      </c>
      <c r="AA35" s="496">
        <f t="shared" si="9"/>
        <v>0</v>
      </c>
      <c r="AB35" s="91" t="s">
        <v>1</v>
      </c>
    </row>
    <row r="36" spans="1:42" ht="20.25">
      <c r="A36" s="499" t="s">
        <v>99</v>
      </c>
      <c r="B36" s="118"/>
      <c r="C36" s="470"/>
      <c r="D36" s="119"/>
      <c r="E36" s="479"/>
      <c r="F36" s="119"/>
      <c r="G36" s="481">
        <v>-17867</v>
      </c>
      <c r="H36" s="118"/>
      <c r="I36" s="470"/>
      <c r="J36" s="119"/>
      <c r="K36" s="479"/>
      <c r="L36" s="119"/>
      <c r="M36" s="481"/>
      <c r="N36" s="118"/>
      <c r="O36" s="470"/>
      <c r="P36" s="119"/>
      <c r="Q36" s="479"/>
      <c r="R36" s="119"/>
      <c r="S36" s="481"/>
      <c r="T36" s="118"/>
      <c r="U36" s="470"/>
      <c r="V36" s="119"/>
      <c r="W36" s="479"/>
      <c r="X36" s="119"/>
      <c r="Y36" s="481"/>
      <c r="Z36" s="118">
        <f t="shared" si="8"/>
        <v>0</v>
      </c>
      <c r="AA36" s="496">
        <f>SUM(S36,Q36,O36,M36,K36,I36,G36,E36,C36)</f>
        <v>-17867</v>
      </c>
      <c r="AB36" s="91" t="s">
        <v>1</v>
      </c>
    </row>
    <row r="37" spans="1:42" ht="20.25">
      <c r="A37" s="499" t="s">
        <v>100</v>
      </c>
      <c r="B37" s="118"/>
      <c r="C37" s="470"/>
      <c r="D37" s="119"/>
      <c r="E37" s="479"/>
      <c r="F37" s="119"/>
      <c r="G37" s="481"/>
      <c r="H37" s="118"/>
      <c r="I37" s="470"/>
      <c r="J37" s="119"/>
      <c r="K37" s="479"/>
      <c r="L37" s="119"/>
      <c r="M37" s="481"/>
      <c r="N37" s="118"/>
      <c r="O37" s="470"/>
      <c r="P37" s="119"/>
      <c r="Q37" s="479"/>
      <c r="R37" s="119"/>
      <c r="S37" s="481"/>
      <c r="T37" s="118"/>
      <c r="U37" s="470"/>
      <c r="V37" s="119"/>
      <c r="W37" s="479"/>
      <c r="X37" s="119"/>
      <c r="Y37" s="481"/>
      <c r="Z37" s="118">
        <f t="shared" si="8"/>
        <v>0</v>
      </c>
      <c r="AA37" s="496">
        <f t="shared" si="9"/>
        <v>0</v>
      </c>
      <c r="AB37" s="91" t="s">
        <v>1</v>
      </c>
    </row>
    <row r="38" spans="1:42" ht="20.25">
      <c r="A38" s="499" t="s">
        <v>95</v>
      </c>
      <c r="B38" s="118"/>
      <c r="C38" s="470"/>
      <c r="D38" s="119"/>
      <c r="E38" s="479"/>
      <c r="F38" s="119"/>
      <c r="G38" s="481"/>
      <c r="H38" s="118"/>
      <c r="I38" s="470"/>
      <c r="J38" s="119"/>
      <c r="K38" s="479"/>
      <c r="L38" s="119"/>
      <c r="M38" s="481"/>
      <c r="N38" s="118"/>
      <c r="O38" s="470"/>
      <c r="P38" s="119"/>
      <c r="Q38" s="479"/>
      <c r="R38" s="119"/>
      <c r="S38" s="481"/>
      <c r="T38" s="118"/>
      <c r="U38" s="470"/>
      <c r="V38" s="119"/>
      <c r="W38" s="479"/>
      <c r="X38" s="119"/>
      <c r="Y38" s="481"/>
      <c r="Z38" s="118">
        <f t="shared" si="8"/>
        <v>0</v>
      </c>
      <c r="AA38" s="496">
        <f t="shared" si="9"/>
        <v>0</v>
      </c>
      <c r="AB38" s="91" t="s">
        <v>1</v>
      </c>
    </row>
    <row r="39" spans="1:42" ht="20.25">
      <c r="A39" s="499" t="s">
        <v>101</v>
      </c>
      <c r="B39" s="118"/>
      <c r="C39" s="470"/>
      <c r="D39" s="119"/>
      <c r="E39" s="479"/>
      <c r="F39" s="119"/>
      <c r="G39" s="481"/>
      <c r="H39" s="118"/>
      <c r="I39" s="470"/>
      <c r="J39" s="119"/>
      <c r="K39" s="479"/>
      <c r="L39" s="119"/>
      <c r="M39" s="481"/>
      <c r="N39" s="118"/>
      <c r="O39" s="470"/>
      <c r="P39" s="119"/>
      <c r="Q39" s="479"/>
      <c r="R39" s="119"/>
      <c r="S39" s="481"/>
      <c r="T39" s="118"/>
      <c r="U39" s="470"/>
      <c r="V39" s="119"/>
      <c r="W39" s="479"/>
      <c r="X39" s="119"/>
      <c r="Y39" s="481"/>
      <c r="Z39" s="118">
        <f t="shared" si="8"/>
        <v>0</v>
      </c>
      <c r="AA39" s="496">
        <f t="shared" si="9"/>
        <v>0</v>
      </c>
      <c r="AB39" s="91" t="s">
        <v>1</v>
      </c>
    </row>
    <row r="40" spans="1:42" ht="20.25">
      <c r="A40" s="499" t="s">
        <v>103</v>
      </c>
      <c r="B40" s="118"/>
      <c r="C40" s="470"/>
      <c r="D40" s="119"/>
      <c r="E40" s="479"/>
      <c r="F40" s="119"/>
      <c r="G40" s="481"/>
      <c r="H40" s="118"/>
      <c r="I40" s="470"/>
      <c r="J40" s="119"/>
      <c r="K40" s="479"/>
      <c r="L40" s="119"/>
      <c r="M40" s="481"/>
      <c r="N40" s="118"/>
      <c r="O40" s="470"/>
      <c r="P40" s="119"/>
      <c r="Q40" s="479"/>
      <c r="R40" s="119"/>
      <c r="S40" s="481"/>
      <c r="T40" s="118"/>
      <c r="U40" s="470"/>
      <c r="V40" s="119"/>
      <c r="W40" s="479"/>
      <c r="X40" s="119"/>
      <c r="Y40" s="481"/>
      <c r="Z40" s="118">
        <f t="shared" si="8"/>
        <v>0</v>
      </c>
      <c r="AA40" s="496">
        <f t="shared" si="9"/>
        <v>0</v>
      </c>
      <c r="AB40" s="91" t="s">
        <v>1</v>
      </c>
    </row>
    <row r="41" spans="1:42" ht="20.25">
      <c r="A41" s="499" t="s">
        <v>102</v>
      </c>
      <c r="B41" s="118"/>
      <c r="C41" s="470">
        <v>-2</v>
      </c>
      <c r="D41" s="119"/>
      <c r="E41" s="479"/>
      <c r="F41" s="119"/>
      <c r="G41" s="481"/>
      <c r="H41" s="118"/>
      <c r="I41" s="470"/>
      <c r="J41" s="119"/>
      <c r="K41" s="479"/>
      <c r="L41" s="119"/>
      <c r="M41" s="481"/>
      <c r="N41" s="118"/>
      <c r="O41" s="470"/>
      <c r="P41" s="119"/>
      <c r="Q41" s="479"/>
      <c r="R41" s="119"/>
      <c r="S41" s="481"/>
      <c r="T41" s="118"/>
      <c r="U41" s="470"/>
      <c r="V41" s="119"/>
      <c r="W41" s="479"/>
      <c r="X41" s="119"/>
      <c r="Y41" s="481"/>
      <c r="Z41" s="118">
        <f t="shared" si="8"/>
        <v>0</v>
      </c>
      <c r="AA41" s="496">
        <f t="shared" si="9"/>
        <v>-2</v>
      </c>
      <c r="AB41" s="91" t="s">
        <v>1</v>
      </c>
    </row>
    <row r="42" spans="1:42" ht="20.25">
      <c r="A42" s="500" t="s">
        <v>94</v>
      </c>
      <c r="B42" s="121"/>
      <c r="C42" s="473">
        <v>-2</v>
      </c>
      <c r="D42" s="125"/>
      <c r="E42" s="480">
        <v>-11</v>
      </c>
      <c r="F42" s="125"/>
      <c r="G42" s="484">
        <v>-87133</v>
      </c>
      <c r="H42" s="121"/>
      <c r="I42" s="473"/>
      <c r="J42" s="125"/>
      <c r="K42" s="480"/>
      <c r="L42" s="125"/>
      <c r="M42" s="484"/>
      <c r="N42" s="121"/>
      <c r="O42" s="473"/>
      <c r="P42" s="125"/>
      <c r="Q42" s="480"/>
      <c r="R42" s="125"/>
      <c r="S42" s="484"/>
      <c r="T42" s="121"/>
      <c r="U42" s="473"/>
      <c r="V42" s="125"/>
      <c r="W42" s="480"/>
      <c r="X42" s="125"/>
      <c r="Y42" s="484"/>
      <c r="Z42" s="121">
        <f t="shared" si="8"/>
        <v>0</v>
      </c>
      <c r="AA42" s="495">
        <f t="shared" si="9"/>
        <v>-87146</v>
      </c>
      <c r="AB42" s="91" t="s">
        <v>1</v>
      </c>
    </row>
    <row r="43" spans="1:42" ht="21" thickBot="1">
      <c r="A43" s="506" t="s">
        <v>280</v>
      </c>
      <c r="B43" s="157">
        <f t="shared" ref="B43:Y43" si="10">SUM(B28:B42)</f>
        <v>0</v>
      </c>
      <c r="C43" s="477">
        <f t="shared" si="10"/>
        <v>-6</v>
      </c>
      <c r="D43" s="158">
        <f t="shared" si="10"/>
        <v>0</v>
      </c>
      <c r="E43" s="477">
        <f t="shared" si="10"/>
        <v>-11</v>
      </c>
      <c r="F43" s="158">
        <f t="shared" si="10"/>
        <v>0</v>
      </c>
      <c r="G43" s="485">
        <f t="shared" si="10"/>
        <v>-105000</v>
      </c>
      <c r="H43" s="157">
        <f t="shared" si="10"/>
        <v>0</v>
      </c>
      <c r="I43" s="477">
        <f t="shared" si="10"/>
        <v>0</v>
      </c>
      <c r="J43" s="159">
        <f t="shared" si="10"/>
        <v>0</v>
      </c>
      <c r="K43" s="477">
        <f t="shared" si="10"/>
        <v>0</v>
      </c>
      <c r="L43" s="159">
        <f t="shared" si="10"/>
        <v>0</v>
      </c>
      <c r="M43" s="485">
        <f t="shared" si="10"/>
        <v>0</v>
      </c>
      <c r="N43" s="160">
        <f t="shared" si="10"/>
        <v>0</v>
      </c>
      <c r="O43" s="477">
        <f t="shared" si="10"/>
        <v>0</v>
      </c>
      <c r="P43" s="159">
        <f t="shared" si="10"/>
        <v>0</v>
      </c>
      <c r="Q43" s="477">
        <f t="shared" si="10"/>
        <v>0</v>
      </c>
      <c r="R43" s="159">
        <f t="shared" si="10"/>
        <v>0</v>
      </c>
      <c r="S43" s="485">
        <f t="shared" si="10"/>
        <v>0</v>
      </c>
      <c r="T43" s="160">
        <f t="shared" si="10"/>
        <v>0</v>
      </c>
      <c r="U43" s="477">
        <f t="shared" si="10"/>
        <v>0</v>
      </c>
      <c r="V43" s="159">
        <f t="shared" si="10"/>
        <v>0</v>
      </c>
      <c r="W43" s="477">
        <f t="shared" si="10"/>
        <v>0</v>
      </c>
      <c r="X43" s="159">
        <f t="shared" si="10"/>
        <v>0</v>
      </c>
      <c r="Y43" s="485">
        <f t="shared" si="10"/>
        <v>0</v>
      </c>
      <c r="Z43" s="160">
        <f>SUM(Z28:Z42)</f>
        <v>0</v>
      </c>
      <c r="AA43" s="497">
        <f>SUM(AA28:AA42)</f>
        <v>-105017</v>
      </c>
      <c r="AB43" s="91" t="s">
        <v>29</v>
      </c>
    </row>
    <row r="44" spans="1:42">
      <c r="A44" s="798"/>
      <c r="B44" s="799"/>
      <c r="C44" s="799"/>
      <c r="D44" s="799"/>
      <c r="E44" s="799"/>
      <c r="F44" s="799"/>
      <c r="G44" s="799"/>
      <c r="H44" s="799"/>
      <c r="I44" s="799"/>
      <c r="J44" s="799"/>
      <c r="K44" s="799"/>
      <c r="L44" s="799"/>
      <c r="M44" s="799"/>
      <c r="N44" s="799"/>
      <c r="O44" s="799"/>
      <c r="P44" s="799"/>
      <c r="Q44" s="799"/>
      <c r="R44" s="799"/>
      <c r="S44" s="799"/>
      <c r="T44" s="799"/>
      <c r="U44" s="799"/>
      <c r="V44" s="799"/>
      <c r="W44" s="799"/>
      <c r="X44" s="799"/>
      <c r="Y44" s="799"/>
      <c r="Z44" s="799"/>
      <c r="AA44" s="800"/>
      <c r="AB44" s="92"/>
      <c r="AC44" s="16"/>
      <c r="AD44" s="16"/>
      <c r="AE44" s="16"/>
      <c r="AF44" s="16"/>
      <c r="AG44" s="16"/>
      <c r="AH44" s="16"/>
      <c r="AI44" s="16"/>
      <c r="AJ44" s="16"/>
      <c r="AK44" s="16"/>
      <c r="AL44" s="16"/>
      <c r="AM44" s="16"/>
      <c r="AN44" s="16"/>
      <c r="AO44" s="16"/>
      <c r="AP44" s="16"/>
    </row>
    <row r="45" spans="1:42">
      <c r="A45" s="17"/>
      <c r="B45" s="17"/>
      <c r="C45" s="478"/>
      <c r="D45" s="17"/>
      <c r="E45" s="478"/>
      <c r="F45" s="17"/>
      <c r="G45" s="478"/>
      <c r="H45" s="17"/>
      <c r="I45" s="478"/>
      <c r="J45" s="17"/>
      <c r="K45" s="478"/>
      <c r="L45" s="17"/>
      <c r="M45" s="478"/>
      <c r="N45" s="17"/>
      <c r="O45" s="478"/>
      <c r="P45" s="17"/>
      <c r="Q45" s="478"/>
      <c r="R45" s="17"/>
      <c r="S45" s="478"/>
      <c r="T45" s="17"/>
      <c r="U45" s="478"/>
      <c r="V45" s="17"/>
      <c r="W45" s="478"/>
      <c r="X45" s="17"/>
      <c r="Y45" s="478"/>
      <c r="Z45" s="17"/>
      <c r="AA45" s="478"/>
      <c r="AB45" s="93"/>
      <c r="AC45" s="16"/>
      <c r="AD45" s="16"/>
      <c r="AE45" s="16"/>
      <c r="AF45" s="16"/>
      <c r="AG45" s="16"/>
      <c r="AH45" s="16"/>
      <c r="AI45" s="16"/>
      <c r="AJ45" s="16"/>
      <c r="AK45" s="16"/>
      <c r="AL45" s="16"/>
      <c r="AM45" s="16"/>
      <c r="AN45" s="16"/>
      <c r="AO45" s="16"/>
      <c r="AP45" s="16"/>
    </row>
    <row r="47" spans="1:42" ht="18.75">
      <c r="A47" s="801"/>
      <c r="B47" s="801"/>
      <c r="C47" s="801"/>
      <c r="D47" s="801"/>
      <c r="E47" s="801"/>
      <c r="F47" s="801"/>
      <c r="G47" s="801"/>
      <c r="H47" s="801"/>
      <c r="I47" s="486"/>
      <c r="J47" s="59"/>
      <c r="K47" s="486"/>
      <c r="L47" s="59"/>
      <c r="M47" s="486"/>
      <c r="N47" s="59"/>
      <c r="O47" s="486"/>
      <c r="P47" s="59"/>
      <c r="Q47" s="486"/>
      <c r="R47" s="59"/>
      <c r="S47" s="486"/>
      <c r="T47" s="59"/>
      <c r="U47" s="486"/>
      <c r="V47" s="59"/>
      <c r="W47" s="486"/>
      <c r="X47" s="59"/>
      <c r="Y47" s="486"/>
      <c r="Z47" s="59"/>
      <c r="AA47" s="486"/>
    </row>
    <row r="48" spans="1:42" ht="18.75">
      <c r="A48" s="454"/>
      <c r="B48" s="454"/>
      <c r="C48" s="463"/>
      <c r="D48" s="454"/>
      <c r="E48" s="463"/>
      <c r="F48" s="454"/>
      <c r="G48" s="463"/>
      <c r="H48" s="454"/>
      <c r="I48" s="486"/>
      <c r="J48" s="59"/>
      <c r="K48" s="486"/>
      <c r="L48" s="59"/>
      <c r="M48" s="486"/>
      <c r="N48" s="59"/>
      <c r="O48" s="486"/>
      <c r="P48" s="59"/>
      <c r="Q48" s="486"/>
      <c r="R48" s="59"/>
      <c r="S48" s="486"/>
      <c r="T48" s="59"/>
      <c r="U48" s="486"/>
      <c r="V48" s="59"/>
      <c r="W48" s="486"/>
      <c r="X48" s="59"/>
      <c r="Y48" s="486"/>
      <c r="Z48" s="59"/>
      <c r="AA48" s="486"/>
    </row>
    <row r="49" spans="1:27" ht="141.75" customHeight="1">
      <c r="A49" s="559"/>
      <c r="B49" s="802"/>
      <c r="C49" s="802"/>
      <c r="D49" s="802"/>
      <c r="E49" s="802"/>
      <c r="F49" s="802"/>
      <c r="G49" s="802"/>
      <c r="H49" s="802"/>
      <c r="I49" s="487"/>
      <c r="J49" s="55"/>
      <c r="K49" s="487"/>
      <c r="L49" s="55"/>
      <c r="M49" s="487"/>
      <c r="N49" s="55"/>
      <c r="O49" s="487"/>
      <c r="P49" s="55"/>
      <c r="Q49" s="487"/>
      <c r="R49" s="55"/>
      <c r="S49" s="487"/>
      <c r="T49" s="55"/>
      <c r="U49" s="487"/>
      <c r="V49" s="55"/>
      <c r="W49" s="487"/>
      <c r="X49" s="55"/>
      <c r="Y49" s="487"/>
      <c r="Z49" s="55"/>
      <c r="AA49" s="487"/>
    </row>
    <row r="52" spans="1:27">
      <c r="AA52" s="498"/>
    </row>
  </sheetData>
  <mergeCells count="27">
    <mergeCell ref="Z8:AA9"/>
    <mergeCell ref="V9:W9"/>
    <mergeCell ref="A7:AA7"/>
    <mergeCell ref="A2:AA2"/>
    <mergeCell ref="A4:AA4"/>
    <mergeCell ref="A3:AA3"/>
    <mergeCell ref="A5:AA5"/>
    <mergeCell ref="A6:AA6"/>
    <mergeCell ref="T9:U9"/>
    <mergeCell ref="R9:S9"/>
    <mergeCell ref="N9:O9"/>
    <mergeCell ref="A44:AA44"/>
    <mergeCell ref="A47:H47"/>
    <mergeCell ref="A49:H49"/>
    <mergeCell ref="A8:A10"/>
    <mergeCell ref="B8:G8"/>
    <mergeCell ref="H8:M8"/>
    <mergeCell ref="L9:M9"/>
    <mergeCell ref="J9:K9"/>
    <mergeCell ref="H9:I9"/>
    <mergeCell ref="D9:E9"/>
    <mergeCell ref="B9:C9"/>
    <mergeCell ref="N8:S8"/>
    <mergeCell ref="T8:Y8"/>
    <mergeCell ref="X9:Y9"/>
    <mergeCell ref="P9:Q9"/>
    <mergeCell ref="F9:G9"/>
  </mergeCells>
  <phoneticPr fontId="0" type="noConversion"/>
  <printOptions horizontalCentered="1"/>
  <pageMargins left="0.25" right="0.25" top="0.5" bottom="0.5" header="0.5" footer="0.5"/>
  <pageSetup scale="73" fitToHeight="0" orientation="landscape" r:id="rId1"/>
  <headerFooter alignWithMargins="0">
    <oddFooter xml:space="preserve">&amp;C&amp;"Times New Roman,Regular"&amp;14Exhibit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6"/>
  <dimension ref="A1:N31"/>
  <sheetViews>
    <sheetView showGridLines="0" showOutlineSymbols="0" view="pageBreakPreview" zoomScale="75" zoomScaleNormal="100" zoomScaleSheetLayoutView="75" workbookViewId="0">
      <pane xSplit="1" ySplit="11" topLeftCell="B12" activePane="bottomRight" state="frozen"/>
      <selection activeCell="O11" sqref="O11"/>
      <selection pane="topRight" activeCell="O11" sqref="O11"/>
      <selection pane="bottomLeft" activeCell="O11" sqref="O11"/>
      <selection pane="bottomRight" activeCell="K11" sqref="K11"/>
    </sheetView>
  </sheetViews>
  <sheetFormatPr defaultColWidth="9.6640625" defaultRowHeight="15.75"/>
  <cols>
    <col min="1" max="1" width="57" style="7" customWidth="1"/>
    <col min="2" max="2" width="8.33203125" style="7" customWidth="1"/>
    <col min="3" max="3" width="19.77734375" style="7" customWidth="1"/>
    <col min="4" max="4" width="8.77734375" style="7" customWidth="1"/>
    <col min="5" max="5" width="9.77734375" style="7" customWidth="1"/>
    <col min="6" max="6" width="9.21875" style="7" customWidth="1"/>
    <col min="7" max="7" width="9.77734375" style="7" customWidth="1"/>
    <col min="8" max="8" width="7.77734375" style="7" customWidth="1"/>
    <col min="9" max="9" width="11.77734375" style="7" bestFit="1" customWidth="1"/>
    <col min="10" max="10" width="1.21875" style="90" customWidth="1"/>
    <col min="11" max="16384" width="9.6640625" style="7"/>
  </cols>
  <sheetData>
    <row r="1" spans="1:10" ht="20.25">
      <c r="A1" s="827" t="s">
        <v>237</v>
      </c>
      <c r="B1" s="745"/>
      <c r="C1" s="745"/>
      <c r="D1" s="745"/>
      <c r="E1" s="745"/>
      <c r="F1" s="745"/>
      <c r="G1" s="745"/>
      <c r="H1" s="745"/>
      <c r="I1" s="745"/>
      <c r="J1" s="309" t="s">
        <v>1</v>
      </c>
    </row>
    <row r="2" spans="1:10" ht="18.75">
      <c r="A2" s="828"/>
      <c r="B2" s="828"/>
      <c r="C2" s="828"/>
      <c r="D2" s="828"/>
      <c r="E2" s="828"/>
      <c r="F2" s="828"/>
      <c r="G2" s="828"/>
      <c r="H2" s="828"/>
      <c r="I2" s="828"/>
      <c r="J2" s="309" t="s">
        <v>1</v>
      </c>
    </row>
    <row r="3" spans="1:10">
      <c r="A3" s="829"/>
      <c r="B3" s="829"/>
      <c r="C3" s="829"/>
      <c r="D3" s="829"/>
      <c r="E3" s="829"/>
      <c r="F3" s="829"/>
      <c r="G3" s="829"/>
      <c r="H3" s="829"/>
      <c r="I3" s="829"/>
      <c r="J3" s="309" t="s">
        <v>1</v>
      </c>
    </row>
    <row r="4" spans="1:10" ht="20.25">
      <c r="A4" s="826" t="s">
        <v>293</v>
      </c>
      <c r="B4" s="747"/>
      <c r="C4" s="747"/>
      <c r="D4" s="747"/>
      <c r="E4" s="747"/>
      <c r="F4" s="747"/>
      <c r="G4" s="747"/>
      <c r="H4" s="747"/>
      <c r="I4" s="747"/>
      <c r="J4" s="309" t="s">
        <v>1</v>
      </c>
    </row>
    <row r="5" spans="1:10" ht="18.75">
      <c r="A5" s="825" t="str">
        <f>+'B. Summary of Requirements '!A5</f>
        <v>Law Enforcement Wireless Communications</v>
      </c>
      <c r="B5" s="749"/>
      <c r="C5" s="749"/>
      <c r="D5" s="749"/>
      <c r="E5" s="749"/>
      <c r="F5" s="749"/>
      <c r="G5" s="749"/>
      <c r="H5" s="749"/>
      <c r="I5" s="749"/>
      <c r="J5" s="309" t="s">
        <v>1</v>
      </c>
    </row>
    <row r="6" spans="1:10" ht="18.75">
      <c r="A6" s="825" t="str">
        <f>+'B. Summary of Requirements '!A6</f>
        <v>Salaries and Expenses</v>
      </c>
      <c r="B6" s="747"/>
      <c r="C6" s="747"/>
      <c r="D6" s="747"/>
      <c r="E6" s="747"/>
      <c r="F6" s="747"/>
      <c r="G6" s="747"/>
      <c r="H6" s="747"/>
      <c r="I6" s="747"/>
      <c r="J6" s="309" t="s">
        <v>1</v>
      </c>
    </row>
    <row r="7" spans="1:10">
      <c r="A7" s="829"/>
      <c r="B7" s="829"/>
      <c r="C7" s="829"/>
      <c r="D7" s="829"/>
      <c r="E7" s="829"/>
      <c r="F7" s="829"/>
      <c r="G7" s="829"/>
      <c r="H7" s="829"/>
      <c r="I7" s="829"/>
      <c r="J7" s="309" t="s">
        <v>1</v>
      </c>
    </row>
    <row r="8" spans="1:10" ht="16.5" thickBot="1">
      <c r="A8" s="842" t="s">
        <v>286</v>
      </c>
      <c r="B8" s="842"/>
      <c r="C8" s="842"/>
      <c r="D8" s="842"/>
      <c r="E8" s="842"/>
      <c r="F8" s="842"/>
      <c r="G8" s="842"/>
      <c r="H8" s="842"/>
      <c r="I8" s="842"/>
      <c r="J8" s="309" t="s">
        <v>1</v>
      </c>
    </row>
    <row r="9" spans="1:10">
      <c r="A9" s="838" t="s">
        <v>59</v>
      </c>
      <c r="B9" s="830" t="s">
        <v>25</v>
      </c>
      <c r="C9" s="831"/>
      <c r="D9" s="834" t="s">
        <v>354</v>
      </c>
      <c r="E9" s="835"/>
      <c r="F9" s="834" t="s">
        <v>47</v>
      </c>
      <c r="G9" s="835"/>
      <c r="H9" s="834" t="s">
        <v>49</v>
      </c>
      <c r="I9" s="835"/>
      <c r="J9" s="309" t="s">
        <v>1</v>
      </c>
    </row>
    <row r="10" spans="1:10" ht="30.75" customHeight="1">
      <c r="A10" s="839"/>
      <c r="B10" s="832"/>
      <c r="C10" s="833"/>
      <c r="D10" s="836"/>
      <c r="E10" s="837"/>
      <c r="F10" s="836"/>
      <c r="G10" s="837"/>
      <c r="H10" s="836"/>
      <c r="I10" s="837"/>
      <c r="J10" s="309" t="s">
        <v>1</v>
      </c>
    </row>
    <row r="11" spans="1:10" ht="16.5" thickBot="1">
      <c r="A11" s="840"/>
      <c r="B11" s="195" t="s">
        <v>285</v>
      </c>
      <c r="C11" s="196" t="s">
        <v>287</v>
      </c>
      <c r="D11" s="195" t="s">
        <v>285</v>
      </c>
      <c r="E11" s="196" t="s">
        <v>287</v>
      </c>
      <c r="F11" s="195" t="s">
        <v>285</v>
      </c>
      <c r="G11" s="196" t="s">
        <v>287</v>
      </c>
      <c r="H11" s="195" t="s">
        <v>285</v>
      </c>
      <c r="I11" s="197" t="s">
        <v>287</v>
      </c>
      <c r="J11" s="309" t="s">
        <v>1</v>
      </c>
    </row>
    <row r="12" spans="1:10">
      <c r="A12" s="190" t="s">
        <v>228</v>
      </c>
      <c r="B12" s="128">
        <v>1</v>
      </c>
      <c r="C12" s="129"/>
      <c r="D12" s="128">
        <v>1</v>
      </c>
      <c r="E12" s="129"/>
      <c r="F12" s="128">
        <v>1</v>
      </c>
      <c r="G12" s="129"/>
      <c r="H12" s="128">
        <f>F12-B12</f>
        <v>0</v>
      </c>
      <c r="I12" s="552"/>
      <c r="J12" s="309" t="s">
        <v>1</v>
      </c>
    </row>
    <row r="13" spans="1:10">
      <c r="A13" s="191" t="s">
        <v>227</v>
      </c>
      <c r="B13" s="128">
        <v>13</v>
      </c>
      <c r="C13" s="129"/>
      <c r="D13" s="128">
        <v>13</v>
      </c>
      <c r="E13" s="129"/>
      <c r="F13" s="128">
        <v>13</v>
      </c>
      <c r="G13" s="129"/>
      <c r="H13" s="128">
        <f t="shared" ref="H13:H16" si="0">F13-B13</f>
        <v>0</v>
      </c>
      <c r="I13" s="553"/>
      <c r="J13" s="309" t="s">
        <v>1</v>
      </c>
    </row>
    <row r="14" spans="1:10">
      <c r="A14" s="191" t="s">
        <v>226</v>
      </c>
      <c r="B14" s="128">
        <v>14</v>
      </c>
      <c r="C14" s="129"/>
      <c r="D14" s="128">
        <v>14</v>
      </c>
      <c r="E14" s="129"/>
      <c r="F14" s="128">
        <v>14</v>
      </c>
      <c r="G14" s="129"/>
      <c r="H14" s="128">
        <f t="shared" si="0"/>
        <v>0</v>
      </c>
      <c r="I14" s="553"/>
      <c r="J14" s="309" t="s">
        <v>1</v>
      </c>
    </row>
    <row r="15" spans="1:10">
      <c r="A15" s="191" t="s">
        <v>225</v>
      </c>
      <c r="B15" s="128">
        <v>2</v>
      </c>
      <c r="C15" s="129"/>
      <c r="D15" s="128">
        <v>2</v>
      </c>
      <c r="E15" s="129"/>
      <c r="F15" s="128">
        <v>2</v>
      </c>
      <c r="G15" s="129"/>
      <c r="H15" s="128">
        <f t="shared" si="0"/>
        <v>0</v>
      </c>
      <c r="I15" s="553"/>
      <c r="J15" s="309" t="s">
        <v>1</v>
      </c>
    </row>
    <row r="16" spans="1:10">
      <c r="A16" s="191" t="s">
        <v>224</v>
      </c>
      <c r="B16" s="128">
        <v>1</v>
      </c>
      <c r="C16" s="129"/>
      <c r="D16" s="128">
        <v>1</v>
      </c>
      <c r="E16" s="129"/>
      <c r="F16" s="128">
        <v>1</v>
      </c>
      <c r="G16" s="129"/>
      <c r="H16" s="128">
        <f t="shared" si="0"/>
        <v>0</v>
      </c>
      <c r="I16" s="553"/>
      <c r="J16" s="309" t="s">
        <v>1</v>
      </c>
    </row>
    <row r="17" spans="1:14">
      <c r="A17" s="191" t="s">
        <v>223</v>
      </c>
      <c r="B17" s="128">
        <v>3</v>
      </c>
      <c r="C17" s="129"/>
      <c r="D17" s="128">
        <v>3</v>
      </c>
      <c r="E17" s="129"/>
      <c r="F17" s="128">
        <v>3</v>
      </c>
      <c r="G17" s="129"/>
      <c r="H17" s="128">
        <f>F17-B17</f>
        <v>0</v>
      </c>
      <c r="I17" s="553"/>
      <c r="J17" s="309" t="s">
        <v>1</v>
      </c>
    </row>
    <row r="18" spans="1:14">
      <c r="A18" s="191" t="s">
        <v>222</v>
      </c>
      <c r="B18" s="128">
        <v>1</v>
      </c>
      <c r="C18" s="129"/>
      <c r="D18" s="128">
        <v>1</v>
      </c>
      <c r="E18" s="129"/>
      <c r="F18" s="128">
        <v>1</v>
      </c>
      <c r="G18" s="129"/>
      <c r="H18" s="128">
        <f>F18-B18</f>
        <v>0</v>
      </c>
      <c r="I18" s="553"/>
      <c r="J18" s="309" t="s">
        <v>1</v>
      </c>
    </row>
    <row r="19" spans="1:14">
      <c r="A19" s="192" t="s">
        <v>79</v>
      </c>
      <c r="B19" s="130">
        <f>SUM(B12:B18)</f>
        <v>35</v>
      </c>
      <c r="C19" s="164"/>
      <c r="D19" s="130">
        <f>SUM(D12:D18)</f>
        <v>35</v>
      </c>
      <c r="E19" s="164"/>
      <c r="F19" s="130">
        <f>SUM(F12:F18)</f>
        <v>35</v>
      </c>
      <c r="G19" s="164"/>
      <c r="H19" s="130">
        <f>SUM(H12:H18)</f>
        <v>0</v>
      </c>
      <c r="I19" s="554"/>
      <c r="J19" s="309" t="s">
        <v>1</v>
      </c>
    </row>
    <row r="20" spans="1:14">
      <c r="A20" s="193" t="s">
        <v>20</v>
      </c>
      <c r="B20" s="131"/>
      <c r="C20" s="79">
        <v>149627</v>
      </c>
      <c r="D20" s="131"/>
      <c r="E20" s="79">
        <v>149627</v>
      </c>
      <c r="F20" s="135"/>
      <c r="G20" s="79">
        <v>149627</v>
      </c>
      <c r="H20" s="131"/>
      <c r="I20" s="555"/>
      <c r="J20" s="309" t="s">
        <v>1</v>
      </c>
    </row>
    <row r="21" spans="1:14">
      <c r="A21" s="193" t="s">
        <v>104</v>
      </c>
      <c r="B21" s="132"/>
      <c r="C21" s="79">
        <v>119131</v>
      </c>
      <c r="D21" s="131"/>
      <c r="E21" s="79">
        <v>119131</v>
      </c>
      <c r="F21" s="135"/>
      <c r="G21" s="79">
        <v>119131</v>
      </c>
      <c r="H21" s="131"/>
      <c r="I21" s="553"/>
      <c r="J21" s="309" t="s">
        <v>1</v>
      </c>
    </row>
    <row r="22" spans="1:14" ht="16.5" thickBot="1">
      <c r="A22" s="194" t="s">
        <v>105</v>
      </c>
      <c r="B22" s="133"/>
      <c r="C22" s="168">
        <v>0</v>
      </c>
      <c r="D22" s="134"/>
      <c r="E22" s="168">
        <v>0</v>
      </c>
      <c r="F22" s="134"/>
      <c r="G22" s="168">
        <v>0</v>
      </c>
      <c r="H22" s="134"/>
      <c r="I22" s="556"/>
      <c r="J22" s="309" t="s">
        <v>29</v>
      </c>
    </row>
    <row r="23" spans="1:14">
      <c r="A23" s="841"/>
      <c r="B23" s="764"/>
      <c r="C23" s="764"/>
      <c r="D23" s="764"/>
      <c r="E23" s="764"/>
      <c r="F23" s="764"/>
      <c r="G23" s="764"/>
      <c r="H23" s="764"/>
      <c r="I23" s="764"/>
      <c r="J23" s="764"/>
    </row>
    <row r="24" spans="1:14">
      <c r="A24" s="11"/>
      <c r="B24" s="11"/>
      <c r="C24" s="11"/>
      <c r="D24" s="11"/>
      <c r="E24" s="11"/>
      <c r="F24" s="11"/>
      <c r="G24" s="11"/>
      <c r="H24" s="11"/>
      <c r="I24" s="11"/>
      <c r="J24" s="310"/>
    </row>
    <row r="25" spans="1:14">
      <c r="A25" s="68"/>
      <c r="B25" s="52"/>
      <c r="C25" s="52"/>
      <c r="D25" s="52"/>
      <c r="E25" s="52"/>
      <c r="F25" s="52"/>
      <c r="G25" s="52"/>
      <c r="H25" s="52"/>
    </row>
    <row r="26" spans="1:14">
      <c r="A26" s="68"/>
      <c r="B26" s="52"/>
      <c r="C26" s="52"/>
      <c r="D26" s="52"/>
      <c r="E26" s="52"/>
      <c r="F26" s="52"/>
      <c r="G26" s="52"/>
      <c r="H26" s="52"/>
    </row>
    <row r="27" spans="1:14" ht="67.5" customHeight="1">
      <c r="A27" s="559"/>
      <c r="B27" s="559"/>
      <c r="C27" s="559"/>
      <c r="D27" s="559"/>
      <c r="E27" s="559"/>
      <c r="F27" s="559"/>
      <c r="G27" s="559"/>
      <c r="H27" s="559"/>
    </row>
    <row r="28" spans="1:14">
      <c r="A28" s="61"/>
      <c r="B28" s="58"/>
      <c r="C28" s="58"/>
      <c r="D28" s="58"/>
      <c r="E28" s="58"/>
      <c r="F28" s="58"/>
      <c r="G28" s="58"/>
      <c r="H28" s="58"/>
    </row>
    <row r="29" spans="1:14" ht="46.5" customHeight="1">
      <c r="A29" s="723"/>
      <c r="B29" s="724"/>
      <c r="C29" s="724"/>
      <c r="D29" s="724"/>
      <c r="E29" s="724"/>
      <c r="F29" s="724"/>
      <c r="G29" s="724"/>
      <c r="H29" s="724"/>
    </row>
    <row r="30" spans="1:14">
      <c r="A30" s="19"/>
      <c r="B30" s="19"/>
      <c r="C30" s="19"/>
      <c r="D30" s="19"/>
      <c r="E30" s="19"/>
      <c r="F30" s="19"/>
      <c r="G30" s="19"/>
      <c r="H30" s="19"/>
    </row>
    <row r="31" spans="1:14" ht="18">
      <c r="A31" s="765"/>
      <c r="B31" s="766"/>
      <c r="C31" s="766"/>
      <c r="D31" s="766"/>
      <c r="E31" s="766"/>
      <c r="F31" s="766"/>
      <c r="G31" s="766"/>
      <c r="H31" s="766"/>
      <c r="I31" s="766"/>
      <c r="J31" s="766"/>
      <c r="K31" s="766"/>
      <c r="L31" s="766"/>
      <c r="M31" s="766"/>
      <c r="N31" s="767"/>
    </row>
  </sheetData>
  <mergeCells count="17">
    <mergeCell ref="A8:I8"/>
    <mergeCell ref="A6:I6"/>
    <mergeCell ref="A5:I5"/>
    <mergeCell ref="A4:I4"/>
    <mergeCell ref="A31:N31"/>
    <mergeCell ref="A1:I1"/>
    <mergeCell ref="A2:I2"/>
    <mergeCell ref="A3:I3"/>
    <mergeCell ref="A27:H27"/>
    <mergeCell ref="A29:H29"/>
    <mergeCell ref="B9:C10"/>
    <mergeCell ref="D9:E10"/>
    <mergeCell ref="F9:G10"/>
    <mergeCell ref="H9:I10"/>
    <mergeCell ref="A9:A11"/>
    <mergeCell ref="A23:J23"/>
    <mergeCell ref="A7:I7"/>
  </mergeCells>
  <phoneticPr fontId="0" type="noConversion"/>
  <printOptions horizontalCentered="1"/>
  <pageMargins left="0.5" right="0.5" top="0.5" bottom="0.55000000000000004" header="0" footer="0"/>
  <pageSetup scale="67" orientation="landscape" horizontalDpi="300" verticalDpi="300" r:id="rId1"/>
  <headerFooter alignWithMargins="0">
    <oddFooter>&amp;C&amp;"Times New Roman,Regular"Exhibit K - Summary of Requirements by Grade</oddFooter>
  </headerFooter>
</worksheet>
</file>

<file path=xl/worksheets/sheet12.xml><?xml version="1.0" encoding="utf-8"?>
<worksheet xmlns="http://schemas.openxmlformats.org/spreadsheetml/2006/main" xmlns:r="http://schemas.openxmlformats.org/officeDocument/2006/relationships">
  <sheetPr codeName="Sheet17"/>
  <dimension ref="A1:O201"/>
  <sheetViews>
    <sheetView view="pageBreakPreview" zoomScale="75" zoomScaleNormal="100" zoomScaleSheetLayoutView="75" workbookViewId="0">
      <pane xSplit="1" ySplit="9" topLeftCell="B10" activePane="bottomRight" state="frozen"/>
      <selection activeCell="O11" sqref="O11"/>
      <selection pane="topRight" activeCell="O11" sqref="O11"/>
      <selection pane="bottomLeft" activeCell="O11" sqref="O11"/>
      <selection pane="bottomRight" sqref="A1:I1"/>
    </sheetView>
  </sheetViews>
  <sheetFormatPr defaultColWidth="8.88671875" defaultRowHeight="15.75"/>
  <cols>
    <col min="1" max="1" width="62.6640625" style="3" customWidth="1"/>
    <col min="2" max="2" width="8.88671875" style="3"/>
    <col min="3" max="3" width="10.109375" style="3" customWidth="1"/>
    <col min="4" max="4" width="8.88671875" style="3"/>
    <col min="5" max="5" width="10.6640625" style="3" customWidth="1"/>
    <col min="6" max="6" width="8.88671875" style="3"/>
    <col min="7" max="7" width="10.5546875" style="3" bestFit="1" customWidth="1"/>
    <col min="8" max="8" width="8.88671875" style="3"/>
    <col min="9" max="9" width="10.33203125" style="3" customWidth="1"/>
    <col min="10" max="12" width="0" style="3" hidden="1" customWidth="1"/>
    <col min="13" max="13" width="1" style="88" customWidth="1"/>
    <col min="14" max="14" width="8.77734375" customWidth="1"/>
    <col min="15" max="16384" width="8.88671875" style="3"/>
  </cols>
  <sheetData>
    <row r="1" spans="1:13" ht="19.149999999999999" customHeight="1">
      <c r="A1" s="625" t="s">
        <v>236</v>
      </c>
      <c r="B1" s="849"/>
      <c r="C1" s="849"/>
      <c r="D1" s="849"/>
      <c r="E1" s="849"/>
      <c r="F1" s="849"/>
      <c r="G1" s="849"/>
      <c r="H1" s="849"/>
      <c r="I1" s="849"/>
      <c r="M1" s="87" t="s">
        <v>1</v>
      </c>
    </row>
    <row r="2" spans="1:13" ht="19.149999999999999" customHeight="1">
      <c r="A2" s="853"/>
      <c r="B2" s="854"/>
      <c r="C2" s="854"/>
      <c r="D2" s="854"/>
      <c r="E2" s="854"/>
      <c r="F2" s="854"/>
      <c r="G2" s="854"/>
      <c r="H2" s="854"/>
      <c r="I2" s="854"/>
      <c r="M2" s="87" t="s">
        <v>1</v>
      </c>
    </row>
    <row r="3" spans="1:13" ht="18.75">
      <c r="A3" s="855" t="s">
        <v>112</v>
      </c>
      <c r="B3" s="849"/>
      <c r="C3" s="849"/>
      <c r="D3" s="849"/>
      <c r="E3" s="849"/>
      <c r="F3" s="849"/>
      <c r="G3" s="849"/>
      <c r="H3" s="849"/>
      <c r="I3" s="849"/>
      <c r="M3" s="87" t="s">
        <v>1</v>
      </c>
    </row>
    <row r="4" spans="1:13" ht="16.5">
      <c r="A4" s="774" t="str">
        <f>+'B. Summary of Requirements '!A5</f>
        <v>Law Enforcement Wireless Communications</v>
      </c>
      <c r="B4" s="849"/>
      <c r="C4" s="849"/>
      <c r="D4" s="849"/>
      <c r="E4" s="849"/>
      <c r="F4" s="849"/>
      <c r="G4" s="849"/>
      <c r="H4" s="849"/>
      <c r="I4" s="849"/>
      <c r="M4" s="87" t="s">
        <v>1</v>
      </c>
    </row>
    <row r="5" spans="1:13" ht="16.5">
      <c r="A5" s="774" t="str">
        <f>+'B. Summary of Requirements '!A6</f>
        <v>Salaries and Expenses</v>
      </c>
      <c r="B5" s="849"/>
      <c r="C5" s="849"/>
      <c r="D5" s="849"/>
      <c r="E5" s="849"/>
      <c r="F5" s="849"/>
      <c r="G5" s="849"/>
      <c r="H5" s="849"/>
      <c r="I5" s="849"/>
      <c r="M5" s="87" t="s">
        <v>1</v>
      </c>
    </row>
    <row r="6" spans="1:13">
      <c r="A6" s="852" t="s">
        <v>269</v>
      </c>
      <c r="B6" s="849"/>
      <c r="C6" s="849"/>
      <c r="D6" s="849"/>
      <c r="E6" s="849"/>
      <c r="F6" s="849"/>
      <c r="G6" s="849"/>
      <c r="H6" s="849"/>
      <c r="I6" s="849"/>
      <c r="M6" s="87" t="s">
        <v>1</v>
      </c>
    </row>
    <row r="7" spans="1:13" ht="11.25" customHeight="1">
      <c r="A7" s="738"/>
      <c r="B7" s="738"/>
      <c r="C7" s="738"/>
      <c r="D7" s="738"/>
      <c r="E7" s="738"/>
      <c r="F7" s="738"/>
      <c r="G7" s="738"/>
      <c r="H7" s="738"/>
      <c r="I7" s="738"/>
      <c r="M7" s="87" t="s">
        <v>1</v>
      </c>
    </row>
    <row r="8" spans="1:13" ht="44.25" customHeight="1">
      <c r="A8" s="850" t="s">
        <v>106</v>
      </c>
      <c r="B8" s="857" t="s">
        <v>313</v>
      </c>
      <c r="C8" s="858"/>
      <c r="D8" s="864" t="s">
        <v>312</v>
      </c>
      <c r="E8" s="865"/>
      <c r="F8" s="861" t="s">
        <v>47</v>
      </c>
      <c r="G8" s="863"/>
      <c r="H8" s="861" t="s">
        <v>49</v>
      </c>
      <c r="I8" s="862"/>
      <c r="J8" s="7"/>
      <c r="M8" s="87" t="s">
        <v>1</v>
      </c>
    </row>
    <row r="9" spans="1:13" ht="25.5" customHeight="1" thickBot="1">
      <c r="A9" s="851"/>
      <c r="B9" s="206" t="s">
        <v>54</v>
      </c>
      <c r="C9" s="207" t="s">
        <v>287</v>
      </c>
      <c r="D9" s="206" t="s">
        <v>54</v>
      </c>
      <c r="E9" s="207" t="s">
        <v>287</v>
      </c>
      <c r="F9" s="206" t="s">
        <v>54</v>
      </c>
      <c r="G9" s="207" t="s">
        <v>287</v>
      </c>
      <c r="H9" s="206" t="s">
        <v>54</v>
      </c>
      <c r="I9" s="208" t="s">
        <v>287</v>
      </c>
      <c r="J9" s="7"/>
      <c r="M9" s="87" t="s">
        <v>1</v>
      </c>
    </row>
    <row r="10" spans="1:13">
      <c r="A10" s="198" t="s">
        <v>18</v>
      </c>
      <c r="B10" s="136">
        <v>34</v>
      </c>
      <c r="C10" s="247">
        <v>3153</v>
      </c>
      <c r="D10" s="136">
        <v>34</v>
      </c>
      <c r="E10" s="247">
        <v>3153</v>
      </c>
      <c r="F10" s="136">
        <v>34</v>
      </c>
      <c r="G10" s="247">
        <v>4773</v>
      </c>
      <c r="H10" s="136">
        <f t="shared" ref="H10:H15" si="0">F10-B10</f>
        <v>0</v>
      </c>
      <c r="I10" s="248">
        <f>G10-E10</f>
        <v>1620</v>
      </c>
      <c r="J10" s="7"/>
      <c r="M10" s="87" t="s">
        <v>1</v>
      </c>
    </row>
    <row r="11" spans="1:13">
      <c r="A11" s="199" t="s">
        <v>78</v>
      </c>
      <c r="B11" s="136">
        <v>1</v>
      </c>
      <c r="C11" s="137">
        <v>52</v>
      </c>
      <c r="D11" s="136">
        <v>1</v>
      </c>
      <c r="E11" s="137">
        <v>52</v>
      </c>
      <c r="F11" s="136">
        <v>1</v>
      </c>
      <c r="G11" s="137">
        <v>52</v>
      </c>
      <c r="H11" s="136">
        <f t="shared" si="0"/>
        <v>0</v>
      </c>
      <c r="I11" s="248">
        <f t="shared" ref="I11:I15" si="1">G11-E11</f>
        <v>0</v>
      </c>
      <c r="J11" s="15" t="s">
        <v>52</v>
      </c>
      <c r="K11" s="3" t="s">
        <v>53</v>
      </c>
      <c r="M11" s="87" t="s">
        <v>1</v>
      </c>
    </row>
    <row r="12" spans="1:13">
      <c r="A12" s="199" t="s">
        <v>60</v>
      </c>
      <c r="B12" s="441">
        <f t="shared" ref="B12:F12" si="2">B13+B14</f>
        <v>0</v>
      </c>
      <c r="C12" s="137">
        <f t="shared" si="2"/>
        <v>0</v>
      </c>
      <c r="D12" s="441">
        <f t="shared" si="2"/>
        <v>0</v>
      </c>
      <c r="E12" s="137">
        <f t="shared" ref="E12" si="3">E13+E14</f>
        <v>0</v>
      </c>
      <c r="F12" s="441">
        <f t="shared" si="2"/>
        <v>0</v>
      </c>
      <c r="G12" s="137">
        <f t="shared" ref="G12" si="4">G13+G14</f>
        <v>-21</v>
      </c>
      <c r="H12" s="136">
        <f t="shared" si="0"/>
        <v>0</v>
      </c>
      <c r="I12" s="248">
        <f t="shared" si="1"/>
        <v>-21</v>
      </c>
      <c r="J12" s="7">
        <v>93</v>
      </c>
      <c r="M12" s="87" t="s">
        <v>1</v>
      </c>
    </row>
    <row r="13" spans="1:13">
      <c r="A13" s="200" t="s">
        <v>62</v>
      </c>
      <c r="B13" s="142"/>
      <c r="C13" s="143"/>
      <c r="D13" s="142"/>
      <c r="E13" s="143"/>
      <c r="F13" s="142"/>
      <c r="G13" s="143"/>
      <c r="H13" s="142">
        <f t="shared" si="0"/>
        <v>0</v>
      </c>
      <c r="I13" s="248">
        <f t="shared" si="1"/>
        <v>0</v>
      </c>
      <c r="J13" s="7"/>
      <c r="M13" s="87" t="s">
        <v>1</v>
      </c>
    </row>
    <row r="14" spans="1:13">
      <c r="A14" s="200" t="s">
        <v>61</v>
      </c>
      <c r="B14" s="142"/>
      <c r="C14" s="143"/>
      <c r="D14" s="142"/>
      <c r="E14" s="143"/>
      <c r="F14" s="142"/>
      <c r="G14" s="143">
        <v>-21</v>
      </c>
      <c r="H14" s="142">
        <f t="shared" si="0"/>
        <v>0</v>
      </c>
      <c r="I14" s="557">
        <f t="shared" si="1"/>
        <v>-21</v>
      </c>
      <c r="J14" s="7"/>
      <c r="M14" s="87" t="s">
        <v>1</v>
      </c>
    </row>
    <row r="15" spans="1:13">
      <c r="A15" s="201" t="s">
        <v>63</v>
      </c>
      <c r="B15" s="144"/>
      <c r="C15" s="145"/>
      <c r="D15" s="144"/>
      <c r="E15" s="145"/>
      <c r="F15" s="144"/>
      <c r="G15" s="145"/>
      <c r="H15" s="144">
        <f t="shared" si="0"/>
        <v>0</v>
      </c>
      <c r="I15" s="248">
        <f t="shared" si="1"/>
        <v>0</v>
      </c>
      <c r="J15" s="7"/>
      <c r="M15" s="87" t="s">
        <v>1</v>
      </c>
    </row>
    <row r="16" spans="1:13">
      <c r="A16" s="202" t="s">
        <v>19</v>
      </c>
      <c r="B16" s="146">
        <f>+B10+B11+B12+B15</f>
        <v>35</v>
      </c>
      <c r="C16" s="147">
        <f t="shared" ref="C16:I16" si="5">+C10+C11+C12+C15</f>
        <v>3205</v>
      </c>
      <c r="D16" s="146">
        <f>+D10+D11+D12+D15</f>
        <v>35</v>
      </c>
      <c r="E16" s="147">
        <f t="shared" si="5"/>
        <v>3205</v>
      </c>
      <c r="F16" s="146">
        <f t="shared" si="5"/>
        <v>35</v>
      </c>
      <c r="G16" s="440">
        <f t="shared" si="5"/>
        <v>4804</v>
      </c>
      <c r="H16" s="147">
        <f>+H10+H11+H12+H15</f>
        <v>0</v>
      </c>
      <c r="I16" s="147">
        <f t="shared" si="5"/>
        <v>1599</v>
      </c>
      <c r="J16" s="23">
        <f>697+630+957+2333</f>
        <v>4617</v>
      </c>
      <c r="K16" s="3">
        <f>2451-93</f>
        <v>2358</v>
      </c>
      <c r="L16" s="3">
        <f>+E16-G16</f>
        <v>-1599</v>
      </c>
      <c r="M16" s="87" t="s">
        <v>1</v>
      </c>
    </row>
    <row r="17" spans="1:15">
      <c r="A17" s="199" t="s">
        <v>107</v>
      </c>
      <c r="B17" s="136"/>
      <c r="C17" s="137"/>
      <c r="D17" s="136"/>
      <c r="E17" s="137"/>
      <c r="F17" s="136"/>
      <c r="G17" s="137"/>
      <c r="H17" s="136"/>
      <c r="I17" s="115"/>
      <c r="J17" s="7"/>
      <c r="M17" s="87" t="s">
        <v>1</v>
      </c>
    </row>
    <row r="18" spans="1:15">
      <c r="A18" s="203" t="s">
        <v>65</v>
      </c>
      <c r="B18" s="136"/>
      <c r="C18" s="137">
        <v>1103</v>
      </c>
      <c r="D18" s="136"/>
      <c r="E18" s="137">
        <v>1103</v>
      </c>
      <c r="F18" s="136"/>
      <c r="G18" s="137">
        <v>1112</v>
      </c>
      <c r="H18" s="136"/>
      <c r="I18" s="115">
        <f>G18-E18</f>
        <v>9</v>
      </c>
      <c r="J18" s="7">
        <v>359</v>
      </c>
      <c r="K18" s="3">
        <f>1171+93</f>
        <v>1264</v>
      </c>
      <c r="L18" s="3">
        <f t="shared" ref="L18:L33" si="6">+E18-G18</f>
        <v>-9</v>
      </c>
      <c r="M18" s="87" t="s">
        <v>1</v>
      </c>
    </row>
    <row r="19" spans="1:15">
      <c r="A19" s="203" t="s">
        <v>66</v>
      </c>
      <c r="B19" s="136"/>
      <c r="C19" s="137">
        <v>209</v>
      </c>
      <c r="D19" s="136"/>
      <c r="E19" s="137">
        <v>209</v>
      </c>
      <c r="F19" s="136"/>
      <c r="G19" s="137">
        <v>207</v>
      </c>
      <c r="H19" s="136"/>
      <c r="I19" s="115">
        <f t="shared" ref="I19:I31" si="7">G19-E19</f>
        <v>-2</v>
      </c>
      <c r="J19" s="7"/>
      <c r="K19" s="3">
        <v>110</v>
      </c>
      <c r="L19" s="3">
        <f t="shared" si="6"/>
        <v>2</v>
      </c>
      <c r="M19" s="87" t="s">
        <v>1</v>
      </c>
    </row>
    <row r="20" spans="1:15">
      <c r="A20" s="203" t="s">
        <v>67</v>
      </c>
      <c r="B20" s="136"/>
      <c r="C20" s="137">
        <v>39</v>
      </c>
      <c r="D20" s="136"/>
      <c r="E20" s="137">
        <v>39</v>
      </c>
      <c r="F20" s="136"/>
      <c r="G20" s="137">
        <v>39</v>
      </c>
      <c r="H20" s="136"/>
      <c r="I20" s="115">
        <f t="shared" si="7"/>
        <v>0</v>
      </c>
      <c r="J20" s="7"/>
      <c r="K20" s="3">
        <v>0</v>
      </c>
      <c r="L20" s="3">
        <f t="shared" si="6"/>
        <v>0</v>
      </c>
      <c r="M20" s="87" t="s">
        <v>1</v>
      </c>
      <c r="O20" s="515" t="s">
        <v>330</v>
      </c>
    </row>
    <row r="21" spans="1:15">
      <c r="A21" s="203" t="s">
        <v>233</v>
      </c>
      <c r="B21" s="136"/>
      <c r="C21" s="137">
        <v>961</v>
      </c>
      <c r="D21" s="136"/>
      <c r="E21" s="137">
        <v>961</v>
      </c>
      <c r="F21" s="136"/>
      <c r="G21" s="137">
        <v>961</v>
      </c>
      <c r="H21" s="136"/>
      <c r="I21" s="115">
        <f t="shared" si="7"/>
        <v>0</v>
      </c>
      <c r="J21" s="7">
        <f>4220-576</f>
        <v>3644</v>
      </c>
      <c r="L21" s="3">
        <f t="shared" si="6"/>
        <v>0</v>
      </c>
      <c r="M21" s="87" t="s">
        <v>1</v>
      </c>
    </row>
    <row r="22" spans="1:15">
      <c r="A22" s="203" t="s">
        <v>41</v>
      </c>
      <c r="B22" s="136"/>
      <c r="C22" s="137">
        <v>1520</v>
      </c>
      <c r="D22" s="136"/>
      <c r="E22" s="137">
        <v>1520</v>
      </c>
      <c r="F22" s="136"/>
      <c r="G22" s="137">
        <v>1520</v>
      </c>
      <c r="H22" s="136"/>
      <c r="I22" s="115">
        <f t="shared" si="7"/>
        <v>0</v>
      </c>
      <c r="J22" s="7"/>
      <c r="L22" s="3">
        <f t="shared" si="6"/>
        <v>0</v>
      </c>
      <c r="M22" s="87" t="s">
        <v>1</v>
      </c>
    </row>
    <row r="23" spans="1:15">
      <c r="A23" s="203" t="s">
        <v>68</v>
      </c>
      <c r="B23" s="136"/>
      <c r="C23" s="137">
        <v>5964</v>
      </c>
      <c r="D23" s="136"/>
      <c r="E23" s="137">
        <v>5964</v>
      </c>
      <c r="F23" s="136"/>
      <c r="G23" s="137">
        <v>5964</v>
      </c>
      <c r="H23" s="136"/>
      <c r="I23" s="115">
        <f t="shared" si="7"/>
        <v>0</v>
      </c>
      <c r="J23" s="7">
        <v>332</v>
      </c>
      <c r="K23" s="3">
        <v>175</v>
      </c>
      <c r="L23" s="3">
        <f t="shared" si="6"/>
        <v>0</v>
      </c>
      <c r="M23" s="87" t="s">
        <v>1</v>
      </c>
    </row>
    <row r="24" spans="1:15">
      <c r="A24" s="203" t="s">
        <v>69</v>
      </c>
      <c r="B24" s="136"/>
      <c r="C24" s="137"/>
      <c r="D24" s="136"/>
      <c r="E24" s="137"/>
      <c r="F24" s="136"/>
      <c r="G24" s="137"/>
      <c r="H24" s="136"/>
      <c r="I24" s="115">
        <f t="shared" si="7"/>
        <v>0</v>
      </c>
      <c r="J24" s="7"/>
      <c r="L24" s="3">
        <f t="shared" si="6"/>
        <v>0</v>
      </c>
      <c r="M24" s="87" t="s">
        <v>1</v>
      </c>
    </row>
    <row r="25" spans="1:15">
      <c r="A25" s="203" t="s">
        <v>70</v>
      </c>
      <c r="B25" s="136"/>
      <c r="C25" s="137">
        <v>18856</v>
      </c>
      <c r="D25" s="136"/>
      <c r="E25" s="137">
        <v>18856</v>
      </c>
      <c r="F25" s="136"/>
      <c r="G25" s="137">
        <v>989</v>
      </c>
      <c r="H25" s="136"/>
      <c r="I25" s="115">
        <f t="shared" si="7"/>
        <v>-17867</v>
      </c>
      <c r="J25" s="7"/>
      <c r="K25" s="3">
        <v>14918</v>
      </c>
      <c r="L25" s="3">
        <f t="shared" si="6"/>
        <v>17867</v>
      </c>
      <c r="M25" s="87" t="s">
        <v>1</v>
      </c>
    </row>
    <row r="26" spans="1:15">
      <c r="A26" s="203" t="s">
        <v>71</v>
      </c>
      <c r="B26" s="136"/>
      <c r="C26" s="137">
        <v>30</v>
      </c>
      <c r="D26" s="136"/>
      <c r="E26" s="137">
        <v>30</v>
      </c>
      <c r="F26" s="136"/>
      <c r="G26" s="137">
        <v>47</v>
      </c>
      <c r="H26" s="136"/>
      <c r="I26" s="115">
        <f t="shared" si="7"/>
        <v>17</v>
      </c>
      <c r="J26" s="7">
        <v>276</v>
      </c>
      <c r="K26" s="3">
        <v>14853</v>
      </c>
      <c r="L26" s="3">
        <f t="shared" si="6"/>
        <v>-17</v>
      </c>
      <c r="M26" s="87" t="s">
        <v>1</v>
      </c>
    </row>
    <row r="27" spans="1:15">
      <c r="A27" s="203" t="s">
        <v>0</v>
      </c>
      <c r="B27" s="136"/>
      <c r="C27" s="137">
        <v>82568</v>
      </c>
      <c r="D27" s="136"/>
      <c r="E27" s="137">
        <v>82568</v>
      </c>
      <c r="F27" s="136"/>
      <c r="G27" s="137">
        <v>82568</v>
      </c>
      <c r="H27" s="136"/>
      <c r="I27" s="115">
        <f t="shared" si="7"/>
        <v>0</v>
      </c>
      <c r="J27" s="7"/>
      <c r="K27" s="3">
        <v>135</v>
      </c>
      <c r="L27" s="3">
        <f t="shared" si="6"/>
        <v>0</v>
      </c>
      <c r="M27" s="87" t="s">
        <v>1</v>
      </c>
    </row>
    <row r="28" spans="1:15">
      <c r="A28" s="203" t="s">
        <v>234</v>
      </c>
      <c r="B28" s="136"/>
      <c r="C28" s="137"/>
      <c r="D28" s="136"/>
      <c r="E28" s="137"/>
      <c r="F28" s="136"/>
      <c r="G28" s="137"/>
      <c r="H28" s="136"/>
      <c r="I28" s="115">
        <f t="shared" si="7"/>
        <v>0</v>
      </c>
      <c r="J28" s="7"/>
      <c r="L28" s="3">
        <f t="shared" si="6"/>
        <v>0</v>
      </c>
      <c r="M28" s="87" t="s">
        <v>1</v>
      </c>
      <c r="O28" s="23"/>
    </row>
    <row r="29" spans="1:15">
      <c r="A29" s="203" t="s">
        <v>241</v>
      </c>
      <c r="B29" s="136"/>
      <c r="C29" s="137"/>
      <c r="D29" s="136"/>
      <c r="E29" s="137"/>
      <c r="F29" s="136"/>
      <c r="G29" s="137"/>
      <c r="H29" s="136"/>
      <c r="I29" s="115">
        <f t="shared" si="7"/>
        <v>0</v>
      </c>
      <c r="J29" s="7"/>
      <c r="L29" s="3">
        <f t="shared" si="6"/>
        <v>0</v>
      </c>
      <c r="M29" s="87" t="s">
        <v>1</v>
      </c>
    </row>
    <row r="30" spans="1:15">
      <c r="A30" s="203" t="s">
        <v>242</v>
      </c>
      <c r="B30" s="136"/>
      <c r="C30" s="137">
        <v>3541</v>
      </c>
      <c r="D30" s="136"/>
      <c r="E30" s="137">
        <v>3541</v>
      </c>
      <c r="F30" s="136"/>
      <c r="G30" s="137">
        <v>3541</v>
      </c>
      <c r="H30" s="136"/>
      <c r="I30" s="115">
        <f t="shared" si="7"/>
        <v>0</v>
      </c>
      <c r="J30" s="7"/>
      <c r="K30" s="3">
        <v>10</v>
      </c>
      <c r="L30" s="3">
        <f t="shared" si="6"/>
        <v>0</v>
      </c>
      <c r="M30" s="87" t="s">
        <v>1</v>
      </c>
      <c r="O30" s="23"/>
    </row>
    <row r="31" spans="1:15">
      <c r="A31" s="203" t="s">
        <v>72</v>
      </c>
      <c r="B31" s="136"/>
      <c r="C31" s="137">
        <v>14</v>
      </c>
      <c r="D31" s="136"/>
      <c r="E31" s="137">
        <v>14</v>
      </c>
      <c r="F31" s="136"/>
      <c r="G31" s="137">
        <v>12</v>
      </c>
      <c r="H31" s="136"/>
      <c r="I31" s="115">
        <f t="shared" si="7"/>
        <v>-2</v>
      </c>
      <c r="J31" s="7"/>
      <c r="K31" s="3">
        <v>85</v>
      </c>
      <c r="L31" s="3">
        <f t="shared" si="6"/>
        <v>2</v>
      </c>
      <c r="M31" s="87" t="s">
        <v>1</v>
      </c>
      <c r="O31" s="23"/>
    </row>
    <row r="32" spans="1:15">
      <c r="A32" s="203" t="s">
        <v>73</v>
      </c>
      <c r="B32" s="136"/>
      <c r="C32" s="137">
        <v>88133</v>
      </c>
      <c r="D32" s="136"/>
      <c r="E32" s="137">
        <v>88133</v>
      </c>
      <c r="F32" s="136"/>
      <c r="G32" s="137">
        <v>987</v>
      </c>
      <c r="H32" s="136"/>
      <c r="I32" s="115">
        <f>G32-E32</f>
        <v>-87146</v>
      </c>
      <c r="J32" s="7"/>
      <c r="K32" s="3">
        <v>37758</v>
      </c>
      <c r="L32" s="3">
        <f t="shared" si="6"/>
        <v>87146</v>
      </c>
      <c r="M32" s="87" t="s">
        <v>1</v>
      </c>
    </row>
    <row r="33" spans="1:14" ht="16.5" thickBot="1">
      <c r="A33" s="204" t="s">
        <v>74</v>
      </c>
      <c r="B33" s="85"/>
      <c r="C33" s="40">
        <f>SUM(C16:C32)</f>
        <v>206143</v>
      </c>
      <c r="D33" s="85"/>
      <c r="E33" s="40">
        <f>SUM(E16:E32)</f>
        <v>206143</v>
      </c>
      <c r="F33" s="85"/>
      <c r="G33" s="40">
        <f>SUM(G16:G32)</f>
        <v>102751</v>
      </c>
      <c r="H33" s="85"/>
      <c r="I33" s="39">
        <f>SUM(I16:I32)</f>
        <v>-103392</v>
      </c>
      <c r="J33" s="7">
        <f>SUM(J12:J32)</f>
        <v>9321</v>
      </c>
      <c r="K33" s="3">
        <f>SUM(K16:K32)</f>
        <v>71666</v>
      </c>
      <c r="L33" s="3">
        <f t="shared" si="6"/>
        <v>103392</v>
      </c>
      <c r="M33" s="87" t="s">
        <v>1</v>
      </c>
    </row>
    <row r="34" spans="1:14" ht="16.899999999999999" hidden="1" customHeight="1">
      <c r="A34" s="205" t="s">
        <v>75</v>
      </c>
      <c r="B34" s="139"/>
      <c r="C34" s="140"/>
      <c r="D34" s="139"/>
      <c r="E34" s="140"/>
      <c r="F34" s="139"/>
      <c r="G34" s="140"/>
      <c r="H34" s="139"/>
      <c r="I34" s="141"/>
      <c r="J34" s="7"/>
      <c r="M34" s="87" t="s">
        <v>1</v>
      </c>
    </row>
    <row r="35" spans="1:14" hidden="1">
      <c r="A35" s="205" t="s">
        <v>76</v>
      </c>
      <c r="B35" s="139"/>
      <c r="C35" s="140"/>
      <c r="D35" s="139"/>
      <c r="E35" s="140"/>
      <c r="F35" s="139"/>
      <c r="G35" s="140"/>
      <c r="H35" s="139"/>
      <c r="I35" s="141"/>
      <c r="J35" s="7"/>
      <c r="M35" s="87" t="s">
        <v>1</v>
      </c>
    </row>
    <row r="36" spans="1:14" hidden="1">
      <c r="A36" s="205" t="s">
        <v>77</v>
      </c>
      <c r="B36" s="139"/>
      <c r="C36" s="140"/>
      <c r="D36" s="139"/>
      <c r="E36" s="140"/>
      <c r="F36" s="139"/>
      <c r="G36" s="140"/>
      <c r="H36" s="139"/>
      <c r="I36" s="141"/>
      <c r="J36" s="7"/>
      <c r="M36" s="87" t="s">
        <v>1</v>
      </c>
    </row>
    <row r="37" spans="1:14" hidden="1">
      <c r="A37" s="428" t="s">
        <v>2</v>
      </c>
      <c r="B37" s="429"/>
      <c r="C37" s="430">
        <f>SUM(C33:C36)</f>
        <v>206143</v>
      </c>
      <c r="D37" s="429"/>
      <c r="E37" s="430">
        <f>SUM(E33:E36)</f>
        <v>206143</v>
      </c>
      <c r="F37" s="429"/>
      <c r="G37" s="430">
        <f>SUM(G33:G36)</f>
        <v>102751</v>
      </c>
      <c r="H37" s="429"/>
      <c r="I37" s="431"/>
      <c r="J37" s="7"/>
      <c r="M37" s="87" t="s">
        <v>1</v>
      </c>
    </row>
    <row r="38" spans="1:14">
      <c r="A38" s="432"/>
      <c r="B38" s="433"/>
      <c r="C38" s="434"/>
      <c r="D38" s="433"/>
      <c r="E38" s="434"/>
      <c r="F38" s="433"/>
      <c r="G38" s="434"/>
      <c r="H38" s="433"/>
      <c r="I38" s="435"/>
      <c r="J38" s="7"/>
      <c r="M38" s="87" t="s">
        <v>1</v>
      </c>
      <c r="N38" s="517"/>
    </row>
    <row r="39" spans="1:14">
      <c r="A39" s="427" t="s">
        <v>275</v>
      </c>
      <c r="B39" s="136"/>
      <c r="C39" s="137"/>
      <c r="D39" s="136"/>
      <c r="E39" s="137"/>
      <c r="F39" s="136"/>
      <c r="G39" s="137"/>
      <c r="H39" s="136"/>
      <c r="I39" s="115"/>
      <c r="J39" s="7"/>
      <c r="M39" s="87" t="s">
        <v>1</v>
      </c>
    </row>
    <row r="40" spans="1:14">
      <c r="A40" s="203" t="s">
        <v>64</v>
      </c>
      <c r="B40" s="138">
        <v>0</v>
      </c>
      <c r="C40" s="247">
        <v>0</v>
      </c>
      <c r="D40" s="138">
        <v>0</v>
      </c>
      <c r="E40" s="247">
        <v>0</v>
      </c>
      <c r="F40" s="138">
        <v>0</v>
      </c>
      <c r="G40" s="247">
        <v>0</v>
      </c>
      <c r="H40" s="139">
        <f>F40+B40</f>
        <v>0</v>
      </c>
      <c r="I40" s="248">
        <f>C40+G40</f>
        <v>0</v>
      </c>
      <c r="J40" s="7"/>
      <c r="M40" s="87" t="s">
        <v>1</v>
      </c>
    </row>
    <row r="41" spans="1:14">
      <c r="A41" s="199" t="s">
        <v>3</v>
      </c>
      <c r="B41" s="136"/>
      <c r="C41" s="247">
        <v>0</v>
      </c>
      <c r="D41" s="136"/>
      <c r="E41" s="247">
        <v>0</v>
      </c>
      <c r="F41" s="136"/>
      <c r="G41" s="247">
        <v>0</v>
      </c>
      <c r="H41" s="139"/>
      <c r="I41" s="248">
        <f>C41+G41</f>
        <v>0</v>
      </c>
      <c r="J41" s="7"/>
      <c r="M41" s="87" t="s">
        <v>1</v>
      </c>
    </row>
    <row r="42" spans="1:14">
      <c r="A42" s="201" t="s">
        <v>4</v>
      </c>
      <c r="B42" s="161"/>
      <c r="C42" s="507">
        <v>0</v>
      </c>
      <c r="D42" s="161"/>
      <c r="E42" s="507">
        <v>0</v>
      </c>
      <c r="F42" s="161"/>
      <c r="G42" s="507">
        <v>0</v>
      </c>
      <c r="H42" s="162"/>
      <c r="I42" s="508">
        <f>C42+G42</f>
        <v>0</v>
      </c>
      <c r="J42" s="7"/>
      <c r="M42" s="87" t="s">
        <v>1</v>
      </c>
    </row>
    <row r="43" spans="1:14">
      <c r="A43" s="77"/>
      <c r="B43" s="54"/>
      <c r="C43" s="54"/>
      <c r="D43" s="54"/>
      <c r="E43" s="54"/>
      <c r="F43" s="54"/>
      <c r="G43" s="54"/>
      <c r="H43" s="54"/>
      <c r="I43" s="54"/>
      <c r="J43" s="7"/>
      <c r="M43" s="87" t="s">
        <v>29</v>
      </c>
    </row>
    <row r="44" spans="1:14">
      <c r="A44" s="859"/>
      <c r="B44" s="860"/>
      <c r="C44" s="860"/>
      <c r="D44" s="860"/>
      <c r="E44" s="860"/>
      <c r="F44" s="860"/>
      <c r="G44" s="860"/>
      <c r="H44" s="860"/>
      <c r="I44" s="860"/>
      <c r="J44" s="860"/>
      <c r="K44" s="860"/>
      <c r="L44" s="860"/>
      <c r="M44" s="860"/>
    </row>
    <row r="45" spans="1:14">
      <c r="H45" s="13"/>
      <c r="I45" s="13"/>
      <c r="J45" s="7"/>
    </row>
    <row r="46" spans="1:14">
      <c r="A46" s="856"/>
      <c r="B46" s="856"/>
      <c r="C46" s="856"/>
      <c r="D46" s="856"/>
      <c r="E46" s="856"/>
      <c r="F46" s="856"/>
      <c r="G46" s="856"/>
      <c r="H46" s="54"/>
      <c r="I46" s="54"/>
      <c r="J46" s="7"/>
    </row>
    <row r="47" spans="1:14">
      <c r="A47" s="51"/>
      <c r="B47" s="52"/>
      <c r="C47" s="52"/>
      <c r="D47" s="52"/>
      <c r="E47" s="52"/>
      <c r="F47" s="52"/>
      <c r="G47" s="52"/>
      <c r="H47" s="54"/>
      <c r="I47" s="54"/>
      <c r="J47" s="7"/>
    </row>
    <row r="48" spans="1:14" ht="41.25" customHeight="1">
      <c r="A48" s="844"/>
      <c r="B48" s="845"/>
      <c r="C48" s="845"/>
      <c r="D48" s="845"/>
      <c r="E48" s="845"/>
      <c r="F48" s="845"/>
      <c r="G48" s="845"/>
      <c r="H48" s="55"/>
      <c r="I48" s="56"/>
      <c r="J48" s="7"/>
    </row>
    <row r="49" spans="1:14" ht="14.25" customHeight="1">
      <c r="A49" s="51"/>
      <c r="B49" s="53"/>
      <c r="C49" s="53"/>
      <c r="D49" s="53"/>
      <c r="E49" s="53"/>
      <c r="F49" s="53"/>
      <c r="G49" s="53"/>
      <c r="H49" s="55"/>
      <c r="I49" s="55"/>
      <c r="J49" s="7"/>
    </row>
    <row r="50" spans="1:14" ht="77.25" customHeight="1">
      <c r="A50" s="559"/>
      <c r="B50" s="559"/>
      <c r="C50" s="559"/>
      <c r="D50" s="559"/>
      <c r="E50" s="559"/>
      <c r="F50" s="559"/>
      <c r="G50" s="559"/>
      <c r="H50" s="57"/>
      <c r="I50" s="56"/>
      <c r="J50" s="7"/>
    </row>
    <row r="51" spans="1:14" ht="12.75" customHeight="1">
      <c r="A51" s="51"/>
      <c r="B51" s="53"/>
      <c r="C51" s="53"/>
      <c r="D51" s="53"/>
      <c r="E51" s="53"/>
      <c r="F51" s="53"/>
      <c r="G51" s="53"/>
      <c r="H51" s="55"/>
      <c r="I51" s="55"/>
      <c r="J51" s="7"/>
    </row>
    <row r="52" spans="1:14" ht="54" customHeight="1">
      <c r="A52" s="559"/>
      <c r="B52" s="802"/>
      <c r="C52" s="802"/>
      <c r="D52" s="802"/>
      <c r="E52" s="802"/>
      <c r="F52" s="802"/>
      <c r="G52" s="802"/>
      <c r="H52" s="57"/>
      <c r="I52" s="56"/>
      <c r="J52" s="7"/>
    </row>
    <row r="53" spans="1:14" ht="43.5" customHeight="1">
      <c r="A53" s="847"/>
      <c r="B53" s="802"/>
      <c r="C53" s="802"/>
      <c r="D53" s="802"/>
      <c r="E53" s="802"/>
      <c r="F53" s="802"/>
      <c r="G53" s="802"/>
      <c r="H53" s="55"/>
      <c r="I53" s="55"/>
      <c r="J53" s="7"/>
    </row>
    <row r="54" spans="1:14" ht="62.25" customHeight="1">
      <c r="A54" s="455"/>
      <c r="B54" s="559"/>
      <c r="C54" s="559"/>
      <c r="D54" s="559"/>
      <c r="E54" s="559"/>
      <c r="F54" s="559"/>
      <c r="G54" s="559"/>
      <c r="H54" s="55"/>
      <c r="I54" s="55"/>
      <c r="J54" s="7"/>
    </row>
    <row r="55" spans="1:14" ht="12" customHeight="1">
      <c r="A55" s="455"/>
      <c r="B55" s="53"/>
      <c r="C55" s="53"/>
      <c r="D55" s="53"/>
      <c r="E55" s="53"/>
      <c r="F55" s="53"/>
      <c r="G55" s="53"/>
      <c r="H55" s="55"/>
      <c r="I55" s="55"/>
      <c r="J55" s="7"/>
    </row>
    <row r="56" spans="1:14" ht="64.5" customHeight="1">
      <c r="A56" s="846"/>
      <c r="B56" s="848"/>
      <c r="C56" s="848"/>
      <c r="D56" s="848"/>
      <c r="E56" s="848"/>
      <c r="F56" s="848"/>
      <c r="G56" s="848"/>
      <c r="H56" s="55"/>
      <c r="I56" s="55"/>
      <c r="J56" s="7"/>
    </row>
    <row r="57" spans="1:14" ht="47.25" customHeight="1">
      <c r="A57" s="846"/>
      <c r="B57" s="802"/>
      <c r="C57" s="802"/>
      <c r="D57" s="802"/>
      <c r="E57" s="802"/>
      <c r="F57" s="802"/>
      <c r="G57" s="802"/>
      <c r="H57" s="55"/>
      <c r="I57" s="55"/>
      <c r="J57" s="7"/>
    </row>
    <row r="58" spans="1:14" ht="60" customHeight="1">
      <c r="A58" s="846"/>
      <c r="B58" s="802"/>
      <c r="C58" s="802"/>
      <c r="D58" s="802"/>
      <c r="E58" s="802"/>
      <c r="F58" s="802"/>
      <c r="G58" s="802"/>
      <c r="H58" s="55"/>
      <c r="I58" s="55"/>
      <c r="J58" s="7"/>
    </row>
    <row r="59" spans="1:14" ht="15" customHeight="1">
      <c r="A59" s="765"/>
      <c r="B59" s="766"/>
      <c r="C59" s="766"/>
      <c r="D59" s="766"/>
      <c r="E59" s="766"/>
      <c r="F59" s="766"/>
      <c r="G59" s="766"/>
      <c r="H59" s="766"/>
      <c r="I59" s="766"/>
      <c r="J59" s="766"/>
      <c r="K59" s="766"/>
      <c r="L59" s="766"/>
      <c r="M59" s="766"/>
      <c r="N59" s="767"/>
    </row>
    <row r="60" spans="1:14" ht="22.9" customHeight="1">
      <c r="A60" s="36"/>
      <c r="B60" s="843"/>
      <c r="C60" s="843"/>
      <c r="D60" s="843"/>
      <c r="E60" s="843"/>
      <c r="F60" s="843"/>
      <c r="G60" s="843"/>
      <c r="H60" s="843"/>
      <c r="I60" s="843"/>
      <c r="J60" s="7"/>
    </row>
    <row r="61" spans="1:14">
      <c r="A61" s="36"/>
      <c r="B61" s="36"/>
      <c r="C61" s="36"/>
      <c r="D61" s="36"/>
      <c r="E61" s="36"/>
      <c r="F61" s="36"/>
      <c r="G61" s="36"/>
      <c r="H61" s="37"/>
      <c r="I61" s="38"/>
      <c r="J61" s="7"/>
    </row>
    <row r="62" spans="1:14">
      <c r="A62" s="36"/>
      <c r="B62" s="36"/>
      <c r="C62" s="36"/>
      <c r="D62" s="36"/>
      <c r="E62" s="36"/>
      <c r="F62" s="36"/>
      <c r="G62" s="36"/>
      <c r="H62" s="38"/>
      <c r="I62" s="38"/>
      <c r="J62" s="7"/>
    </row>
    <row r="63" spans="1:14">
      <c r="A63" s="36"/>
      <c r="B63" s="36"/>
      <c r="C63" s="36"/>
      <c r="D63" s="36"/>
      <c r="E63" s="36"/>
      <c r="F63" s="36"/>
      <c r="G63" s="36"/>
      <c r="H63" s="38"/>
      <c r="I63" s="38"/>
      <c r="J63" s="7"/>
    </row>
    <row r="64" spans="1:14" ht="65.45" customHeight="1">
      <c r="A64" s="36"/>
      <c r="B64" s="843"/>
      <c r="C64" s="843"/>
      <c r="D64" s="843"/>
      <c r="E64" s="843"/>
      <c r="F64" s="843"/>
      <c r="G64" s="843"/>
      <c r="H64" s="843"/>
      <c r="I64" s="843"/>
      <c r="J64" s="7"/>
    </row>
    <row r="65" spans="8:10">
      <c r="H65" s="11"/>
      <c r="I65" s="11"/>
      <c r="J65" s="7"/>
    </row>
    <row r="66" spans="8:10">
      <c r="H66" s="11"/>
      <c r="I66" s="82"/>
      <c r="J66" s="7"/>
    </row>
    <row r="67" spans="8:10">
      <c r="H67" s="11"/>
      <c r="I67" s="11"/>
      <c r="J67" s="7"/>
    </row>
    <row r="68" spans="8:10">
      <c r="H68" s="11"/>
      <c r="I68" s="11"/>
      <c r="J68" s="7"/>
    </row>
    <row r="69" spans="8:10">
      <c r="H69" s="11"/>
      <c r="I69" s="11"/>
      <c r="J69" s="7"/>
    </row>
    <row r="70" spans="8:10">
      <c r="H70" s="11"/>
      <c r="I70" s="11"/>
      <c r="J70" s="7"/>
    </row>
    <row r="71" spans="8:10">
      <c r="H71" s="11"/>
      <c r="I71" s="11"/>
      <c r="J71" s="7"/>
    </row>
    <row r="72" spans="8:10">
      <c r="H72" s="11"/>
      <c r="I72" s="11"/>
      <c r="J72" s="7"/>
    </row>
    <row r="73" spans="8:10">
      <c r="H73" s="11"/>
      <c r="I73" s="11"/>
      <c r="J73" s="7"/>
    </row>
    <row r="74" spans="8:10">
      <c r="H74" s="11"/>
      <c r="I74" s="11"/>
      <c r="J74" s="7"/>
    </row>
    <row r="75" spans="8:10">
      <c r="H75" s="11"/>
      <c r="I75" s="11"/>
      <c r="J75" s="7"/>
    </row>
    <row r="76" spans="8:10">
      <c r="H76" s="11"/>
      <c r="I76" s="11"/>
      <c r="J76" s="7"/>
    </row>
    <row r="77" spans="8:10">
      <c r="H77" s="11"/>
      <c r="I77" s="12"/>
      <c r="J77" s="7"/>
    </row>
    <row r="78" spans="8:10">
      <c r="H78" s="11"/>
      <c r="I78" s="12"/>
      <c r="J78" s="7"/>
    </row>
    <row r="79" spans="8:10">
      <c r="H79" s="11"/>
      <c r="I79" s="11"/>
      <c r="J79" s="7"/>
    </row>
    <row r="80" spans="8:10">
      <c r="H80" s="11"/>
      <c r="I80" s="11"/>
      <c r="J80" s="7"/>
    </row>
    <row r="81" spans="8:10">
      <c r="H81" s="11"/>
      <c r="I81" s="11"/>
      <c r="J81" s="7"/>
    </row>
    <row r="82" spans="8:10">
      <c r="H82" s="11"/>
      <c r="I82" s="11"/>
      <c r="J82" s="7"/>
    </row>
    <row r="83" spans="8:10">
      <c r="H83" s="11"/>
      <c r="I83" s="11"/>
      <c r="J83" s="7"/>
    </row>
    <row r="84" spans="8:10">
      <c r="H84" s="11"/>
      <c r="I84" s="11"/>
      <c r="J84" s="7"/>
    </row>
    <row r="85" spans="8:10">
      <c r="H85" s="11"/>
      <c r="I85" s="11"/>
      <c r="J85" s="7"/>
    </row>
    <row r="86" spans="8:10">
      <c r="H86" s="11"/>
      <c r="I86" s="11"/>
      <c r="J86" s="7"/>
    </row>
    <row r="87" spans="8:10">
      <c r="H87" s="11"/>
      <c r="I87" s="11"/>
      <c r="J87" s="7"/>
    </row>
    <row r="88" spans="8:10">
      <c r="H88" s="11"/>
      <c r="I88" s="11"/>
      <c r="J88" s="7"/>
    </row>
    <row r="89" spans="8:10">
      <c r="H89" s="11"/>
      <c r="I89" s="11"/>
      <c r="J89" s="7"/>
    </row>
    <row r="90" spans="8:10">
      <c r="H90" s="11"/>
      <c r="I90" s="11"/>
      <c r="J90" s="7"/>
    </row>
    <row r="91" spans="8:10">
      <c r="H91" s="11"/>
      <c r="I91" s="11"/>
      <c r="J91" s="7"/>
    </row>
    <row r="92" spans="8:10">
      <c r="H92" s="14"/>
      <c r="I92" s="11"/>
      <c r="J92" s="7"/>
    </row>
    <row r="93" spans="8:10">
      <c r="H93" s="7"/>
      <c r="I93" s="7"/>
      <c r="J93" s="7"/>
    </row>
    <row r="94" spans="8:10">
      <c r="H94" s="6"/>
      <c r="I94" s="6"/>
      <c r="J94" s="7"/>
    </row>
    <row r="95" spans="8:10">
      <c r="H95" s="6"/>
      <c r="I95" s="6"/>
      <c r="J95" s="7"/>
    </row>
    <row r="96" spans="8:10">
      <c r="H96" s="6"/>
      <c r="I96" s="6"/>
      <c r="J96" s="7"/>
    </row>
    <row r="97" spans="8:10">
      <c r="H97" s="6"/>
      <c r="I97" s="6"/>
      <c r="J97" s="7"/>
    </row>
    <row r="98" spans="8:10">
      <c r="J98" s="7"/>
    </row>
    <row r="99" spans="8:10">
      <c r="J99" s="7"/>
    </row>
    <row r="201" spans="1:1">
      <c r="A201" s="3" t="s">
        <v>230</v>
      </c>
    </row>
  </sheetData>
  <mergeCells count="25">
    <mergeCell ref="A46:G46"/>
    <mergeCell ref="B8:C8"/>
    <mergeCell ref="A59:N59"/>
    <mergeCell ref="A44:M44"/>
    <mergeCell ref="H8:I8"/>
    <mergeCell ref="F8:G8"/>
    <mergeCell ref="D8:E8"/>
    <mergeCell ref="A7:I7"/>
    <mergeCell ref="A5:I5"/>
    <mergeCell ref="A8:A9"/>
    <mergeCell ref="A6:I6"/>
    <mergeCell ref="A1:I1"/>
    <mergeCell ref="A2:I2"/>
    <mergeCell ref="A3:I3"/>
    <mergeCell ref="A4:I4"/>
    <mergeCell ref="B64:I64"/>
    <mergeCell ref="A48:G48"/>
    <mergeCell ref="A50:G50"/>
    <mergeCell ref="A52:G52"/>
    <mergeCell ref="A57:G57"/>
    <mergeCell ref="A53:G53"/>
    <mergeCell ref="A58:G58"/>
    <mergeCell ref="A56:G56"/>
    <mergeCell ref="B60:I60"/>
    <mergeCell ref="B54:G54"/>
  </mergeCells>
  <phoneticPr fontId="0" type="noConversion"/>
  <printOptions horizontalCentered="1"/>
  <pageMargins left="0.5" right="0.5" top="0.5" bottom="0.25" header="0.5" footer="0.5"/>
  <pageSetup scale="70" orientation="landscape" r:id="rId1"/>
  <headerFooter alignWithMargins="0">
    <oddFooter>&amp;C&amp;"Times New Roman,Regular"Exhibit L - Summary of Requirements by Object Class</oddFooter>
  </headerFooter>
</worksheet>
</file>

<file path=xl/worksheets/sheet13.xml><?xml version="1.0" encoding="utf-8"?>
<worksheet xmlns="http://schemas.openxmlformats.org/spreadsheetml/2006/main" xmlns:r="http://schemas.openxmlformats.org/officeDocument/2006/relationships">
  <sheetPr codeName="Sheet1"/>
  <dimension ref="A1:R80"/>
  <sheetViews>
    <sheetView view="pageBreakPreview" zoomScale="95" zoomScaleNormal="100" zoomScaleSheetLayoutView="95" workbookViewId="0">
      <selection activeCell="B17" sqref="B17"/>
    </sheetView>
  </sheetViews>
  <sheetFormatPr defaultColWidth="8.88671875" defaultRowHeight="12.75"/>
  <cols>
    <col min="1" max="1" width="10.6640625" style="221" customWidth="1"/>
    <col min="2" max="2" width="37.77734375" style="221" customWidth="1"/>
    <col min="3" max="10" width="9.88671875" style="223" customWidth="1"/>
    <col min="11" max="16384" width="8.88671875" style="221"/>
  </cols>
  <sheetData>
    <row r="1" spans="1:11" s="237" customFormat="1" ht="15.75">
      <c r="A1" s="867" t="s">
        <v>122</v>
      </c>
      <c r="B1" s="867"/>
      <c r="C1" s="867"/>
      <c r="D1" s="867"/>
      <c r="E1" s="867"/>
      <c r="F1" s="867"/>
      <c r="G1" s="867"/>
      <c r="H1" s="867"/>
      <c r="I1" s="867"/>
      <c r="J1" s="867"/>
      <c r="K1" s="220" t="s">
        <v>1</v>
      </c>
    </row>
    <row r="2" spans="1:11" s="237" customFormat="1" ht="15.75">
      <c r="A2" s="866"/>
      <c r="B2" s="866"/>
      <c r="C2" s="866"/>
      <c r="D2" s="866"/>
      <c r="E2" s="866"/>
      <c r="F2" s="866"/>
      <c r="G2" s="866"/>
      <c r="H2" s="866"/>
      <c r="I2" s="866"/>
      <c r="J2" s="866"/>
    </row>
    <row r="3" spans="1:11" s="237" customFormat="1" ht="15.75">
      <c r="A3" s="868" t="s">
        <v>221</v>
      </c>
      <c r="B3" s="868"/>
      <c r="C3" s="868"/>
      <c r="D3" s="868"/>
      <c r="E3" s="868"/>
      <c r="F3" s="868"/>
      <c r="G3" s="868"/>
      <c r="H3" s="868"/>
      <c r="I3" s="868"/>
      <c r="J3" s="868"/>
      <c r="K3" s="220" t="s">
        <v>1</v>
      </c>
    </row>
    <row r="4" spans="1:11" s="237" customFormat="1" ht="15.75">
      <c r="A4" s="868" t="s">
        <v>270</v>
      </c>
      <c r="B4" s="868"/>
      <c r="C4" s="868"/>
      <c r="D4" s="868"/>
      <c r="E4" s="868"/>
      <c r="F4" s="868"/>
      <c r="G4" s="868"/>
      <c r="H4" s="868"/>
      <c r="I4" s="868"/>
      <c r="J4" s="868"/>
      <c r="K4" s="220" t="s">
        <v>1</v>
      </c>
    </row>
    <row r="5" spans="1:11" s="237" customFormat="1" ht="15.75">
      <c r="A5" s="866" t="s">
        <v>269</v>
      </c>
      <c r="B5" s="866"/>
      <c r="C5" s="866"/>
      <c r="D5" s="866"/>
      <c r="E5" s="866"/>
      <c r="F5" s="866"/>
      <c r="G5" s="866"/>
      <c r="H5" s="866"/>
      <c r="I5" s="866"/>
      <c r="J5" s="866"/>
      <c r="K5" s="220" t="s">
        <v>1</v>
      </c>
    </row>
    <row r="6" spans="1:11" s="237" customFormat="1" ht="15.75">
      <c r="A6" s="866"/>
      <c r="B6" s="866"/>
      <c r="C6" s="866"/>
      <c r="D6" s="866"/>
      <c r="E6" s="866"/>
      <c r="F6" s="866"/>
      <c r="G6" s="866"/>
      <c r="H6" s="866"/>
      <c r="I6" s="866"/>
      <c r="J6" s="866"/>
    </row>
    <row r="7" spans="1:11">
      <c r="A7" s="869"/>
      <c r="B7" s="869"/>
      <c r="C7" s="869"/>
      <c r="D7" s="869"/>
      <c r="E7" s="869"/>
      <c r="F7" s="869"/>
      <c r="G7" s="869"/>
      <c r="H7" s="869"/>
      <c r="I7" s="869"/>
      <c r="J7" s="869"/>
    </row>
    <row r="8" spans="1:11">
      <c r="A8" s="312" t="s">
        <v>123</v>
      </c>
      <c r="B8" s="311"/>
      <c r="C8" s="871"/>
      <c r="D8" s="871"/>
      <c r="E8" s="871"/>
      <c r="F8" s="871"/>
      <c r="G8" s="871"/>
      <c r="H8" s="871"/>
      <c r="I8" s="871"/>
      <c r="J8" s="871"/>
      <c r="K8" s="220" t="s">
        <v>1</v>
      </c>
    </row>
    <row r="9" spans="1:11">
      <c r="A9" s="312" t="s">
        <v>124</v>
      </c>
      <c r="B9" s="313" t="s">
        <v>194</v>
      </c>
      <c r="C9" s="871"/>
      <c r="D9" s="871"/>
      <c r="E9" s="871"/>
      <c r="F9" s="871"/>
      <c r="G9" s="871"/>
      <c r="H9" s="871"/>
      <c r="I9" s="871"/>
      <c r="J9" s="871"/>
      <c r="K9" s="220" t="s">
        <v>1</v>
      </c>
    </row>
    <row r="10" spans="1:11">
      <c r="A10" s="312" t="s">
        <v>125</v>
      </c>
      <c r="B10" s="313" t="s">
        <v>126</v>
      </c>
      <c r="C10" s="871"/>
      <c r="D10" s="871"/>
      <c r="E10" s="871"/>
      <c r="F10" s="871"/>
      <c r="G10" s="871"/>
      <c r="H10" s="871"/>
      <c r="I10" s="871"/>
      <c r="J10" s="871"/>
      <c r="K10" s="220" t="s">
        <v>1</v>
      </c>
    </row>
    <row r="11" spans="1:11">
      <c r="A11" s="870"/>
      <c r="B11" s="870"/>
      <c r="C11" s="870"/>
      <c r="D11" s="870"/>
      <c r="E11" s="870"/>
      <c r="F11" s="870"/>
      <c r="G11" s="870"/>
      <c r="H11" s="870"/>
      <c r="I11" s="870"/>
      <c r="J11" s="870"/>
    </row>
    <row r="12" spans="1:11" ht="18" customHeight="1">
      <c r="A12" s="873" t="s">
        <v>127</v>
      </c>
      <c r="B12" s="874"/>
      <c r="C12" s="884" t="s">
        <v>305</v>
      </c>
      <c r="D12" s="882" t="s">
        <v>302</v>
      </c>
      <c r="E12" s="882" t="s">
        <v>128</v>
      </c>
      <c r="F12" s="882" t="s">
        <v>129</v>
      </c>
      <c r="G12" s="882" t="s">
        <v>303</v>
      </c>
      <c r="H12" s="882" t="s">
        <v>304</v>
      </c>
      <c r="I12" s="882" t="s">
        <v>128</v>
      </c>
      <c r="J12" s="880" t="s">
        <v>306</v>
      </c>
      <c r="K12" s="220" t="s">
        <v>1</v>
      </c>
    </row>
    <row r="13" spans="1:11">
      <c r="A13" s="875"/>
      <c r="B13" s="876"/>
      <c r="C13" s="885"/>
      <c r="D13" s="883"/>
      <c r="E13" s="883"/>
      <c r="F13" s="883"/>
      <c r="G13" s="883"/>
      <c r="H13" s="883"/>
      <c r="I13" s="883"/>
      <c r="J13" s="881"/>
      <c r="K13" s="220" t="s">
        <v>1</v>
      </c>
    </row>
    <row r="14" spans="1:11">
      <c r="A14" s="328" t="s">
        <v>130</v>
      </c>
      <c r="B14" s="329"/>
      <c r="C14" s="355"/>
      <c r="D14" s="355"/>
      <c r="E14" s="355"/>
      <c r="F14" s="355"/>
      <c r="G14" s="355"/>
      <c r="H14" s="355"/>
      <c r="I14" s="355"/>
      <c r="J14" s="356"/>
      <c r="K14" s="220" t="s">
        <v>1</v>
      </c>
    </row>
    <row r="15" spans="1:11">
      <c r="A15" s="330" t="s">
        <v>131</v>
      </c>
      <c r="B15" s="315" t="s">
        <v>132</v>
      </c>
      <c r="C15" s="357"/>
      <c r="D15" s="357"/>
      <c r="E15" s="357"/>
      <c r="F15" s="357"/>
      <c r="G15" s="357"/>
      <c r="H15" s="357"/>
      <c r="I15" s="357"/>
      <c r="J15" s="358"/>
      <c r="K15" s="220" t="s">
        <v>1</v>
      </c>
    </row>
    <row r="16" spans="1:11">
      <c r="A16" s="320" t="s">
        <v>133</v>
      </c>
      <c r="B16" s="319" t="s">
        <v>134</v>
      </c>
      <c r="C16" s="359"/>
      <c r="D16" s="359"/>
      <c r="E16" s="359"/>
      <c r="F16" s="359"/>
      <c r="G16" s="359"/>
      <c r="H16" s="359"/>
      <c r="I16" s="359"/>
      <c r="J16" s="360"/>
      <c r="K16" s="220" t="s">
        <v>1</v>
      </c>
    </row>
    <row r="17" spans="1:11">
      <c r="A17" s="320" t="s">
        <v>133</v>
      </c>
      <c r="B17" s="319" t="s">
        <v>135</v>
      </c>
      <c r="C17" s="359"/>
      <c r="D17" s="359"/>
      <c r="E17" s="359"/>
      <c r="F17" s="359"/>
      <c r="G17" s="359"/>
      <c r="H17" s="359"/>
      <c r="I17" s="359"/>
      <c r="J17" s="360"/>
      <c r="K17" s="220" t="s">
        <v>1</v>
      </c>
    </row>
    <row r="18" spans="1:11">
      <c r="A18" s="320" t="s">
        <v>133</v>
      </c>
      <c r="B18" s="319" t="s">
        <v>136</v>
      </c>
      <c r="C18" s="359"/>
      <c r="D18" s="359"/>
      <c r="E18" s="359"/>
      <c r="F18" s="359"/>
      <c r="G18" s="359"/>
      <c r="H18" s="359"/>
      <c r="I18" s="359"/>
      <c r="J18" s="360"/>
      <c r="K18" s="220" t="s">
        <v>1</v>
      </c>
    </row>
    <row r="19" spans="1:11">
      <c r="A19" s="320" t="s">
        <v>133</v>
      </c>
      <c r="B19" s="319" t="s">
        <v>137</v>
      </c>
      <c r="C19" s="359"/>
      <c r="D19" s="359"/>
      <c r="E19" s="359"/>
      <c r="F19" s="359"/>
      <c r="G19" s="359"/>
      <c r="H19" s="359"/>
      <c r="I19" s="359"/>
      <c r="J19" s="360"/>
      <c r="K19" s="220" t="s">
        <v>1</v>
      </c>
    </row>
    <row r="20" spans="1:11">
      <c r="A20" s="320" t="s">
        <v>139</v>
      </c>
      <c r="B20" s="319" t="s">
        <v>138</v>
      </c>
      <c r="C20" s="359"/>
      <c r="D20" s="361"/>
      <c r="E20" s="361"/>
      <c r="F20" s="361"/>
      <c r="G20" s="361"/>
      <c r="H20" s="361"/>
      <c r="I20" s="361"/>
      <c r="J20" s="362"/>
      <c r="K20" s="220" t="s">
        <v>1</v>
      </c>
    </row>
    <row r="21" spans="1:11">
      <c r="A21" s="328" t="s">
        <v>140</v>
      </c>
      <c r="B21" s="329"/>
      <c r="C21" s="355"/>
      <c r="D21" s="355"/>
      <c r="E21" s="355"/>
      <c r="F21" s="355"/>
      <c r="G21" s="355"/>
      <c r="H21" s="355"/>
      <c r="I21" s="355"/>
      <c r="J21" s="356"/>
      <c r="K21" s="220" t="s">
        <v>1</v>
      </c>
    </row>
    <row r="22" spans="1:11">
      <c r="A22" s="330" t="s">
        <v>141</v>
      </c>
      <c r="B22" s="331" t="s">
        <v>142</v>
      </c>
      <c r="C22" s="357"/>
      <c r="D22" s="357"/>
      <c r="E22" s="357"/>
      <c r="F22" s="357"/>
      <c r="G22" s="357"/>
      <c r="H22" s="357"/>
      <c r="I22" s="357"/>
      <c r="J22" s="358"/>
      <c r="K22" s="220" t="s">
        <v>1</v>
      </c>
    </row>
    <row r="23" spans="1:11">
      <c r="A23" s="320">
        <v>22</v>
      </c>
      <c r="B23" s="319" t="s">
        <v>143</v>
      </c>
      <c r="C23" s="359"/>
      <c r="D23" s="359"/>
      <c r="E23" s="359"/>
      <c r="F23" s="359"/>
      <c r="G23" s="359"/>
      <c r="H23" s="359"/>
      <c r="I23" s="359"/>
      <c r="J23" s="360"/>
      <c r="K23" s="220" t="s">
        <v>1</v>
      </c>
    </row>
    <row r="24" spans="1:11">
      <c r="A24" s="320" t="s">
        <v>199</v>
      </c>
      <c r="B24" s="319" t="s">
        <v>200</v>
      </c>
      <c r="C24" s="359"/>
      <c r="D24" s="359"/>
      <c r="E24" s="359"/>
      <c r="F24" s="359"/>
      <c r="G24" s="359"/>
      <c r="H24" s="359"/>
      <c r="I24" s="359"/>
      <c r="J24" s="360"/>
      <c r="K24" s="220" t="s">
        <v>1</v>
      </c>
    </row>
    <row r="25" spans="1:11">
      <c r="A25" s="320" t="s">
        <v>144</v>
      </c>
      <c r="B25" s="319" t="s">
        <v>145</v>
      </c>
      <c r="C25" s="359"/>
      <c r="D25" s="359"/>
      <c r="E25" s="359"/>
      <c r="F25" s="359"/>
      <c r="G25" s="359"/>
      <c r="H25" s="359"/>
      <c r="I25" s="359"/>
      <c r="J25" s="360"/>
      <c r="K25" s="220" t="s">
        <v>1</v>
      </c>
    </row>
    <row r="26" spans="1:11">
      <c r="A26" s="320" t="s">
        <v>146</v>
      </c>
      <c r="B26" s="319" t="s">
        <v>147</v>
      </c>
      <c r="C26" s="359"/>
      <c r="D26" s="359"/>
      <c r="E26" s="359"/>
      <c r="F26" s="359"/>
      <c r="G26" s="359"/>
      <c r="H26" s="359"/>
      <c r="I26" s="359"/>
      <c r="J26" s="360"/>
      <c r="K26" s="220" t="s">
        <v>1</v>
      </c>
    </row>
    <row r="27" spans="1:11">
      <c r="A27" s="320" t="s">
        <v>146</v>
      </c>
      <c r="B27" s="319" t="s">
        <v>148</v>
      </c>
      <c r="C27" s="359"/>
      <c r="D27" s="359"/>
      <c r="E27" s="359"/>
      <c r="F27" s="359"/>
      <c r="G27" s="359"/>
      <c r="H27" s="359"/>
      <c r="I27" s="359"/>
      <c r="J27" s="360"/>
      <c r="K27" s="220" t="s">
        <v>1</v>
      </c>
    </row>
    <row r="28" spans="1:11">
      <c r="A28" s="320" t="s">
        <v>146</v>
      </c>
      <c r="B28" s="319" t="s">
        <v>149</v>
      </c>
      <c r="C28" s="359"/>
      <c r="D28" s="359"/>
      <c r="E28" s="359"/>
      <c r="F28" s="359"/>
      <c r="G28" s="359"/>
      <c r="H28" s="359"/>
      <c r="I28" s="359"/>
      <c r="J28" s="360"/>
      <c r="K28" s="220" t="s">
        <v>1</v>
      </c>
    </row>
    <row r="29" spans="1:11">
      <c r="A29" s="320">
        <v>25.3</v>
      </c>
      <c r="B29" s="319" t="s">
        <v>150</v>
      </c>
      <c r="C29" s="359"/>
      <c r="D29" s="359"/>
      <c r="E29" s="359"/>
      <c r="F29" s="359"/>
      <c r="G29" s="359"/>
      <c r="H29" s="359"/>
      <c r="I29" s="359"/>
      <c r="J29" s="360"/>
      <c r="K29" s="220" t="s">
        <v>1</v>
      </c>
    </row>
    <row r="30" spans="1:11">
      <c r="A30" s="316">
        <v>25.3</v>
      </c>
      <c r="B30" s="317" t="s">
        <v>151</v>
      </c>
      <c r="C30" s="359"/>
      <c r="D30" s="359"/>
      <c r="E30" s="359"/>
      <c r="F30" s="359"/>
      <c r="G30" s="359"/>
      <c r="H30" s="359"/>
      <c r="I30" s="359"/>
      <c r="J30" s="360"/>
      <c r="K30" s="220" t="s">
        <v>1</v>
      </c>
    </row>
    <row r="31" spans="1:11">
      <c r="A31" s="316">
        <v>25.3</v>
      </c>
      <c r="B31" s="317" t="s">
        <v>152</v>
      </c>
      <c r="C31" s="359"/>
      <c r="D31" s="359"/>
      <c r="E31" s="359"/>
      <c r="F31" s="359"/>
      <c r="G31" s="359"/>
      <c r="H31" s="359"/>
      <c r="I31" s="359"/>
      <c r="J31" s="360"/>
      <c r="K31" s="220" t="s">
        <v>1</v>
      </c>
    </row>
    <row r="32" spans="1:11">
      <c r="A32" s="316">
        <v>25.3</v>
      </c>
      <c r="B32" s="317" t="s">
        <v>153</v>
      </c>
      <c r="C32" s="359"/>
      <c r="D32" s="359"/>
      <c r="E32" s="359"/>
      <c r="F32" s="359"/>
      <c r="G32" s="359"/>
      <c r="H32" s="359"/>
      <c r="I32" s="359"/>
      <c r="J32" s="360"/>
      <c r="K32" s="220" t="s">
        <v>1</v>
      </c>
    </row>
    <row r="33" spans="1:11">
      <c r="A33" s="316">
        <v>25.3</v>
      </c>
      <c r="B33" s="317" t="s">
        <v>154</v>
      </c>
      <c r="C33" s="359"/>
      <c r="D33" s="359"/>
      <c r="E33" s="359"/>
      <c r="F33" s="359"/>
      <c r="G33" s="359"/>
      <c r="H33" s="359"/>
      <c r="I33" s="359"/>
      <c r="J33" s="360"/>
      <c r="K33" s="220" t="s">
        <v>1</v>
      </c>
    </row>
    <row r="34" spans="1:11">
      <c r="A34" s="320">
        <v>25.2</v>
      </c>
      <c r="B34" s="319" t="s">
        <v>213</v>
      </c>
      <c r="C34" s="359"/>
      <c r="D34" s="359"/>
      <c r="E34" s="359"/>
      <c r="F34" s="359"/>
      <c r="G34" s="359"/>
      <c r="H34" s="359"/>
      <c r="I34" s="359"/>
      <c r="J34" s="360"/>
      <c r="K34" s="220" t="s">
        <v>1</v>
      </c>
    </row>
    <row r="35" spans="1:11">
      <c r="A35" s="320">
        <v>25.6</v>
      </c>
      <c r="B35" s="319" t="s">
        <v>156</v>
      </c>
      <c r="C35" s="359"/>
      <c r="D35" s="359"/>
      <c r="E35" s="359"/>
      <c r="F35" s="359"/>
      <c r="G35" s="359"/>
      <c r="H35" s="359"/>
      <c r="I35" s="359"/>
      <c r="J35" s="360"/>
      <c r="K35" s="220" t="s">
        <v>1</v>
      </c>
    </row>
    <row r="36" spans="1:11">
      <c r="A36" s="320">
        <v>25.6</v>
      </c>
      <c r="B36" s="319" t="s">
        <v>157</v>
      </c>
      <c r="C36" s="359"/>
      <c r="D36" s="359"/>
      <c r="E36" s="359"/>
      <c r="F36" s="359"/>
      <c r="G36" s="359"/>
      <c r="H36" s="359"/>
      <c r="I36" s="359"/>
      <c r="J36" s="360"/>
      <c r="K36" s="220" t="s">
        <v>1</v>
      </c>
    </row>
    <row r="37" spans="1:11">
      <c r="A37" s="320">
        <v>25.2</v>
      </c>
      <c r="B37" s="319" t="s">
        <v>158</v>
      </c>
      <c r="C37" s="359"/>
      <c r="D37" s="359"/>
      <c r="E37" s="359"/>
      <c r="F37" s="359"/>
      <c r="G37" s="359"/>
      <c r="H37" s="359"/>
      <c r="I37" s="359"/>
      <c r="J37" s="360"/>
      <c r="K37" s="220" t="s">
        <v>1</v>
      </c>
    </row>
    <row r="38" spans="1:11">
      <c r="A38" s="320">
        <v>25.2</v>
      </c>
      <c r="B38" s="319" t="s">
        <v>160</v>
      </c>
      <c r="C38" s="359"/>
      <c r="D38" s="359"/>
      <c r="E38" s="359"/>
      <c r="F38" s="359"/>
      <c r="G38" s="359"/>
      <c r="H38" s="359"/>
      <c r="I38" s="359"/>
      <c r="J38" s="360"/>
      <c r="K38" s="220" t="s">
        <v>1</v>
      </c>
    </row>
    <row r="39" spans="1:11">
      <c r="A39" s="320" t="s">
        <v>155</v>
      </c>
      <c r="B39" s="319" t="s">
        <v>214</v>
      </c>
      <c r="C39" s="359"/>
      <c r="D39" s="359"/>
      <c r="E39" s="359"/>
      <c r="F39" s="359"/>
      <c r="G39" s="359"/>
      <c r="H39" s="359"/>
      <c r="I39" s="359"/>
      <c r="J39" s="360"/>
      <c r="K39" s="220" t="s">
        <v>1</v>
      </c>
    </row>
    <row r="40" spans="1:11">
      <c r="A40" s="320" t="s">
        <v>162</v>
      </c>
      <c r="B40" s="319" t="s">
        <v>163</v>
      </c>
      <c r="C40" s="359"/>
      <c r="D40" s="359"/>
      <c r="E40" s="359"/>
      <c r="F40" s="359"/>
      <c r="G40" s="359"/>
      <c r="H40" s="359"/>
      <c r="I40" s="359"/>
      <c r="J40" s="360"/>
      <c r="K40" s="220" t="s">
        <v>1</v>
      </c>
    </row>
    <row r="41" spans="1:11">
      <c r="A41" s="320" t="s">
        <v>162</v>
      </c>
      <c r="B41" s="319" t="s">
        <v>164</v>
      </c>
      <c r="C41" s="359"/>
      <c r="D41" s="359"/>
      <c r="E41" s="359"/>
      <c r="F41" s="359"/>
      <c r="G41" s="359"/>
      <c r="H41" s="359"/>
      <c r="I41" s="359"/>
      <c r="J41" s="360"/>
      <c r="K41" s="220" t="s">
        <v>1</v>
      </c>
    </row>
    <row r="42" spans="1:11">
      <c r="A42" s="320" t="s">
        <v>162</v>
      </c>
      <c r="B42" s="319" t="s">
        <v>165</v>
      </c>
      <c r="C42" s="359"/>
      <c r="D42" s="359"/>
      <c r="E42" s="359"/>
      <c r="F42" s="359"/>
      <c r="G42" s="359"/>
      <c r="H42" s="359"/>
      <c r="I42" s="359"/>
      <c r="J42" s="360"/>
      <c r="K42" s="220" t="s">
        <v>1</v>
      </c>
    </row>
    <row r="43" spans="1:11">
      <c r="A43" s="320" t="s">
        <v>162</v>
      </c>
      <c r="B43" s="319" t="s">
        <v>167</v>
      </c>
      <c r="C43" s="359"/>
      <c r="D43" s="359"/>
      <c r="E43" s="359"/>
      <c r="F43" s="359"/>
      <c r="G43" s="359"/>
      <c r="H43" s="359"/>
      <c r="I43" s="359"/>
      <c r="J43" s="360"/>
      <c r="K43" s="220" t="s">
        <v>1</v>
      </c>
    </row>
    <row r="44" spans="1:11">
      <c r="A44" s="326" t="s">
        <v>162</v>
      </c>
      <c r="B44" s="327" t="s">
        <v>168</v>
      </c>
      <c r="C44" s="363"/>
      <c r="D44" s="363"/>
      <c r="E44" s="363"/>
      <c r="F44" s="363"/>
      <c r="G44" s="363"/>
      <c r="H44" s="363"/>
      <c r="I44" s="363"/>
      <c r="J44" s="364"/>
      <c r="K44" s="220" t="s">
        <v>1</v>
      </c>
    </row>
    <row r="45" spans="1:11">
      <c r="A45" s="328" t="s">
        <v>169</v>
      </c>
      <c r="B45" s="329"/>
      <c r="C45" s="355"/>
      <c r="D45" s="355"/>
      <c r="E45" s="355"/>
      <c r="F45" s="355"/>
      <c r="G45" s="355"/>
      <c r="H45" s="355"/>
      <c r="I45" s="355"/>
      <c r="J45" s="356"/>
      <c r="K45" s="220" t="s">
        <v>1</v>
      </c>
    </row>
    <row r="46" spans="1:11">
      <c r="A46" s="320" t="s">
        <v>170</v>
      </c>
      <c r="B46" s="331" t="s">
        <v>208</v>
      </c>
      <c r="C46" s="357"/>
      <c r="D46" s="357"/>
      <c r="E46" s="357"/>
      <c r="F46" s="357"/>
      <c r="G46" s="357"/>
      <c r="H46" s="357"/>
      <c r="I46" s="357"/>
      <c r="J46" s="358"/>
      <c r="K46" s="220" t="s">
        <v>1</v>
      </c>
    </row>
    <row r="47" spans="1:11">
      <c r="A47" s="320" t="s">
        <v>170</v>
      </c>
      <c r="B47" s="319" t="s">
        <v>171</v>
      </c>
      <c r="C47" s="365"/>
      <c r="D47" s="365"/>
      <c r="E47" s="365"/>
      <c r="F47" s="365"/>
      <c r="G47" s="365"/>
      <c r="H47" s="365"/>
      <c r="I47" s="365"/>
      <c r="J47" s="366"/>
      <c r="K47" s="220" t="s">
        <v>1</v>
      </c>
    </row>
    <row r="48" spans="1:11">
      <c r="A48" s="316" t="s">
        <v>170</v>
      </c>
      <c r="B48" s="317" t="s">
        <v>172</v>
      </c>
      <c r="C48" s="345"/>
      <c r="D48" s="345"/>
      <c r="E48" s="345"/>
      <c r="F48" s="345"/>
      <c r="G48" s="345"/>
      <c r="H48" s="345"/>
      <c r="I48" s="345"/>
      <c r="J48" s="346"/>
      <c r="K48" s="220" t="s">
        <v>1</v>
      </c>
    </row>
    <row r="49" spans="1:11">
      <c r="A49" s="316" t="s">
        <v>170</v>
      </c>
      <c r="B49" s="317" t="s">
        <v>173</v>
      </c>
      <c r="C49" s="345"/>
      <c r="D49" s="345"/>
      <c r="E49" s="345"/>
      <c r="F49" s="345"/>
      <c r="G49" s="345"/>
      <c r="H49" s="345"/>
      <c r="I49" s="345"/>
      <c r="J49" s="346"/>
      <c r="K49" s="220" t="s">
        <v>1</v>
      </c>
    </row>
    <row r="50" spans="1:11">
      <c r="A50" s="320">
        <v>25.2</v>
      </c>
      <c r="B50" s="319" t="s">
        <v>174</v>
      </c>
      <c r="C50" s="365"/>
      <c r="D50" s="365"/>
      <c r="E50" s="365"/>
      <c r="F50" s="365"/>
      <c r="G50" s="365"/>
      <c r="H50" s="365"/>
      <c r="I50" s="365"/>
      <c r="J50" s="366"/>
      <c r="K50" s="220" t="s">
        <v>1</v>
      </c>
    </row>
    <row r="51" spans="1:11">
      <c r="A51" s="320" t="s">
        <v>170</v>
      </c>
      <c r="B51" s="319" t="s">
        <v>175</v>
      </c>
      <c r="C51" s="359"/>
      <c r="D51" s="359"/>
      <c r="E51" s="359"/>
      <c r="F51" s="359"/>
      <c r="G51" s="359"/>
      <c r="H51" s="359"/>
      <c r="I51" s="359"/>
      <c r="J51" s="360"/>
      <c r="K51" s="220" t="s">
        <v>1</v>
      </c>
    </row>
    <row r="52" spans="1:11">
      <c r="A52" s="320" t="s">
        <v>170</v>
      </c>
      <c r="B52" s="319" t="s">
        <v>176</v>
      </c>
      <c r="C52" s="359"/>
      <c r="D52" s="359"/>
      <c r="E52" s="359"/>
      <c r="F52" s="359"/>
      <c r="G52" s="359"/>
      <c r="H52" s="359"/>
      <c r="I52" s="359"/>
      <c r="J52" s="360"/>
      <c r="K52" s="220" t="s">
        <v>1</v>
      </c>
    </row>
    <row r="53" spans="1:11">
      <c r="A53" s="320" t="s">
        <v>170</v>
      </c>
      <c r="B53" s="319" t="s">
        <v>177</v>
      </c>
      <c r="C53" s="359"/>
      <c r="D53" s="359"/>
      <c r="E53" s="359"/>
      <c r="F53" s="359"/>
      <c r="G53" s="359"/>
      <c r="H53" s="359"/>
      <c r="I53" s="359"/>
      <c r="J53" s="360"/>
      <c r="K53" s="220" t="s">
        <v>1</v>
      </c>
    </row>
    <row r="54" spans="1:11">
      <c r="A54" s="320" t="s">
        <v>170</v>
      </c>
      <c r="B54" s="319" t="s">
        <v>178</v>
      </c>
      <c r="C54" s="359"/>
      <c r="D54" s="359"/>
      <c r="E54" s="359"/>
      <c r="F54" s="359"/>
      <c r="G54" s="359"/>
      <c r="H54" s="359"/>
      <c r="I54" s="359"/>
      <c r="J54" s="360"/>
      <c r="K54" s="220" t="s">
        <v>1</v>
      </c>
    </row>
    <row r="55" spans="1:11">
      <c r="A55" s="320" t="s">
        <v>170</v>
      </c>
      <c r="B55" s="319" t="s">
        <v>179</v>
      </c>
      <c r="C55" s="359"/>
      <c r="D55" s="359"/>
      <c r="E55" s="359"/>
      <c r="F55" s="359"/>
      <c r="G55" s="359"/>
      <c r="H55" s="359"/>
      <c r="I55" s="359"/>
      <c r="J55" s="360"/>
      <c r="K55" s="220" t="s">
        <v>1</v>
      </c>
    </row>
    <row r="56" spans="1:11">
      <c r="A56" s="320" t="s">
        <v>170</v>
      </c>
      <c r="B56" s="319" t="s">
        <v>180</v>
      </c>
      <c r="C56" s="359"/>
      <c r="D56" s="359"/>
      <c r="E56" s="359"/>
      <c r="F56" s="359"/>
      <c r="G56" s="359"/>
      <c r="H56" s="359"/>
      <c r="I56" s="359"/>
      <c r="J56" s="360"/>
      <c r="K56" s="220" t="s">
        <v>1</v>
      </c>
    </row>
    <row r="57" spans="1:11">
      <c r="A57" s="320" t="s">
        <v>170</v>
      </c>
      <c r="B57" s="319" t="s">
        <v>181</v>
      </c>
      <c r="C57" s="359"/>
      <c r="D57" s="359"/>
      <c r="E57" s="359"/>
      <c r="F57" s="359"/>
      <c r="G57" s="359"/>
      <c r="H57" s="359"/>
      <c r="I57" s="359"/>
      <c r="J57" s="360"/>
      <c r="K57" s="220" t="s">
        <v>1</v>
      </c>
    </row>
    <row r="58" spans="1:11">
      <c r="A58" s="320" t="s">
        <v>170</v>
      </c>
      <c r="B58" s="319" t="s">
        <v>215</v>
      </c>
      <c r="C58" s="359"/>
      <c r="D58" s="359"/>
      <c r="E58" s="359"/>
      <c r="F58" s="359"/>
      <c r="G58" s="359"/>
      <c r="H58" s="359"/>
      <c r="I58" s="359"/>
      <c r="J58" s="360"/>
      <c r="K58" s="220" t="s">
        <v>1</v>
      </c>
    </row>
    <row r="59" spans="1:11">
      <c r="A59" s="332" t="s">
        <v>210</v>
      </c>
      <c r="B59" s="333" t="s">
        <v>211</v>
      </c>
      <c r="C59" s="361"/>
      <c r="D59" s="361"/>
      <c r="E59" s="361"/>
      <c r="F59" s="361"/>
      <c r="G59" s="361"/>
      <c r="H59" s="361"/>
      <c r="I59" s="361"/>
      <c r="J59" s="362"/>
      <c r="K59" s="220" t="s">
        <v>1</v>
      </c>
    </row>
    <row r="60" spans="1:11">
      <c r="A60" s="328" t="s">
        <v>182</v>
      </c>
      <c r="B60" s="334"/>
      <c r="C60" s="367"/>
      <c r="D60" s="367"/>
      <c r="E60" s="367"/>
      <c r="F60" s="367"/>
      <c r="G60" s="367"/>
      <c r="H60" s="367"/>
      <c r="I60" s="367"/>
      <c r="J60" s="368"/>
      <c r="K60" s="220" t="s">
        <v>1</v>
      </c>
    </row>
    <row r="61" spans="1:11">
      <c r="A61" s="335" t="s">
        <v>183</v>
      </c>
      <c r="B61" s="336" t="s">
        <v>216</v>
      </c>
      <c r="C61" s="365"/>
      <c r="D61" s="365"/>
      <c r="E61" s="365"/>
      <c r="F61" s="365"/>
      <c r="G61" s="365"/>
      <c r="H61" s="365"/>
      <c r="I61" s="365"/>
      <c r="J61" s="366"/>
      <c r="K61" s="220" t="s">
        <v>1</v>
      </c>
    </row>
    <row r="62" spans="1:11">
      <c r="A62" s="335" t="s">
        <v>183</v>
      </c>
      <c r="B62" s="336" t="s">
        <v>184</v>
      </c>
      <c r="C62" s="365"/>
      <c r="D62" s="365"/>
      <c r="E62" s="365"/>
      <c r="F62" s="365"/>
      <c r="G62" s="365"/>
      <c r="H62" s="365"/>
      <c r="I62" s="365"/>
      <c r="J62" s="366"/>
      <c r="K62" s="220" t="s">
        <v>1</v>
      </c>
    </row>
    <row r="63" spans="1:11">
      <c r="A63" s="335" t="s">
        <v>183</v>
      </c>
      <c r="B63" s="333" t="s">
        <v>185</v>
      </c>
      <c r="C63" s="365"/>
      <c r="D63" s="365"/>
      <c r="E63" s="365"/>
      <c r="F63" s="365"/>
      <c r="G63" s="365"/>
      <c r="H63" s="365"/>
      <c r="I63" s="365"/>
      <c r="J63" s="366"/>
      <c r="K63" s="220" t="s">
        <v>1</v>
      </c>
    </row>
    <row r="64" spans="1:11">
      <c r="A64" s="335" t="s">
        <v>183</v>
      </c>
      <c r="B64" s="319" t="s">
        <v>186</v>
      </c>
      <c r="C64" s="359"/>
      <c r="D64" s="359"/>
      <c r="E64" s="359"/>
      <c r="F64" s="359"/>
      <c r="G64" s="359"/>
      <c r="H64" s="359"/>
      <c r="I64" s="359"/>
      <c r="J64" s="360"/>
      <c r="K64" s="220" t="s">
        <v>1</v>
      </c>
    </row>
    <row r="65" spans="1:18">
      <c r="A65" s="335" t="s">
        <v>183</v>
      </c>
      <c r="B65" s="319" t="s">
        <v>187</v>
      </c>
      <c r="C65" s="359"/>
      <c r="D65" s="359"/>
      <c r="E65" s="359"/>
      <c r="F65" s="359"/>
      <c r="G65" s="359"/>
      <c r="H65" s="359"/>
      <c r="I65" s="359"/>
      <c r="J65" s="360"/>
      <c r="K65" s="220" t="s">
        <v>1</v>
      </c>
    </row>
    <row r="66" spans="1:18">
      <c r="A66" s="337" t="s">
        <v>183</v>
      </c>
      <c r="B66" s="333" t="s">
        <v>188</v>
      </c>
      <c r="C66" s="361"/>
      <c r="D66" s="361"/>
      <c r="E66" s="361"/>
      <c r="F66" s="361"/>
      <c r="G66" s="361"/>
      <c r="H66" s="361"/>
      <c r="I66" s="361"/>
      <c r="J66" s="362"/>
      <c r="K66" s="220" t="s">
        <v>1</v>
      </c>
    </row>
    <row r="67" spans="1:18">
      <c r="A67" s="326" t="s">
        <v>183</v>
      </c>
      <c r="B67" s="327" t="s">
        <v>189</v>
      </c>
      <c r="C67" s="363"/>
      <c r="D67" s="363"/>
      <c r="E67" s="363"/>
      <c r="F67" s="363"/>
      <c r="G67" s="363"/>
      <c r="H67" s="363"/>
      <c r="I67" s="363"/>
      <c r="J67" s="364"/>
      <c r="K67" s="220" t="s">
        <v>1</v>
      </c>
    </row>
    <row r="68" spans="1:18">
      <c r="A68" s="328"/>
      <c r="B68" s="338" t="s">
        <v>190</v>
      </c>
      <c r="C68" s="367"/>
      <c r="D68" s="367"/>
      <c r="E68" s="367"/>
      <c r="F68" s="367"/>
      <c r="G68" s="367"/>
      <c r="H68" s="367"/>
      <c r="I68" s="367"/>
      <c r="J68" s="368"/>
      <c r="K68" s="224" t="s">
        <v>29</v>
      </c>
    </row>
    <row r="69" spans="1:18">
      <c r="A69" s="311"/>
      <c r="B69" s="311"/>
      <c r="C69" s="354"/>
      <c r="D69" s="354"/>
      <c r="E69" s="354"/>
      <c r="F69" s="354"/>
      <c r="G69" s="354"/>
      <c r="H69" s="354"/>
      <c r="I69" s="354"/>
      <c r="J69" s="354"/>
    </row>
    <row r="70" spans="1:18">
      <c r="B70" s="230"/>
      <c r="C70" s="238"/>
      <c r="D70" s="238"/>
      <c r="E70" s="238"/>
      <c r="F70" s="238"/>
      <c r="G70" s="238"/>
      <c r="H70" s="238"/>
      <c r="I70" s="238"/>
      <c r="J70" s="238"/>
      <c r="K70" s="230"/>
      <c r="L70" s="230"/>
      <c r="M70" s="230"/>
      <c r="N70" s="230"/>
      <c r="O70" s="230"/>
      <c r="P70" s="230"/>
      <c r="Q70" s="230"/>
      <c r="R70" s="230"/>
    </row>
    <row r="71" spans="1:18" ht="15.75">
      <c r="A71" s="877" t="s">
        <v>283</v>
      </c>
      <c r="B71" s="664"/>
      <c r="C71" s="664"/>
      <c r="D71" s="664"/>
      <c r="E71" s="664"/>
      <c r="F71" s="664"/>
      <c r="G71" s="664"/>
      <c r="H71" s="664"/>
      <c r="I71" s="664"/>
      <c r="J71" s="664"/>
      <c r="K71" s="225"/>
      <c r="L71" s="225"/>
      <c r="M71" s="225"/>
      <c r="N71" s="225"/>
      <c r="O71" s="225"/>
      <c r="P71" s="225"/>
      <c r="Q71" s="225"/>
      <c r="R71" s="225"/>
    </row>
    <row r="72" spans="1:18" ht="16.5" customHeight="1">
      <c r="A72" s="878" t="s">
        <v>191</v>
      </c>
      <c r="B72" s="854"/>
      <c r="C72" s="854"/>
      <c r="D72" s="854"/>
      <c r="E72" s="854"/>
      <c r="F72" s="854"/>
      <c r="G72" s="854"/>
      <c r="H72" s="854"/>
      <c r="I72" s="854"/>
      <c r="J72" s="854"/>
      <c r="K72" s="239"/>
      <c r="L72" s="239"/>
      <c r="M72" s="239"/>
      <c r="N72" s="239"/>
      <c r="O72" s="239"/>
      <c r="P72" s="239"/>
      <c r="Q72" s="239"/>
      <c r="R72" s="239"/>
    </row>
    <row r="73" spans="1:18" ht="13.5">
      <c r="A73" s="226"/>
      <c r="B73" s="225"/>
      <c r="C73" s="225"/>
      <c r="D73" s="225"/>
      <c r="E73" s="225"/>
      <c r="F73" s="225"/>
      <c r="G73" s="225"/>
      <c r="H73" s="225"/>
      <c r="I73" s="225"/>
      <c r="J73" s="225"/>
      <c r="K73" s="225"/>
      <c r="L73" s="225"/>
      <c r="M73" s="225"/>
      <c r="N73" s="225"/>
      <c r="O73" s="225"/>
      <c r="P73" s="225"/>
      <c r="Q73" s="225"/>
      <c r="R73" s="225"/>
    </row>
    <row r="74" spans="1:18" ht="18.75" customHeight="1">
      <c r="A74" s="879" t="s">
        <v>192</v>
      </c>
      <c r="B74" s="854"/>
      <c r="C74" s="854"/>
      <c r="D74" s="854"/>
      <c r="E74" s="854"/>
      <c r="F74" s="854"/>
      <c r="G74" s="854"/>
      <c r="H74" s="854"/>
      <c r="I74" s="854"/>
      <c r="J74" s="854"/>
      <c r="K74" s="239"/>
      <c r="L74" s="239"/>
      <c r="M74" s="239"/>
      <c r="N74" s="239"/>
      <c r="O74" s="239"/>
      <c r="P74" s="239"/>
      <c r="Q74" s="239"/>
      <c r="R74" s="239"/>
    </row>
    <row r="75" spans="1:18">
      <c r="A75" s="228"/>
      <c r="B75" s="229"/>
      <c r="C75" s="229"/>
      <c r="D75" s="229"/>
      <c r="E75" s="229"/>
      <c r="F75" s="229"/>
      <c r="G75" s="229"/>
      <c r="H75" s="229"/>
      <c r="I75" s="229"/>
      <c r="J75" s="229"/>
      <c r="K75" s="229"/>
      <c r="L75" s="229"/>
      <c r="M75" s="229"/>
      <c r="N75" s="229"/>
      <c r="O75" s="229"/>
      <c r="P75" s="229"/>
      <c r="Q75" s="229"/>
      <c r="R75" s="229"/>
    </row>
    <row r="76" spans="1:18" ht="15">
      <c r="A76" s="872" t="s">
        <v>193</v>
      </c>
      <c r="B76" s="736"/>
      <c r="C76" s="736"/>
      <c r="D76" s="736"/>
      <c r="E76" s="736"/>
      <c r="F76" s="736"/>
      <c r="G76" s="736"/>
      <c r="H76" s="736"/>
      <c r="I76" s="736"/>
      <c r="J76" s="736"/>
      <c r="K76" s="227"/>
      <c r="L76" s="227"/>
      <c r="M76" s="227"/>
      <c r="N76" s="227"/>
      <c r="O76" s="227"/>
      <c r="P76" s="227"/>
      <c r="Q76" s="227"/>
      <c r="R76" s="227"/>
    </row>
    <row r="77" spans="1:18">
      <c r="A77" s="240"/>
      <c r="B77" s="241"/>
      <c r="C77" s="241"/>
      <c r="D77" s="241"/>
      <c r="E77" s="241"/>
      <c r="F77" s="241"/>
      <c r="G77" s="241"/>
      <c r="H77" s="241"/>
      <c r="I77" s="241"/>
      <c r="J77" s="241"/>
      <c r="K77" s="241"/>
      <c r="L77" s="241"/>
      <c r="M77" s="241"/>
      <c r="N77" s="241"/>
      <c r="O77" s="241"/>
      <c r="P77" s="241"/>
      <c r="Q77" s="241"/>
      <c r="R77" s="241"/>
    </row>
    <row r="78" spans="1:18">
      <c r="A78" s="230"/>
      <c r="B78" s="230"/>
      <c r="C78" s="238"/>
      <c r="D78" s="238"/>
      <c r="E78" s="238"/>
      <c r="F78" s="238"/>
      <c r="G78" s="238"/>
      <c r="H78" s="238"/>
      <c r="I78" s="238"/>
      <c r="J78" s="238"/>
    </row>
    <row r="80" spans="1:18">
      <c r="C80" s="242"/>
      <c r="D80" s="242"/>
    </row>
  </sheetData>
  <mergeCells count="24">
    <mergeCell ref="A76:J76"/>
    <mergeCell ref="A12:B13"/>
    <mergeCell ref="A71:J71"/>
    <mergeCell ref="A72:J72"/>
    <mergeCell ref="A74:J74"/>
    <mergeCell ref="J12:J13"/>
    <mergeCell ref="E12:E13"/>
    <mergeCell ref="F12:F13"/>
    <mergeCell ref="G12:G13"/>
    <mergeCell ref="C12:C13"/>
    <mergeCell ref="D12:D13"/>
    <mergeCell ref="H12:H13"/>
    <mergeCell ref="I12:I13"/>
    <mergeCell ref="A7:J7"/>
    <mergeCell ref="A11:J11"/>
    <mergeCell ref="C10:J10"/>
    <mergeCell ref="C9:J9"/>
    <mergeCell ref="C8:J8"/>
    <mergeCell ref="A6:J6"/>
    <mergeCell ref="A1:J1"/>
    <mergeCell ref="A2:J2"/>
    <mergeCell ref="A3:J3"/>
    <mergeCell ref="A4:J4"/>
    <mergeCell ref="A5:J5"/>
  </mergeCells>
  <phoneticPr fontId="47" type="noConversion"/>
  <printOptions horizontalCentered="1"/>
  <pageMargins left="0.75" right="0.75" top="0.3" bottom="1" header="0.1" footer="0.5"/>
  <pageSetup scale="75" fitToHeight="2" orientation="landscape" cellComments="asDisplayed" r:id="rId1"/>
  <headerFooter alignWithMargins="0">
    <oddFooter>&amp;C&amp;11Exhibit N:  Modular Cost for New Positions</oddFooter>
  </headerFooter>
  <rowBreaks count="1" manualBreakCount="1">
    <brk id="44" max="9" man="1"/>
  </rowBreaks>
  <legacyDrawing r:id="rId2"/>
</worksheet>
</file>

<file path=xl/worksheets/sheet14.xml><?xml version="1.0" encoding="utf-8"?>
<worksheet xmlns="http://schemas.openxmlformats.org/spreadsheetml/2006/main" xmlns:r="http://schemas.openxmlformats.org/officeDocument/2006/relationships">
  <sheetPr codeName="Sheet5"/>
  <dimension ref="A1:R60"/>
  <sheetViews>
    <sheetView view="pageBreakPreview" zoomScaleNormal="100" zoomScaleSheetLayoutView="100" workbookViewId="0">
      <selection activeCell="B17" sqref="B17"/>
    </sheetView>
  </sheetViews>
  <sheetFormatPr defaultColWidth="8.88671875" defaultRowHeight="12.75"/>
  <cols>
    <col min="1" max="1" width="10.6640625" style="221" customWidth="1"/>
    <col min="2" max="2" width="38" style="221" customWidth="1"/>
    <col min="3" max="8" width="9.88671875" style="223" customWidth="1"/>
    <col min="9" max="16384" width="8.88671875" style="221"/>
  </cols>
  <sheetData>
    <row r="1" spans="1:10" ht="15.75">
      <c r="A1" s="867" t="s">
        <v>122</v>
      </c>
      <c r="B1" s="867"/>
      <c r="C1" s="867"/>
      <c r="D1" s="867"/>
      <c r="E1" s="867"/>
      <c r="F1" s="867"/>
      <c r="G1" s="867"/>
      <c r="H1" s="867"/>
      <c r="I1" s="220" t="s">
        <v>1</v>
      </c>
      <c r="J1" s="219"/>
    </row>
    <row r="2" spans="1:10" ht="15.75">
      <c r="A2" s="866"/>
      <c r="B2" s="866"/>
      <c r="C2" s="866"/>
      <c r="D2" s="866"/>
      <c r="E2" s="866"/>
      <c r="F2" s="866"/>
      <c r="G2" s="866"/>
      <c r="H2" s="866"/>
      <c r="I2" s="219"/>
      <c r="J2" s="219"/>
    </row>
    <row r="3" spans="1:10" ht="15.75">
      <c r="A3" s="868" t="s">
        <v>221</v>
      </c>
      <c r="B3" s="868"/>
      <c r="C3" s="868"/>
      <c r="D3" s="868"/>
      <c r="E3" s="868"/>
      <c r="F3" s="868"/>
      <c r="G3" s="868"/>
      <c r="H3" s="868"/>
      <c r="I3" s="220" t="s">
        <v>1</v>
      </c>
      <c r="J3" s="222"/>
    </row>
    <row r="4" spans="1:10" ht="15.75">
      <c r="A4" s="868" t="s">
        <v>270</v>
      </c>
      <c r="B4" s="868"/>
      <c r="C4" s="868"/>
      <c r="D4" s="868"/>
      <c r="E4" s="868"/>
      <c r="F4" s="868"/>
      <c r="G4" s="868"/>
      <c r="H4" s="868"/>
      <c r="I4" s="220" t="s">
        <v>1</v>
      </c>
      <c r="J4" s="222"/>
    </row>
    <row r="5" spans="1:10" ht="15.75">
      <c r="A5" s="866" t="s">
        <v>269</v>
      </c>
      <c r="B5" s="866"/>
      <c r="C5" s="866"/>
      <c r="D5" s="866"/>
      <c r="E5" s="866"/>
      <c r="F5" s="866"/>
      <c r="G5" s="866"/>
      <c r="H5" s="866"/>
      <c r="I5" s="220" t="s">
        <v>1</v>
      </c>
      <c r="J5" s="222"/>
    </row>
    <row r="6" spans="1:10" ht="15.75">
      <c r="A6" s="889"/>
      <c r="B6" s="889"/>
      <c r="C6" s="889"/>
      <c r="D6" s="889"/>
      <c r="E6" s="889"/>
      <c r="F6" s="889"/>
      <c r="G6" s="889"/>
      <c r="H6" s="889"/>
    </row>
    <row r="7" spans="1:10">
      <c r="A7" s="869"/>
      <c r="B7" s="869"/>
      <c r="C7" s="869"/>
      <c r="D7" s="869"/>
      <c r="E7" s="869"/>
      <c r="F7" s="869"/>
      <c r="G7" s="869"/>
      <c r="H7" s="869"/>
    </row>
    <row r="8" spans="1:10">
      <c r="A8" s="312" t="s">
        <v>123</v>
      </c>
      <c r="B8" s="311"/>
      <c r="C8" s="871"/>
      <c r="D8" s="871"/>
      <c r="E8" s="871"/>
      <c r="F8" s="871"/>
      <c r="G8" s="871"/>
      <c r="H8" s="871"/>
      <c r="I8" s="220" t="s">
        <v>1</v>
      </c>
    </row>
    <row r="9" spans="1:10">
      <c r="A9" s="312" t="s">
        <v>124</v>
      </c>
      <c r="B9" s="313" t="s">
        <v>194</v>
      </c>
      <c r="C9" s="871"/>
      <c r="D9" s="871"/>
      <c r="E9" s="871"/>
      <c r="F9" s="871"/>
      <c r="G9" s="871"/>
      <c r="H9" s="871"/>
      <c r="I9" s="220" t="s">
        <v>1</v>
      </c>
    </row>
    <row r="10" spans="1:10">
      <c r="A10" s="312" t="s">
        <v>125</v>
      </c>
      <c r="B10" s="313" t="s">
        <v>195</v>
      </c>
      <c r="C10" s="871"/>
      <c r="D10" s="871"/>
      <c r="E10" s="871"/>
      <c r="F10" s="871"/>
      <c r="G10" s="871"/>
      <c r="H10" s="871"/>
      <c r="I10" s="220" t="s">
        <v>1</v>
      </c>
    </row>
    <row r="11" spans="1:10">
      <c r="A11" s="890"/>
      <c r="B11" s="890"/>
      <c r="C11" s="890"/>
      <c r="D11" s="890"/>
      <c r="E11" s="890"/>
      <c r="F11" s="890"/>
      <c r="G11" s="890"/>
      <c r="H11" s="890"/>
    </row>
    <row r="12" spans="1:10" ht="12.75" customHeight="1">
      <c r="A12" s="873" t="s">
        <v>127</v>
      </c>
      <c r="B12" s="874"/>
      <c r="C12" s="884" t="s">
        <v>307</v>
      </c>
      <c r="D12" s="882" t="s">
        <v>302</v>
      </c>
      <c r="E12" s="882" t="s">
        <v>128</v>
      </c>
      <c r="F12" s="882" t="s">
        <v>129</v>
      </c>
      <c r="G12" s="882" t="s">
        <v>303</v>
      </c>
      <c r="H12" s="880" t="s">
        <v>308</v>
      </c>
      <c r="I12" s="220" t="s">
        <v>1</v>
      </c>
    </row>
    <row r="13" spans="1:10" ht="12.75" customHeight="1">
      <c r="A13" s="875"/>
      <c r="B13" s="876"/>
      <c r="C13" s="885"/>
      <c r="D13" s="883"/>
      <c r="E13" s="883"/>
      <c r="F13" s="883"/>
      <c r="G13" s="883"/>
      <c r="H13" s="881"/>
      <c r="I13" s="220" t="s">
        <v>1</v>
      </c>
    </row>
    <row r="14" spans="1:10">
      <c r="A14" s="887" t="s">
        <v>130</v>
      </c>
      <c r="B14" s="888"/>
      <c r="C14" s="341"/>
      <c r="D14" s="341"/>
      <c r="E14" s="341"/>
      <c r="F14" s="341"/>
      <c r="G14" s="341"/>
      <c r="H14" s="342"/>
      <c r="I14" s="220" t="s">
        <v>1</v>
      </c>
    </row>
    <row r="15" spans="1:10">
      <c r="A15" s="323" t="s">
        <v>131</v>
      </c>
      <c r="B15" s="315" t="s">
        <v>132</v>
      </c>
      <c r="C15" s="343"/>
      <c r="D15" s="343"/>
      <c r="E15" s="343"/>
      <c r="F15" s="343"/>
      <c r="G15" s="343"/>
      <c r="H15" s="344"/>
      <c r="I15" s="220" t="s">
        <v>1</v>
      </c>
    </row>
    <row r="16" spans="1:10">
      <c r="A16" s="324" t="s">
        <v>133</v>
      </c>
      <c r="B16" s="317" t="s">
        <v>196</v>
      </c>
      <c r="C16" s="345"/>
      <c r="D16" s="345"/>
      <c r="E16" s="345"/>
      <c r="F16" s="345"/>
      <c r="G16" s="345"/>
      <c r="H16" s="346"/>
      <c r="I16" s="220" t="s">
        <v>1</v>
      </c>
    </row>
    <row r="17" spans="1:9">
      <c r="A17" s="324" t="s">
        <v>133</v>
      </c>
      <c r="B17" s="317" t="s">
        <v>137</v>
      </c>
      <c r="C17" s="345"/>
      <c r="D17" s="345"/>
      <c r="E17" s="345"/>
      <c r="F17" s="345"/>
      <c r="G17" s="345"/>
      <c r="H17" s="346"/>
      <c r="I17" s="220" t="s">
        <v>1</v>
      </c>
    </row>
    <row r="18" spans="1:9">
      <c r="A18" s="324" t="s">
        <v>139</v>
      </c>
      <c r="B18" s="317" t="s">
        <v>138</v>
      </c>
      <c r="C18" s="345"/>
      <c r="D18" s="345"/>
      <c r="E18" s="345"/>
      <c r="F18" s="345"/>
      <c r="G18" s="345"/>
      <c r="H18" s="346"/>
      <c r="I18" s="220" t="s">
        <v>1</v>
      </c>
    </row>
    <row r="19" spans="1:9">
      <c r="A19" s="324" t="s">
        <v>139</v>
      </c>
      <c r="B19" s="317" t="s">
        <v>197</v>
      </c>
      <c r="C19" s="345"/>
      <c r="D19" s="345"/>
      <c r="E19" s="345"/>
      <c r="F19" s="345"/>
      <c r="G19" s="345"/>
      <c r="H19" s="346"/>
      <c r="I19" s="220" t="s">
        <v>1</v>
      </c>
    </row>
    <row r="20" spans="1:9">
      <c r="A20" s="887" t="s">
        <v>140</v>
      </c>
      <c r="B20" s="888"/>
      <c r="C20" s="341"/>
      <c r="D20" s="341"/>
      <c r="E20" s="341"/>
      <c r="F20" s="341"/>
      <c r="G20" s="341"/>
      <c r="H20" s="342"/>
      <c r="I20" s="220" t="s">
        <v>1</v>
      </c>
    </row>
    <row r="21" spans="1:9">
      <c r="A21" s="324" t="s">
        <v>141</v>
      </c>
      <c r="B21" s="317" t="s">
        <v>142</v>
      </c>
      <c r="C21" s="345"/>
      <c r="D21" s="345"/>
      <c r="E21" s="345"/>
      <c r="F21" s="345"/>
      <c r="G21" s="345"/>
      <c r="H21" s="346"/>
      <c r="I21" s="220" t="s">
        <v>1</v>
      </c>
    </row>
    <row r="22" spans="1:9">
      <c r="A22" s="324" t="s">
        <v>198</v>
      </c>
      <c r="B22" s="317" t="s">
        <v>143</v>
      </c>
      <c r="C22" s="345"/>
      <c r="D22" s="345"/>
      <c r="E22" s="345"/>
      <c r="F22" s="345"/>
      <c r="G22" s="345"/>
      <c r="H22" s="346"/>
      <c r="I22" s="220" t="s">
        <v>1</v>
      </c>
    </row>
    <row r="23" spans="1:9">
      <c r="A23" s="324" t="s">
        <v>199</v>
      </c>
      <c r="B23" s="317" t="s">
        <v>200</v>
      </c>
      <c r="C23" s="345"/>
      <c r="D23" s="345"/>
      <c r="E23" s="345"/>
      <c r="F23" s="345"/>
      <c r="G23" s="345"/>
      <c r="H23" s="346"/>
      <c r="I23" s="220" t="s">
        <v>1</v>
      </c>
    </row>
    <row r="24" spans="1:9">
      <c r="A24" s="316">
        <v>23.2</v>
      </c>
      <c r="B24" s="317" t="s">
        <v>201</v>
      </c>
      <c r="C24" s="345"/>
      <c r="D24" s="345"/>
      <c r="E24" s="345"/>
      <c r="F24" s="345"/>
      <c r="G24" s="345"/>
      <c r="H24" s="346"/>
      <c r="I24" s="220" t="s">
        <v>1</v>
      </c>
    </row>
    <row r="25" spans="1:9">
      <c r="A25" s="324" t="s">
        <v>146</v>
      </c>
      <c r="B25" s="317" t="s">
        <v>147</v>
      </c>
      <c r="C25" s="345"/>
      <c r="D25" s="345"/>
      <c r="E25" s="345"/>
      <c r="F25" s="345"/>
      <c r="G25" s="345"/>
      <c r="H25" s="346"/>
      <c r="I25" s="220" t="s">
        <v>1</v>
      </c>
    </row>
    <row r="26" spans="1:9">
      <c r="A26" s="324" t="s">
        <v>146</v>
      </c>
      <c r="B26" s="317" t="s">
        <v>148</v>
      </c>
      <c r="C26" s="345"/>
      <c r="D26" s="345"/>
      <c r="E26" s="345"/>
      <c r="F26" s="345"/>
      <c r="G26" s="345"/>
      <c r="H26" s="346"/>
      <c r="I26" s="220" t="s">
        <v>1</v>
      </c>
    </row>
    <row r="27" spans="1:9">
      <c r="A27" s="324" t="s">
        <v>146</v>
      </c>
      <c r="B27" s="317" t="s">
        <v>149</v>
      </c>
      <c r="C27" s="345"/>
      <c r="D27" s="345"/>
      <c r="E27" s="345"/>
      <c r="F27" s="345"/>
      <c r="G27" s="345"/>
      <c r="H27" s="346"/>
      <c r="I27" s="220" t="s">
        <v>1</v>
      </c>
    </row>
    <row r="28" spans="1:9">
      <c r="A28" s="324" t="s">
        <v>146</v>
      </c>
      <c r="B28" s="317" t="s">
        <v>202</v>
      </c>
      <c r="C28" s="345"/>
      <c r="D28" s="345"/>
      <c r="E28" s="345"/>
      <c r="F28" s="345"/>
      <c r="G28" s="345"/>
      <c r="H28" s="346"/>
      <c r="I28" s="220" t="s">
        <v>1</v>
      </c>
    </row>
    <row r="29" spans="1:9">
      <c r="A29" s="324" t="s">
        <v>146</v>
      </c>
      <c r="B29" s="317" t="s">
        <v>203</v>
      </c>
      <c r="C29" s="345"/>
      <c r="D29" s="345"/>
      <c r="E29" s="345"/>
      <c r="F29" s="345"/>
      <c r="G29" s="345"/>
      <c r="H29" s="346"/>
      <c r="I29" s="220" t="s">
        <v>1</v>
      </c>
    </row>
    <row r="30" spans="1:9">
      <c r="A30" s="324" t="s">
        <v>204</v>
      </c>
      <c r="B30" s="317" t="s">
        <v>205</v>
      </c>
      <c r="C30" s="345"/>
      <c r="D30" s="345"/>
      <c r="E30" s="345"/>
      <c r="F30" s="345"/>
      <c r="G30" s="345"/>
      <c r="H30" s="346"/>
      <c r="I30" s="220" t="s">
        <v>1</v>
      </c>
    </row>
    <row r="31" spans="1:9">
      <c r="A31" s="316">
        <v>25.3</v>
      </c>
      <c r="B31" s="317" t="s">
        <v>150</v>
      </c>
      <c r="C31" s="345"/>
      <c r="D31" s="345"/>
      <c r="E31" s="345"/>
      <c r="F31" s="345"/>
      <c r="G31" s="345"/>
      <c r="H31" s="346"/>
      <c r="I31" s="220" t="s">
        <v>1</v>
      </c>
    </row>
    <row r="32" spans="1:9">
      <c r="A32" s="324" t="s">
        <v>159</v>
      </c>
      <c r="B32" s="317" t="s">
        <v>206</v>
      </c>
      <c r="C32" s="345"/>
      <c r="D32" s="345"/>
      <c r="E32" s="345"/>
      <c r="F32" s="345"/>
      <c r="G32" s="345"/>
      <c r="H32" s="346"/>
      <c r="I32" s="220" t="s">
        <v>1</v>
      </c>
    </row>
    <row r="33" spans="1:9">
      <c r="A33" s="316">
        <v>25.3</v>
      </c>
      <c r="B33" s="317" t="s">
        <v>151</v>
      </c>
      <c r="C33" s="345"/>
      <c r="D33" s="345"/>
      <c r="E33" s="345"/>
      <c r="F33" s="345"/>
      <c r="G33" s="345"/>
      <c r="H33" s="346"/>
      <c r="I33" s="220" t="s">
        <v>1</v>
      </c>
    </row>
    <row r="34" spans="1:9">
      <c r="A34" s="316">
        <v>25.3</v>
      </c>
      <c r="B34" s="317" t="s">
        <v>152</v>
      </c>
      <c r="C34" s="345"/>
      <c r="D34" s="345"/>
      <c r="E34" s="345"/>
      <c r="F34" s="345"/>
      <c r="G34" s="345"/>
      <c r="H34" s="346"/>
      <c r="I34" s="220" t="s">
        <v>1</v>
      </c>
    </row>
    <row r="35" spans="1:9">
      <c r="A35" s="316">
        <v>25.3</v>
      </c>
      <c r="B35" s="317" t="s">
        <v>153</v>
      </c>
      <c r="C35" s="345"/>
      <c r="D35" s="345"/>
      <c r="E35" s="345"/>
      <c r="F35" s="345"/>
      <c r="G35" s="345"/>
      <c r="H35" s="346"/>
      <c r="I35" s="220" t="s">
        <v>1</v>
      </c>
    </row>
    <row r="36" spans="1:9">
      <c r="A36" s="316">
        <v>25.3</v>
      </c>
      <c r="B36" s="317" t="s">
        <v>154</v>
      </c>
      <c r="C36" s="345"/>
      <c r="D36" s="345"/>
      <c r="E36" s="345"/>
      <c r="F36" s="345"/>
      <c r="G36" s="345"/>
      <c r="H36" s="346"/>
      <c r="I36" s="220" t="s">
        <v>1</v>
      </c>
    </row>
    <row r="37" spans="1:9">
      <c r="A37" s="324" t="s">
        <v>159</v>
      </c>
      <c r="B37" s="317" t="s">
        <v>160</v>
      </c>
      <c r="C37" s="345"/>
      <c r="D37" s="345"/>
      <c r="E37" s="345"/>
      <c r="F37" s="345"/>
      <c r="G37" s="345"/>
      <c r="H37" s="346"/>
      <c r="I37" s="220" t="s">
        <v>1</v>
      </c>
    </row>
    <row r="38" spans="1:9">
      <c r="A38" s="316">
        <v>25.3</v>
      </c>
      <c r="B38" s="317" t="s">
        <v>207</v>
      </c>
      <c r="C38" s="345"/>
      <c r="D38" s="345"/>
      <c r="E38" s="345"/>
      <c r="F38" s="345"/>
      <c r="G38" s="345"/>
      <c r="H38" s="346"/>
      <c r="I38" s="220" t="s">
        <v>1</v>
      </c>
    </row>
    <row r="39" spans="1:9">
      <c r="A39" s="316">
        <v>25.6</v>
      </c>
      <c r="B39" s="317" t="s">
        <v>161</v>
      </c>
      <c r="C39" s="345"/>
      <c r="D39" s="345"/>
      <c r="E39" s="345"/>
      <c r="F39" s="345"/>
      <c r="G39" s="345"/>
      <c r="H39" s="346"/>
      <c r="I39" s="220" t="s">
        <v>1</v>
      </c>
    </row>
    <row r="40" spans="1:9">
      <c r="A40" s="437" t="s">
        <v>162</v>
      </c>
      <c r="B40" s="436" t="s">
        <v>163</v>
      </c>
      <c r="C40" s="350"/>
      <c r="D40" s="350"/>
      <c r="E40" s="350"/>
      <c r="F40" s="350"/>
      <c r="G40" s="350"/>
      <c r="H40" s="351"/>
      <c r="I40" s="220" t="s">
        <v>1</v>
      </c>
    </row>
    <row r="41" spans="1:9">
      <c r="A41" s="887" t="s">
        <v>169</v>
      </c>
      <c r="B41" s="888"/>
      <c r="C41" s="341"/>
      <c r="D41" s="341"/>
      <c r="E41" s="341"/>
      <c r="F41" s="341"/>
      <c r="G41" s="341"/>
      <c r="H41" s="342"/>
      <c r="I41" s="220" t="s">
        <v>1</v>
      </c>
    </row>
    <row r="42" spans="1:9">
      <c r="A42" s="324" t="s">
        <v>170</v>
      </c>
      <c r="B42" s="317" t="s">
        <v>208</v>
      </c>
      <c r="C42" s="345"/>
      <c r="D42" s="345"/>
      <c r="E42" s="345"/>
      <c r="F42" s="345"/>
      <c r="G42" s="345"/>
      <c r="H42" s="346"/>
      <c r="I42" s="220" t="s">
        <v>1</v>
      </c>
    </row>
    <row r="43" spans="1:9">
      <c r="A43" s="320" t="s">
        <v>170</v>
      </c>
      <c r="B43" s="319" t="s">
        <v>175</v>
      </c>
      <c r="C43" s="345"/>
      <c r="D43" s="345"/>
      <c r="E43" s="345"/>
      <c r="F43" s="345"/>
      <c r="G43" s="345"/>
      <c r="H43" s="346"/>
      <c r="I43" s="220" t="s">
        <v>1</v>
      </c>
    </row>
    <row r="44" spans="1:9">
      <c r="A44" s="320" t="s">
        <v>170</v>
      </c>
      <c r="B44" s="319" t="s">
        <v>176</v>
      </c>
      <c r="C44" s="345"/>
      <c r="D44" s="345"/>
      <c r="E44" s="345"/>
      <c r="F44" s="345"/>
      <c r="G44" s="345"/>
      <c r="H44" s="346"/>
      <c r="I44" s="220" t="s">
        <v>1</v>
      </c>
    </row>
    <row r="45" spans="1:9">
      <c r="A45" s="320" t="s">
        <v>170</v>
      </c>
      <c r="B45" s="319" t="s">
        <v>177</v>
      </c>
      <c r="C45" s="345"/>
      <c r="D45" s="345"/>
      <c r="E45" s="345"/>
      <c r="F45" s="345"/>
      <c r="G45" s="345"/>
      <c r="H45" s="346"/>
      <c r="I45" s="220" t="s">
        <v>1</v>
      </c>
    </row>
    <row r="46" spans="1:9">
      <c r="A46" s="320" t="s">
        <v>170</v>
      </c>
      <c r="B46" s="319" t="s">
        <v>178</v>
      </c>
      <c r="C46" s="345"/>
      <c r="D46" s="345"/>
      <c r="E46" s="345"/>
      <c r="F46" s="345"/>
      <c r="G46" s="345"/>
      <c r="H46" s="346"/>
      <c r="I46" s="220" t="s">
        <v>1</v>
      </c>
    </row>
    <row r="47" spans="1:9">
      <c r="A47" s="320" t="s">
        <v>170</v>
      </c>
      <c r="B47" s="319" t="s">
        <v>179</v>
      </c>
      <c r="C47" s="345"/>
      <c r="D47" s="345"/>
      <c r="E47" s="345"/>
      <c r="F47" s="345"/>
      <c r="G47" s="345"/>
      <c r="H47" s="346"/>
      <c r="I47" s="220" t="s">
        <v>1</v>
      </c>
    </row>
    <row r="48" spans="1:9">
      <c r="A48" s="324" t="s">
        <v>170</v>
      </c>
      <c r="B48" s="317" t="s">
        <v>209</v>
      </c>
      <c r="C48" s="345"/>
      <c r="D48" s="345"/>
      <c r="E48" s="345"/>
      <c r="F48" s="345"/>
      <c r="G48" s="345"/>
      <c r="H48" s="346"/>
      <c r="I48" s="220" t="s">
        <v>1</v>
      </c>
    </row>
    <row r="49" spans="1:18">
      <c r="A49" s="324" t="s">
        <v>210</v>
      </c>
      <c r="B49" s="317" t="s">
        <v>211</v>
      </c>
      <c r="C49" s="345"/>
      <c r="D49" s="345"/>
      <c r="E49" s="347"/>
      <c r="F49" s="347"/>
      <c r="G49" s="345"/>
      <c r="H49" s="346"/>
      <c r="I49" s="220" t="s">
        <v>1</v>
      </c>
    </row>
    <row r="50" spans="1:18">
      <c r="A50" s="887" t="s">
        <v>182</v>
      </c>
      <c r="B50" s="888"/>
      <c r="C50" s="341"/>
      <c r="D50" s="341"/>
      <c r="E50" s="341"/>
      <c r="F50" s="341"/>
      <c r="G50" s="341"/>
      <c r="H50" s="342"/>
      <c r="I50" s="220" t="s">
        <v>1</v>
      </c>
    </row>
    <row r="51" spans="1:18">
      <c r="A51" s="325" t="s">
        <v>183</v>
      </c>
      <c r="B51" s="321" t="s">
        <v>212</v>
      </c>
      <c r="C51" s="347"/>
      <c r="D51" s="347"/>
      <c r="E51" s="347"/>
      <c r="F51" s="347"/>
      <c r="G51" s="347"/>
      <c r="H51" s="349"/>
      <c r="I51" s="220" t="s">
        <v>1</v>
      </c>
    </row>
    <row r="52" spans="1:18">
      <c r="A52" s="326" t="s">
        <v>183</v>
      </c>
      <c r="B52" s="327" t="s">
        <v>189</v>
      </c>
      <c r="C52" s="350"/>
      <c r="D52" s="350"/>
      <c r="E52" s="350"/>
      <c r="F52" s="350"/>
      <c r="G52" s="350"/>
      <c r="H52" s="351"/>
      <c r="I52" s="220" t="s">
        <v>1</v>
      </c>
    </row>
    <row r="53" spans="1:18">
      <c r="A53" s="322"/>
      <c r="B53" s="314" t="s">
        <v>190</v>
      </c>
      <c r="C53" s="341"/>
      <c r="D53" s="341"/>
      <c r="E53" s="341"/>
      <c r="F53" s="341"/>
      <c r="G53" s="341"/>
      <c r="H53" s="342"/>
      <c r="I53" s="224" t="s">
        <v>29</v>
      </c>
    </row>
    <row r="55" spans="1:18" s="230" customFormat="1" ht="15.75">
      <c r="A55" s="877" t="s">
        <v>283</v>
      </c>
      <c r="B55" s="664"/>
      <c r="C55" s="664"/>
      <c r="D55" s="664"/>
      <c r="E55" s="664"/>
      <c r="F55" s="664"/>
      <c r="G55" s="664"/>
      <c r="H55" s="664"/>
      <c r="I55" s="225"/>
      <c r="J55" s="225"/>
      <c r="K55" s="225"/>
      <c r="L55" s="225"/>
      <c r="M55" s="225"/>
      <c r="N55" s="225"/>
      <c r="O55" s="225"/>
      <c r="P55" s="225"/>
      <c r="Q55" s="225"/>
      <c r="R55" s="225"/>
    </row>
    <row r="56" spans="1:18" s="230" customFormat="1" ht="15">
      <c r="A56" s="878" t="s">
        <v>191</v>
      </c>
      <c r="B56" s="886"/>
      <c r="C56" s="886"/>
      <c r="D56" s="886"/>
      <c r="E56" s="886"/>
      <c r="F56" s="886"/>
      <c r="G56" s="886"/>
      <c r="H56" s="886"/>
      <c r="I56" s="231"/>
      <c r="J56" s="231"/>
      <c r="K56" s="231"/>
      <c r="L56" s="231"/>
      <c r="M56" s="231"/>
      <c r="N56" s="231"/>
      <c r="O56" s="231"/>
      <c r="P56" s="231"/>
      <c r="Q56" s="231"/>
      <c r="R56" s="231"/>
    </row>
    <row r="57" spans="1:18" s="230" customFormat="1" ht="13.5">
      <c r="A57" s="232"/>
      <c r="B57" s="233"/>
      <c r="C57" s="233"/>
      <c r="D57" s="233"/>
      <c r="E57" s="233"/>
      <c r="F57" s="233"/>
      <c r="G57" s="233"/>
      <c r="H57" s="233"/>
      <c r="I57" s="233"/>
      <c r="J57" s="233"/>
      <c r="K57" s="233"/>
      <c r="L57" s="233"/>
      <c r="M57" s="233"/>
      <c r="N57" s="233"/>
      <c r="O57" s="233"/>
      <c r="P57" s="233"/>
      <c r="Q57" s="233"/>
      <c r="R57" s="233"/>
    </row>
    <row r="58" spans="1:18" s="230" customFormat="1" ht="30.75" customHeight="1">
      <c r="A58" s="879" t="s">
        <v>192</v>
      </c>
      <c r="B58" s="886"/>
      <c r="C58" s="886"/>
      <c r="D58" s="886"/>
      <c r="E58" s="886"/>
      <c r="F58" s="886"/>
      <c r="G58" s="886"/>
      <c r="H58" s="886"/>
      <c r="I58" s="231"/>
      <c r="J58" s="231"/>
      <c r="K58" s="231"/>
      <c r="L58" s="231"/>
      <c r="M58" s="231"/>
      <c r="N58" s="231"/>
      <c r="O58" s="231"/>
      <c r="P58" s="231"/>
      <c r="Q58" s="231"/>
      <c r="R58" s="231"/>
    </row>
    <row r="59" spans="1:18" s="230" customFormat="1">
      <c r="A59" s="234"/>
      <c r="B59" s="235"/>
      <c r="C59" s="235"/>
      <c r="D59" s="235"/>
      <c r="E59" s="235"/>
      <c r="F59" s="235"/>
      <c r="G59" s="235"/>
      <c r="H59" s="235"/>
      <c r="I59" s="235"/>
      <c r="J59" s="235"/>
      <c r="K59" s="235"/>
      <c r="L59" s="235"/>
      <c r="M59" s="235"/>
      <c r="N59" s="235"/>
      <c r="O59" s="235"/>
      <c r="P59" s="235"/>
      <c r="Q59" s="235"/>
      <c r="R59" s="235"/>
    </row>
    <row r="60" spans="1:18" s="230" customFormat="1" ht="26.25" customHeight="1">
      <c r="A60" s="872" t="s">
        <v>193</v>
      </c>
      <c r="B60" s="886"/>
      <c r="C60" s="886"/>
      <c r="D60" s="886"/>
      <c r="E60" s="886"/>
      <c r="F60" s="886"/>
      <c r="G60" s="886"/>
      <c r="H60" s="886"/>
      <c r="I60" s="236"/>
      <c r="J60" s="236"/>
      <c r="K60" s="236"/>
      <c r="L60" s="236"/>
      <c r="M60" s="236"/>
      <c r="N60" s="236"/>
      <c r="O60" s="236"/>
      <c r="P60" s="236"/>
      <c r="Q60" s="236"/>
      <c r="R60" s="236"/>
    </row>
  </sheetData>
  <mergeCells count="26">
    <mergeCell ref="A3:H3"/>
    <mergeCell ref="A1:H1"/>
    <mergeCell ref="A2:H2"/>
    <mergeCell ref="A4:H4"/>
    <mergeCell ref="F12:F13"/>
    <mergeCell ref="G12:G13"/>
    <mergeCell ref="H12:H13"/>
    <mergeCell ref="A5:H5"/>
    <mergeCell ref="A6:H6"/>
    <mergeCell ref="A7:H7"/>
    <mergeCell ref="A11:H11"/>
    <mergeCell ref="C8:H8"/>
    <mergeCell ref="C9:H9"/>
    <mergeCell ref="C10:H10"/>
    <mergeCell ref="A56:H56"/>
    <mergeCell ref="A58:H58"/>
    <mergeCell ref="A60:H60"/>
    <mergeCell ref="A12:B13"/>
    <mergeCell ref="A55:H55"/>
    <mergeCell ref="A20:B20"/>
    <mergeCell ref="A14:B14"/>
    <mergeCell ref="A41:B41"/>
    <mergeCell ref="A50:B50"/>
    <mergeCell ref="D12:D13"/>
    <mergeCell ref="C12:C13"/>
    <mergeCell ref="E12:E13"/>
  </mergeCells>
  <phoneticPr fontId="47" type="noConversion"/>
  <printOptions horizontalCentered="1"/>
  <pageMargins left="0.75" right="0.75" top="0.3" bottom="1" header="0.1" footer="0.5"/>
  <pageSetup scale="94" fitToHeight="2" orientation="landscape" cellComments="asDisplayed" r:id="rId1"/>
  <headerFooter alignWithMargins="0">
    <oddFooter>&amp;C&amp;11Exhibit N:  Modular Cost for New Positions</oddFooter>
  </headerFooter>
  <rowBreaks count="1" manualBreakCount="1">
    <brk id="40" max="7" man="1"/>
  </rowBreaks>
  <legacyDrawing r:id="rId2"/>
</worksheet>
</file>

<file path=xl/worksheets/sheet15.xml><?xml version="1.0" encoding="utf-8"?>
<worksheet xmlns="http://schemas.openxmlformats.org/spreadsheetml/2006/main" xmlns:r="http://schemas.openxmlformats.org/officeDocument/2006/relationships">
  <sheetPr codeName="Sheet7"/>
  <dimension ref="A1:R61"/>
  <sheetViews>
    <sheetView view="pageBreakPreview" zoomScale="95" zoomScaleNormal="100" zoomScaleSheetLayoutView="95" workbookViewId="0">
      <selection activeCell="B17" sqref="B17"/>
    </sheetView>
  </sheetViews>
  <sheetFormatPr defaultColWidth="8.88671875" defaultRowHeight="12.75"/>
  <cols>
    <col min="1" max="1" width="10.6640625" style="221" customWidth="1"/>
    <col min="2" max="2" width="38.5546875" style="221" customWidth="1"/>
    <col min="3" max="10" width="9.88671875" style="223" customWidth="1"/>
    <col min="11" max="16384" width="8.88671875" style="221"/>
  </cols>
  <sheetData>
    <row r="1" spans="1:11" ht="15.75">
      <c r="A1" s="867" t="s">
        <v>122</v>
      </c>
      <c r="B1" s="867"/>
      <c r="C1" s="867"/>
      <c r="D1" s="867"/>
      <c r="E1" s="867"/>
      <c r="F1" s="867"/>
      <c r="G1" s="867"/>
      <c r="H1" s="867"/>
      <c r="I1" s="867"/>
      <c r="J1" s="867"/>
      <c r="K1" s="220" t="s">
        <v>1</v>
      </c>
    </row>
    <row r="2" spans="1:11" ht="15.75">
      <c r="A2" s="866"/>
      <c r="B2" s="866"/>
      <c r="C2" s="866"/>
      <c r="D2" s="866"/>
      <c r="E2" s="866"/>
      <c r="F2" s="866"/>
      <c r="G2" s="866"/>
      <c r="H2" s="866"/>
      <c r="I2" s="866"/>
      <c r="J2" s="866"/>
    </row>
    <row r="3" spans="1:11" ht="15.75">
      <c r="A3" s="868" t="s">
        <v>221</v>
      </c>
      <c r="B3" s="868"/>
      <c r="C3" s="868"/>
      <c r="D3" s="868"/>
      <c r="E3" s="868"/>
      <c r="F3" s="868"/>
      <c r="G3" s="868"/>
      <c r="H3" s="868"/>
      <c r="I3" s="868"/>
      <c r="J3" s="868"/>
      <c r="K3" s="220" t="s">
        <v>1</v>
      </c>
    </row>
    <row r="4" spans="1:11" ht="15.75">
      <c r="A4" s="868" t="s">
        <v>270</v>
      </c>
      <c r="B4" s="868"/>
      <c r="C4" s="868"/>
      <c r="D4" s="868"/>
      <c r="E4" s="868"/>
      <c r="F4" s="868"/>
      <c r="G4" s="868"/>
      <c r="H4" s="868"/>
      <c r="I4" s="868"/>
      <c r="J4" s="868"/>
      <c r="K4" s="220" t="s">
        <v>1</v>
      </c>
    </row>
    <row r="5" spans="1:11" ht="15.75">
      <c r="A5" s="866" t="s">
        <v>269</v>
      </c>
      <c r="B5" s="866"/>
      <c r="C5" s="866"/>
      <c r="D5" s="866"/>
      <c r="E5" s="866"/>
      <c r="F5" s="866"/>
      <c r="G5" s="866"/>
      <c r="H5" s="866"/>
      <c r="I5" s="866"/>
      <c r="J5" s="866"/>
      <c r="K5" s="220" t="s">
        <v>1</v>
      </c>
    </row>
    <row r="6" spans="1:11" ht="15.75">
      <c r="A6" s="866"/>
      <c r="B6" s="866"/>
      <c r="C6" s="866"/>
      <c r="D6" s="866"/>
      <c r="E6" s="866"/>
      <c r="F6" s="866"/>
      <c r="G6" s="866"/>
      <c r="H6" s="866"/>
      <c r="I6" s="866"/>
      <c r="J6" s="866"/>
    </row>
    <row r="7" spans="1:11">
      <c r="A7" s="869"/>
      <c r="B7" s="869"/>
      <c r="C7" s="869"/>
      <c r="D7" s="869"/>
      <c r="E7" s="869"/>
      <c r="F7" s="869"/>
      <c r="G7" s="869"/>
      <c r="H7" s="869"/>
      <c r="I7" s="869"/>
      <c r="J7" s="869"/>
    </row>
    <row r="8" spans="1:11">
      <c r="A8" s="312" t="s">
        <v>123</v>
      </c>
      <c r="B8" s="311"/>
      <c r="C8" s="871"/>
      <c r="D8" s="871"/>
      <c r="E8" s="871"/>
      <c r="F8" s="871"/>
      <c r="G8" s="871"/>
      <c r="H8" s="871"/>
      <c r="I8" s="871"/>
      <c r="J8" s="871"/>
      <c r="K8" s="220" t="s">
        <v>1</v>
      </c>
    </row>
    <row r="9" spans="1:11">
      <c r="A9" s="312" t="s">
        <v>124</v>
      </c>
      <c r="B9" s="313" t="s">
        <v>194</v>
      </c>
      <c r="C9" s="871"/>
      <c r="D9" s="871"/>
      <c r="E9" s="871"/>
      <c r="F9" s="871"/>
      <c r="G9" s="871"/>
      <c r="H9" s="871"/>
      <c r="I9" s="871"/>
      <c r="J9" s="871"/>
      <c r="K9" s="220" t="s">
        <v>1</v>
      </c>
    </row>
    <row r="10" spans="1:11">
      <c r="A10" s="312" t="s">
        <v>125</v>
      </c>
      <c r="B10" s="313" t="s">
        <v>217</v>
      </c>
      <c r="C10" s="871"/>
      <c r="D10" s="871"/>
      <c r="E10" s="871"/>
      <c r="F10" s="871"/>
      <c r="G10" s="871"/>
      <c r="H10" s="871"/>
      <c r="I10" s="871"/>
      <c r="J10" s="871"/>
      <c r="K10" s="220" t="s">
        <v>1</v>
      </c>
    </row>
    <row r="11" spans="1:11">
      <c r="A11" s="890"/>
      <c r="B11" s="890"/>
      <c r="C11" s="890"/>
      <c r="D11" s="890"/>
      <c r="E11" s="890"/>
      <c r="F11" s="890"/>
      <c r="G11" s="890"/>
      <c r="H11" s="890"/>
      <c r="I11" s="890"/>
      <c r="J11" s="890"/>
    </row>
    <row r="12" spans="1:11" ht="12.75" customHeight="1">
      <c r="A12" s="873" t="s">
        <v>127</v>
      </c>
      <c r="B12" s="874"/>
      <c r="C12" s="884" t="s">
        <v>305</v>
      </c>
      <c r="D12" s="882" t="s">
        <v>302</v>
      </c>
      <c r="E12" s="882" t="s">
        <v>128</v>
      </c>
      <c r="F12" s="882" t="s">
        <v>129</v>
      </c>
      <c r="G12" s="882" t="s">
        <v>303</v>
      </c>
      <c r="H12" s="882" t="s">
        <v>304</v>
      </c>
      <c r="I12" s="882" t="s">
        <v>128</v>
      </c>
      <c r="J12" s="880" t="s">
        <v>306</v>
      </c>
      <c r="K12" s="220" t="s">
        <v>1</v>
      </c>
    </row>
    <row r="13" spans="1:11" ht="12.75" customHeight="1">
      <c r="A13" s="875"/>
      <c r="B13" s="876"/>
      <c r="C13" s="885"/>
      <c r="D13" s="883"/>
      <c r="E13" s="883"/>
      <c r="F13" s="883"/>
      <c r="G13" s="883"/>
      <c r="H13" s="883"/>
      <c r="I13" s="883"/>
      <c r="J13" s="881"/>
      <c r="K13" s="220" t="s">
        <v>1</v>
      </c>
    </row>
    <row r="14" spans="1:11">
      <c r="A14" s="322" t="s">
        <v>130</v>
      </c>
      <c r="B14" s="314"/>
      <c r="C14" s="341"/>
      <c r="D14" s="341"/>
      <c r="E14" s="341"/>
      <c r="F14" s="341"/>
      <c r="G14" s="341"/>
      <c r="H14" s="341"/>
      <c r="I14" s="341"/>
      <c r="J14" s="342"/>
      <c r="K14" s="220" t="s">
        <v>1</v>
      </c>
    </row>
    <row r="15" spans="1:11">
      <c r="A15" s="323" t="s">
        <v>131</v>
      </c>
      <c r="B15" s="315" t="s">
        <v>132</v>
      </c>
      <c r="C15" s="343"/>
      <c r="D15" s="343"/>
      <c r="E15" s="343"/>
      <c r="F15" s="343"/>
      <c r="G15" s="343"/>
      <c r="H15" s="343"/>
      <c r="I15" s="343"/>
      <c r="J15" s="344"/>
      <c r="K15" s="220" t="s">
        <v>1</v>
      </c>
    </row>
    <row r="16" spans="1:11">
      <c r="A16" s="324" t="s">
        <v>133</v>
      </c>
      <c r="B16" s="317" t="s">
        <v>196</v>
      </c>
      <c r="C16" s="345"/>
      <c r="D16" s="345"/>
      <c r="E16" s="345"/>
      <c r="F16" s="345"/>
      <c r="G16" s="345"/>
      <c r="H16" s="345"/>
      <c r="I16" s="345"/>
      <c r="J16" s="346"/>
      <c r="K16" s="220" t="s">
        <v>1</v>
      </c>
    </row>
    <row r="17" spans="1:11">
      <c r="A17" s="324" t="s">
        <v>133</v>
      </c>
      <c r="B17" s="317" t="s">
        <v>137</v>
      </c>
      <c r="C17" s="345"/>
      <c r="D17" s="345"/>
      <c r="E17" s="345"/>
      <c r="F17" s="345"/>
      <c r="G17" s="345"/>
      <c r="H17" s="345"/>
      <c r="I17" s="345"/>
      <c r="J17" s="346"/>
      <c r="K17" s="220" t="s">
        <v>1</v>
      </c>
    </row>
    <row r="18" spans="1:11">
      <c r="A18" s="324" t="s">
        <v>139</v>
      </c>
      <c r="B18" s="317" t="s">
        <v>138</v>
      </c>
      <c r="C18" s="345"/>
      <c r="D18" s="345"/>
      <c r="E18" s="345"/>
      <c r="F18" s="345"/>
      <c r="G18" s="345"/>
      <c r="H18" s="345"/>
      <c r="I18" s="345"/>
      <c r="J18" s="346"/>
      <c r="K18" s="220" t="s">
        <v>1</v>
      </c>
    </row>
    <row r="19" spans="1:11">
      <c r="A19" s="324" t="s">
        <v>139</v>
      </c>
      <c r="B19" s="317" t="s">
        <v>197</v>
      </c>
      <c r="C19" s="345"/>
      <c r="D19" s="345"/>
      <c r="E19" s="345"/>
      <c r="F19" s="345"/>
      <c r="G19" s="345"/>
      <c r="H19" s="345"/>
      <c r="I19" s="345"/>
      <c r="J19" s="346"/>
      <c r="K19" s="220" t="s">
        <v>1</v>
      </c>
    </row>
    <row r="20" spans="1:11">
      <c r="A20" s="322" t="s">
        <v>140</v>
      </c>
      <c r="B20" s="314"/>
      <c r="C20" s="341"/>
      <c r="D20" s="341"/>
      <c r="E20" s="341"/>
      <c r="F20" s="341"/>
      <c r="G20" s="341"/>
      <c r="H20" s="341"/>
      <c r="I20" s="341"/>
      <c r="J20" s="342"/>
      <c r="K20" s="220" t="s">
        <v>1</v>
      </c>
    </row>
    <row r="21" spans="1:11">
      <c r="A21" s="324" t="s">
        <v>141</v>
      </c>
      <c r="B21" s="317" t="s">
        <v>142</v>
      </c>
      <c r="C21" s="345"/>
      <c r="D21" s="345"/>
      <c r="E21" s="345"/>
      <c r="F21" s="345"/>
      <c r="G21" s="345"/>
      <c r="H21" s="345"/>
      <c r="I21" s="345"/>
      <c r="J21" s="346"/>
      <c r="K21" s="220" t="s">
        <v>1</v>
      </c>
    </row>
    <row r="22" spans="1:11">
      <c r="A22" s="324" t="s">
        <v>198</v>
      </c>
      <c r="B22" s="317" t="s">
        <v>143</v>
      </c>
      <c r="C22" s="345"/>
      <c r="D22" s="345"/>
      <c r="E22" s="345"/>
      <c r="F22" s="345"/>
      <c r="G22" s="345"/>
      <c r="H22" s="345"/>
      <c r="I22" s="345"/>
      <c r="J22" s="346"/>
      <c r="K22" s="220" t="s">
        <v>1</v>
      </c>
    </row>
    <row r="23" spans="1:11">
      <c r="A23" s="324" t="s">
        <v>199</v>
      </c>
      <c r="B23" s="317" t="s">
        <v>200</v>
      </c>
      <c r="C23" s="345"/>
      <c r="D23" s="345"/>
      <c r="E23" s="345"/>
      <c r="F23" s="345"/>
      <c r="G23" s="345"/>
      <c r="H23" s="345"/>
      <c r="I23" s="345"/>
      <c r="J23" s="346"/>
      <c r="K23" s="220" t="s">
        <v>1</v>
      </c>
    </row>
    <row r="24" spans="1:11">
      <c r="A24" s="316">
        <v>23.2</v>
      </c>
      <c r="B24" s="317" t="s">
        <v>201</v>
      </c>
      <c r="C24" s="345"/>
      <c r="D24" s="345"/>
      <c r="E24" s="345"/>
      <c r="F24" s="345"/>
      <c r="G24" s="345"/>
      <c r="H24" s="345"/>
      <c r="I24" s="345"/>
      <c r="J24" s="346"/>
      <c r="K24" s="220" t="s">
        <v>1</v>
      </c>
    </row>
    <row r="25" spans="1:11">
      <c r="A25" s="324" t="s">
        <v>146</v>
      </c>
      <c r="B25" s="317" t="s">
        <v>147</v>
      </c>
      <c r="C25" s="345"/>
      <c r="D25" s="345"/>
      <c r="E25" s="345"/>
      <c r="F25" s="345"/>
      <c r="G25" s="345"/>
      <c r="H25" s="345"/>
      <c r="I25" s="345"/>
      <c r="J25" s="346"/>
      <c r="K25" s="220" t="s">
        <v>1</v>
      </c>
    </row>
    <row r="26" spans="1:11">
      <c r="A26" s="324" t="s">
        <v>146</v>
      </c>
      <c r="B26" s="317" t="s">
        <v>148</v>
      </c>
      <c r="C26" s="345"/>
      <c r="D26" s="345"/>
      <c r="E26" s="345"/>
      <c r="F26" s="345"/>
      <c r="G26" s="345"/>
      <c r="H26" s="345"/>
      <c r="I26" s="345"/>
      <c r="J26" s="346"/>
      <c r="K26" s="220" t="s">
        <v>1</v>
      </c>
    </row>
    <row r="27" spans="1:11">
      <c r="A27" s="324" t="s">
        <v>146</v>
      </c>
      <c r="B27" s="317" t="s">
        <v>149</v>
      </c>
      <c r="C27" s="345"/>
      <c r="D27" s="345"/>
      <c r="E27" s="345"/>
      <c r="F27" s="345"/>
      <c r="G27" s="345"/>
      <c r="H27" s="345"/>
      <c r="I27" s="345"/>
      <c r="J27" s="346"/>
      <c r="K27" s="220" t="s">
        <v>1</v>
      </c>
    </row>
    <row r="28" spans="1:11">
      <c r="A28" s="324" t="s">
        <v>146</v>
      </c>
      <c r="B28" s="317" t="s">
        <v>202</v>
      </c>
      <c r="C28" s="345"/>
      <c r="D28" s="345"/>
      <c r="E28" s="345"/>
      <c r="F28" s="345"/>
      <c r="G28" s="345"/>
      <c r="H28" s="345"/>
      <c r="I28" s="348"/>
      <c r="J28" s="346"/>
      <c r="K28" s="220" t="s">
        <v>1</v>
      </c>
    </row>
    <row r="29" spans="1:11">
      <c r="A29" s="324" t="s">
        <v>146</v>
      </c>
      <c r="B29" s="317" t="s">
        <v>203</v>
      </c>
      <c r="C29" s="345"/>
      <c r="D29" s="345"/>
      <c r="E29" s="345"/>
      <c r="F29" s="345"/>
      <c r="G29" s="345"/>
      <c r="H29" s="345"/>
      <c r="I29" s="348"/>
      <c r="J29" s="346"/>
      <c r="K29" s="220" t="s">
        <v>1</v>
      </c>
    </row>
    <row r="30" spans="1:11">
      <c r="A30" s="324" t="s">
        <v>204</v>
      </c>
      <c r="B30" s="317" t="s">
        <v>205</v>
      </c>
      <c r="C30" s="345"/>
      <c r="D30" s="345"/>
      <c r="E30" s="345"/>
      <c r="F30" s="345"/>
      <c r="G30" s="345"/>
      <c r="H30" s="345"/>
      <c r="I30" s="345"/>
      <c r="J30" s="346"/>
      <c r="K30" s="220" t="s">
        <v>1</v>
      </c>
    </row>
    <row r="31" spans="1:11">
      <c r="A31" s="316">
        <v>25.3</v>
      </c>
      <c r="B31" s="317" t="s">
        <v>150</v>
      </c>
      <c r="C31" s="345"/>
      <c r="D31" s="345"/>
      <c r="E31" s="345"/>
      <c r="F31" s="345"/>
      <c r="G31" s="345"/>
      <c r="H31" s="345"/>
      <c r="I31" s="345"/>
      <c r="J31" s="346"/>
      <c r="K31" s="220" t="s">
        <v>1</v>
      </c>
    </row>
    <row r="32" spans="1:11">
      <c r="A32" s="316">
        <v>25.3</v>
      </c>
      <c r="B32" s="317" t="s">
        <v>151</v>
      </c>
      <c r="C32" s="345"/>
      <c r="D32" s="345"/>
      <c r="E32" s="345"/>
      <c r="F32" s="345"/>
      <c r="G32" s="345"/>
      <c r="H32" s="345"/>
      <c r="I32" s="345"/>
      <c r="J32" s="346"/>
      <c r="K32" s="220" t="s">
        <v>1</v>
      </c>
    </row>
    <row r="33" spans="1:11">
      <c r="A33" s="316">
        <v>25.3</v>
      </c>
      <c r="B33" s="317" t="s">
        <v>152</v>
      </c>
      <c r="C33" s="345"/>
      <c r="D33" s="345"/>
      <c r="E33" s="345"/>
      <c r="F33" s="345"/>
      <c r="G33" s="345"/>
      <c r="H33" s="345"/>
      <c r="I33" s="345"/>
      <c r="J33" s="346"/>
      <c r="K33" s="220" t="s">
        <v>1</v>
      </c>
    </row>
    <row r="34" spans="1:11">
      <c r="A34" s="316">
        <v>25.3</v>
      </c>
      <c r="B34" s="317" t="s">
        <v>153</v>
      </c>
      <c r="C34" s="345"/>
      <c r="D34" s="345"/>
      <c r="E34" s="345"/>
      <c r="F34" s="345"/>
      <c r="G34" s="345"/>
      <c r="H34" s="345"/>
      <c r="I34" s="345"/>
      <c r="J34" s="346"/>
      <c r="K34" s="220" t="s">
        <v>1</v>
      </c>
    </row>
    <row r="35" spans="1:11">
      <c r="A35" s="316">
        <v>25.3</v>
      </c>
      <c r="B35" s="317" t="s">
        <v>154</v>
      </c>
      <c r="C35" s="345"/>
      <c r="D35" s="345"/>
      <c r="E35" s="345"/>
      <c r="F35" s="345"/>
      <c r="G35" s="345"/>
      <c r="H35" s="345"/>
      <c r="I35" s="345"/>
      <c r="J35" s="346"/>
      <c r="K35" s="220" t="s">
        <v>1</v>
      </c>
    </row>
    <row r="36" spans="1:11">
      <c r="A36" s="324" t="s">
        <v>159</v>
      </c>
      <c r="B36" s="317" t="s">
        <v>160</v>
      </c>
      <c r="C36" s="345"/>
      <c r="D36" s="345"/>
      <c r="E36" s="345"/>
      <c r="F36" s="345"/>
      <c r="G36" s="345"/>
      <c r="H36" s="345"/>
      <c r="I36" s="345"/>
      <c r="J36" s="346"/>
      <c r="K36" s="220" t="s">
        <v>1</v>
      </c>
    </row>
    <row r="37" spans="1:11">
      <c r="A37" s="316">
        <v>25.3</v>
      </c>
      <c r="B37" s="317" t="s">
        <v>207</v>
      </c>
      <c r="C37" s="345"/>
      <c r="D37" s="345"/>
      <c r="E37" s="345"/>
      <c r="F37" s="345"/>
      <c r="G37" s="345"/>
      <c r="H37" s="345"/>
      <c r="I37" s="345"/>
      <c r="J37" s="346"/>
      <c r="K37" s="220" t="s">
        <v>1</v>
      </c>
    </row>
    <row r="38" spans="1:11">
      <c r="A38" s="324" t="s">
        <v>155</v>
      </c>
      <c r="B38" s="317" t="s">
        <v>161</v>
      </c>
      <c r="C38" s="345"/>
      <c r="D38" s="345"/>
      <c r="E38" s="345"/>
      <c r="F38" s="345"/>
      <c r="G38" s="345"/>
      <c r="H38" s="345"/>
      <c r="I38" s="345"/>
      <c r="J38" s="346"/>
      <c r="K38" s="220" t="s">
        <v>1</v>
      </c>
    </row>
    <row r="39" spans="1:11">
      <c r="A39" s="437" t="s">
        <v>162</v>
      </c>
      <c r="B39" s="436" t="s">
        <v>163</v>
      </c>
      <c r="C39" s="350"/>
      <c r="D39" s="350"/>
      <c r="E39" s="350"/>
      <c r="F39" s="350"/>
      <c r="G39" s="350"/>
      <c r="H39" s="350"/>
      <c r="I39" s="350"/>
      <c r="J39" s="351"/>
      <c r="K39" s="220" t="s">
        <v>1</v>
      </c>
    </row>
    <row r="40" spans="1:11">
      <c r="A40" s="322" t="s">
        <v>169</v>
      </c>
      <c r="B40" s="314"/>
      <c r="C40" s="341"/>
      <c r="D40" s="341"/>
      <c r="E40" s="341"/>
      <c r="F40" s="341"/>
      <c r="G40" s="341"/>
      <c r="H40" s="341"/>
      <c r="I40" s="341"/>
      <c r="J40" s="342"/>
      <c r="K40" s="220" t="s">
        <v>1</v>
      </c>
    </row>
    <row r="41" spans="1:11">
      <c r="A41" s="324" t="s">
        <v>170</v>
      </c>
      <c r="B41" s="317" t="s">
        <v>208</v>
      </c>
      <c r="C41" s="345"/>
      <c r="D41" s="345"/>
      <c r="E41" s="345"/>
      <c r="F41" s="345"/>
      <c r="G41" s="345"/>
      <c r="H41" s="345"/>
      <c r="I41" s="345"/>
      <c r="J41" s="346"/>
      <c r="K41" s="220" t="s">
        <v>1</v>
      </c>
    </row>
    <row r="42" spans="1:11">
      <c r="A42" s="320" t="s">
        <v>170</v>
      </c>
      <c r="B42" s="319" t="s">
        <v>175</v>
      </c>
      <c r="C42" s="345"/>
      <c r="D42" s="345"/>
      <c r="E42" s="345"/>
      <c r="F42" s="345"/>
      <c r="G42" s="345"/>
      <c r="H42" s="345"/>
      <c r="I42" s="345"/>
      <c r="J42" s="346"/>
      <c r="K42" s="220" t="s">
        <v>1</v>
      </c>
    </row>
    <row r="43" spans="1:11">
      <c r="A43" s="320" t="s">
        <v>170</v>
      </c>
      <c r="B43" s="319" t="s">
        <v>176</v>
      </c>
      <c r="C43" s="345"/>
      <c r="D43" s="345"/>
      <c r="E43" s="345"/>
      <c r="F43" s="345"/>
      <c r="G43" s="345"/>
      <c r="H43" s="345"/>
      <c r="I43" s="345"/>
      <c r="J43" s="346"/>
      <c r="K43" s="220" t="s">
        <v>1</v>
      </c>
    </row>
    <row r="44" spans="1:11">
      <c r="A44" s="320" t="s">
        <v>170</v>
      </c>
      <c r="B44" s="319" t="s">
        <v>177</v>
      </c>
      <c r="C44" s="345"/>
      <c r="D44" s="345"/>
      <c r="E44" s="345"/>
      <c r="F44" s="345"/>
      <c r="G44" s="345"/>
      <c r="H44" s="345"/>
      <c r="I44" s="345"/>
      <c r="J44" s="346"/>
      <c r="K44" s="220" t="s">
        <v>1</v>
      </c>
    </row>
    <row r="45" spans="1:11">
      <c r="A45" s="320" t="s">
        <v>170</v>
      </c>
      <c r="B45" s="319" t="s">
        <v>178</v>
      </c>
      <c r="C45" s="345"/>
      <c r="D45" s="345"/>
      <c r="E45" s="345"/>
      <c r="F45" s="345"/>
      <c r="G45" s="345"/>
      <c r="H45" s="345"/>
      <c r="I45" s="345"/>
      <c r="J45" s="346"/>
      <c r="K45" s="220" t="s">
        <v>1</v>
      </c>
    </row>
    <row r="46" spans="1:11">
      <c r="A46" s="320" t="s">
        <v>170</v>
      </c>
      <c r="B46" s="319" t="s">
        <v>179</v>
      </c>
      <c r="C46" s="345"/>
      <c r="D46" s="345"/>
      <c r="E46" s="345"/>
      <c r="F46" s="345"/>
      <c r="G46" s="345"/>
      <c r="H46" s="345"/>
      <c r="I46" s="345"/>
      <c r="J46" s="346"/>
      <c r="K46" s="220" t="s">
        <v>1</v>
      </c>
    </row>
    <row r="47" spans="1:11">
      <c r="A47" s="318">
        <v>31</v>
      </c>
      <c r="B47" s="317" t="s">
        <v>180</v>
      </c>
      <c r="C47" s="345"/>
      <c r="D47" s="345"/>
      <c r="E47" s="347"/>
      <c r="F47" s="347"/>
      <c r="G47" s="345"/>
      <c r="H47" s="345"/>
      <c r="I47" s="345"/>
      <c r="J47" s="346"/>
      <c r="K47" s="220" t="s">
        <v>1</v>
      </c>
    </row>
    <row r="48" spans="1:11">
      <c r="A48" s="324" t="s">
        <v>210</v>
      </c>
      <c r="B48" s="317" t="s">
        <v>211</v>
      </c>
      <c r="C48" s="345"/>
      <c r="D48" s="345"/>
      <c r="E48" s="347"/>
      <c r="F48" s="347"/>
      <c r="G48" s="345"/>
      <c r="H48" s="345"/>
      <c r="I48" s="345"/>
      <c r="J48" s="346"/>
      <c r="K48" s="220" t="s">
        <v>1</v>
      </c>
    </row>
    <row r="49" spans="1:18">
      <c r="A49" s="322" t="s">
        <v>182</v>
      </c>
      <c r="B49" s="314"/>
      <c r="C49" s="341"/>
      <c r="D49" s="341"/>
      <c r="E49" s="341"/>
      <c r="F49" s="341"/>
      <c r="G49" s="341"/>
      <c r="H49" s="341"/>
      <c r="I49" s="341"/>
      <c r="J49" s="342"/>
      <c r="K49" s="220" t="s">
        <v>1</v>
      </c>
    </row>
    <row r="50" spans="1:18">
      <c r="A50" s="325" t="s">
        <v>183</v>
      </c>
      <c r="B50" s="321" t="s">
        <v>218</v>
      </c>
      <c r="C50" s="347"/>
      <c r="D50" s="347"/>
      <c r="E50" s="347"/>
      <c r="F50" s="347"/>
      <c r="G50" s="347"/>
      <c r="H50" s="347"/>
      <c r="I50" s="347"/>
      <c r="J50" s="349"/>
      <c r="K50" s="220" t="s">
        <v>1</v>
      </c>
    </row>
    <row r="51" spans="1:18" s="243" customFormat="1">
      <c r="A51" s="326" t="s">
        <v>183</v>
      </c>
      <c r="B51" s="327" t="s">
        <v>189</v>
      </c>
      <c r="C51" s="350"/>
      <c r="D51" s="350"/>
      <c r="E51" s="350"/>
      <c r="F51" s="350"/>
      <c r="G51" s="350"/>
      <c r="H51" s="350"/>
      <c r="I51" s="350"/>
      <c r="J51" s="351"/>
      <c r="K51" s="220" t="s">
        <v>1</v>
      </c>
    </row>
    <row r="52" spans="1:18">
      <c r="A52" s="339"/>
      <c r="B52" s="340" t="s">
        <v>190</v>
      </c>
      <c r="C52" s="352"/>
      <c r="D52" s="352"/>
      <c r="E52" s="352"/>
      <c r="F52" s="352"/>
      <c r="G52" s="352"/>
      <c r="H52" s="352"/>
      <c r="I52" s="352"/>
      <c r="J52" s="353"/>
      <c r="K52" s="224" t="s">
        <v>29</v>
      </c>
    </row>
    <row r="53" spans="1:18">
      <c r="A53" s="311"/>
      <c r="B53" s="311"/>
      <c r="C53" s="354"/>
      <c r="D53" s="354"/>
      <c r="E53" s="354"/>
      <c r="F53" s="354"/>
      <c r="G53" s="354"/>
      <c r="H53" s="354"/>
      <c r="I53" s="354"/>
      <c r="J53" s="354"/>
    </row>
    <row r="55" spans="1:18" ht="18.75">
      <c r="A55" s="877" t="s">
        <v>283</v>
      </c>
      <c r="B55" s="892"/>
      <c r="C55" s="892"/>
      <c r="D55" s="892"/>
      <c r="E55" s="892"/>
      <c r="F55" s="892"/>
      <c r="G55" s="892"/>
      <c r="H55" s="892"/>
      <c r="I55" s="892"/>
      <c r="J55" s="892"/>
      <c r="K55" s="244"/>
      <c r="L55" s="244"/>
      <c r="M55" s="244"/>
      <c r="N55" s="244"/>
      <c r="O55" s="244"/>
      <c r="P55" s="244"/>
      <c r="Q55" s="244"/>
      <c r="R55" s="244"/>
    </row>
    <row r="56" spans="1:18" ht="9.75" customHeight="1">
      <c r="A56" s="878" t="s">
        <v>191</v>
      </c>
      <c r="B56" s="893"/>
      <c r="C56" s="893"/>
      <c r="D56" s="893"/>
      <c r="E56" s="893"/>
      <c r="F56" s="893"/>
      <c r="G56" s="893"/>
      <c r="H56" s="893"/>
      <c r="I56" s="893"/>
      <c r="J56" s="893"/>
      <c r="K56" s="231"/>
      <c r="L56" s="231"/>
      <c r="M56" s="231"/>
      <c r="N56" s="231"/>
      <c r="O56" s="231"/>
      <c r="P56" s="231"/>
      <c r="Q56" s="231"/>
      <c r="R56" s="231"/>
    </row>
    <row r="57" spans="1:18" ht="11.25" customHeight="1">
      <c r="A57" s="226"/>
      <c r="B57" s="225"/>
      <c r="C57" s="225"/>
      <c r="D57" s="225"/>
      <c r="E57" s="225"/>
      <c r="F57" s="225"/>
      <c r="G57" s="225"/>
      <c r="H57" s="225"/>
      <c r="I57" s="225"/>
      <c r="J57" s="225"/>
      <c r="K57" s="244"/>
      <c r="L57" s="244"/>
      <c r="M57" s="244"/>
      <c r="N57" s="244"/>
      <c r="O57" s="244"/>
      <c r="P57" s="244"/>
      <c r="Q57" s="244"/>
      <c r="R57" s="244"/>
    </row>
    <row r="58" spans="1:18" ht="14.25" customHeight="1">
      <c r="A58" s="879" t="s">
        <v>192</v>
      </c>
      <c r="B58" s="695"/>
      <c r="C58" s="695"/>
      <c r="D58" s="695"/>
      <c r="E58" s="695"/>
      <c r="F58" s="695"/>
      <c r="G58" s="695"/>
      <c r="H58" s="695"/>
      <c r="I58" s="695"/>
      <c r="J58" s="695"/>
      <c r="K58" s="78"/>
      <c r="L58" s="78"/>
      <c r="M58" s="78"/>
      <c r="N58" s="78"/>
      <c r="O58" s="78"/>
      <c r="P58" s="78"/>
      <c r="Q58" s="78"/>
      <c r="R58" s="78"/>
    </row>
    <row r="59" spans="1:18" ht="16.5" customHeight="1">
      <c r="A59" s="228"/>
      <c r="B59" s="229"/>
      <c r="C59" s="229"/>
      <c r="D59" s="229"/>
      <c r="E59" s="229"/>
      <c r="F59" s="229"/>
      <c r="G59" s="229"/>
      <c r="H59" s="229"/>
      <c r="I59" s="229"/>
      <c r="J59" s="229"/>
      <c r="K59" s="245"/>
      <c r="L59" s="245"/>
      <c r="M59" s="245"/>
      <c r="N59" s="245"/>
      <c r="O59" s="245"/>
      <c r="P59" s="245"/>
      <c r="Q59" s="245"/>
      <c r="R59" s="245"/>
    </row>
    <row r="60" spans="1:18" ht="16.5" customHeight="1">
      <c r="A60" s="872" t="s">
        <v>193</v>
      </c>
      <c r="B60" s="891"/>
      <c r="C60" s="891"/>
      <c r="D60" s="891"/>
      <c r="E60" s="891"/>
      <c r="F60" s="891"/>
      <c r="G60" s="891"/>
      <c r="H60" s="891"/>
      <c r="I60" s="891"/>
      <c r="J60" s="891"/>
      <c r="K60" s="78"/>
      <c r="L60" s="78"/>
      <c r="M60" s="78"/>
      <c r="N60" s="78"/>
      <c r="O60" s="78"/>
      <c r="P60" s="78"/>
      <c r="Q60" s="78"/>
      <c r="R60" s="78"/>
    </row>
    <row r="61" spans="1:18" ht="26.25" customHeight="1"/>
  </sheetData>
  <mergeCells count="24">
    <mergeCell ref="C9:J9"/>
    <mergeCell ref="C10:J10"/>
    <mergeCell ref="A11:J11"/>
    <mergeCell ref="D12:D13"/>
    <mergeCell ref="E12:E13"/>
    <mergeCell ref="F12:F13"/>
    <mergeCell ref="G12:G13"/>
    <mergeCell ref="C12:C13"/>
    <mergeCell ref="H12:H13"/>
    <mergeCell ref="I12:I13"/>
    <mergeCell ref="A5:J5"/>
    <mergeCell ref="A6:J6"/>
    <mergeCell ref="A7:J7"/>
    <mergeCell ref="C8:J8"/>
    <mergeCell ref="A1:J1"/>
    <mergeCell ref="A2:J2"/>
    <mergeCell ref="A3:J3"/>
    <mergeCell ref="A4:J4"/>
    <mergeCell ref="A60:J60"/>
    <mergeCell ref="A12:B13"/>
    <mergeCell ref="A55:J55"/>
    <mergeCell ref="A56:J56"/>
    <mergeCell ref="A58:J58"/>
    <mergeCell ref="J12:J13"/>
  </mergeCells>
  <phoneticPr fontId="47" type="noConversion"/>
  <printOptions horizontalCentered="1"/>
  <pageMargins left="0.75" right="0.75" top="0.3" bottom="1" header="0.1" footer="0.5"/>
  <pageSetup scale="79" fitToHeight="2" orientation="landscape" cellComments="asDisplayed" r:id="rId1"/>
  <headerFooter alignWithMargins="0">
    <oddFooter>&amp;C&amp;11Exhibit N:  Modular Cost for New Positions</oddFooter>
  </headerFooter>
  <rowBreaks count="1" manualBreakCount="1">
    <brk id="39" max="9" man="1"/>
  </rowBreaks>
  <legacyDrawing r:id="rId2"/>
</worksheet>
</file>

<file path=xl/worksheets/sheet16.xml><?xml version="1.0" encoding="utf-8"?>
<worksheet xmlns="http://schemas.openxmlformats.org/spreadsheetml/2006/main" xmlns:r="http://schemas.openxmlformats.org/officeDocument/2006/relationships">
  <sheetPr codeName="Sheet8"/>
  <dimension ref="A1:R60"/>
  <sheetViews>
    <sheetView view="pageBreakPreview" zoomScaleNormal="100" zoomScaleSheetLayoutView="100" workbookViewId="0">
      <selection activeCell="B17" sqref="B17"/>
    </sheetView>
  </sheetViews>
  <sheetFormatPr defaultColWidth="8.88671875" defaultRowHeight="12.75"/>
  <cols>
    <col min="1" max="1" width="10.6640625" style="221" customWidth="1"/>
    <col min="2" max="2" width="38.33203125" style="221" customWidth="1"/>
    <col min="3" max="3" width="9.5546875" style="223" customWidth="1"/>
    <col min="4" max="8" width="9.88671875" style="223" customWidth="1"/>
    <col min="9" max="16384" width="8.88671875" style="221"/>
  </cols>
  <sheetData>
    <row r="1" spans="1:10" ht="15.75">
      <c r="A1" s="867" t="s">
        <v>122</v>
      </c>
      <c r="B1" s="867"/>
      <c r="C1" s="867"/>
      <c r="D1" s="867"/>
      <c r="E1" s="867"/>
      <c r="F1" s="867"/>
      <c r="G1" s="867"/>
      <c r="H1" s="867"/>
      <c r="I1" s="246" t="s">
        <v>1</v>
      </c>
      <c r="J1" s="219"/>
    </row>
    <row r="2" spans="1:10" ht="15.75">
      <c r="A2" s="866"/>
      <c r="B2" s="866"/>
      <c r="C2" s="866"/>
      <c r="D2" s="866"/>
      <c r="E2" s="866"/>
      <c r="F2" s="866"/>
      <c r="G2" s="866"/>
      <c r="H2" s="866"/>
      <c r="I2" s="219"/>
      <c r="J2" s="219"/>
    </row>
    <row r="3" spans="1:10" ht="15.75">
      <c r="A3" s="868" t="s">
        <v>221</v>
      </c>
      <c r="B3" s="868"/>
      <c r="C3" s="868"/>
      <c r="D3" s="868"/>
      <c r="E3" s="868"/>
      <c r="F3" s="868"/>
      <c r="G3" s="868"/>
      <c r="H3" s="868"/>
      <c r="I3" s="246" t="s">
        <v>1</v>
      </c>
      <c r="J3" s="222"/>
    </row>
    <row r="4" spans="1:10" ht="15.75">
      <c r="A4" s="868" t="s">
        <v>270</v>
      </c>
      <c r="B4" s="868"/>
      <c r="C4" s="868"/>
      <c r="D4" s="868"/>
      <c r="E4" s="868"/>
      <c r="F4" s="868"/>
      <c r="G4" s="868"/>
      <c r="H4" s="868"/>
      <c r="I4" s="246" t="s">
        <v>1</v>
      </c>
      <c r="J4" s="222"/>
    </row>
    <row r="5" spans="1:10" ht="15.75">
      <c r="A5" s="866" t="s">
        <v>269</v>
      </c>
      <c r="B5" s="866"/>
      <c r="C5" s="866"/>
      <c r="D5" s="866"/>
      <c r="E5" s="866"/>
      <c r="F5" s="866"/>
      <c r="G5" s="866"/>
      <c r="H5" s="866"/>
      <c r="I5" s="246" t="s">
        <v>1</v>
      </c>
      <c r="J5" s="222"/>
    </row>
    <row r="6" spans="1:10" ht="15.75">
      <c r="A6" s="889"/>
      <c r="B6" s="889"/>
      <c r="C6" s="889"/>
      <c r="D6" s="889"/>
      <c r="E6" s="889"/>
      <c r="F6" s="889"/>
      <c r="G6" s="889"/>
      <c r="H6" s="889"/>
    </row>
    <row r="7" spans="1:10">
      <c r="A7" s="869"/>
      <c r="B7" s="869"/>
      <c r="C7" s="869"/>
      <c r="D7" s="869"/>
      <c r="E7" s="869"/>
      <c r="F7" s="869"/>
      <c r="G7" s="869"/>
      <c r="H7" s="869"/>
    </row>
    <row r="8" spans="1:10">
      <c r="A8" s="312" t="s">
        <v>123</v>
      </c>
      <c r="B8" s="311"/>
      <c r="C8" s="871"/>
      <c r="D8" s="871"/>
      <c r="E8" s="871"/>
      <c r="F8" s="871"/>
      <c r="G8" s="871"/>
      <c r="H8" s="871"/>
      <c r="I8" s="246" t="s">
        <v>1</v>
      </c>
    </row>
    <row r="9" spans="1:10">
      <c r="A9" s="312" t="s">
        <v>124</v>
      </c>
      <c r="B9" s="313" t="s">
        <v>194</v>
      </c>
      <c r="C9" s="871"/>
      <c r="D9" s="871"/>
      <c r="E9" s="871"/>
      <c r="F9" s="871"/>
      <c r="G9" s="871"/>
      <c r="H9" s="871"/>
      <c r="I9" s="246" t="s">
        <v>1</v>
      </c>
    </row>
    <row r="10" spans="1:10">
      <c r="A10" s="312" t="s">
        <v>125</v>
      </c>
      <c r="B10" s="313" t="s">
        <v>219</v>
      </c>
      <c r="C10" s="871"/>
      <c r="D10" s="871"/>
      <c r="E10" s="871"/>
      <c r="F10" s="871"/>
      <c r="G10" s="871"/>
      <c r="H10" s="871"/>
      <c r="I10" s="246" t="s">
        <v>1</v>
      </c>
    </row>
    <row r="11" spans="1:10">
      <c r="A11" s="890"/>
      <c r="B11" s="890"/>
      <c r="C11" s="890"/>
      <c r="D11" s="890"/>
      <c r="E11" s="890"/>
      <c r="F11" s="890"/>
      <c r="G11" s="890"/>
      <c r="H11" s="890"/>
    </row>
    <row r="12" spans="1:10" ht="12.75" customHeight="1">
      <c r="A12" s="873" t="s">
        <v>127</v>
      </c>
      <c r="B12" s="874"/>
      <c r="C12" s="884" t="s">
        <v>309</v>
      </c>
      <c r="D12" s="882" t="s">
        <v>302</v>
      </c>
      <c r="E12" s="882" t="s">
        <v>128</v>
      </c>
      <c r="F12" s="882" t="s">
        <v>129</v>
      </c>
      <c r="G12" s="882" t="s">
        <v>303</v>
      </c>
      <c r="H12" s="880" t="s">
        <v>310</v>
      </c>
      <c r="I12" s="246" t="s">
        <v>1</v>
      </c>
    </row>
    <row r="13" spans="1:10" ht="12.75" customHeight="1">
      <c r="A13" s="875"/>
      <c r="B13" s="876"/>
      <c r="C13" s="885"/>
      <c r="D13" s="883"/>
      <c r="E13" s="883"/>
      <c r="F13" s="883"/>
      <c r="G13" s="883"/>
      <c r="H13" s="881"/>
      <c r="I13" s="246" t="s">
        <v>1</v>
      </c>
    </row>
    <row r="14" spans="1:10">
      <c r="A14" s="322" t="s">
        <v>130</v>
      </c>
      <c r="B14" s="314"/>
      <c r="C14" s="341"/>
      <c r="D14" s="341"/>
      <c r="E14" s="341"/>
      <c r="F14" s="341"/>
      <c r="G14" s="341"/>
      <c r="H14" s="342"/>
      <c r="I14" s="246" t="s">
        <v>1</v>
      </c>
    </row>
    <row r="15" spans="1:10">
      <c r="A15" s="323" t="s">
        <v>131</v>
      </c>
      <c r="B15" s="315" t="s">
        <v>132</v>
      </c>
      <c r="C15" s="343"/>
      <c r="D15" s="343"/>
      <c r="E15" s="343"/>
      <c r="F15" s="343"/>
      <c r="G15" s="343"/>
      <c r="H15" s="344"/>
      <c r="I15" s="246" t="s">
        <v>1</v>
      </c>
    </row>
    <row r="16" spans="1:10">
      <c r="A16" s="324" t="s">
        <v>133</v>
      </c>
      <c r="B16" s="317" t="s">
        <v>196</v>
      </c>
      <c r="C16" s="345"/>
      <c r="D16" s="345"/>
      <c r="E16" s="345"/>
      <c r="F16" s="345"/>
      <c r="G16" s="345"/>
      <c r="H16" s="346"/>
      <c r="I16" s="246" t="s">
        <v>1</v>
      </c>
    </row>
    <row r="17" spans="1:9">
      <c r="A17" s="324" t="s">
        <v>133</v>
      </c>
      <c r="B17" s="317" t="s">
        <v>137</v>
      </c>
      <c r="C17" s="345"/>
      <c r="D17" s="345"/>
      <c r="E17" s="345"/>
      <c r="F17" s="345"/>
      <c r="G17" s="345"/>
      <c r="H17" s="346"/>
      <c r="I17" s="246" t="s">
        <v>1</v>
      </c>
    </row>
    <row r="18" spans="1:9">
      <c r="A18" s="324" t="s">
        <v>139</v>
      </c>
      <c r="B18" s="317" t="s">
        <v>138</v>
      </c>
      <c r="C18" s="345"/>
      <c r="D18" s="345"/>
      <c r="E18" s="345"/>
      <c r="F18" s="345"/>
      <c r="G18" s="345"/>
      <c r="H18" s="346"/>
      <c r="I18" s="246" t="s">
        <v>1</v>
      </c>
    </row>
    <row r="19" spans="1:9">
      <c r="A19" s="324" t="s">
        <v>139</v>
      </c>
      <c r="B19" s="317" t="s">
        <v>197</v>
      </c>
      <c r="C19" s="345"/>
      <c r="D19" s="345"/>
      <c r="E19" s="345"/>
      <c r="F19" s="345"/>
      <c r="G19" s="345"/>
      <c r="H19" s="346"/>
      <c r="I19" s="246" t="s">
        <v>1</v>
      </c>
    </row>
    <row r="20" spans="1:9">
      <c r="A20" s="322" t="s">
        <v>140</v>
      </c>
      <c r="B20" s="314"/>
      <c r="C20" s="341"/>
      <c r="D20" s="341"/>
      <c r="E20" s="341"/>
      <c r="F20" s="341"/>
      <c r="G20" s="341"/>
      <c r="H20" s="342"/>
      <c r="I20" s="246" t="s">
        <v>1</v>
      </c>
    </row>
    <row r="21" spans="1:9">
      <c r="A21" s="324" t="s">
        <v>141</v>
      </c>
      <c r="B21" s="317" t="s">
        <v>142</v>
      </c>
      <c r="C21" s="345"/>
      <c r="D21" s="345"/>
      <c r="E21" s="345"/>
      <c r="F21" s="345"/>
      <c r="G21" s="345"/>
      <c r="H21" s="346"/>
      <c r="I21" s="246" t="s">
        <v>1</v>
      </c>
    </row>
    <row r="22" spans="1:9">
      <c r="A22" s="318">
        <v>22</v>
      </c>
      <c r="B22" s="317" t="s">
        <v>143</v>
      </c>
      <c r="C22" s="345"/>
      <c r="D22" s="345"/>
      <c r="E22" s="345"/>
      <c r="F22" s="345"/>
      <c r="G22" s="345"/>
      <c r="H22" s="346"/>
      <c r="I22" s="246" t="s">
        <v>1</v>
      </c>
    </row>
    <row r="23" spans="1:9">
      <c r="A23" s="324" t="s">
        <v>199</v>
      </c>
      <c r="B23" s="317" t="s">
        <v>200</v>
      </c>
      <c r="C23" s="345"/>
      <c r="D23" s="345"/>
      <c r="E23" s="345"/>
      <c r="F23" s="345"/>
      <c r="G23" s="345"/>
      <c r="H23" s="346"/>
      <c r="I23" s="246" t="s">
        <v>1</v>
      </c>
    </row>
    <row r="24" spans="1:9">
      <c r="A24" s="316">
        <v>23.2</v>
      </c>
      <c r="B24" s="317" t="s">
        <v>201</v>
      </c>
      <c r="C24" s="345"/>
      <c r="D24" s="345"/>
      <c r="E24" s="345"/>
      <c r="F24" s="345"/>
      <c r="G24" s="345"/>
      <c r="H24" s="346"/>
      <c r="I24" s="246" t="s">
        <v>1</v>
      </c>
    </row>
    <row r="25" spans="1:9">
      <c r="A25" s="324" t="s">
        <v>146</v>
      </c>
      <c r="B25" s="317" t="s">
        <v>147</v>
      </c>
      <c r="C25" s="345"/>
      <c r="D25" s="345"/>
      <c r="E25" s="345"/>
      <c r="F25" s="345"/>
      <c r="G25" s="345"/>
      <c r="H25" s="346"/>
      <c r="I25" s="246" t="s">
        <v>1</v>
      </c>
    </row>
    <row r="26" spans="1:9">
      <c r="A26" s="324" t="s">
        <v>146</v>
      </c>
      <c r="B26" s="317" t="s">
        <v>148</v>
      </c>
      <c r="C26" s="345"/>
      <c r="D26" s="345"/>
      <c r="E26" s="345"/>
      <c r="F26" s="345"/>
      <c r="G26" s="345"/>
      <c r="H26" s="346"/>
      <c r="I26" s="246" t="s">
        <v>1</v>
      </c>
    </row>
    <row r="27" spans="1:9">
      <c r="A27" s="324" t="s">
        <v>146</v>
      </c>
      <c r="B27" s="317" t="s">
        <v>149</v>
      </c>
      <c r="C27" s="345"/>
      <c r="D27" s="345"/>
      <c r="E27" s="345"/>
      <c r="F27" s="345"/>
      <c r="G27" s="345"/>
      <c r="H27" s="346"/>
      <c r="I27" s="246" t="s">
        <v>1</v>
      </c>
    </row>
    <row r="28" spans="1:9">
      <c r="A28" s="324" t="s">
        <v>146</v>
      </c>
      <c r="B28" s="317" t="s">
        <v>202</v>
      </c>
      <c r="C28" s="345"/>
      <c r="D28" s="345"/>
      <c r="E28" s="345"/>
      <c r="F28" s="345"/>
      <c r="G28" s="345"/>
      <c r="H28" s="346"/>
      <c r="I28" s="246" t="s">
        <v>1</v>
      </c>
    </row>
    <row r="29" spans="1:9">
      <c r="A29" s="324" t="s">
        <v>146</v>
      </c>
      <c r="B29" s="317" t="s">
        <v>203</v>
      </c>
      <c r="C29" s="345"/>
      <c r="D29" s="345"/>
      <c r="E29" s="345"/>
      <c r="F29" s="345"/>
      <c r="G29" s="345"/>
      <c r="H29" s="346"/>
      <c r="I29" s="246" t="s">
        <v>1</v>
      </c>
    </row>
    <row r="30" spans="1:9">
      <c r="A30" s="324" t="s">
        <v>204</v>
      </c>
      <c r="B30" s="317" t="s">
        <v>205</v>
      </c>
      <c r="C30" s="345"/>
      <c r="D30" s="345"/>
      <c r="E30" s="345"/>
      <c r="F30" s="345"/>
      <c r="G30" s="345"/>
      <c r="H30" s="346"/>
      <c r="I30" s="246" t="s">
        <v>1</v>
      </c>
    </row>
    <row r="31" spans="1:9">
      <c r="A31" s="316">
        <v>25.3</v>
      </c>
      <c r="B31" s="317" t="s">
        <v>150</v>
      </c>
      <c r="C31" s="345"/>
      <c r="D31" s="345"/>
      <c r="E31" s="345"/>
      <c r="F31" s="345"/>
      <c r="G31" s="345"/>
      <c r="H31" s="346"/>
      <c r="I31" s="246" t="s">
        <v>1</v>
      </c>
    </row>
    <row r="32" spans="1:9">
      <c r="A32" s="316">
        <v>25.3</v>
      </c>
      <c r="B32" s="317" t="s">
        <v>151</v>
      </c>
      <c r="C32" s="345"/>
      <c r="D32" s="345"/>
      <c r="E32" s="345"/>
      <c r="F32" s="345"/>
      <c r="G32" s="345"/>
      <c r="H32" s="346"/>
      <c r="I32" s="246" t="s">
        <v>1</v>
      </c>
    </row>
    <row r="33" spans="1:9">
      <c r="A33" s="316">
        <v>25.3</v>
      </c>
      <c r="B33" s="317" t="s">
        <v>152</v>
      </c>
      <c r="C33" s="345"/>
      <c r="D33" s="345"/>
      <c r="E33" s="345"/>
      <c r="F33" s="345"/>
      <c r="G33" s="345"/>
      <c r="H33" s="346"/>
      <c r="I33" s="246" t="s">
        <v>1</v>
      </c>
    </row>
    <row r="34" spans="1:9">
      <c r="A34" s="316">
        <v>25.3</v>
      </c>
      <c r="B34" s="317" t="s">
        <v>153</v>
      </c>
      <c r="C34" s="345"/>
      <c r="D34" s="345"/>
      <c r="E34" s="345"/>
      <c r="F34" s="345"/>
      <c r="G34" s="345"/>
      <c r="H34" s="346"/>
      <c r="I34" s="246" t="s">
        <v>1</v>
      </c>
    </row>
    <row r="35" spans="1:9">
      <c r="A35" s="316">
        <v>25.3</v>
      </c>
      <c r="B35" s="317" t="s">
        <v>154</v>
      </c>
      <c r="C35" s="345"/>
      <c r="D35" s="345"/>
      <c r="E35" s="345"/>
      <c r="F35" s="345"/>
      <c r="G35" s="345"/>
      <c r="H35" s="346"/>
      <c r="I35" s="246" t="s">
        <v>1</v>
      </c>
    </row>
    <row r="36" spans="1:9">
      <c r="A36" s="316">
        <v>25.3</v>
      </c>
      <c r="B36" s="317" t="s">
        <v>207</v>
      </c>
      <c r="C36" s="345"/>
      <c r="D36" s="345"/>
      <c r="E36" s="345"/>
      <c r="F36" s="345"/>
      <c r="G36" s="345"/>
      <c r="H36" s="346"/>
      <c r="I36" s="246" t="s">
        <v>1</v>
      </c>
    </row>
    <row r="37" spans="1:9">
      <c r="A37" s="324" t="s">
        <v>155</v>
      </c>
      <c r="B37" s="317" t="s">
        <v>161</v>
      </c>
      <c r="C37" s="345"/>
      <c r="D37" s="345"/>
      <c r="E37" s="345"/>
      <c r="F37" s="345"/>
      <c r="G37" s="345"/>
      <c r="H37" s="346"/>
      <c r="I37" s="246" t="s">
        <v>1</v>
      </c>
    </row>
    <row r="38" spans="1:9">
      <c r="A38" s="437" t="s">
        <v>162</v>
      </c>
      <c r="B38" s="436" t="s">
        <v>163</v>
      </c>
      <c r="C38" s="350"/>
      <c r="D38" s="350"/>
      <c r="E38" s="350"/>
      <c r="F38" s="350"/>
      <c r="G38" s="350"/>
      <c r="H38" s="351"/>
      <c r="I38" s="246" t="s">
        <v>1</v>
      </c>
    </row>
    <row r="39" spans="1:9">
      <c r="A39" s="322" t="s">
        <v>169</v>
      </c>
      <c r="B39" s="314"/>
      <c r="C39" s="341"/>
      <c r="D39" s="341"/>
      <c r="E39" s="341"/>
      <c r="F39" s="341"/>
      <c r="G39" s="341"/>
      <c r="H39" s="342"/>
      <c r="I39" s="246" t="s">
        <v>1</v>
      </c>
    </row>
    <row r="40" spans="1:9">
      <c r="A40" s="324" t="s">
        <v>170</v>
      </c>
      <c r="B40" s="317" t="s">
        <v>208</v>
      </c>
      <c r="C40" s="345"/>
      <c r="D40" s="345"/>
      <c r="E40" s="345"/>
      <c r="F40" s="345"/>
      <c r="G40" s="345"/>
      <c r="H40" s="346"/>
      <c r="I40" s="246" t="s">
        <v>1</v>
      </c>
    </row>
    <row r="41" spans="1:9">
      <c r="A41" s="320" t="s">
        <v>170</v>
      </c>
      <c r="B41" s="319" t="s">
        <v>175</v>
      </c>
      <c r="C41" s="345"/>
      <c r="D41" s="345"/>
      <c r="E41" s="345"/>
      <c r="F41" s="345"/>
      <c r="G41" s="345"/>
      <c r="H41" s="346"/>
      <c r="I41" s="246" t="s">
        <v>1</v>
      </c>
    </row>
    <row r="42" spans="1:9">
      <c r="A42" s="320" t="s">
        <v>170</v>
      </c>
      <c r="B42" s="319" t="s">
        <v>176</v>
      </c>
      <c r="C42" s="345"/>
      <c r="D42" s="345"/>
      <c r="E42" s="345"/>
      <c r="F42" s="345"/>
      <c r="G42" s="345"/>
      <c r="H42" s="346"/>
      <c r="I42" s="246" t="s">
        <v>1</v>
      </c>
    </row>
    <row r="43" spans="1:9">
      <c r="A43" s="320" t="s">
        <v>170</v>
      </c>
      <c r="B43" s="319" t="s">
        <v>220</v>
      </c>
      <c r="C43" s="345"/>
      <c r="D43" s="345"/>
      <c r="E43" s="345"/>
      <c r="F43" s="345"/>
      <c r="G43" s="345"/>
      <c r="H43" s="346"/>
      <c r="I43" s="246" t="s">
        <v>1</v>
      </c>
    </row>
    <row r="44" spans="1:9">
      <c r="A44" s="320" t="s">
        <v>170</v>
      </c>
      <c r="B44" s="319" t="s">
        <v>177</v>
      </c>
      <c r="C44" s="345"/>
      <c r="D44" s="345"/>
      <c r="E44" s="345"/>
      <c r="F44" s="345"/>
      <c r="G44" s="345"/>
      <c r="H44" s="346"/>
      <c r="I44" s="246" t="s">
        <v>1</v>
      </c>
    </row>
    <row r="45" spans="1:9">
      <c r="A45" s="320" t="s">
        <v>170</v>
      </c>
      <c r="B45" s="319" t="s">
        <v>178</v>
      </c>
      <c r="C45" s="345"/>
      <c r="D45" s="345"/>
      <c r="E45" s="345"/>
      <c r="F45" s="345"/>
      <c r="G45" s="345"/>
      <c r="H45" s="346"/>
      <c r="I45" s="246" t="s">
        <v>1</v>
      </c>
    </row>
    <row r="46" spans="1:9">
      <c r="A46" s="320" t="s">
        <v>170</v>
      </c>
      <c r="B46" s="319" t="s">
        <v>179</v>
      </c>
      <c r="C46" s="345"/>
      <c r="D46" s="345"/>
      <c r="E46" s="345"/>
      <c r="F46" s="345"/>
      <c r="G46" s="345"/>
      <c r="H46" s="346"/>
      <c r="I46" s="246" t="s">
        <v>1</v>
      </c>
    </row>
    <row r="47" spans="1:9">
      <c r="A47" s="324" t="s">
        <v>170</v>
      </c>
      <c r="B47" s="317" t="s">
        <v>180</v>
      </c>
      <c r="C47" s="345"/>
      <c r="D47" s="345"/>
      <c r="E47" s="347"/>
      <c r="F47" s="347"/>
      <c r="G47" s="345"/>
      <c r="H47" s="346"/>
      <c r="I47" s="246" t="s">
        <v>1</v>
      </c>
    </row>
    <row r="48" spans="1:9">
      <c r="A48" s="324" t="s">
        <v>210</v>
      </c>
      <c r="B48" s="317" t="s">
        <v>211</v>
      </c>
      <c r="C48" s="345"/>
      <c r="D48" s="345"/>
      <c r="E48" s="347"/>
      <c r="F48" s="347"/>
      <c r="G48" s="345"/>
      <c r="H48" s="346"/>
      <c r="I48" s="246" t="s">
        <v>1</v>
      </c>
    </row>
    <row r="49" spans="1:18">
      <c r="A49" s="322" t="s">
        <v>182</v>
      </c>
      <c r="B49" s="314"/>
      <c r="C49" s="341"/>
      <c r="D49" s="341"/>
      <c r="E49" s="341"/>
      <c r="F49" s="341"/>
      <c r="G49" s="341"/>
      <c r="H49" s="342"/>
      <c r="I49" s="246" t="s">
        <v>1</v>
      </c>
    </row>
    <row r="50" spans="1:18">
      <c r="A50" s="324" t="s">
        <v>183</v>
      </c>
      <c r="B50" s="317" t="s">
        <v>218</v>
      </c>
      <c r="C50" s="345"/>
      <c r="D50" s="345"/>
      <c r="E50" s="345"/>
      <c r="F50" s="345"/>
      <c r="G50" s="345"/>
      <c r="H50" s="346"/>
      <c r="I50" s="246" t="s">
        <v>1</v>
      </c>
    </row>
    <row r="51" spans="1:18">
      <c r="A51" s="320" t="s">
        <v>183</v>
      </c>
      <c r="B51" s="319" t="s">
        <v>189</v>
      </c>
      <c r="C51" s="345"/>
      <c r="D51" s="345"/>
      <c r="E51" s="345"/>
      <c r="F51" s="345"/>
      <c r="G51" s="345"/>
      <c r="H51" s="346"/>
      <c r="I51" s="246" t="s">
        <v>1</v>
      </c>
    </row>
    <row r="52" spans="1:18">
      <c r="A52" s="322"/>
      <c r="B52" s="314" t="s">
        <v>190</v>
      </c>
      <c r="C52" s="341"/>
      <c r="D52" s="341"/>
      <c r="E52" s="341"/>
      <c r="F52" s="341"/>
      <c r="G52" s="341"/>
      <c r="H52" s="342"/>
      <c r="I52" s="220" t="s">
        <v>29</v>
      </c>
    </row>
    <row r="55" spans="1:18" ht="15.75">
      <c r="A55" s="877" t="s">
        <v>283</v>
      </c>
      <c r="B55" s="894"/>
      <c r="C55" s="894"/>
      <c r="D55" s="894"/>
      <c r="E55" s="894"/>
      <c r="F55" s="894"/>
      <c r="G55" s="894"/>
      <c r="H55" s="894"/>
      <c r="I55" s="225"/>
      <c r="J55" s="225"/>
      <c r="K55" s="225"/>
      <c r="L55" s="225"/>
      <c r="M55" s="225"/>
      <c r="N55" s="225"/>
      <c r="O55" s="225"/>
      <c r="P55" s="225"/>
      <c r="Q55" s="225"/>
      <c r="R55" s="225"/>
    </row>
    <row r="56" spans="1:18" ht="15">
      <c r="A56" s="878" t="s">
        <v>191</v>
      </c>
      <c r="B56" s="894"/>
      <c r="C56" s="894"/>
      <c r="D56" s="894"/>
      <c r="E56" s="894"/>
      <c r="F56" s="894"/>
      <c r="G56" s="894"/>
      <c r="H56" s="894"/>
      <c r="I56" s="239"/>
      <c r="J56" s="239"/>
      <c r="K56" s="239"/>
      <c r="L56" s="239"/>
      <c r="M56" s="239"/>
      <c r="N56" s="239"/>
      <c r="O56" s="239"/>
      <c r="P56" s="239"/>
      <c r="Q56" s="239"/>
      <c r="R56" s="239"/>
    </row>
    <row r="57" spans="1:18" ht="13.5">
      <c r="A57" s="226"/>
      <c r="B57" s="225"/>
      <c r="C57" s="225"/>
      <c r="D57" s="225"/>
      <c r="E57" s="225"/>
      <c r="F57" s="225"/>
      <c r="G57" s="225"/>
      <c r="H57" s="225"/>
      <c r="I57" s="225"/>
      <c r="J57" s="225"/>
      <c r="K57" s="225"/>
      <c r="L57" s="225"/>
      <c r="M57" s="225"/>
      <c r="N57" s="225"/>
      <c r="O57" s="225"/>
      <c r="P57" s="225"/>
      <c r="Q57" s="225"/>
      <c r="R57" s="225"/>
    </row>
    <row r="58" spans="1:18" ht="30.75" customHeight="1">
      <c r="A58" s="879" t="s">
        <v>192</v>
      </c>
      <c r="B58" s="894"/>
      <c r="C58" s="894"/>
      <c r="D58" s="894"/>
      <c r="E58" s="894"/>
      <c r="F58" s="894"/>
      <c r="G58" s="894"/>
      <c r="H58" s="894"/>
      <c r="I58" s="227"/>
      <c r="J58" s="227"/>
      <c r="K58" s="227"/>
      <c r="L58" s="227"/>
      <c r="M58" s="227"/>
      <c r="N58" s="227"/>
      <c r="O58" s="227"/>
      <c r="P58" s="227"/>
      <c r="Q58" s="227"/>
      <c r="R58" s="227"/>
    </row>
    <row r="59" spans="1:18">
      <c r="A59" s="228"/>
      <c r="B59" s="229"/>
      <c r="C59" s="229"/>
      <c r="D59" s="229"/>
      <c r="E59" s="229"/>
      <c r="F59" s="229"/>
      <c r="G59" s="229"/>
      <c r="H59" s="229"/>
      <c r="I59" s="229"/>
      <c r="J59" s="229"/>
      <c r="K59" s="229"/>
      <c r="L59" s="229"/>
      <c r="M59" s="229"/>
      <c r="N59" s="229"/>
      <c r="O59" s="229"/>
      <c r="P59" s="229"/>
      <c r="Q59" s="229"/>
      <c r="R59" s="229"/>
    </row>
    <row r="60" spans="1:18" ht="29.25" customHeight="1">
      <c r="A60" s="872" t="s">
        <v>193</v>
      </c>
      <c r="B60" s="894"/>
      <c r="C60" s="894"/>
      <c r="D60" s="894"/>
      <c r="E60" s="894"/>
      <c r="F60" s="894"/>
      <c r="G60" s="894"/>
      <c r="H60" s="894"/>
      <c r="I60" s="227"/>
      <c r="J60" s="227"/>
      <c r="K60" s="227"/>
      <c r="L60" s="227"/>
      <c r="M60" s="227"/>
      <c r="N60" s="227"/>
      <c r="O60" s="227"/>
      <c r="P60" s="227"/>
      <c r="Q60" s="227"/>
      <c r="R60" s="227"/>
    </row>
  </sheetData>
  <mergeCells count="22">
    <mergeCell ref="A1:H1"/>
    <mergeCell ref="A2:H2"/>
    <mergeCell ref="A3:H3"/>
    <mergeCell ref="A4:H4"/>
    <mergeCell ref="C9:H9"/>
    <mergeCell ref="A5:H5"/>
    <mergeCell ref="A6:H6"/>
    <mergeCell ref="A7:H7"/>
    <mergeCell ref="C8:H8"/>
    <mergeCell ref="C10:H10"/>
    <mergeCell ref="A56:H56"/>
    <mergeCell ref="A58:H58"/>
    <mergeCell ref="A60:H60"/>
    <mergeCell ref="A12:B13"/>
    <mergeCell ref="A55:H55"/>
    <mergeCell ref="A11:H11"/>
    <mergeCell ref="C12:C13"/>
    <mergeCell ref="D12:D13"/>
    <mergeCell ref="E12:E13"/>
    <mergeCell ref="G12:G13"/>
    <mergeCell ref="H12:H13"/>
    <mergeCell ref="F12:F13"/>
  </mergeCells>
  <phoneticPr fontId="47" type="noConversion"/>
  <printOptions horizontalCentered="1"/>
  <pageMargins left="0.75" right="0.75" top="0.3" bottom="1" header="0.1" footer="0.5"/>
  <pageSetup scale="93" fitToHeight="2" orientation="landscape" cellComments="asDisplayed" r:id="rId1"/>
  <headerFooter alignWithMargins="0">
    <oddFooter>&amp;C&amp;11Exhibit N:  Modular Cost for New Positions</oddFooter>
  </headerFooter>
  <rowBreaks count="1" manualBreakCount="1">
    <brk id="38" max="7" man="1"/>
  </rowBreaks>
  <legacyDrawing r:id="rId2"/>
</worksheet>
</file>

<file path=xl/worksheets/sheet17.xml><?xml version="1.0" encoding="utf-8"?>
<worksheet xmlns="http://schemas.openxmlformats.org/spreadsheetml/2006/main" xmlns:r="http://schemas.openxmlformats.org/officeDocument/2006/relationships">
  <sheetPr>
    <pageSetUpPr fitToPage="1"/>
  </sheetPr>
  <dimension ref="A1:K42"/>
  <sheetViews>
    <sheetView view="pageBreakPreview" zoomScale="75" zoomScaleNormal="90" zoomScaleSheetLayoutView="75" workbookViewId="0">
      <selection activeCell="B14" sqref="B14"/>
    </sheetView>
  </sheetViews>
  <sheetFormatPr defaultColWidth="7.109375" defaultRowHeight="15.75"/>
  <cols>
    <col min="1" max="1" width="3.88671875" style="250" customWidth="1"/>
    <col min="2" max="2" width="65.6640625" style="249" customWidth="1"/>
    <col min="3" max="3" width="2.88671875" style="250" customWidth="1"/>
    <col min="4" max="4" width="11.44140625" style="250" customWidth="1"/>
    <col min="5" max="5" width="10.21875" style="250" customWidth="1"/>
    <col min="6" max="6" width="10.109375" style="250" customWidth="1"/>
    <col min="7" max="7" width="9.5546875" style="250" customWidth="1"/>
    <col min="8" max="8" width="9.33203125" style="250" customWidth="1"/>
    <col min="9" max="16384" width="7.109375" style="250"/>
  </cols>
  <sheetData>
    <row r="1" spans="1:11">
      <c r="A1" s="900" t="s">
        <v>254</v>
      </c>
      <c r="B1" s="900"/>
      <c r="C1" s="900"/>
      <c r="D1" s="900"/>
      <c r="E1" s="900"/>
      <c r="F1" s="900"/>
      <c r="G1" s="900"/>
      <c r="H1" s="900"/>
      <c r="I1" s="251" t="s">
        <v>1</v>
      </c>
    </row>
    <row r="2" spans="1:11" ht="13.5" customHeight="1">
      <c r="A2" s="902"/>
      <c r="B2" s="902"/>
      <c r="C2" s="902"/>
      <c r="D2" s="902"/>
      <c r="E2" s="902"/>
      <c r="F2" s="902"/>
      <c r="G2" s="902"/>
      <c r="H2" s="902"/>
      <c r="I2" s="251" t="s">
        <v>1</v>
      </c>
    </row>
    <row r="3" spans="1:11">
      <c r="A3" s="899" t="s">
        <v>301</v>
      </c>
      <c r="B3" s="899"/>
      <c r="C3" s="899"/>
      <c r="D3" s="899"/>
      <c r="E3" s="899"/>
      <c r="F3" s="899"/>
      <c r="G3" s="899"/>
      <c r="H3" s="899"/>
      <c r="I3" s="251" t="s">
        <v>1</v>
      </c>
    </row>
    <row r="4" spans="1:11" ht="18.75">
      <c r="A4" s="711"/>
      <c r="B4" s="711"/>
      <c r="C4" s="711"/>
      <c r="D4" s="711"/>
      <c r="E4" s="711"/>
      <c r="F4" s="711"/>
      <c r="G4" s="711"/>
      <c r="H4" s="711"/>
      <c r="I4" s="251" t="s">
        <v>1</v>
      </c>
    </row>
    <row r="5" spans="1:11" ht="16.5">
      <c r="A5" s="713"/>
      <c r="B5" s="713"/>
      <c r="C5" s="713"/>
      <c r="D5" s="713"/>
      <c r="E5" s="713"/>
      <c r="F5" s="713"/>
      <c r="G5" s="713"/>
      <c r="H5" s="713"/>
      <c r="I5" s="251" t="s">
        <v>1</v>
      </c>
    </row>
    <row r="6" spans="1:11" ht="16.5">
      <c r="A6" s="713"/>
      <c r="B6" s="713"/>
      <c r="C6" s="713"/>
      <c r="D6" s="713"/>
      <c r="E6" s="713"/>
      <c r="F6" s="713"/>
      <c r="G6" s="713"/>
      <c r="H6" s="713"/>
      <c r="I6" s="251" t="s">
        <v>1</v>
      </c>
    </row>
    <row r="7" spans="1:11">
      <c r="A7" s="901"/>
      <c r="B7" s="901"/>
      <c r="C7" s="901"/>
      <c r="D7" s="901"/>
      <c r="E7" s="901"/>
      <c r="F7" s="901"/>
      <c r="G7" s="901"/>
      <c r="H7" s="901"/>
      <c r="I7" s="251" t="s">
        <v>1</v>
      </c>
    </row>
    <row r="8" spans="1:11">
      <c r="A8" s="901"/>
      <c r="B8" s="901"/>
      <c r="C8" s="901"/>
      <c r="D8" s="901"/>
      <c r="E8" s="901"/>
      <c r="F8" s="901"/>
      <c r="G8" s="901"/>
      <c r="H8" s="901"/>
      <c r="I8" s="251" t="s">
        <v>1</v>
      </c>
    </row>
    <row r="9" spans="1:11">
      <c r="A9" s="898"/>
      <c r="B9" s="898"/>
      <c r="C9" s="898"/>
      <c r="D9" s="898"/>
      <c r="E9" s="898"/>
      <c r="F9" s="898"/>
      <c r="G9" s="898"/>
      <c r="H9" s="898"/>
      <c r="I9" s="251" t="s">
        <v>1</v>
      </c>
    </row>
    <row r="10" spans="1:11">
      <c r="A10" s="254"/>
      <c r="B10" s="255"/>
      <c r="C10" s="254"/>
      <c r="D10" s="254"/>
      <c r="E10" s="254"/>
      <c r="F10" s="254"/>
      <c r="G10" s="254"/>
      <c r="H10" s="254"/>
      <c r="I10" s="251" t="s">
        <v>1</v>
      </c>
    </row>
    <row r="11" spans="1:11">
      <c r="A11" s="254"/>
      <c r="B11" s="255"/>
      <c r="C11" s="254"/>
      <c r="D11" s="255"/>
      <c r="E11" s="254"/>
      <c r="F11" s="254"/>
      <c r="G11" s="254"/>
      <c r="H11" s="254"/>
      <c r="I11" s="251" t="s">
        <v>1</v>
      </c>
    </row>
    <row r="12" spans="1:11">
      <c r="A12" s="254"/>
      <c r="B12" s="255"/>
      <c r="C12" s="254"/>
      <c r="D12" s="255"/>
      <c r="E12" s="254"/>
      <c r="F12" s="254"/>
      <c r="G12" s="254"/>
      <c r="H12" s="254"/>
      <c r="I12" s="251" t="s">
        <v>1</v>
      </c>
    </row>
    <row r="13" spans="1:11">
      <c r="A13" s="254"/>
      <c r="B13" s="255"/>
      <c r="C13" s="254"/>
      <c r="D13" s="254"/>
      <c r="E13" s="254"/>
      <c r="F13" s="254"/>
      <c r="G13" s="254"/>
      <c r="H13" s="254"/>
      <c r="I13" s="251" t="s">
        <v>1</v>
      </c>
    </row>
    <row r="14" spans="1:11" ht="36" customHeight="1">
      <c r="A14" s="254"/>
      <c r="B14" s="254"/>
      <c r="C14" s="254"/>
      <c r="D14" s="254"/>
      <c r="E14" s="254"/>
      <c r="F14" s="254"/>
      <c r="G14" s="254"/>
      <c r="H14" s="254"/>
      <c r="I14" s="251" t="s">
        <v>1</v>
      </c>
      <c r="J14" s="252"/>
      <c r="K14" s="252"/>
    </row>
    <row r="15" spans="1:11" ht="9.9499999999999993" customHeight="1">
      <c r="A15" s="254"/>
      <c r="B15" s="254"/>
      <c r="C15" s="254"/>
      <c r="D15" s="254"/>
      <c r="E15" s="254"/>
      <c r="F15" s="254"/>
      <c r="G15" s="254"/>
      <c r="H15" s="254"/>
      <c r="I15" s="251" t="s">
        <v>1</v>
      </c>
    </row>
    <row r="16" spans="1:11" ht="36" customHeight="1">
      <c r="A16" s="254"/>
      <c r="B16" s="254"/>
      <c r="C16" s="254"/>
      <c r="D16" s="254"/>
      <c r="E16" s="254"/>
      <c r="F16" s="254"/>
      <c r="G16" s="254"/>
      <c r="H16" s="254"/>
      <c r="I16" s="251" t="s">
        <v>1</v>
      </c>
      <c r="J16" s="252"/>
      <c r="K16" s="252"/>
    </row>
    <row r="17" spans="1:9" ht="9.9499999999999993" customHeight="1">
      <c r="A17" s="254"/>
      <c r="B17" s="254"/>
      <c r="C17" s="254"/>
      <c r="D17" s="254"/>
      <c r="E17" s="254"/>
      <c r="F17" s="254"/>
      <c r="G17" s="254"/>
      <c r="H17" s="254"/>
      <c r="I17" s="251" t="s">
        <v>1</v>
      </c>
    </row>
    <row r="18" spans="1:9" ht="30.75" customHeight="1">
      <c r="A18" s="254"/>
      <c r="B18" s="254"/>
      <c r="C18" s="254"/>
      <c r="D18" s="254"/>
      <c r="E18" s="254"/>
      <c r="F18" s="254"/>
      <c r="G18" s="254"/>
      <c r="H18" s="254"/>
      <c r="I18" s="251" t="s">
        <v>1</v>
      </c>
    </row>
    <row r="19" spans="1:9">
      <c r="A19" s="254"/>
      <c r="B19" s="254"/>
      <c r="C19" s="254"/>
      <c r="D19" s="254"/>
      <c r="E19" s="254"/>
      <c r="F19" s="254"/>
      <c r="G19" s="254"/>
      <c r="H19" s="254"/>
      <c r="I19" s="251" t="s">
        <v>1</v>
      </c>
    </row>
    <row r="20" spans="1:9">
      <c r="A20" s="254"/>
      <c r="B20" s="254"/>
      <c r="C20" s="254"/>
      <c r="D20" s="254"/>
      <c r="E20" s="254"/>
      <c r="F20" s="254"/>
      <c r="G20" s="254"/>
      <c r="H20" s="254"/>
      <c r="I20" s="251" t="s">
        <v>1</v>
      </c>
    </row>
    <row r="21" spans="1:9" ht="9.9499999999999993" customHeight="1">
      <c r="A21" s="254"/>
      <c r="B21" s="254"/>
      <c r="C21" s="254"/>
      <c r="D21" s="254"/>
      <c r="E21" s="254"/>
      <c r="F21" s="254"/>
      <c r="G21" s="254"/>
      <c r="H21" s="254"/>
      <c r="I21" s="251" t="s">
        <v>1</v>
      </c>
    </row>
    <row r="22" spans="1:9">
      <c r="A22" s="254"/>
      <c r="B22" s="254"/>
      <c r="C22" s="254"/>
      <c r="D22" s="254"/>
      <c r="E22" s="254"/>
      <c r="F22" s="254"/>
      <c r="G22" s="254"/>
      <c r="H22" s="254"/>
      <c r="I22" s="251" t="s">
        <v>1</v>
      </c>
    </row>
    <row r="23" spans="1:9">
      <c r="A23" s="254"/>
      <c r="B23" s="254"/>
      <c r="C23" s="254"/>
      <c r="D23" s="254"/>
      <c r="E23" s="254"/>
      <c r="F23" s="254"/>
      <c r="G23" s="254"/>
      <c r="H23" s="254"/>
      <c r="I23" s="251" t="s">
        <v>1</v>
      </c>
    </row>
    <row r="24" spans="1:9" ht="36.75" customHeight="1">
      <c r="A24" s="254"/>
      <c r="B24" s="254"/>
      <c r="C24" s="254"/>
      <c r="D24" s="253"/>
      <c r="E24" s="254"/>
      <c r="F24" s="254"/>
      <c r="G24" s="254"/>
      <c r="H24" s="254"/>
      <c r="I24" s="251" t="s">
        <v>1</v>
      </c>
    </row>
    <row r="25" spans="1:9">
      <c r="A25" s="254"/>
      <c r="B25" s="254"/>
      <c r="C25" s="254"/>
      <c r="D25" s="423"/>
      <c r="E25" s="423"/>
      <c r="F25" s="423"/>
      <c r="G25" s="423"/>
      <c r="H25" s="254"/>
      <c r="I25" s="251" t="s">
        <v>1</v>
      </c>
    </row>
    <row r="26" spans="1:9" ht="10.5" customHeight="1">
      <c r="A26" s="254"/>
      <c r="B26" s="254"/>
      <c r="C26" s="254"/>
      <c r="D26" s="253"/>
      <c r="E26" s="254"/>
      <c r="F26" s="254"/>
      <c r="G26" s="254"/>
      <c r="H26" s="254"/>
      <c r="I26" s="251" t="s">
        <v>1</v>
      </c>
    </row>
    <row r="27" spans="1:9" ht="9.9499999999999993" customHeight="1">
      <c r="A27" s="254"/>
      <c r="B27" s="254"/>
      <c r="C27" s="254"/>
      <c r="D27" s="254"/>
      <c r="E27" s="254"/>
      <c r="F27" s="254"/>
      <c r="G27" s="254"/>
      <c r="H27" s="254"/>
      <c r="I27" s="251" t="s">
        <v>1</v>
      </c>
    </row>
    <row r="28" spans="1:9">
      <c r="A28" s="254"/>
      <c r="B28" s="254"/>
      <c r="C28" s="254"/>
      <c r="D28" s="254"/>
      <c r="E28" s="254"/>
      <c r="F28" s="254"/>
      <c r="G28" s="254"/>
      <c r="H28" s="254"/>
      <c r="I28" s="251" t="s">
        <v>1</v>
      </c>
    </row>
    <row r="29" spans="1:9">
      <c r="A29" s="254"/>
      <c r="B29" s="254"/>
      <c r="C29" s="254"/>
      <c r="D29" s="254"/>
      <c r="E29" s="254"/>
      <c r="F29" s="254"/>
      <c r="G29" s="254"/>
      <c r="H29" s="254"/>
      <c r="I29" s="251" t="s">
        <v>1</v>
      </c>
    </row>
    <row r="30" spans="1:9" ht="15.75" customHeight="1">
      <c r="A30" s="254"/>
      <c r="B30" s="254"/>
      <c r="C30" s="254"/>
      <c r="D30" s="423"/>
      <c r="E30" s="423"/>
      <c r="F30" s="254"/>
      <c r="G30" s="254"/>
      <c r="H30" s="254"/>
      <c r="I30" s="251" t="s">
        <v>1</v>
      </c>
    </row>
    <row r="31" spans="1:9" ht="9.9499999999999993" customHeight="1">
      <c r="A31" s="254"/>
      <c r="B31" s="254"/>
      <c r="C31" s="254"/>
      <c r="D31" s="254"/>
      <c r="E31" s="254"/>
      <c r="F31" s="254"/>
      <c r="G31" s="254"/>
      <c r="H31" s="254"/>
      <c r="I31" s="251" t="s">
        <v>1</v>
      </c>
    </row>
    <row r="32" spans="1:9">
      <c r="A32" s="254"/>
      <c r="B32" s="254"/>
      <c r="C32" s="254"/>
      <c r="D32" s="425"/>
      <c r="E32" s="254"/>
      <c r="F32" s="254"/>
      <c r="G32" s="254"/>
      <c r="H32" s="254"/>
      <c r="I32" s="251" t="s">
        <v>1</v>
      </c>
    </row>
    <row r="33" spans="1:9" ht="36" customHeight="1">
      <c r="A33" s="254"/>
      <c r="B33" s="252"/>
      <c r="C33" s="252"/>
      <c r="D33" s="424"/>
      <c r="E33" s="424"/>
      <c r="F33" s="254"/>
      <c r="G33" s="254"/>
      <c r="H33" s="254"/>
      <c r="I33" s="251" t="s">
        <v>29</v>
      </c>
    </row>
    <row r="34" spans="1:9">
      <c r="B34" s="256"/>
    </row>
    <row r="35" spans="1:9">
      <c r="B35" s="258"/>
    </row>
    <row r="36" spans="1:9">
      <c r="A36" s="877" t="s">
        <v>283</v>
      </c>
      <c r="B36" s="894"/>
      <c r="C36" s="894"/>
      <c r="D36" s="894"/>
      <c r="E36" s="894"/>
      <c r="F36" s="894"/>
      <c r="G36" s="894"/>
      <c r="H36" s="894"/>
    </row>
    <row r="37" spans="1:9">
      <c r="A37" s="234"/>
      <c r="B37" s="259" t="s">
        <v>255</v>
      </c>
      <c r="C37" s="260"/>
      <c r="D37" s="260"/>
      <c r="E37" s="260"/>
      <c r="F37" s="260"/>
      <c r="G37" s="260"/>
      <c r="H37" s="260"/>
    </row>
    <row r="38" spans="1:9">
      <c r="A38" s="261"/>
      <c r="B38" s="262"/>
      <c r="C38" s="262"/>
      <c r="D38" s="262"/>
      <c r="E38" s="262"/>
      <c r="F38" s="262"/>
      <c r="G38" s="262"/>
      <c r="H38" s="262"/>
    </row>
    <row r="39" spans="1:9">
      <c r="A39" s="895"/>
      <c r="B39" s="896"/>
      <c r="C39" s="896"/>
      <c r="D39" s="896"/>
      <c r="E39" s="896"/>
      <c r="F39" s="896"/>
      <c r="G39" s="896"/>
      <c r="H39" s="896"/>
    </row>
    <row r="40" spans="1:9">
      <c r="A40" s="263"/>
      <c r="B40" s="264"/>
      <c r="C40" s="264"/>
      <c r="D40" s="264"/>
      <c r="E40" s="264"/>
      <c r="F40" s="264"/>
      <c r="G40" s="264"/>
      <c r="H40" s="264"/>
    </row>
    <row r="41" spans="1:9">
      <c r="A41" s="897"/>
      <c r="B41" s="896"/>
      <c r="C41" s="896"/>
      <c r="D41" s="896"/>
      <c r="E41" s="896"/>
      <c r="F41" s="896"/>
      <c r="G41" s="896"/>
      <c r="H41" s="896"/>
    </row>
    <row r="42" spans="1:9">
      <c r="A42" s="257"/>
      <c r="B42" s="265"/>
      <c r="C42" s="257"/>
      <c r="D42" s="257"/>
      <c r="E42" s="257"/>
      <c r="F42" s="257"/>
      <c r="G42" s="257"/>
      <c r="H42" s="257"/>
    </row>
  </sheetData>
  <mergeCells count="12">
    <mergeCell ref="A1:H1"/>
    <mergeCell ref="A8:H8"/>
    <mergeCell ref="A7:H7"/>
    <mergeCell ref="A4:H4"/>
    <mergeCell ref="A5:H5"/>
    <mergeCell ref="A6:H6"/>
    <mergeCell ref="A2:H2"/>
    <mergeCell ref="A39:H39"/>
    <mergeCell ref="A41:H41"/>
    <mergeCell ref="A36:H36"/>
    <mergeCell ref="A9:H9"/>
    <mergeCell ref="A3:H3"/>
  </mergeCells>
  <phoneticPr fontId="47" type="noConversion"/>
  <printOptions horizontalCentered="1"/>
  <pageMargins left="0.5" right="0.5" top="1" bottom="1" header="0.5" footer="0.5"/>
  <pageSetup scale="86" fitToHeight="2" orientation="landscape" r:id="rId1"/>
  <headerFooter alignWithMargins="0">
    <oddFooter>&amp;CExhibit P - IT Investment Questionnaire</oddFooter>
  </headerFooter>
</worksheet>
</file>

<file path=xl/worksheets/sheet2.xml><?xml version="1.0" encoding="utf-8"?>
<worksheet xmlns="http://schemas.openxmlformats.org/spreadsheetml/2006/main" xmlns:r="http://schemas.openxmlformats.org/officeDocument/2006/relationships">
  <sheetPr codeName="Sheet4">
    <pageSetUpPr fitToPage="1"/>
  </sheetPr>
  <dimension ref="A1:AB79"/>
  <sheetViews>
    <sheetView showGridLines="0" showOutlineSymbols="0" view="pageBreakPreview" zoomScale="65" zoomScaleNormal="84" zoomScaleSheetLayoutView="65" workbookViewId="0">
      <selection activeCell="V59" sqref="V59:X60"/>
    </sheetView>
  </sheetViews>
  <sheetFormatPr defaultColWidth="9.6640625" defaultRowHeight="15.75"/>
  <cols>
    <col min="1" max="2" width="2.5546875" style="4" customWidth="1"/>
    <col min="3" max="3" width="25" style="4" customWidth="1"/>
    <col min="4" max="4" width="6.88671875" style="7" customWidth="1"/>
    <col min="5" max="5" width="6.21875" style="7" customWidth="1"/>
    <col min="6" max="6" width="10.21875" style="7" customWidth="1"/>
    <col min="7" max="7" width="8.44140625" style="7" bestFit="1" customWidth="1"/>
    <col min="8" max="8" width="6.21875" style="7" customWidth="1"/>
    <col min="9" max="9" width="9.77734375" style="7" customWidth="1"/>
    <col min="10" max="10" width="6.21875" style="7" bestFit="1" customWidth="1"/>
    <col min="11" max="11" width="5.6640625" style="7" customWidth="1"/>
    <col min="12" max="12" width="9.33203125" style="7" bestFit="1" customWidth="1"/>
    <col min="13" max="13" width="7" style="7" bestFit="1" customWidth="1"/>
    <col min="14" max="14" width="6.109375" style="7" customWidth="1"/>
    <col min="15" max="15" width="12.33203125" style="7" customWidth="1"/>
    <col min="16" max="17" width="5.6640625" style="7" customWidth="1"/>
    <col min="18" max="18" width="8.5546875" style="7" customWidth="1"/>
    <col min="19" max="19" width="6.109375" style="7" customWidth="1"/>
    <col min="20" max="20" width="5.6640625" style="7" customWidth="1"/>
    <col min="21" max="21" width="11.77734375" style="7" customWidth="1"/>
    <col min="22" max="22" width="9.5546875" style="7" customWidth="1"/>
    <col min="23" max="23" width="9.77734375" style="7" bestFit="1" customWidth="1"/>
    <col min="24" max="24" width="13.21875" style="7" bestFit="1" customWidth="1"/>
    <col min="25" max="25" width="6.5546875" style="100" customWidth="1"/>
    <col min="26" max="26" width="6.5546875" style="4" customWidth="1"/>
    <col min="27" max="27" width="7.6640625" style="4" customWidth="1"/>
    <col min="28" max="16384" width="9.6640625" style="4"/>
  </cols>
  <sheetData>
    <row r="1" spans="1:25" ht="20.25">
      <c r="A1" s="625" t="s">
        <v>39</v>
      </c>
      <c r="B1" s="626"/>
      <c r="C1" s="626"/>
      <c r="D1" s="626"/>
      <c r="E1" s="626"/>
      <c r="F1" s="626"/>
      <c r="G1" s="626"/>
      <c r="H1" s="626"/>
      <c r="I1" s="626"/>
      <c r="J1" s="626"/>
      <c r="K1" s="626"/>
      <c r="L1" s="626"/>
      <c r="M1" s="626"/>
      <c r="N1" s="626"/>
      <c r="O1" s="626"/>
      <c r="P1" s="626"/>
      <c r="Q1" s="626"/>
      <c r="R1" s="626"/>
      <c r="S1" s="626"/>
      <c r="T1" s="626"/>
      <c r="U1" s="626"/>
      <c r="V1" s="626"/>
      <c r="W1" s="626"/>
      <c r="X1" s="626"/>
      <c r="Y1" s="99" t="s">
        <v>1</v>
      </c>
    </row>
    <row r="2" spans="1:25">
      <c r="A2" s="627"/>
      <c r="B2" s="627"/>
      <c r="C2" s="627"/>
      <c r="D2" s="627"/>
      <c r="E2" s="627"/>
      <c r="F2" s="627"/>
      <c r="G2" s="627"/>
      <c r="H2" s="627"/>
      <c r="I2" s="627"/>
      <c r="J2" s="627"/>
      <c r="K2" s="627"/>
      <c r="L2" s="627"/>
      <c r="M2" s="627"/>
      <c r="N2" s="627"/>
      <c r="O2" s="627"/>
      <c r="P2" s="627"/>
      <c r="Q2" s="627"/>
      <c r="R2" s="627"/>
      <c r="S2" s="627"/>
      <c r="T2" s="627"/>
      <c r="U2" s="627"/>
      <c r="V2" s="627"/>
      <c r="W2" s="627"/>
      <c r="X2" s="627"/>
      <c r="Y2" s="99" t="s">
        <v>1</v>
      </c>
    </row>
    <row r="3" spans="1:25">
      <c r="A3" s="613"/>
      <c r="B3" s="613"/>
      <c r="C3" s="613"/>
      <c r="D3" s="613"/>
      <c r="E3" s="613"/>
      <c r="F3" s="613"/>
      <c r="G3" s="613"/>
      <c r="H3" s="613"/>
      <c r="I3" s="613"/>
      <c r="J3" s="613"/>
      <c r="K3" s="613"/>
      <c r="L3" s="613"/>
      <c r="M3" s="613"/>
      <c r="N3" s="613"/>
      <c r="O3" s="613"/>
      <c r="P3" s="613"/>
      <c r="Q3" s="613"/>
      <c r="R3" s="613"/>
      <c r="S3" s="613"/>
      <c r="T3" s="613"/>
      <c r="U3" s="613"/>
      <c r="V3" s="613"/>
      <c r="W3" s="613"/>
      <c r="X3" s="613"/>
      <c r="Y3" s="99" t="s">
        <v>1</v>
      </c>
    </row>
    <row r="4" spans="1:25" ht="22.5">
      <c r="A4" s="601" t="s">
        <v>274</v>
      </c>
      <c r="B4" s="602"/>
      <c r="C4" s="602"/>
      <c r="D4" s="602"/>
      <c r="E4" s="602"/>
      <c r="F4" s="602"/>
      <c r="G4" s="602"/>
      <c r="H4" s="602"/>
      <c r="I4" s="602"/>
      <c r="J4" s="602"/>
      <c r="K4" s="602"/>
      <c r="L4" s="602"/>
      <c r="M4" s="602"/>
      <c r="N4" s="602"/>
      <c r="O4" s="602"/>
      <c r="P4" s="602"/>
      <c r="Q4" s="602"/>
      <c r="R4" s="602"/>
      <c r="S4" s="602"/>
      <c r="T4" s="602"/>
      <c r="U4" s="602"/>
      <c r="V4" s="602"/>
      <c r="W4" s="602"/>
      <c r="X4" s="602"/>
      <c r="Y4" s="99" t="s">
        <v>1</v>
      </c>
    </row>
    <row r="5" spans="1:25" ht="23.25">
      <c r="A5" s="603" t="s">
        <v>321</v>
      </c>
      <c r="B5" s="605"/>
      <c r="C5" s="605"/>
      <c r="D5" s="605"/>
      <c r="E5" s="605"/>
      <c r="F5" s="605"/>
      <c r="G5" s="605"/>
      <c r="H5" s="605"/>
      <c r="I5" s="605"/>
      <c r="J5" s="605"/>
      <c r="K5" s="605"/>
      <c r="L5" s="605"/>
      <c r="M5" s="605"/>
      <c r="N5" s="605"/>
      <c r="O5" s="605"/>
      <c r="P5" s="605"/>
      <c r="Q5" s="605"/>
      <c r="R5" s="605"/>
      <c r="S5" s="605"/>
      <c r="T5" s="605"/>
      <c r="U5" s="605"/>
      <c r="V5" s="605"/>
      <c r="W5" s="605"/>
      <c r="X5" s="605"/>
      <c r="Y5" s="99" t="s">
        <v>1</v>
      </c>
    </row>
    <row r="6" spans="1:25" ht="23.25">
      <c r="A6" s="603" t="s">
        <v>270</v>
      </c>
      <c r="B6" s="602"/>
      <c r="C6" s="602"/>
      <c r="D6" s="602"/>
      <c r="E6" s="602"/>
      <c r="F6" s="602"/>
      <c r="G6" s="602"/>
      <c r="H6" s="602"/>
      <c r="I6" s="602"/>
      <c r="J6" s="602"/>
      <c r="K6" s="602"/>
      <c r="L6" s="602"/>
      <c r="M6" s="602"/>
      <c r="N6" s="602"/>
      <c r="O6" s="602"/>
      <c r="P6" s="602"/>
      <c r="Q6" s="602"/>
      <c r="R6" s="602"/>
      <c r="S6" s="602"/>
      <c r="T6" s="602"/>
      <c r="U6" s="602"/>
      <c r="V6" s="602"/>
      <c r="W6" s="602"/>
      <c r="X6" s="602"/>
      <c r="Y6" s="99" t="s">
        <v>1</v>
      </c>
    </row>
    <row r="7" spans="1:25" ht="23.25">
      <c r="A7" s="603" t="s">
        <v>269</v>
      </c>
      <c r="B7" s="605"/>
      <c r="C7" s="605"/>
      <c r="D7" s="605"/>
      <c r="E7" s="605"/>
      <c r="F7" s="605"/>
      <c r="G7" s="605"/>
      <c r="H7" s="605"/>
      <c r="I7" s="605"/>
      <c r="J7" s="605"/>
      <c r="K7" s="605"/>
      <c r="L7" s="605"/>
      <c r="M7" s="605"/>
      <c r="N7" s="605"/>
      <c r="O7" s="605"/>
      <c r="P7" s="605"/>
      <c r="Q7" s="605"/>
      <c r="R7" s="605"/>
      <c r="S7" s="605"/>
      <c r="T7" s="605"/>
      <c r="U7" s="605"/>
      <c r="V7" s="605"/>
      <c r="W7" s="605"/>
      <c r="X7" s="605"/>
      <c r="Y7" s="99" t="s">
        <v>1</v>
      </c>
    </row>
    <row r="8" spans="1:25" ht="23.25">
      <c r="A8" s="628"/>
      <c r="B8" s="628"/>
      <c r="C8" s="628"/>
      <c r="D8" s="628"/>
      <c r="E8" s="628"/>
      <c r="F8" s="628"/>
      <c r="G8" s="628"/>
      <c r="H8" s="628"/>
      <c r="I8" s="628"/>
      <c r="J8" s="628"/>
      <c r="K8" s="628"/>
      <c r="L8" s="628"/>
      <c r="M8" s="628"/>
      <c r="N8" s="628"/>
      <c r="O8" s="628"/>
      <c r="P8" s="628"/>
      <c r="Q8" s="628"/>
      <c r="R8" s="628"/>
      <c r="S8" s="628"/>
      <c r="T8" s="628"/>
      <c r="U8" s="628"/>
      <c r="V8" s="628"/>
      <c r="W8" s="628"/>
      <c r="X8" s="628"/>
      <c r="Y8" s="99" t="s">
        <v>1</v>
      </c>
    </row>
    <row r="9" spans="1:25" ht="23.25">
      <c r="A9" s="628"/>
      <c r="B9" s="628"/>
      <c r="C9" s="628"/>
      <c r="D9" s="628"/>
      <c r="E9" s="628"/>
      <c r="F9" s="628"/>
      <c r="G9" s="628"/>
      <c r="H9" s="628"/>
      <c r="I9" s="628"/>
      <c r="J9" s="628"/>
      <c r="K9" s="628"/>
      <c r="L9" s="628"/>
      <c r="M9" s="628"/>
      <c r="N9" s="628"/>
      <c r="O9" s="628"/>
      <c r="P9" s="628"/>
      <c r="Q9" s="628"/>
      <c r="R9" s="628"/>
      <c r="S9" s="628"/>
      <c r="T9" s="628"/>
      <c r="U9" s="628"/>
      <c r="V9" s="628"/>
      <c r="W9" s="628"/>
      <c r="X9" s="628"/>
      <c r="Y9" s="99" t="s">
        <v>1</v>
      </c>
    </row>
    <row r="10" spans="1:25" ht="23.25">
      <c r="A10" s="628"/>
      <c r="B10" s="628"/>
      <c r="C10" s="628"/>
      <c r="D10" s="628"/>
      <c r="E10" s="628"/>
      <c r="F10" s="628"/>
      <c r="G10" s="628"/>
      <c r="H10" s="628"/>
      <c r="I10" s="628"/>
      <c r="J10" s="628"/>
      <c r="K10" s="628"/>
      <c r="L10" s="628"/>
      <c r="M10" s="628"/>
      <c r="N10" s="628"/>
      <c r="O10" s="628"/>
      <c r="P10" s="628"/>
      <c r="Q10" s="628"/>
      <c r="R10" s="628"/>
      <c r="S10" s="628"/>
      <c r="T10" s="628"/>
      <c r="U10" s="628"/>
      <c r="V10" s="628"/>
      <c r="W10" s="628"/>
      <c r="X10" s="628"/>
      <c r="Y10" s="99" t="s">
        <v>1</v>
      </c>
    </row>
    <row r="11" spans="1:25">
      <c r="A11" s="613"/>
      <c r="B11" s="613"/>
      <c r="C11" s="613"/>
      <c r="D11" s="613"/>
      <c r="E11" s="613"/>
      <c r="F11" s="613"/>
      <c r="G11" s="613"/>
      <c r="H11" s="613"/>
      <c r="I11" s="613"/>
      <c r="J11" s="613"/>
      <c r="K11" s="613"/>
      <c r="L11" s="613"/>
      <c r="M11" s="613"/>
      <c r="N11" s="613"/>
      <c r="O11" s="613"/>
      <c r="P11" s="613"/>
      <c r="Q11" s="613"/>
      <c r="R11" s="613"/>
      <c r="S11" s="613"/>
      <c r="T11" s="613"/>
      <c r="U11" s="614"/>
      <c r="V11" s="632" t="s">
        <v>45</v>
      </c>
      <c r="W11" s="633"/>
      <c r="X11" s="634"/>
      <c r="Y11" s="99" t="s">
        <v>1</v>
      </c>
    </row>
    <row r="12" spans="1:25">
      <c r="A12" s="613"/>
      <c r="B12" s="613"/>
      <c r="C12" s="613"/>
      <c r="D12" s="613"/>
      <c r="E12" s="613"/>
      <c r="F12" s="613"/>
      <c r="G12" s="613"/>
      <c r="H12" s="613"/>
      <c r="I12" s="613"/>
      <c r="J12" s="613"/>
      <c r="K12" s="613"/>
      <c r="L12" s="613"/>
      <c r="M12" s="613"/>
      <c r="N12" s="613"/>
      <c r="O12" s="613"/>
      <c r="P12" s="613"/>
      <c r="Q12" s="613"/>
      <c r="R12" s="613"/>
      <c r="S12" s="613"/>
      <c r="T12" s="613"/>
      <c r="U12" s="614"/>
      <c r="V12" s="619" t="s">
        <v>26</v>
      </c>
      <c r="W12" s="631" t="s">
        <v>54</v>
      </c>
      <c r="X12" s="629" t="s">
        <v>287</v>
      </c>
      <c r="Y12" s="99" t="s">
        <v>1</v>
      </c>
    </row>
    <row r="13" spans="1:25" ht="16.5" thickBot="1">
      <c r="A13" s="615"/>
      <c r="B13" s="615"/>
      <c r="C13" s="615"/>
      <c r="D13" s="615"/>
      <c r="E13" s="615"/>
      <c r="F13" s="615"/>
      <c r="G13" s="615"/>
      <c r="H13" s="615"/>
      <c r="I13" s="615"/>
      <c r="J13" s="615"/>
      <c r="K13" s="615"/>
      <c r="L13" s="615"/>
      <c r="M13" s="615"/>
      <c r="N13" s="615"/>
      <c r="O13" s="615"/>
      <c r="P13" s="615"/>
      <c r="Q13" s="615"/>
      <c r="R13" s="615"/>
      <c r="S13" s="615"/>
      <c r="T13" s="615"/>
      <c r="U13" s="616"/>
      <c r="V13" s="620"/>
      <c r="W13" s="630"/>
      <c r="X13" s="630"/>
      <c r="Y13" s="99" t="s">
        <v>1</v>
      </c>
    </row>
    <row r="14" spans="1:25">
      <c r="A14" s="621" t="s">
        <v>119</v>
      </c>
      <c r="B14" s="622"/>
      <c r="C14" s="622"/>
      <c r="D14" s="622"/>
      <c r="E14" s="622"/>
      <c r="F14" s="622"/>
      <c r="G14" s="622"/>
      <c r="H14" s="622"/>
      <c r="I14" s="622"/>
      <c r="J14" s="622"/>
      <c r="K14" s="622"/>
      <c r="L14" s="622"/>
      <c r="M14" s="622"/>
      <c r="N14" s="622"/>
      <c r="O14" s="622"/>
      <c r="P14" s="622"/>
      <c r="Q14" s="622"/>
      <c r="R14" s="622"/>
      <c r="S14" s="622"/>
      <c r="T14" s="622"/>
      <c r="U14" s="622"/>
      <c r="V14" s="171">
        <v>35</v>
      </c>
      <c r="W14" s="171">
        <v>35</v>
      </c>
      <c r="X14" s="167">
        <v>206143</v>
      </c>
      <c r="Y14" s="99" t="s">
        <v>1</v>
      </c>
    </row>
    <row r="15" spans="1:25" ht="20.25" customHeight="1">
      <c r="A15" s="635" t="s">
        <v>243</v>
      </c>
      <c r="B15" s="636"/>
      <c r="C15" s="636"/>
      <c r="D15" s="636"/>
      <c r="E15" s="636"/>
      <c r="F15" s="636"/>
      <c r="G15" s="636"/>
      <c r="H15" s="636"/>
      <c r="I15" s="636"/>
      <c r="J15" s="636"/>
      <c r="K15" s="636"/>
      <c r="L15" s="636"/>
      <c r="M15" s="636"/>
      <c r="N15" s="636"/>
      <c r="O15" s="636"/>
      <c r="P15" s="636"/>
      <c r="Q15" s="636"/>
      <c r="R15" s="636"/>
      <c r="S15" s="636"/>
      <c r="T15" s="636"/>
      <c r="U15" s="637"/>
      <c r="V15" s="172"/>
      <c r="W15" s="172"/>
      <c r="X15" s="104"/>
      <c r="Y15" s="99" t="s">
        <v>1</v>
      </c>
    </row>
    <row r="16" spans="1:25">
      <c r="A16" s="623" t="s">
        <v>120</v>
      </c>
      <c r="B16" s="624"/>
      <c r="C16" s="624"/>
      <c r="D16" s="624"/>
      <c r="E16" s="624"/>
      <c r="F16" s="624"/>
      <c r="G16" s="624"/>
      <c r="H16" s="624"/>
      <c r="I16" s="624"/>
      <c r="J16" s="624"/>
      <c r="K16" s="624"/>
      <c r="L16" s="624"/>
      <c r="M16" s="624"/>
      <c r="N16" s="624"/>
      <c r="O16" s="624"/>
      <c r="P16" s="624"/>
      <c r="Q16" s="624"/>
      <c r="R16" s="624"/>
      <c r="S16" s="624"/>
      <c r="T16" s="624"/>
      <c r="U16" s="624"/>
      <c r="V16" s="173">
        <f>+V15+V14</f>
        <v>35</v>
      </c>
      <c r="W16" s="173">
        <f>+W15+W14</f>
        <v>35</v>
      </c>
      <c r="X16" s="105">
        <f>+X15+X14</f>
        <v>206143</v>
      </c>
      <c r="Y16" s="99" t="s">
        <v>1</v>
      </c>
    </row>
    <row r="17" spans="1:25">
      <c r="A17" s="621" t="s">
        <v>315</v>
      </c>
      <c r="B17" s="622"/>
      <c r="C17" s="622"/>
      <c r="D17" s="622"/>
      <c r="E17" s="622"/>
      <c r="F17" s="622"/>
      <c r="G17" s="622"/>
      <c r="H17" s="622"/>
      <c r="I17" s="622"/>
      <c r="J17" s="622"/>
      <c r="K17" s="622"/>
      <c r="L17" s="622"/>
      <c r="M17" s="622"/>
      <c r="N17" s="622"/>
      <c r="O17" s="622"/>
      <c r="P17" s="622"/>
      <c r="Q17" s="622"/>
      <c r="R17" s="622"/>
      <c r="S17" s="622"/>
      <c r="T17" s="622"/>
      <c r="U17" s="622"/>
      <c r="V17" s="174">
        <v>35</v>
      </c>
      <c r="W17" s="174">
        <v>35</v>
      </c>
      <c r="X17" s="106">
        <v>206143</v>
      </c>
      <c r="Y17" s="99" t="s">
        <v>1</v>
      </c>
    </row>
    <row r="18" spans="1:25" ht="18.75" customHeight="1">
      <c r="A18" s="617" t="s">
        <v>46</v>
      </c>
      <c r="B18" s="618"/>
      <c r="C18" s="618"/>
      <c r="D18" s="618"/>
      <c r="E18" s="618"/>
      <c r="F18" s="618"/>
      <c r="G18" s="618"/>
      <c r="H18" s="618"/>
      <c r="I18" s="618"/>
      <c r="J18" s="618"/>
      <c r="K18" s="618"/>
      <c r="L18" s="618"/>
      <c r="M18" s="618"/>
      <c r="N18" s="618"/>
      <c r="O18" s="618"/>
      <c r="P18" s="618"/>
      <c r="Q18" s="618"/>
      <c r="R18" s="618"/>
      <c r="S18" s="618"/>
      <c r="T18" s="618"/>
      <c r="U18" s="618"/>
      <c r="V18" s="439"/>
      <c r="W18" s="439"/>
      <c r="X18" s="106">
        <v>0</v>
      </c>
      <c r="Y18" s="99" t="s">
        <v>1</v>
      </c>
    </row>
    <row r="19" spans="1:25">
      <c r="A19" s="610" t="s">
        <v>316</v>
      </c>
      <c r="B19" s="611"/>
      <c r="C19" s="611"/>
      <c r="D19" s="611"/>
      <c r="E19" s="611"/>
      <c r="F19" s="611"/>
      <c r="G19" s="611"/>
      <c r="H19" s="611"/>
      <c r="I19" s="611"/>
      <c r="J19" s="611"/>
      <c r="K19" s="611"/>
      <c r="L19" s="611"/>
      <c r="M19" s="611"/>
      <c r="N19" s="611"/>
      <c r="O19" s="611"/>
      <c r="P19" s="611"/>
      <c r="Q19" s="611"/>
      <c r="R19" s="611"/>
      <c r="S19" s="611"/>
      <c r="T19" s="611"/>
      <c r="U19" s="611"/>
      <c r="V19" s="175">
        <v>35</v>
      </c>
      <c r="W19" s="175">
        <f>+W18+W17</f>
        <v>35</v>
      </c>
      <c r="X19" s="107">
        <v>206143</v>
      </c>
      <c r="Y19" s="99" t="s">
        <v>1</v>
      </c>
    </row>
    <row r="20" spans="1:25">
      <c r="A20" s="567" t="s">
        <v>15</v>
      </c>
      <c r="B20" s="568"/>
      <c r="C20" s="568"/>
      <c r="D20" s="568"/>
      <c r="E20" s="568"/>
      <c r="F20" s="568"/>
      <c r="G20" s="568"/>
      <c r="H20" s="568"/>
      <c r="I20" s="568"/>
      <c r="J20" s="568"/>
      <c r="K20" s="568"/>
      <c r="L20" s="568"/>
      <c r="M20" s="568"/>
      <c r="N20" s="568"/>
      <c r="O20" s="568"/>
      <c r="P20" s="568"/>
      <c r="Q20" s="568"/>
      <c r="R20" s="568"/>
      <c r="S20" s="568"/>
      <c r="T20" s="568"/>
      <c r="U20" s="568"/>
      <c r="V20" s="103"/>
      <c r="W20" s="103"/>
      <c r="X20" s="104"/>
      <c r="Y20" s="99" t="s">
        <v>1</v>
      </c>
    </row>
    <row r="21" spans="1:25">
      <c r="A21" s="609" t="s">
        <v>338</v>
      </c>
      <c r="B21" s="572"/>
      <c r="C21" s="572"/>
      <c r="D21" s="572"/>
      <c r="E21" s="572"/>
      <c r="F21" s="572"/>
      <c r="G21" s="572"/>
      <c r="H21" s="572"/>
      <c r="I21" s="572"/>
      <c r="J21" s="572"/>
      <c r="K21" s="572"/>
      <c r="L21" s="572"/>
      <c r="M21" s="572"/>
      <c r="N21" s="572"/>
      <c r="O21" s="572"/>
      <c r="P21" s="572"/>
      <c r="Q21" s="572"/>
      <c r="R21" s="572"/>
      <c r="S21" s="572"/>
      <c r="T21" s="572"/>
      <c r="U21" s="572"/>
      <c r="V21" s="103"/>
      <c r="W21" s="103"/>
      <c r="X21" s="104"/>
      <c r="Y21" s="99" t="s">
        <v>1</v>
      </c>
    </row>
    <row r="22" spans="1:25">
      <c r="A22" s="599" t="s">
        <v>256</v>
      </c>
      <c r="B22" s="563"/>
      <c r="C22" s="563"/>
      <c r="D22" s="563"/>
      <c r="E22" s="563"/>
      <c r="F22" s="563"/>
      <c r="G22" s="563"/>
      <c r="H22" s="563"/>
      <c r="I22" s="563"/>
      <c r="J22" s="563"/>
      <c r="K22" s="563"/>
      <c r="L22" s="563"/>
      <c r="M22" s="563"/>
      <c r="N22" s="563"/>
      <c r="O22" s="563"/>
      <c r="P22" s="563"/>
      <c r="Q22" s="563"/>
      <c r="R22" s="563"/>
      <c r="S22" s="563"/>
      <c r="T22" s="563"/>
      <c r="U22" s="563"/>
      <c r="V22" s="103"/>
      <c r="W22" s="103"/>
      <c r="X22" s="104">
        <v>1608</v>
      </c>
      <c r="Y22" s="99" t="s">
        <v>1</v>
      </c>
    </row>
    <row r="23" spans="1:25">
      <c r="A23" s="612" t="s">
        <v>16</v>
      </c>
      <c r="B23" s="574"/>
      <c r="C23" s="574"/>
      <c r="D23" s="574"/>
      <c r="E23" s="574"/>
      <c r="F23" s="574"/>
      <c r="G23" s="574"/>
      <c r="H23" s="574"/>
      <c r="I23" s="574"/>
      <c r="J23" s="574"/>
      <c r="K23" s="574"/>
      <c r="L23" s="574"/>
      <c r="M23" s="574"/>
      <c r="N23" s="574"/>
      <c r="O23" s="574"/>
      <c r="P23" s="574"/>
      <c r="Q23" s="574"/>
      <c r="R23" s="574"/>
      <c r="S23" s="574"/>
      <c r="T23" s="574"/>
      <c r="U23" s="574"/>
      <c r="V23" s="103"/>
      <c r="W23" s="103"/>
      <c r="X23" s="104">
        <v>17</v>
      </c>
      <c r="Y23" s="99" t="s">
        <v>1</v>
      </c>
    </row>
    <row r="24" spans="1:25" ht="16.149999999999999" customHeight="1">
      <c r="A24" s="606" t="s">
        <v>278</v>
      </c>
      <c r="B24" s="563"/>
      <c r="C24" s="563"/>
      <c r="D24" s="563"/>
      <c r="E24" s="563"/>
      <c r="F24" s="563"/>
      <c r="G24" s="563"/>
      <c r="H24" s="563"/>
      <c r="I24" s="563"/>
      <c r="J24" s="563"/>
      <c r="K24" s="563"/>
      <c r="L24" s="563"/>
      <c r="M24" s="563"/>
      <c r="N24" s="563"/>
      <c r="O24" s="563"/>
      <c r="P24" s="563"/>
      <c r="Q24" s="563"/>
      <c r="R24" s="563"/>
      <c r="S24" s="563"/>
      <c r="T24" s="563"/>
      <c r="U24" s="563"/>
      <c r="V24" s="103">
        <f>SUM(V22:V23)</f>
        <v>0</v>
      </c>
      <c r="W24" s="103">
        <f>SUM(W22:W23)</f>
        <v>0</v>
      </c>
      <c r="X24" s="103">
        <f>SUM(X22:X23)</f>
        <v>1625</v>
      </c>
      <c r="Y24" s="99" t="s">
        <v>1</v>
      </c>
    </row>
    <row r="25" spans="1:25" hidden="1">
      <c r="A25" s="571"/>
      <c r="B25" s="572"/>
      <c r="C25" s="572"/>
      <c r="D25" s="572"/>
      <c r="E25" s="572"/>
      <c r="F25" s="572"/>
      <c r="G25" s="572"/>
      <c r="H25" s="572"/>
      <c r="I25" s="572"/>
      <c r="J25" s="572"/>
      <c r="K25" s="572"/>
      <c r="L25" s="572"/>
      <c r="M25" s="572"/>
      <c r="N25" s="572"/>
      <c r="O25" s="572"/>
      <c r="P25" s="572"/>
      <c r="Q25" s="572"/>
      <c r="R25" s="572"/>
      <c r="S25" s="572"/>
      <c r="T25" s="572"/>
      <c r="U25" s="572"/>
      <c r="V25" s="103"/>
      <c r="W25" s="103"/>
      <c r="X25" s="104"/>
      <c r="Y25" s="99" t="s">
        <v>1</v>
      </c>
    </row>
    <row r="26" spans="1:25" hidden="1">
      <c r="A26" s="606"/>
      <c r="B26" s="563"/>
      <c r="C26" s="563"/>
      <c r="D26" s="563"/>
      <c r="E26" s="563"/>
      <c r="F26" s="563"/>
      <c r="G26" s="563"/>
      <c r="H26" s="563"/>
      <c r="I26" s="563"/>
      <c r="J26" s="563"/>
      <c r="K26" s="563"/>
      <c r="L26" s="563"/>
      <c r="M26" s="563"/>
      <c r="N26" s="563"/>
      <c r="O26" s="563"/>
      <c r="P26" s="563"/>
      <c r="Q26" s="563"/>
      <c r="R26" s="563"/>
      <c r="S26" s="563"/>
      <c r="T26" s="563"/>
      <c r="U26" s="563"/>
      <c r="V26" s="103"/>
      <c r="W26" s="103"/>
      <c r="X26" s="104">
        <v>0</v>
      </c>
      <c r="Y26" s="99" t="s">
        <v>1</v>
      </c>
    </row>
    <row r="27" spans="1:25" hidden="1">
      <c r="A27" s="599"/>
      <c r="B27" s="563"/>
      <c r="C27" s="563"/>
      <c r="D27" s="563"/>
      <c r="E27" s="563"/>
      <c r="F27" s="563"/>
      <c r="G27" s="563"/>
      <c r="H27" s="563"/>
      <c r="I27" s="563"/>
      <c r="J27" s="563"/>
      <c r="K27" s="563"/>
      <c r="L27" s="563"/>
      <c r="M27" s="563"/>
      <c r="N27" s="563"/>
      <c r="O27" s="563"/>
      <c r="P27" s="563"/>
      <c r="Q27" s="563"/>
      <c r="R27" s="563"/>
      <c r="S27" s="563"/>
      <c r="T27" s="563"/>
      <c r="U27" s="563"/>
      <c r="V27" s="103"/>
      <c r="W27" s="103"/>
      <c r="X27" s="104">
        <v>0</v>
      </c>
      <c r="Y27" s="99" t="s">
        <v>1</v>
      </c>
    </row>
    <row r="28" spans="1:25" hidden="1">
      <c r="A28" s="606" t="s">
        <v>279</v>
      </c>
      <c r="B28" s="563"/>
      <c r="C28" s="563"/>
      <c r="D28" s="563"/>
      <c r="E28" s="563"/>
      <c r="F28" s="563"/>
      <c r="G28" s="563"/>
      <c r="H28" s="563"/>
      <c r="I28" s="563"/>
      <c r="J28" s="563"/>
      <c r="K28" s="563"/>
      <c r="L28" s="563"/>
      <c r="M28" s="563"/>
      <c r="N28" s="563"/>
      <c r="O28" s="563"/>
      <c r="P28" s="563"/>
      <c r="Q28" s="563"/>
      <c r="R28" s="563"/>
      <c r="S28" s="563"/>
      <c r="T28" s="563"/>
      <c r="U28" s="563"/>
      <c r="V28" s="103">
        <f>V26+V27</f>
        <v>0</v>
      </c>
      <c r="W28" s="103">
        <f>W26+W27</f>
        <v>0</v>
      </c>
      <c r="X28" s="103">
        <f>SUM(X26:X27)</f>
        <v>0</v>
      </c>
      <c r="Y28" s="99" t="s">
        <v>1</v>
      </c>
    </row>
    <row r="29" spans="1:25">
      <c r="A29" s="571" t="s">
        <v>44</v>
      </c>
      <c r="B29" s="572"/>
      <c r="C29" s="572"/>
      <c r="D29" s="572"/>
      <c r="E29" s="572"/>
      <c r="F29" s="572"/>
      <c r="G29" s="572"/>
      <c r="H29" s="572"/>
      <c r="I29" s="572"/>
      <c r="J29" s="572"/>
      <c r="K29" s="572"/>
      <c r="L29" s="572"/>
      <c r="M29" s="572"/>
      <c r="N29" s="572"/>
      <c r="O29" s="572"/>
      <c r="P29" s="572"/>
      <c r="Q29" s="572"/>
      <c r="R29" s="572"/>
      <c r="S29" s="572"/>
      <c r="T29" s="572"/>
      <c r="U29" s="572"/>
      <c r="V29" s="103">
        <f>V28+V24</f>
        <v>0</v>
      </c>
      <c r="W29" s="103">
        <f>W28+W24</f>
        <v>0</v>
      </c>
      <c r="X29" s="103">
        <f>+X24+X28</f>
        <v>1625</v>
      </c>
      <c r="Y29" s="99" t="s">
        <v>1</v>
      </c>
    </row>
    <row r="30" spans="1:25" hidden="1">
      <c r="A30" s="571" t="s">
        <v>43</v>
      </c>
      <c r="B30" s="607"/>
      <c r="C30" s="607"/>
      <c r="D30" s="607"/>
      <c r="E30" s="607"/>
      <c r="F30" s="607"/>
      <c r="G30" s="607"/>
      <c r="H30" s="607"/>
      <c r="I30" s="607"/>
      <c r="J30" s="607"/>
      <c r="K30" s="607"/>
      <c r="L30" s="607"/>
      <c r="M30" s="607"/>
      <c r="N30" s="607"/>
      <c r="O30" s="607"/>
      <c r="P30" s="607"/>
      <c r="Q30" s="607"/>
      <c r="R30" s="607"/>
      <c r="S30" s="607"/>
      <c r="T30" s="607"/>
      <c r="U30" s="608"/>
      <c r="V30" s="103">
        <f>V29</f>
        <v>0</v>
      </c>
      <c r="W30" s="103">
        <f>W29</f>
        <v>0</v>
      </c>
      <c r="X30" s="103">
        <f>X29</f>
        <v>1625</v>
      </c>
      <c r="Y30" s="99" t="s">
        <v>1</v>
      </c>
    </row>
    <row r="31" spans="1:25">
      <c r="A31" s="564" t="s">
        <v>249</v>
      </c>
      <c r="B31" s="565"/>
      <c r="C31" s="565"/>
      <c r="D31" s="565"/>
      <c r="E31" s="565"/>
      <c r="F31" s="565"/>
      <c r="G31" s="565"/>
      <c r="H31" s="565"/>
      <c r="I31" s="565"/>
      <c r="J31" s="565"/>
      <c r="K31" s="565"/>
      <c r="L31" s="565"/>
      <c r="M31" s="565"/>
      <c r="N31" s="565"/>
      <c r="O31" s="565"/>
      <c r="P31" s="565"/>
      <c r="Q31" s="565"/>
      <c r="R31" s="565"/>
      <c r="S31" s="565"/>
      <c r="T31" s="565"/>
      <c r="U31" s="566"/>
      <c r="V31" s="163">
        <f>+V30+V19</f>
        <v>35</v>
      </c>
      <c r="W31" s="163">
        <f>+W30+W19</f>
        <v>35</v>
      </c>
      <c r="X31" s="163">
        <f>+X30+X19</f>
        <v>207768</v>
      </c>
      <c r="Y31" s="99" t="s">
        <v>1</v>
      </c>
    </row>
    <row r="32" spans="1:25">
      <c r="A32" s="567" t="s">
        <v>114</v>
      </c>
      <c r="B32" s="568"/>
      <c r="C32" s="568"/>
      <c r="D32" s="568"/>
      <c r="E32" s="568"/>
      <c r="F32" s="568"/>
      <c r="G32" s="568"/>
      <c r="H32" s="568"/>
      <c r="I32" s="568"/>
      <c r="J32" s="568"/>
      <c r="K32" s="568"/>
      <c r="L32" s="568"/>
      <c r="M32" s="568"/>
      <c r="N32" s="568"/>
      <c r="O32" s="568"/>
      <c r="P32" s="568"/>
      <c r="Q32" s="568"/>
      <c r="R32" s="568"/>
      <c r="S32" s="568"/>
      <c r="T32" s="568"/>
      <c r="U32" s="568"/>
      <c r="V32" s="103"/>
      <c r="W32" s="103"/>
      <c r="X32" s="104"/>
      <c r="Y32" s="99" t="s">
        <v>1</v>
      </c>
    </row>
    <row r="33" spans="1:25">
      <c r="A33" s="609" t="s">
        <v>335</v>
      </c>
      <c r="B33" s="572"/>
      <c r="C33" s="572"/>
      <c r="D33" s="572"/>
      <c r="E33" s="572"/>
      <c r="F33" s="572"/>
      <c r="G33" s="572"/>
      <c r="H33" s="572"/>
      <c r="I33" s="572"/>
      <c r="J33" s="572"/>
      <c r="K33" s="572"/>
      <c r="L33" s="572"/>
      <c r="M33" s="572"/>
      <c r="N33" s="572"/>
      <c r="O33" s="572"/>
      <c r="P33" s="572"/>
      <c r="Q33" s="572"/>
      <c r="R33" s="572"/>
      <c r="S33" s="572"/>
      <c r="T33" s="572"/>
      <c r="U33" s="572"/>
      <c r="V33" s="103"/>
      <c r="W33" s="103"/>
      <c r="X33" s="104"/>
      <c r="Y33" s="99" t="s">
        <v>1</v>
      </c>
    </row>
    <row r="34" spans="1:25">
      <c r="A34" s="562" t="s">
        <v>339</v>
      </c>
      <c r="B34" s="563"/>
      <c r="C34" s="563"/>
      <c r="D34" s="563"/>
      <c r="E34" s="563"/>
      <c r="F34" s="563"/>
      <c r="G34" s="563"/>
      <c r="H34" s="563"/>
      <c r="I34" s="563"/>
      <c r="J34" s="563"/>
      <c r="K34" s="563"/>
      <c r="L34" s="563"/>
      <c r="M34" s="563"/>
      <c r="N34" s="563"/>
      <c r="O34" s="563"/>
      <c r="P34" s="563"/>
      <c r="Q34" s="563"/>
      <c r="R34" s="563"/>
      <c r="S34" s="563"/>
      <c r="T34" s="563"/>
      <c r="U34" s="563"/>
      <c r="V34" s="103"/>
      <c r="W34" s="103"/>
      <c r="X34" s="104">
        <v>-6</v>
      </c>
      <c r="Y34" s="99" t="s">
        <v>1</v>
      </c>
    </row>
    <row r="35" spans="1:25">
      <c r="A35" s="562" t="s">
        <v>344</v>
      </c>
      <c r="B35" s="563"/>
      <c r="C35" s="563"/>
      <c r="D35" s="563"/>
      <c r="E35" s="563"/>
      <c r="F35" s="563"/>
      <c r="G35" s="563"/>
      <c r="H35" s="563"/>
      <c r="I35" s="563"/>
      <c r="J35" s="563"/>
      <c r="K35" s="563"/>
      <c r="L35" s="563"/>
      <c r="M35" s="563"/>
      <c r="N35" s="563"/>
      <c r="O35" s="563"/>
      <c r="P35" s="563"/>
      <c r="Q35" s="563"/>
      <c r="R35" s="563"/>
      <c r="S35" s="563"/>
      <c r="T35" s="563"/>
      <c r="U35" s="563"/>
      <c r="V35" s="103"/>
      <c r="W35" s="103"/>
      <c r="X35" s="103">
        <v>-11</v>
      </c>
      <c r="Y35" s="99" t="s">
        <v>1</v>
      </c>
    </row>
    <row r="36" spans="1:25">
      <c r="A36" s="562" t="s">
        <v>340</v>
      </c>
      <c r="B36" s="563"/>
      <c r="C36" s="563"/>
      <c r="D36" s="563"/>
      <c r="E36" s="563"/>
      <c r="F36" s="563"/>
      <c r="G36" s="563"/>
      <c r="H36" s="563"/>
      <c r="I36" s="563"/>
      <c r="J36" s="563"/>
      <c r="K36" s="563"/>
      <c r="L36" s="563"/>
      <c r="M36" s="563"/>
      <c r="N36" s="563"/>
      <c r="O36" s="563"/>
      <c r="P36" s="563"/>
      <c r="Q36" s="563"/>
      <c r="R36" s="563"/>
      <c r="S36" s="563"/>
      <c r="T36" s="563"/>
      <c r="U36" s="563"/>
      <c r="V36" s="103"/>
      <c r="W36" s="103"/>
      <c r="X36" s="103">
        <v>-105000</v>
      </c>
      <c r="Y36" s="99" t="s">
        <v>1</v>
      </c>
    </row>
    <row r="37" spans="1:25">
      <c r="A37" s="573" t="s">
        <v>323</v>
      </c>
      <c r="B37" s="574"/>
      <c r="C37" s="574"/>
      <c r="D37" s="574"/>
      <c r="E37" s="574"/>
      <c r="F37" s="574"/>
      <c r="G37" s="574"/>
      <c r="H37" s="574"/>
      <c r="I37" s="574"/>
      <c r="J37" s="574"/>
      <c r="K37" s="574"/>
      <c r="L37" s="574"/>
      <c r="M37" s="574"/>
      <c r="N37" s="574"/>
      <c r="O37" s="574"/>
      <c r="P37" s="574"/>
      <c r="Q37" s="574"/>
      <c r="R37" s="574"/>
      <c r="S37" s="574"/>
      <c r="T37" s="574"/>
      <c r="U37" s="574"/>
      <c r="V37" s="438">
        <f>SUM(V36:V36)</f>
        <v>0</v>
      </c>
      <c r="W37" s="104">
        <f>SUM(W36:W36)</f>
        <v>0</v>
      </c>
      <c r="X37" s="104">
        <f>SUM(X34:X36)</f>
        <v>-105017</v>
      </c>
      <c r="Y37" s="99" t="s">
        <v>1</v>
      </c>
    </row>
    <row r="38" spans="1:25" ht="18" customHeight="1">
      <c r="A38" s="571" t="s">
        <v>115</v>
      </c>
      <c r="B38" s="572"/>
      <c r="C38" s="572"/>
      <c r="D38" s="572"/>
      <c r="E38" s="572"/>
      <c r="F38" s="572"/>
      <c r="G38" s="572"/>
      <c r="H38" s="572"/>
      <c r="I38" s="572"/>
      <c r="J38" s="572"/>
      <c r="K38" s="572"/>
      <c r="L38" s="572"/>
      <c r="M38" s="572"/>
      <c r="N38" s="572"/>
      <c r="O38" s="572"/>
      <c r="P38" s="572"/>
      <c r="Q38" s="572"/>
      <c r="R38" s="572"/>
      <c r="S38" s="572"/>
      <c r="T38" s="572"/>
      <c r="U38" s="572"/>
      <c r="V38" s="109">
        <f>+V36</f>
        <v>0</v>
      </c>
      <c r="W38" s="109">
        <f>W36</f>
        <v>0</v>
      </c>
      <c r="X38" s="109">
        <f>X37</f>
        <v>-105017</v>
      </c>
      <c r="Y38" s="99" t="s">
        <v>1</v>
      </c>
    </row>
    <row r="39" spans="1:25" ht="18" customHeight="1">
      <c r="A39" s="569" t="s">
        <v>250</v>
      </c>
      <c r="B39" s="570"/>
      <c r="C39" s="570"/>
      <c r="D39" s="570"/>
      <c r="E39" s="570"/>
      <c r="F39" s="570"/>
      <c r="G39" s="570"/>
      <c r="H39" s="570"/>
      <c r="I39" s="570"/>
      <c r="J39" s="570"/>
      <c r="K39" s="570"/>
      <c r="L39" s="570"/>
      <c r="M39" s="570"/>
      <c r="N39" s="570"/>
      <c r="O39" s="570"/>
      <c r="P39" s="570"/>
      <c r="Q39" s="570"/>
      <c r="R39" s="570"/>
      <c r="S39" s="570"/>
      <c r="T39" s="570"/>
      <c r="U39" s="570"/>
      <c r="V39" s="110">
        <f>V31+V38</f>
        <v>35</v>
      </c>
      <c r="W39" s="110">
        <f>W31+W38</f>
        <v>35</v>
      </c>
      <c r="X39" s="110">
        <f>X31+X38</f>
        <v>102751</v>
      </c>
      <c r="Y39" s="99" t="s">
        <v>1</v>
      </c>
    </row>
    <row r="40" spans="1:25" ht="18" customHeight="1">
      <c r="A40" s="600" t="s">
        <v>320</v>
      </c>
      <c r="B40" s="570"/>
      <c r="C40" s="570"/>
      <c r="D40" s="570"/>
      <c r="E40" s="570"/>
      <c r="F40" s="570"/>
      <c r="G40" s="570"/>
      <c r="H40" s="570"/>
      <c r="I40" s="570"/>
      <c r="J40" s="570"/>
      <c r="K40" s="570"/>
      <c r="L40" s="570"/>
      <c r="M40" s="570"/>
      <c r="N40" s="570"/>
      <c r="O40" s="570"/>
      <c r="P40" s="570"/>
      <c r="Q40" s="570"/>
      <c r="R40" s="570"/>
      <c r="S40" s="570"/>
      <c r="T40" s="570"/>
      <c r="U40" s="570"/>
      <c r="V40" s="108">
        <f>+V39-V16</f>
        <v>0</v>
      </c>
      <c r="W40" s="108">
        <f>+W39-W16</f>
        <v>0</v>
      </c>
      <c r="X40" s="108">
        <f>+X39-X16</f>
        <v>-103392</v>
      </c>
      <c r="Y40" s="99" t="s">
        <v>1</v>
      </c>
    </row>
    <row r="41" spans="1:25">
      <c r="Y41" s="99" t="s">
        <v>1</v>
      </c>
    </row>
    <row r="42" spans="1:25" ht="18" customHeight="1">
      <c r="Y42" s="99" t="s">
        <v>1</v>
      </c>
    </row>
    <row r="43" spans="1:25" ht="18" customHeight="1">
      <c r="Y43" s="99" t="s">
        <v>1</v>
      </c>
    </row>
    <row r="44" spans="1:25" ht="18" customHeight="1">
      <c r="Y44" s="99" t="s">
        <v>1</v>
      </c>
    </row>
    <row r="45" spans="1:25" ht="18" customHeight="1">
      <c r="Y45" s="99" t="s">
        <v>1</v>
      </c>
    </row>
    <row r="46" spans="1:25" ht="18" customHeight="1">
      <c r="Y46" s="99" t="s">
        <v>1</v>
      </c>
    </row>
    <row r="47" spans="1:25" ht="18" customHeight="1">
      <c r="Y47" s="99" t="s">
        <v>1</v>
      </c>
    </row>
    <row r="48" spans="1:25" ht="18" customHeight="1">
      <c r="Y48" s="99" t="s">
        <v>1</v>
      </c>
    </row>
    <row r="49" spans="1:28" ht="18" customHeight="1">
      <c r="Y49" s="99" t="s">
        <v>1</v>
      </c>
    </row>
    <row r="50" spans="1:28" ht="22.5">
      <c r="A50" s="601" t="s">
        <v>274</v>
      </c>
      <c r="B50" s="602"/>
      <c r="C50" s="602"/>
      <c r="D50" s="602"/>
      <c r="E50" s="602"/>
      <c r="F50" s="602"/>
      <c r="G50" s="602"/>
      <c r="H50" s="602"/>
      <c r="I50" s="602"/>
      <c r="J50" s="602"/>
      <c r="K50" s="602"/>
      <c r="L50" s="602"/>
      <c r="M50" s="602"/>
      <c r="N50" s="602"/>
      <c r="O50" s="602"/>
      <c r="P50" s="602"/>
      <c r="Q50" s="602"/>
      <c r="R50" s="602"/>
      <c r="S50" s="602"/>
      <c r="T50" s="602"/>
      <c r="U50" s="602"/>
      <c r="V50" s="602"/>
      <c r="W50" s="602"/>
      <c r="X50" s="602"/>
      <c r="Y50" s="99" t="s">
        <v>1</v>
      </c>
    </row>
    <row r="51" spans="1:28" ht="23.25">
      <c r="A51" s="603" t="str">
        <f>A5</f>
        <v>Law Enforcement Wireless Communications</v>
      </c>
      <c r="B51" s="604"/>
      <c r="C51" s="604"/>
      <c r="D51" s="604"/>
      <c r="E51" s="604"/>
      <c r="F51" s="604"/>
      <c r="G51" s="604"/>
      <c r="H51" s="604"/>
      <c r="I51" s="604"/>
      <c r="J51" s="604"/>
      <c r="K51" s="604"/>
      <c r="L51" s="604"/>
      <c r="M51" s="604"/>
      <c r="N51" s="604"/>
      <c r="O51" s="604"/>
      <c r="P51" s="604"/>
      <c r="Q51" s="604"/>
      <c r="R51" s="604"/>
      <c r="S51" s="604"/>
      <c r="T51" s="604"/>
      <c r="U51" s="604"/>
      <c r="V51" s="604"/>
      <c r="W51" s="604"/>
      <c r="X51" s="604"/>
      <c r="Y51" s="99" t="s">
        <v>1</v>
      </c>
    </row>
    <row r="52" spans="1:28" ht="23.25">
      <c r="A52" s="603" t="s">
        <v>270</v>
      </c>
      <c r="B52" s="602"/>
      <c r="C52" s="602"/>
      <c r="D52" s="602"/>
      <c r="E52" s="602"/>
      <c r="F52" s="602"/>
      <c r="G52" s="602"/>
      <c r="H52" s="602"/>
      <c r="I52" s="602"/>
      <c r="J52" s="602"/>
      <c r="K52" s="602"/>
      <c r="L52" s="602"/>
      <c r="M52" s="602"/>
      <c r="N52" s="602"/>
      <c r="O52" s="602"/>
      <c r="P52" s="602"/>
      <c r="Q52" s="602"/>
      <c r="R52" s="602"/>
      <c r="S52" s="602"/>
      <c r="T52" s="602"/>
      <c r="U52" s="602"/>
      <c r="V52" s="602"/>
      <c r="W52" s="602"/>
      <c r="X52" s="602"/>
      <c r="Y52" s="99" t="s">
        <v>1</v>
      </c>
      <c r="AB52" s="512"/>
    </row>
    <row r="53" spans="1:28" ht="23.25">
      <c r="A53" s="603" t="s">
        <v>269</v>
      </c>
      <c r="B53" s="605"/>
      <c r="C53" s="605"/>
      <c r="D53" s="605"/>
      <c r="E53" s="605"/>
      <c r="F53" s="605"/>
      <c r="G53" s="605"/>
      <c r="H53" s="605"/>
      <c r="I53" s="605"/>
      <c r="J53" s="605"/>
      <c r="K53" s="605"/>
      <c r="L53" s="605"/>
      <c r="M53" s="605"/>
      <c r="N53" s="605"/>
      <c r="O53" s="605"/>
      <c r="P53" s="605"/>
      <c r="Q53" s="605"/>
      <c r="R53" s="605"/>
      <c r="S53" s="605"/>
      <c r="T53" s="605"/>
      <c r="U53" s="605"/>
      <c r="V53" s="605"/>
      <c r="W53" s="605"/>
      <c r="X53" s="605"/>
      <c r="Y53" s="99" t="s">
        <v>1</v>
      </c>
      <c r="AB53" s="512"/>
    </row>
    <row r="54" spans="1:28" ht="18" customHeight="1">
      <c r="Y54" s="99" t="s">
        <v>1</v>
      </c>
      <c r="AB54" s="512"/>
    </row>
    <row r="55" spans="1:28" ht="18" customHeight="1">
      <c r="Y55" s="99" t="s">
        <v>1</v>
      </c>
      <c r="AB55" s="512"/>
    </row>
    <row r="56" spans="1:28" ht="18" customHeight="1">
      <c r="Y56" s="99" t="s">
        <v>1</v>
      </c>
      <c r="AB56" s="512"/>
    </row>
    <row r="57" spans="1:28" ht="18" customHeight="1">
      <c r="Y57" s="99" t="s">
        <v>1</v>
      </c>
      <c r="AB57" s="512"/>
    </row>
    <row r="58" spans="1:28" ht="18" customHeight="1">
      <c r="A58" s="49"/>
      <c r="B58" s="49"/>
      <c r="C58" s="49"/>
      <c r="D58" s="50"/>
      <c r="E58" s="50"/>
      <c r="F58" s="50"/>
      <c r="G58" s="50"/>
      <c r="H58" s="50"/>
      <c r="I58" s="50"/>
      <c r="J58" s="50"/>
      <c r="K58" s="50"/>
      <c r="L58" s="50"/>
      <c r="M58" s="50"/>
      <c r="N58" s="50"/>
      <c r="O58" s="50"/>
      <c r="P58" s="50"/>
      <c r="Q58" s="50"/>
      <c r="R58" s="50"/>
      <c r="S58" s="50"/>
      <c r="T58" s="50"/>
      <c r="U58" s="50"/>
      <c r="V58" s="50"/>
      <c r="W58" s="50"/>
      <c r="X58" s="50"/>
      <c r="Y58" s="99" t="s">
        <v>1</v>
      </c>
      <c r="AB58" s="512"/>
    </row>
    <row r="59" spans="1:28" ht="22.5" customHeight="1">
      <c r="A59" s="593" t="s">
        <v>284</v>
      </c>
      <c r="B59" s="594"/>
      <c r="C59" s="594"/>
      <c r="D59" s="575" t="s">
        <v>21</v>
      </c>
      <c r="E59" s="576"/>
      <c r="F59" s="577"/>
      <c r="G59" s="581" t="s">
        <v>341</v>
      </c>
      <c r="H59" s="582"/>
      <c r="I59" s="583"/>
      <c r="J59" s="575" t="s">
        <v>251</v>
      </c>
      <c r="K59" s="576"/>
      <c r="L59" s="577"/>
      <c r="M59" s="575" t="s">
        <v>249</v>
      </c>
      <c r="N59" s="576"/>
      <c r="O59" s="577"/>
      <c r="P59" s="575" t="s">
        <v>252</v>
      </c>
      <c r="Q59" s="587"/>
      <c r="R59" s="587"/>
      <c r="S59" s="575" t="s">
        <v>253</v>
      </c>
      <c r="T59" s="576"/>
      <c r="U59" s="576"/>
      <c r="V59" s="575" t="s">
        <v>47</v>
      </c>
      <c r="W59" s="576"/>
      <c r="X59" s="577"/>
      <c r="Y59" s="99" t="s">
        <v>1</v>
      </c>
      <c r="AB59" s="512"/>
    </row>
    <row r="60" spans="1:28" ht="27.75" customHeight="1">
      <c r="A60" s="595"/>
      <c r="B60" s="596"/>
      <c r="C60" s="596"/>
      <c r="D60" s="578"/>
      <c r="E60" s="579"/>
      <c r="F60" s="580"/>
      <c r="G60" s="584"/>
      <c r="H60" s="585"/>
      <c r="I60" s="586"/>
      <c r="J60" s="578"/>
      <c r="K60" s="579"/>
      <c r="L60" s="580"/>
      <c r="M60" s="578"/>
      <c r="N60" s="579"/>
      <c r="O60" s="580"/>
      <c r="P60" s="588"/>
      <c r="Q60" s="589"/>
      <c r="R60" s="589"/>
      <c r="S60" s="578"/>
      <c r="T60" s="579"/>
      <c r="U60" s="579"/>
      <c r="V60" s="578"/>
      <c r="W60" s="579"/>
      <c r="X60" s="580"/>
      <c r="Y60" s="99" t="s">
        <v>1</v>
      </c>
      <c r="AB60" s="512"/>
    </row>
    <row r="61" spans="1:28" ht="16.5" thickBot="1">
      <c r="A61" s="597"/>
      <c r="B61" s="598"/>
      <c r="C61" s="598"/>
      <c r="D61" s="211" t="s">
        <v>285</v>
      </c>
      <c r="E61" s="212" t="s">
        <v>54</v>
      </c>
      <c r="F61" s="213" t="s">
        <v>287</v>
      </c>
      <c r="G61" s="211" t="s">
        <v>285</v>
      </c>
      <c r="H61" s="212" t="s">
        <v>54</v>
      </c>
      <c r="I61" s="213" t="s">
        <v>287</v>
      </c>
      <c r="J61" s="211" t="s">
        <v>285</v>
      </c>
      <c r="K61" s="212" t="s">
        <v>54</v>
      </c>
      <c r="L61" s="213" t="s">
        <v>287</v>
      </c>
      <c r="M61" s="211" t="s">
        <v>285</v>
      </c>
      <c r="N61" s="212" t="s">
        <v>54</v>
      </c>
      <c r="O61" s="213" t="s">
        <v>287</v>
      </c>
      <c r="P61" s="211" t="s">
        <v>285</v>
      </c>
      <c r="Q61" s="212" t="s">
        <v>54</v>
      </c>
      <c r="R61" s="213" t="s">
        <v>287</v>
      </c>
      <c r="S61" s="211" t="s">
        <v>285</v>
      </c>
      <c r="T61" s="212" t="s">
        <v>54</v>
      </c>
      <c r="U61" s="213" t="s">
        <v>287</v>
      </c>
      <c r="V61" s="214" t="s">
        <v>285</v>
      </c>
      <c r="W61" s="212" t="s">
        <v>54</v>
      </c>
      <c r="X61" s="215" t="s">
        <v>287</v>
      </c>
      <c r="Y61" s="99" t="s">
        <v>1</v>
      </c>
      <c r="AB61" s="512"/>
    </row>
    <row r="62" spans="1:28">
      <c r="A62" s="542" t="s">
        <v>321</v>
      </c>
      <c r="B62" s="540"/>
      <c r="C62" s="541"/>
      <c r="D62" s="179">
        <v>35</v>
      </c>
      <c r="E62" s="180">
        <v>35</v>
      </c>
      <c r="F62" s="181">
        <v>206143</v>
      </c>
      <c r="G62" s="179">
        <v>35</v>
      </c>
      <c r="H62" s="180">
        <v>35</v>
      </c>
      <c r="I62" s="181">
        <v>206143</v>
      </c>
      <c r="J62" s="179"/>
      <c r="K62" s="180"/>
      <c r="L62" s="181">
        <v>1625</v>
      </c>
      <c r="M62" s="179">
        <v>35</v>
      </c>
      <c r="N62" s="180">
        <v>35</v>
      </c>
      <c r="O62" s="181">
        <v>207768</v>
      </c>
      <c r="P62" s="179"/>
      <c r="Q62" s="180"/>
      <c r="R62" s="181"/>
      <c r="S62" s="179"/>
      <c r="T62" s="180"/>
      <c r="U62" s="526">
        <v>-105017</v>
      </c>
      <c r="V62" s="179">
        <f>P62+M62+S62</f>
        <v>35</v>
      </c>
      <c r="W62" s="180">
        <f>+N62+Q62+T62</f>
        <v>35</v>
      </c>
      <c r="X62" s="182">
        <f>R62+O62+U62</f>
        <v>102751</v>
      </c>
      <c r="Y62" s="99" t="s">
        <v>1</v>
      </c>
      <c r="AB62" s="512"/>
    </row>
    <row r="63" spans="1:28">
      <c r="A63" s="209"/>
      <c r="B63" s="210"/>
      <c r="C63" s="210" t="s">
        <v>55</v>
      </c>
      <c r="D63" s="216">
        <f t="shared" ref="D63:X63" si="0">SUM(D62:D62)</f>
        <v>35</v>
      </c>
      <c r="E63" s="217">
        <f t="shared" si="0"/>
        <v>35</v>
      </c>
      <c r="F63" s="183">
        <f t="shared" si="0"/>
        <v>206143</v>
      </c>
      <c r="G63" s="216">
        <f t="shared" si="0"/>
        <v>35</v>
      </c>
      <c r="H63" s="217">
        <f t="shared" si="0"/>
        <v>35</v>
      </c>
      <c r="I63" s="183">
        <f t="shared" si="0"/>
        <v>206143</v>
      </c>
      <c r="J63" s="216">
        <f t="shared" si="0"/>
        <v>0</v>
      </c>
      <c r="K63" s="217">
        <f t="shared" si="0"/>
        <v>0</v>
      </c>
      <c r="L63" s="183">
        <f t="shared" si="0"/>
        <v>1625</v>
      </c>
      <c r="M63" s="216">
        <f t="shared" si="0"/>
        <v>35</v>
      </c>
      <c r="N63" s="217">
        <f t="shared" si="0"/>
        <v>35</v>
      </c>
      <c r="O63" s="183">
        <f t="shared" si="0"/>
        <v>207768</v>
      </c>
      <c r="P63" s="216">
        <f t="shared" si="0"/>
        <v>0</v>
      </c>
      <c r="Q63" s="217">
        <f t="shared" si="0"/>
        <v>0</v>
      </c>
      <c r="R63" s="183">
        <f t="shared" si="0"/>
        <v>0</v>
      </c>
      <c r="S63" s="216">
        <f t="shared" si="0"/>
        <v>0</v>
      </c>
      <c r="T63" s="217">
        <f t="shared" si="0"/>
        <v>0</v>
      </c>
      <c r="U63" s="183">
        <f t="shared" si="0"/>
        <v>-105017</v>
      </c>
      <c r="V63" s="216">
        <f t="shared" si="0"/>
        <v>35</v>
      </c>
      <c r="W63" s="217">
        <f t="shared" si="0"/>
        <v>35</v>
      </c>
      <c r="X63" s="184">
        <f t="shared" si="0"/>
        <v>102751</v>
      </c>
      <c r="Y63" s="86" t="s">
        <v>29</v>
      </c>
      <c r="AB63" s="512"/>
    </row>
    <row r="64" spans="1:28">
      <c r="C64" s="5"/>
      <c r="AB64" s="512"/>
    </row>
    <row r="65" spans="1:28">
      <c r="C65" s="5"/>
      <c r="AB65" s="512"/>
    </row>
    <row r="66" spans="1:28" s="443" customFormat="1" ht="15">
      <c r="D66" s="444"/>
      <c r="E66" s="444"/>
      <c r="F66" s="444"/>
      <c r="G66" s="444"/>
      <c r="H66" s="444"/>
      <c r="I66" s="444"/>
      <c r="J66" s="444"/>
      <c r="K66" s="444"/>
      <c r="L66" s="444"/>
      <c r="M66" s="444"/>
      <c r="N66" s="444"/>
      <c r="O66" s="444"/>
      <c r="P66" s="444"/>
      <c r="Q66" s="444"/>
      <c r="R66" s="444"/>
      <c r="S66" s="444"/>
      <c r="T66" s="444"/>
      <c r="U66" s="444"/>
      <c r="V66" s="444"/>
      <c r="W66" s="444"/>
      <c r="X66" s="444"/>
      <c r="Y66" s="445"/>
      <c r="AB66" s="513"/>
    </row>
    <row r="67" spans="1:28" s="443" customFormat="1" ht="15">
      <c r="D67" s="444"/>
      <c r="E67" s="444"/>
      <c r="F67" s="444"/>
      <c r="G67" s="444"/>
      <c r="H67" s="444"/>
      <c r="I67" s="444"/>
      <c r="J67" s="444"/>
      <c r="K67" s="444"/>
      <c r="L67" s="444"/>
      <c r="M67" s="444"/>
      <c r="N67" s="444"/>
      <c r="O67" s="444"/>
      <c r="P67" s="444"/>
      <c r="Q67" s="444"/>
      <c r="R67" s="444"/>
      <c r="S67" s="444"/>
      <c r="T67" s="444"/>
      <c r="U67" s="444"/>
      <c r="V67" s="444"/>
      <c r="W67" s="444"/>
      <c r="X67" s="444"/>
      <c r="Y67" s="445"/>
      <c r="AB67" s="513"/>
    </row>
    <row r="68" spans="1:28" s="443" customFormat="1" ht="15">
      <c r="D68" s="444"/>
      <c r="E68" s="444"/>
      <c r="F68" s="444"/>
      <c r="G68" s="444"/>
      <c r="H68" s="444"/>
      <c r="I68" s="444"/>
      <c r="J68" s="444"/>
      <c r="K68" s="444"/>
      <c r="L68" s="444"/>
      <c r="M68" s="444"/>
      <c r="N68" s="444"/>
      <c r="O68" s="444"/>
      <c r="P68" s="444"/>
      <c r="Q68" s="444"/>
      <c r="R68" s="444"/>
      <c r="S68" s="444"/>
      <c r="T68" s="444"/>
      <c r="U68" s="444"/>
      <c r="V68" s="444"/>
      <c r="W68" s="444"/>
      <c r="X68" s="444"/>
      <c r="Y68" s="445"/>
      <c r="AB68" s="513"/>
    </row>
    <row r="69" spans="1:28" s="443" customFormat="1" ht="15">
      <c r="A69" s="446"/>
      <c r="B69" s="446"/>
      <c r="C69" s="446"/>
      <c r="D69" s="447"/>
      <c r="E69" s="447"/>
      <c r="F69" s="447"/>
      <c r="G69" s="447"/>
      <c r="H69" s="447"/>
      <c r="I69" s="447"/>
      <c r="J69" s="447"/>
      <c r="K69" s="447"/>
      <c r="L69" s="447"/>
      <c r="M69" s="447"/>
      <c r="N69" s="447"/>
      <c r="O69" s="447"/>
      <c r="P69" s="447"/>
      <c r="Q69" s="447"/>
      <c r="R69" s="447"/>
      <c r="S69" s="447"/>
      <c r="T69" s="447"/>
      <c r="U69" s="447"/>
      <c r="V69" s="447"/>
      <c r="W69" s="447"/>
      <c r="X69" s="447"/>
      <c r="Y69" s="445"/>
      <c r="AB69" s="513"/>
    </row>
    <row r="70" spans="1:28" s="443" customFormat="1" ht="15">
      <c r="A70" s="448"/>
      <c r="B70" s="448"/>
      <c r="C70" s="448"/>
      <c r="D70" s="58"/>
      <c r="E70" s="58"/>
      <c r="F70" s="58"/>
      <c r="G70" s="58"/>
      <c r="H70" s="58"/>
      <c r="I70" s="58"/>
      <c r="J70" s="58"/>
      <c r="K70" s="58"/>
      <c r="L70" s="58"/>
      <c r="M70" s="58"/>
      <c r="N70" s="58"/>
      <c r="O70" s="58"/>
      <c r="P70" s="58"/>
      <c r="Q70" s="58"/>
      <c r="R70" s="58"/>
      <c r="S70" s="58"/>
      <c r="T70" s="58"/>
      <c r="U70" s="58"/>
      <c r="V70" s="58"/>
      <c r="W70" s="449"/>
      <c r="X70" s="449"/>
      <c r="Y70" s="445"/>
    </row>
    <row r="71" spans="1:28" s="443" customFormat="1" ht="26.25">
      <c r="A71" s="592"/>
      <c r="B71" s="592"/>
      <c r="C71" s="592"/>
      <c r="D71" s="592"/>
      <c r="E71" s="592"/>
      <c r="F71" s="592"/>
      <c r="G71" s="592"/>
      <c r="H71" s="592"/>
      <c r="I71" s="592"/>
      <c r="J71" s="592"/>
      <c r="K71" s="592"/>
      <c r="L71" s="592"/>
      <c r="M71" s="592"/>
      <c r="N71" s="592"/>
      <c r="O71" s="592"/>
      <c r="P71" s="592"/>
      <c r="Q71" s="592"/>
      <c r="R71" s="592"/>
      <c r="S71" s="592"/>
      <c r="T71" s="592"/>
      <c r="U71" s="592"/>
      <c r="V71" s="592"/>
      <c r="W71" s="71"/>
      <c r="X71" s="71"/>
      <c r="Y71" s="445"/>
    </row>
    <row r="72" spans="1:28" s="443" customFormat="1" ht="25.5">
      <c r="A72" s="590"/>
      <c r="B72" s="591"/>
      <c r="C72" s="591"/>
      <c r="D72" s="591"/>
      <c r="E72" s="591"/>
      <c r="F72" s="591"/>
      <c r="G72" s="591"/>
      <c r="H72" s="591"/>
      <c r="I72" s="591"/>
      <c r="J72" s="591"/>
      <c r="K72" s="591"/>
      <c r="L72" s="591"/>
      <c r="M72" s="591"/>
      <c r="N72" s="591"/>
      <c r="O72" s="591"/>
      <c r="P72" s="591"/>
      <c r="Q72" s="591"/>
      <c r="R72" s="591"/>
      <c r="S72" s="591"/>
      <c r="T72" s="591"/>
      <c r="U72" s="591"/>
      <c r="V72" s="591"/>
      <c r="W72" s="72"/>
      <c r="X72" s="72"/>
      <c r="Y72" s="445"/>
    </row>
    <row r="73" spans="1:28" s="443" customFormat="1" ht="25.5">
      <c r="A73" s="560"/>
      <c r="B73" s="561"/>
      <c r="C73" s="561"/>
      <c r="D73" s="561"/>
      <c r="E73" s="561"/>
      <c r="F73" s="561"/>
      <c r="G73" s="561"/>
      <c r="H73" s="561"/>
      <c r="I73" s="561"/>
      <c r="J73" s="561"/>
      <c r="K73" s="561"/>
      <c r="L73" s="561"/>
      <c r="M73" s="561"/>
      <c r="N73" s="561"/>
      <c r="O73" s="561"/>
      <c r="P73" s="561"/>
      <c r="Q73" s="561"/>
      <c r="R73" s="561"/>
      <c r="S73" s="561"/>
      <c r="T73" s="561"/>
      <c r="U73" s="561"/>
      <c r="V73" s="561"/>
      <c r="W73" s="72"/>
      <c r="X73" s="72"/>
      <c r="Y73" s="445"/>
    </row>
    <row r="74" spans="1:28" s="443" customFormat="1" ht="30" customHeight="1">
      <c r="A74" s="561"/>
      <c r="B74" s="561"/>
      <c r="C74" s="561"/>
      <c r="D74" s="561"/>
      <c r="E74" s="561"/>
      <c r="F74" s="561"/>
      <c r="G74" s="561"/>
      <c r="H74" s="561"/>
      <c r="I74" s="561"/>
      <c r="J74" s="561"/>
      <c r="K74" s="561"/>
      <c r="L74" s="561"/>
      <c r="M74" s="561"/>
      <c r="N74" s="561"/>
      <c r="O74" s="561"/>
      <c r="P74" s="561"/>
      <c r="Q74" s="561"/>
      <c r="R74" s="561"/>
      <c r="S74" s="561"/>
      <c r="T74" s="561"/>
      <c r="U74" s="561"/>
      <c r="V74" s="561"/>
      <c r="W74" s="72"/>
      <c r="X74" s="72"/>
      <c r="Y74" s="445"/>
    </row>
    <row r="75" spans="1:28" s="443" customFormat="1" ht="62.25" customHeight="1">
      <c r="A75" s="558"/>
      <c r="B75" s="558"/>
      <c r="C75" s="558"/>
      <c r="D75" s="558"/>
      <c r="E75" s="558"/>
      <c r="F75" s="558"/>
      <c r="G75" s="558"/>
      <c r="H75" s="558"/>
      <c r="I75" s="558"/>
      <c r="J75" s="558"/>
      <c r="K75" s="558"/>
      <c r="L75" s="558"/>
      <c r="M75" s="558"/>
      <c r="N75" s="558"/>
      <c r="O75" s="558"/>
      <c r="P75" s="558"/>
      <c r="Q75" s="558"/>
      <c r="R75" s="558"/>
      <c r="S75" s="558"/>
      <c r="T75" s="558"/>
      <c r="U75" s="558"/>
      <c r="V75" s="558"/>
      <c r="W75" s="66"/>
      <c r="X75" s="66"/>
      <c r="Y75" s="445"/>
    </row>
    <row r="76" spans="1:28" s="443" customFormat="1" ht="90.75" customHeight="1">
      <c r="A76" s="558"/>
      <c r="B76" s="559"/>
      <c r="C76" s="559"/>
      <c r="D76" s="559"/>
      <c r="E76" s="559"/>
      <c r="F76" s="559"/>
      <c r="G76" s="559"/>
      <c r="H76" s="559"/>
      <c r="I76" s="559"/>
      <c r="J76" s="559"/>
      <c r="K76" s="559"/>
      <c r="L76" s="559"/>
      <c r="M76" s="559"/>
      <c r="N76" s="559"/>
      <c r="O76" s="559"/>
      <c r="P76" s="559"/>
      <c r="Q76" s="559"/>
      <c r="R76" s="559"/>
      <c r="S76" s="559"/>
      <c r="T76" s="559"/>
      <c r="U76" s="559"/>
      <c r="V76" s="559"/>
      <c r="W76" s="66"/>
      <c r="X76" s="66"/>
      <c r="Y76" s="445"/>
    </row>
    <row r="77" spans="1:28" s="456" customFormat="1" ht="25.5">
      <c r="D77" s="457"/>
      <c r="E77" s="457"/>
      <c r="F77" s="457"/>
      <c r="G77" s="457"/>
      <c r="H77" s="457"/>
      <c r="I77" s="457"/>
      <c r="J77" s="457"/>
      <c r="K77" s="457"/>
      <c r="L77" s="457"/>
      <c r="M77" s="457"/>
      <c r="N77" s="457"/>
      <c r="O77" s="457"/>
      <c r="P77" s="457"/>
      <c r="Q77" s="457"/>
      <c r="R77" s="457"/>
      <c r="S77" s="457"/>
      <c r="T77" s="457"/>
      <c r="U77" s="457"/>
      <c r="V77" s="457"/>
      <c r="W77" s="458"/>
      <c r="X77" s="459"/>
    </row>
    <row r="78" spans="1:28">
      <c r="W78" s="35"/>
      <c r="X78" s="35"/>
    </row>
    <row r="79" spans="1:28">
      <c r="K79" s="81"/>
    </row>
  </sheetData>
  <mergeCells count="59">
    <mergeCell ref="A1:X1"/>
    <mergeCell ref="A14:U14"/>
    <mergeCell ref="A2:X2"/>
    <mergeCell ref="A3:X3"/>
    <mergeCell ref="A8:X8"/>
    <mergeCell ref="A9:X9"/>
    <mergeCell ref="X12:X13"/>
    <mergeCell ref="W12:W13"/>
    <mergeCell ref="A4:X4"/>
    <mergeCell ref="A5:X5"/>
    <mergeCell ref="A6:X6"/>
    <mergeCell ref="A7:X7"/>
    <mergeCell ref="V11:X11"/>
    <mergeCell ref="A10:X10"/>
    <mergeCell ref="A11:U13"/>
    <mergeCell ref="A18:U18"/>
    <mergeCell ref="V12:V13"/>
    <mergeCell ref="A17:U17"/>
    <mergeCell ref="A16:U16"/>
    <mergeCell ref="A15:U15"/>
    <mergeCell ref="A19:U19"/>
    <mergeCell ref="A23:U23"/>
    <mergeCell ref="A24:U24"/>
    <mergeCell ref="A26:U26"/>
    <mergeCell ref="A20:U20"/>
    <mergeCell ref="A21:U21"/>
    <mergeCell ref="A22:U22"/>
    <mergeCell ref="A25:U25"/>
    <mergeCell ref="A71:V71"/>
    <mergeCell ref="A59:C61"/>
    <mergeCell ref="A27:U27"/>
    <mergeCell ref="A40:U40"/>
    <mergeCell ref="A36:U36"/>
    <mergeCell ref="A50:X50"/>
    <mergeCell ref="S59:U60"/>
    <mergeCell ref="A51:X51"/>
    <mergeCell ref="A52:X52"/>
    <mergeCell ref="A53:X53"/>
    <mergeCell ref="A28:U28"/>
    <mergeCell ref="A29:U29"/>
    <mergeCell ref="A30:U30"/>
    <mergeCell ref="A33:U33"/>
    <mergeCell ref="A35:U35"/>
    <mergeCell ref="A76:V76"/>
    <mergeCell ref="A73:V74"/>
    <mergeCell ref="A75:V75"/>
    <mergeCell ref="A34:U34"/>
    <mergeCell ref="A31:U31"/>
    <mergeCell ref="A32:U32"/>
    <mergeCell ref="A39:U39"/>
    <mergeCell ref="A38:U38"/>
    <mergeCell ref="A37:U37"/>
    <mergeCell ref="V59:X60"/>
    <mergeCell ref="D59:F60"/>
    <mergeCell ref="G59:I60"/>
    <mergeCell ref="J59:L60"/>
    <mergeCell ref="M59:O60"/>
    <mergeCell ref="P59:R60"/>
    <mergeCell ref="A72:V72"/>
  </mergeCells>
  <phoneticPr fontId="0" type="noConversion"/>
  <printOptions horizontalCentered="1"/>
  <pageMargins left="0.5" right="0.4" top="0.5" bottom="0.25" header="0" footer="0"/>
  <pageSetup scale="53" firstPageNumber="8" fitToHeight="0" orientation="landscape" useFirstPageNumber="1" r:id="rId1"/>
  <headerFooter alignWithMargins="0">
    <oddFooter>&amp;C&amp;"Times New Roman,Regular"Exhibit B - Summary of Requirements</oddFooter>
  </headerFooter>
  <rowBreaks count="1" manualBreakCount="1">
    <brk id="40" max="23" man="1"/>
  </rowBreaks>
</worksheet>
</file>

<file path=xl/worksheets/sheet3.xml><?xml version="1.0" encoding="utf-8"?>
<worksheet xmlns="http://schemas.openxmlformats.org/spreadsheetml/2006/main" xmlns:r="http://schemas.openxmlformats.org/officeDocument/2006/relationships">
  <sheetPr codeName="Sheet6">
    <pageSetUpPr fitToPage="1"/>
  </sheetPr>
  <dimension ref="A1:T26"/>
  <sheetViews>
    <sheetView view="pageBreakPreview" zoomScale="75" zoomScaleNormal="100" zoomScaleSheetLayoutView="75" workbookViewId="0">
      <selection activeCell="E28" sqref="E28"/>
    </sheetView>
  </sheetViews>
  <sheetFormatPr defaultColWidth="7.21875" defaultRowHeight="12.75"/>
  <cols>
    <col min="1" max="1" width="31.88671875" style="24" customWidth="1"/>
    <col min="2" max="2" width="18.77734375" style="24" customWidth="1"/>
    <col min="3" max="3" width="8.33203125" style="24" customWidth="1"/>
    <col min="4" max="4" width="9.33203125" style="24" customWidth="1"/>
    <col min="5" max="5" width="4.6640625" style="24" customWidth="1"/>
    <col min="6" max="6" width="19.44140625" style="24" customWidth="1"/>
    <col min="7" max="7" width="4.6640625" style="24" hidden="1" customWidth="1"/>
    <col min="8" max="8" width="7.44140625" style="24" hidden="1" customWidth="1"/>
    <col min="9" max="9" width="4.6640625" style="24" hidden="1" customWidth="1"/>
    <col min="10" max="10" width="7.21875" style="24" hidden="1" customWidth="1"/>
    <col min="11" max="11" width="4.6640625" style="24" hidden="1" customWidth="1"/>
    <col min="12" max="12" width="7.21875" style="24" hidden="1" customWidth="1"/>
    <col min="13" max="13" width="4.6640625" style="24" hidden="1" customWidth="1"/>
    <col min="14" max="14" width="7.88671875" style="24" hidden="1" customWidth="1"/>
    <col min="15" max="15" width="4.6640625" style="24" hidden="1" customWidth="1"/>
    <col min="16" max="16" width="7.21875" style="24" hidden="1" customWidth="1"/>
    <col min="17" max="17" width="4.6640625" style="24" hidden="1" customWidth="1"/>
    <col min="18" max="18" width="7.88671875" style="24" hidden="1" customWidth="1"/>
    <col min="19" max="19" width="11.33203125" style="24" customWidth="1"/>
    <col min="20" max="20" width="8.88671875" style="102" customWidth="1"/>
    <col min="21" max="16384" width="7.21875" style="24"/>
  </cols>
  <sheetData>
    <row r="1" spans="1:20" ht="18.75">
      <c r="A1" s="652" t="s">
        <v>38</v>
      </c>
      <c r="B1" s="653"/>
      <c r="C1" s="653"/>
      <c r="D1" s="653"/>
      <c r="E1" s="653"/>
      <c r="F1" s="653"/>
      <c r="G1" s="653"/>
      <c r="H1" s="653"/>
      <c r="I1" s="653"/>
      <c r="J1" s="653"/>
      <c r="K1" s="653"/>
      <c r="L1" s="653"/>
      <c r="M1" s="653"/>
      <c r="N1" s="653"/>
      <c r="O1" s="653"/>
      <c r="P1" s="653"/>
      <c r="Q1" s="653"/>
      <c r="R1" s="653"/>
      <c r="S1" s="653"/>
      <c r="T1" s="101" t="s">
        <v>1</v>
      </c>
    </row>
    <row r="2" spans="1:20" ht="18.75">
      <c r="A2" s="659"/>
      <c r="B2" s="659"/>
      <c r="C2" s="659"/>
      <c r="D2" s="659"/>
      <c r="E2" s="659"/>
      <c r="F2" s="659"/>
      <c r="G2" s="659"/>
      <c r="H2" s="659"/>
      <c r="I2" s="659"/>
      <c r="J2" s="659"/>
      <c r="K2" s="659"/>
      <c r="L2" s="659"/>
      <c r="M2" s="659"/>
      <c r="N2" s="659"/>
      <c r="O2" s="659"/>
      <c r="P2" s="659"/>
      <c r="Q2" s="659"/>
      <c r="R2" s="659"/>
      <c r="S2" s="659"/>
      <c r="T2" s="101" t="s">
        <v>1</v>
      </c>
    </row>
    <row r="3" spans="1:20" ht="18">
      <c r="A3" s="660"/>
      <c r="B3" s="660"/>
      <c r="C3" s="660"/>
      <c r="D3" s="660"/>
      <c r="E3" s="660"/>
      <c r="F3" s="660"/>
      <c r="G3" s="660"/>
      <c r="H3" s="660"/>
      <c r="I3" s="660"/>
      <c r="J3" s="660"/>
      <c r="K3" s="660"/>
      <c r="L3" s="660"/>
      <c r="M3" s="660"/>
      <c r="N3" s="660"/>
      <c r="O3" s="660"/>
      <c r="P3" s="660"/>
      <c r="Q3" s="660"/>
      <c r="R3" s="660"/>
      <c r="S3" s="660"/>
      <c r="T3" s="101" t="s">
        <v>1</v>
      </c>
    </row>
    <row r="4" spans="1:20" ht="18.75">
      <c r="A4" s="654" t="s">
        <v>239</v>
      </c>
      <c r="B4" s="655"/>
      <c r="C4" s="655"/>
      <c r="D4" s="655"/>
      <c r="E4" s="655"/>
      <c r="F4" s="655"/>
      <c r="G4" s="655"/>
      <c r="H4" s="655"/>
      <c r="I4" s="655"/>
      <c r="J4" s="655"/>
      <c r="K4" s="655"/>
      <c r="L4" s="655"/>
      <c r="M4" s="655"/>
      <c r="N4" s="655"/>
      <c r="O4" s="655"/>
      <c r="P4" s="655"/>
      <c r="Q4" s="655"/>
      <c r="R4" s="655"/>
      <c r="S4" s="655"/>
      <c r="T4" s="101" t="s">
        <v>1</v>
      </c>
    </row>
    <row r="5" spans="1:20" ht="18.75">
      <c r="A5" s="656" t="str">
        <f>'B. Summary of Requirements '!A51</f>
        <v>Law Enforcement Wireless Communications</v>
      </c>
      <c r="B5" s="657"/>
      <c r="C5" s="657"/>
      <c r="D5" s="657"/>
      <c r="E5" s="657"/>
      <c r="F5" s="657"/>
      <c r="G5" s="657"/>
      <c r="H5" s="657"/>
      <c r="I5" s="657"/>
      <c r="J5" s="657"/>
      <c r="K5" s="657"/>
      <c r="L5" s="657"/>
      <c r="M5" s="657"/>
      <c r="N5" s="657"/>
      <c r="O5" s="657"/>
      <c r="P5" s="657"/>
      <c r="Q5" s="657"/>
      <c r="R5" s="657"/>
      <c r="S5" s="657"/>
      <c r="T5" s="101" t="s">
        <v>1</v>
      </c>
    </row>
    <row r="6" spans="1:20" ht="18.75">
      <c r="A6" s="658" t="s">
        <v>269</v>
      </c>
      <c r="B6" s="655"/>
      <c r="C6" s="655"/>
      <c r="D6" s="655"/>
      <c r="E6" s="655"/>
      <c r="F6" s="655"/>
      <c r="G6" s="655"/>
      <c r="H6" s="655"/>
      <c r="I6" s="655"/>
      <c r="J6" s="655"/>
      <c r="K6" s="655"/>
      <c r="L6" s="655"/>
      <c r="M6" s="655"/>
      <c r="N6" s="655"/>
      <c r="O6" s="655"/>
      <c r="P6" s="655"/>
      <c r="Q6" s="655"/>
      <c r="R6" s="655"/>
      <c r="S6" s="655"/>
      <c r="T6" s="101" t="s">
        <v>1</v>
      </c>
    </row>
    <row r="7" spans="1:20" ht="18">
      <c r="A7" s="660"/>
      <c r="B7" s="660"/>
      <c r="C7" s="660"/>
      <c r="D7" s="660"/>
      <c r="E7" s="660"/>
      <c r="F7" s="660"/>
      <c r="G7" s="660"/>
      <c r="H7" s="660"/>
      <c r="I7" s="660"/>
      <c r="J7" s="660"/>
      <c r="K7" s="660"/>
      <c r="L7" s="660"/>
      <c r="M7" s="660"/>
      <c r="N7" s="660"/>
      <c r="O7" s="660"/>
      <c r="P7" s="660"/>
      <c r="Q7" s="660"/>
      <c r="R7" s="660"/>
      <c r="S7" s="660"/>
      <c r="T7" s="101" t="s">
        <v>1</v>
      </c>
    </row>
    <row r="8" spans="1:20" ht="18.75" customHeight="1">
      <c r="A8" s="650" t="s">
        <v>14</v>
      </c>
      <c r="B8" s="645" t="s">
        <v>27</v>
      </c>
      <c r="C8" s="642" t="s">
        <v>321</v>
      </c>
      <c r="D8" s="643"/>
      <c r="E8" s="643"/>
      <c r="F8" s="644"/>
      <c r="G8" s="642" t="s">
        <v>109</v>
      </c>
      <c r="H8" s="643"/>
      <c r="I8" s="643"/>
      <c r="J8" s="644"/>
      <c r="K8" s="642" t="s">
        <v>110</v>
      </c>
      <c r="L8" s="643"/>
      <c r="M8" s="643"/>
      <c r="N8" s="644"/>
      <c r="O8" s="642" t="s">
        <v>111</v>
      </c>
      <c r="P8" s="643"/>
      <c r="Q8" s="643"/>
      <c r="R8" s="644"/>
      <c r="S8" s="645" t="s">
        <v>272</v>
      </c>
      <c r="T8" s="101" t="s">
        <v>1</v>
      </c>
    </row>
    <row r="9" spans="1:20" ht="18.75" customHeight="1">
      <c r="A9" s="651"/>
      <c r="B9" s="646"/>
      <c r="C9" s="528" t="s">
        <v>285</v>
      </c>
      <c r="D9" s="528" t="s">
        <v>13</v>
      </c>
      <c r="E9" s="528" t="s">
        <v>54</v>
      </c>
      <c r="F9" s="529" t="s">
        <v>287</v>
      </c>
      <c r="G9" s="528" t="s">
        <v>285</v>
      </c>
      <c r="H9" s="528" t="s">
        <v>13</v>
      </c>
      <c r="I9" s="528" t="s">
        <v>54</v>
      </c>
      <c r="J9" s="529" t="s">
        <v>287</v>
      </c>
      <c r="K9" s="528" t="s">
        <v>285</v>
      </c>
      <c r="L9" s="528" t="s">
        <v>13</v>
      </c>
      <c r="M9" s="528" t="s">
        <v>54</v>
      </c>
      <c r="N9" s="529" t="s">
        <v>287</v>
      </c>
      <c r="O9" s="528" t="s">
        <v>285</v>
      </c>
      <c r="P9" s="528" t="s">
        <v>13</v>
      </c>
      <c r="Q9" s="528" t="s">
        <v>54</v>
      </c>
      <c r="R9" s="529" t="s">
        <v>287</v>
      </c>
      <c r="S9" s="646"/>
      <c r="T9" s="101" t="s">
        <v>1</v>
      </c>
    </row>
    <row r="10" spans="1:20" ht="18.75" customHeight="1">
      <c r="A10" s="530" t="s">
        <v>322</v>
      </c>
      <c r="B10" s="530" t="s">
        <v>324</v>
      </c>
      <c r="C10" s="531"/>
      <c r="D10" s="532"/>
      <c r="E10" s="532"/>
      <c r="F10" s="533">
        <v>-6</v>
      </c>
      <c r="G10" s="531"/>
      <c r="H10" s="532"/>
      <c r="I10" s="532"/>
      <c r="J10" s="533"/>
      <c r="K10" s="531"/>
      <c r="L10" s="532"/>
      <c r="M10" s="532"/>
      <c r="N10" s="533"/>
      <c r="O10" s="531"/>
      <c r="P10" s="532"/>
      <c r="Q10" s="532"/>
      <c r="R10" s="533"/>
      <c r="S10" s="533">
        <f>+F10+J10+N10+R10</f>
        <v>-6</v>
      </c>
      <c r="T10" s="101" t="s">
        <v>1</v>
      </c>
    </row>
    <row r="11" spans="1:20" ht="18.75" customHeight="1">
      <c r="A11" s="530" t="s">
        <v>342</v>
      </c>
      <c r="B11" s="530" t="s">
        <v>324</v>
      </c>
      <c r="C11" s="531"/>
      <c r="D11" s="532"/>
      <c r="E11" s="532"/>
      <c r="F11" s="533">
        <v>-105000</v>
      </c>
      <c r="G11" s="531"/>
      <c r="H11" s="532"/>
      <c r="I11" s="532"/>
      <c r="J11" s="533"/>
      <c r="K11" s="531"/>
      <c r="L11" s="532"/>
      <c r="M11" s="532"/>
      <c r="N11" s="533"/>
      <c r="O11" s="531"/>
      <c r="P11" s="532"/>
      <c r="Q11" s="532"/>
      <c r="R11" s="533"/>
      <c r="S11" s="533">
        <f>+F11+J11+N11+R11</f>
        <v>-105000</v>
      </c>
      <c r="T11" s="101" t="s">
        <v>1</v>
      </c>
    </row>
    <row r="12" spans="1:20" ht="18.75" customHeight="1">
      <c r="A12" s="530" t="s">
        <v>343</v>
      </c>
      <c r="B12" s="530" t="s">
        <v>324</v>
      </c>
      <c r="C12" s="531"/>
      <c r="D12" s="532"/>
      <c r="E12" s="532"/>
      <c r="F12" s="533">
        <v>-11</v>
      </c>
      <c r="G12" s="531"/>
      <c r="H12" s="532"/>
      <c r="I12" s="532"/>
      <c r="J12" s="533"/>
      <c r="K12" s="531"/>
      <c r="L12" s="532"/>
      <c r="M12" s="532"/>
      <c r="N12" s="533"/>
      <c r="O12" s="531"/>
      <c r="P12" s="532"/>
      <c r="Q12" s="532"/>
      <c r="R12" s="533"/>
      <c r="S12" s="533">
        <f>+F12+J12+N12+R12</f>
        <v>-11</v>
      </c>
      <c r="T12" s="101" t="s">
        <v>1</v>
      </c>
    </row>
    <row r="13" spans="1:20" ht="18.75" customHeight="1">
      <c r="A13" s="534" t="s">
        <v>272</v>
      </c>
      <c r="B13" s="535"/>
      <c r="C13" s="536">
        <f t="shared" ref="C13:S13" si="0">SUM(C10:C12)</f>
        <v>0</v>
      </c>
      <c r="D13" s="537">
        <f t="shared" si="0"/>
        <v>0</v>
      </c>
      <c r="E13" s="537">
        <f t="shared" si="0"/>
        <v>0</v>
      </c>
      <c r="F13" s="538">
        <f t="shared" si="0"/>
        <v>-105017</v>
      </c>
      <c r="G13" s="536">
        <f t="shared" si="0"/>
        <v>0</v>
      </c>
      <c r="H13" s="537">
        <f t="shared" si="0"/>
        <v>0</v>
      </c>
      <c r="I13" s="537">
        <f t="shared" si="0"/>
        <v>0</v>
      </c>
      <c r="J13" s="538">
        <f t="shared" si="0"/>
        <v>0</v>
      </c>
      <c r="K13" s="536">
        <f t="shared" si="0"/>
        <v>0</v>
      </c>
      <c r="L13" s="537">
        <f t="shared" si="0"/>
        <v>0</v>
      </c>
      <c r="M13" s="537">
        <f t="shared" si="0"/>
        <v>0</v>
      </c>
      <c r="N13" s="538">
        <f t="shared" si="0"/>
        <v>0</v>
      </c>
      <c r="O13" s="536">
        <f t="shared" si="0"/>
        <v>0</v>
      </c>
      <c r="P13" s="537">
        <f t="shared" si="0"/>
        <v>0</v>
      </c>
      <c r="Q13" s="537">
        <f t="shared" si="0"/>
        <v>0</v>
      </c>
      <c r="R13" s="538">
        <f t="shared" si="0"/>
        <v>0</v>
      </c>
      <c r="S13" s="539">
        <f t="shared" si="0"/>
        <v>-105017</v>
      </c>
      <c r="T13" s="101" t="s">
        <v>1</v>
      </c>
    </row>
    <row r="14" spans="1:20" ht="18.75" customHeight="1">
      <c r="A14" s="647"/>
      <c r="B14" s="648"/>
      <c r="C14" s="648"/>
      <c r="D14" s="648"/>
      <c r="E14" s="648"/>
      <c r="F14" s="648"/>
      <c r="G14" s="648"/>
      <c r="H14" s="648"/>
      <c r="I14" s="648"/>
      <c r="J14" s="648"/>
      <c r="K14" s="648"/>
      <c r="L14" s="648"/>
      <c r="M14" s="648"/>
      <c r="N14" s="648"/>
      <c r="O14" s="648"/>
      <c r="P14" s="648"/>
      <c r="Q14" s="648"/>
      <c r="R14" s="648"/>
      <c r="S14" s="649"/>
      <c r="T14" s="101" t="s">
        <v>29</v>
      </c>
    </row>
    <row r="15" spans="1:20" ht="18.75" customHeight="1">
      <c r="A15" s="41"/>
      <c r="B15" s="32"/>
      <c r="C15" s="32"/>
      <c r="D15" s="32"/>
      <c r="E15" s="32"/>
      <c r="F15" s="32"/>
      <c r="G15" s="32"/>
      <c r="H15" s="32"/>
      <c r="I15" s="32"/>
      <c r="J15" s="32"/>
      <c r="K15" s="32"/>
      <c r="L15" s="32"/>
      <c r="M15" s="32"/>
      <c r="N15" s="32"/>
      <c r="O15" s="32"/>
      <c r="P15" s="32"/>
      <c r="Q15" s="32"/>
      <c r="R15" s="32"/>
      <c r="S15" s="32"/>
      <c r="T15" s="101"/>
    </row>
    <row r="16" spans="1:20" ht="18.75" customHeight="1">
      <c r="T16" s="101"/>
    </row>
    <row r="17" spans="1:20" ht="18.75" customHeight="1">
      <c r="A17" s="28"/>
      <c r="B17" s="26"/>
      <c r="C17" s="111"/>
      <c r="D17" s="111"/>
      <c r="E17" s="111"/>
      <c r="F17" s="111"/>
      <c r="G17" s="111"/>
      <c r="H17" s="111"/>
      <c r="I17" s="111"/>
      <c r="J17" s="111"/>
      <c r="K17" s="111"/>
      <c r="L17" s="111"/>
      <c r="M17" s="111"/>
      <c r="N17" s="111"/>
      <c r="O17" s="111"/>
      <c r="P17" s="111"/>
      <c r="Q17" s="111"/>
      <c r="R17" s="111"/>
      <c r="S17" s="111"/>
      <c r="T17" s="101"/>
    </row>
    <row r="18" spans="1:20" ht="18.75" customHeight="1">
      <c r="A18" s="28"/>
      <c r="B18" s="42"/>
      <c r="C18" s="112"/>
      <c r="D18" s="112"/>
      <c r="E18" s="112"/>
      <c r="F18" s="111"/>
      <c r="G18" s="112"/>
      <c r="H18" s="112"/>
      <c r="I18" s="112"/>
      <c r="J18" s="112"/>
      <c r="K18" s="112"/>
      <c r="L18" s="112"/>
      <c r="M18" s="112"/>
      <c r="N18" s="112"/>
      <c r="O18" s="112"/>
      <c r="P18" s="112"/>
      <c r="Q18" s="112"/>
      <c r="R18" s="112"/>
      <c r="S18" s="112"/>
      <c r="T18" s="101"/>
    </row>
    <row r="19" spans="1:20" ht="18.75" customHeight="1">
      <c r="A19" s="28"/>
      <c r="B19" s="42"/>
      <c r="C19" s="47"/>
      <c r="D19" s="47"/>
      <c r="E19" s="47"/>
      <c r="F19" s="48"/>
      <c r="G19" s="47"/>
      <c r="H19" s="47"/>
      <c r="I19" s="47"/>
      <c r="J19" s="43"/>
      <c r="K19" s="47"/>
      <c r="L19" s="47"/>
      <c r="M19" s="47"/>
      <c r="N19" s="43"/>
      <c r="O19" s="47"/>
      <c r="P19" s="47"/>
      <c r="Q19" s="47"/>
      <c r="R19" s="43"/>
      <c r="S19" s="43"/>
      <c r="T19" s="101"/>
    </row>
    <row r="20" spans="1:20" ht="12.75" customHeight="1">
      <c r="A20" s="63"/>
      <c r="B20" s="64"/>
      <c r="C20" s="64"/>
      <c r="D20" s="64"/>
      <c r="E20" s="64"/>
      <c r="F20" s="64"/>
      <c r="G20" s="64"/>
      <c r="H20" s="64"/>
      <c r="I20" s="64"/>
      <c r="J20" s="64"/>
      <c r="K20" s="64"/>
      <c r="L20" s="64"/>
      <c r="M20" s="73"/>
      <c r="O20" s="64"/>
      <c r="P20" s="64"/>
      <c r="Q20" s="73"/>
    </row>
    <row r="21" spans="1:20" ht="33.75" customHeight="1">
      <c r="A21" s="639"/>
      <c r="B21" s="640"/>
      <c r="C21" s="640"/>
      <c r="D21" s="640"/>
      <c r="E21" s="640"/>
      <c r="F21" s="640"/>
      <c r="G21" s="640"/>
      <c r="H21" s="640"/>
      <c r="I21" s="640"/>
      <c r="J21" s="640"/>
      <c r="K21" s="640"/>
      <c r="L21" s="640"/>
      <c r="M21" s="67"/>
      <c r="Q21" s="67"/>
    </row>
    <row r="22" spans="1:20" ht="12.75" customHeight="1">
      <c r="A22" s="65"/>
      <c r="B22" s="65"/>
      <c r="C22" s="65"/>
      <c r="D22" s="65"/>
      <c r="E22" s="65"/>
      <c r="F22" s="65"/>
      <c r="G22" s="65"/>
      <c r="H22" s="65"/>
      <c r="I22" s="65"/>
      <c r="J22" s="65"/>
      <c r="K22" s="65"/>
      <c r="L22" s="65"/>
      <c r="M22" s="73"/>
      <c r="O22" s="65"/>
      <c r="P22" s="65"/>
      <c r="Q22" s="73"/>
    </row>
    <row r="23" spans="1:20" ht="57" customHeight="1">
      <c r="A23" s="559"/>
      <c r="B23" s="638"/>
      <c r="C23" s="638"/>
      <c r="D23" s="638"/>
      <c r="E23" s="638"/>
      <c r="F23" s="638"/>
      <c r="G23" s="638"/>
      <c r="H23" s="638"/>
      <c r="I23" s="638"/>
      <c r="J23" s="638"/>
      <c r="K23" s="638"/>
      <c r="L23" s="638"/>
      <c r="M23" s="67"/>
      <c r="Q23" s="67"/>
    </row>
    <row r="24" spans="1:20" ht="15">
      <c r="A24" s="641"/>
      <c r="B24" s="641"/>
      <c r="C24" s="641"/>
      <c r="D24" s="641"/>
      <c r="E24" s="641"/>
      <c r="F24" s="641"/>
      <c r="G24" s="641"/>
      <c r="H24" s="641"/>
      <c r="I24" s="641"/>
      <c r="J24" s="641"/>
      <c r="K24" s="641"/>
      <c r="L24" s="641"/>
      <c r="M24" s="74"/>
      <c r="Q24" s="74"/>
    </row>
    <row r="25" spans="1:20" ht="15" customHeight="1">
      <c r="A25" s="75"/>
      <c r="B25" s="76"/>
      <c r="C25" s="76"/>
      <c r="D25" s="76"/>
      <c r="E25" s="76"/>
      <c r="F25" s="76"/>
      <c r="G25" s="76"/>
      <c r="H25" s="76"/>
      <c r="I25" s="76"/>
      <c r="J25" s="76"/>
      <c r="K25" s="76"/>
      <c r="L25" s="76"/>
      <c r="M25" s="76"/>
      <c r="O25" s="76"/>
      <c r="P25" s="76"/>
      <c r="Q25" s="76"/>
      <c r="S25" s="83"/>
    </row>
    <row r="26" spans="1:20">
      <c r="A26" s="76"/>
      <c r="B26" s="76"/>
      <c r="C26" s="76"/>
      <c r="D26" s="76"/>
      <c r="E26" s="76"/>
      <c r="F26" s="76"/>
      <c r="G26" s="76"/>
      <c r="H26" s="76"/>
      <c r="I26" s="76"/>
      <c r="J26" s="76"/>
      <c r="K26" s="76"/>
      <c r="L26" s="76"/>
      <c r="M26" s="76"/>
      <c r="O26" s="76"/>
      <c r="P26" s="76"/>
      <c r="Q26" s="76"/>
    </row>
  </sheetData>
  <mergeCells count="18">
    <mergeCell ref="A7:S7"/>
    <mergeCell ref="K8:N8"/>
    <mergeCell ref="G8:J8"/>
    <mergeCell ref="S8:S9"/>
    <mergeCell ref="O8:R8"/>
    <mergeCell ref="A1:S1"/>
    <mergeCell ref="A4:S4"/>
    <mergeCell ref="A5:S5"/>
    <mergeCell ref="A6:S6"/>
    <mergeCell ref="A2:S2"/>
    <mergeCell ref="A3:S3"/>
    <mergeCell ref="A23:L23"/>
    <mergeCell ref="A21:L21"/>
    <mergeCell ref="A24:L24"/>
    <mergeCell ref="C8:F8"/>
    <mergeCell ref="B8:B9"/>
    <mergeCell ref="A14:S14"/>
    <mergeCell ref="A8:A9"/>
  </mergeCells>
  <phoneticPr fontId="20" type="noConversion"/>
  <printOptions horizontalCentered="1"/>
  <pageMargins left="0.75" right="0.75" top="1" bottom="1" header="0.5" footer="0.5"/>
  <pageSetup scale="97" orientation="landscape" r:id="rId1"/>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T30"/>
  <sheetViews>
    <sheetView view="pageBreakPreview" zoomScale="75" zoomScaleNormal="100" zoomScaleSheetLayoutView="75" workbookViewId="0">
      <selection activeCell="D12" sqref="D12"/>
    </sheetView>
  </sheetViews>
  <sheetFormatPr defaultColWidth="7.21875" defaultRowHeight="12.75"/>
  <cols>
    <col min="1" max="1" width="49.5546875" style="375" customWidth="1"/>
    <col min="2" max="2" width="1.21875" style="375" customWidth="1"/>
    <col min="3" max="3" width="10.77734375" style="375" customWidth="1"/>
    <col min="4" max="4" width="11" style="375" customWidth="1"/>
    <col min="5" max="5" width="1.21875" style="375" customWidth="1"/>
    <col min="6" max="7" width="11.21875" style="375" customWidth="1"/>
    <col min="8" max="8" width="1.21875" style="375" customWidth="1"/>
    <col min="9" max="9" width="7.21875" style="375" customWidth="1"/>
    <col min="10" max="10" width="10.6640625" style="375" bestFit="1" customWidth="1"/>
    <col min="11" max="13" width="6.77734375" style="375" customWidth="1"/>
    <col min="14" max="14" width="9.77734375" style="375" bestFit="1" customWidth="1"/>
    <col min="15" max="15" width="6.33203125" style="375" customWidth="1"/>
    <col min="16" max="16" width="9.109375" style="375" bestFit="1" customWidth="1"/>
    <col min="17" max="17" width="1.88671875" style="375" customWidth="1"/>
    <col min="18" max="16384" width="7.21875" style="375"/>
  </cols>
  <sheetData>
    <row r="1" spans="1:20" ht="20.25">
      <c r="A1" s="661" t="s">
        <v>166</v>
      </c>
      <c r="B1" s="662"/>
      <c r="C1" s="662"/>
      <c r="D1" s="662"/>
      <c r="E1" s="662"/>
      <c r="F1" s="662"/>
      <c r="G1" s="662"/>
      <c r="H1" s="662"/>
      <c r="I1" s="662"/>
      <c r="J1" s="662"/>
      <c r="K1" s="662"/>
      <c r="L1" s="662"/>
      <c r="M1" s="662"/>
      <c r="N1" s="662"/>
      <c r="O1" s="662"/>
      <c r="P1" s="662"/>
      <c r="Q1" s="373" t="s">
        <v>1</v>
      </c>
      <c r="R1" s="374"/>
      <c r="S1" s="374"/>
    </row>
    <row r="2" spans="1:20" ht="19.149999999999999" customHeight="1">
      <c r="A2" s="376"/>
      <c r="Q2" s="373" t="s">
        <v>1</v>
      </c>
      <c r="T2" s="373"/>
    </row>
    <row r="3" spans="1:20" ht="15.75">
      <c r="A3" s="663" t="s">
        <v>294</v>
      </c>
      <c r="B3" s="664"/>
      <c r="C3" s="664"/>
      <c r="D3" s="664"/>
      <c r="E3" s="664"/>
      <c r="F3" s="664"/>
      <c r="G3" s="664"/>
      <c r="H3" s="664"/>
      <c r="I3" s="664"/>
      <c r="J3" s="664"/>
      <c r="K3" s="664"/>
      <c r="L3" s="664"/>
      <c r="M3" s="664"/>
      <c r="N3" s="664"/>
      <c r="O3" s="664"/>
      <c r="P3" s="664"/>
      <c r="Q3" s="373" t="s">
        <v>1</v>
      </c>
      <c r="R3" s="46"/>
      <c r="S3" s="46"/>
      <c r="T3" s="373"/>
    </row>
    <row r="4" spans="1:20" ht="15.75">
      <c r="A4" s="665" t="str">
        <f>'B. Summary of Requirements '!A5:X5</f>
        <v>Law Enforcement Wireless Communications</v>
      </c>
      <c r="B4" s="664"/>
      <c r="C4" s="664"/>
      <c r="D4" s="664"/>
      <c r="E4" s="664"/>
      <c r="F4" s="664"/>
      <c r="G4" s="664"/>
      <c r="H4" s="664"/>
      <c r="I4" s="664"/>
      <c r="J4" s="664"/>
      <c r="K4" s="664"/>
      <c r="L4" s="664"/>
      <c r="M4" s="664"/>
      <c r="N4" s="664"/>
      <c r="O4" s="664"/>
      <c r="P4" s="664"/>
      <c r="Q4" s="373" t="s">
        <v>1</v>
      </c>
      <c r="R4" s="44"/>
      <c r="S4" s="44"/>
    </row>
    <row r="5" spans="1:20" ht="15">
      <c r="A5" s="666" t="s">
        <v>269</v>
      </c>
      <c r="B5" s="664"/>
      <c r="C5" s="664"/>
      <c r="D5" s="664"/>
      <c r="E5" s="664"/>
      <c r="F5" s="664"/>
      <c r="G5" s="664"/>
      <c r="H5" s="664"/>
      <c r="I5" s="664"/>
      <c r="J5" s="664"/>
      <c r="K5" s="664"/>
      <c r="L5" s="664"/>
      <c r="M5" s="664"/>
      <c r="N5" s="664"/>
      <c r="O5" s="664"/>
      <c r="P5" s="664"/>
      <c r="Q5" s="373" t="s">
        <v>1</v>
      </c>
      <c r="R5" s="46"/>
      <c r="S5" s="46"/>
      <c r="T5" s="373"/>
    </row>
    <row r="6" spans="1:20">
      <c r="Q6" s="373" t="s">
        <v>1</v>
      </c>
      <c r="T6" s="373"/>
    </row>
    <row r="7" spans="1:20" ht="13.5" thickBot="1">
      <c r="Q7" s="373" t="s">
        <v>1</v>
      </c>
      <c r="T7" s="373"/>
    </row>
    <row r="8" spans="1:20" ht="37.5" customHeight="1">
      <c r="A8" s="377"/>
      <c r="B8" s="378"/>
      <c r="C8" s="667" t="s">
        <v>300</v>
      </c>
      <c r="D8" s="668"/>
      <c r="E8" s="379"/>
      <c r="F8" s="667" t="s">
        <v>341</v>
      </c>
      <c r="G8" s="668"/>
      <c r="H8" s="379"/>
      <c r="I8" s="680" t="s">
        <v>249</v>
      </c>
      <c r="J8" s="668"/>
      <c r="K8" s="681">
        <v>2012</v>
      </c>
      <c r="L8" s="682"/>
      <c r="M8" s="682"/>
      <c r="N8" s="683"/>
      <c r="O8" s="680" t="s">
        <v>47</v>
      </c>
      <c r="P8" s="668"/>
      <c r="Q8" s="373" t="s">
        <v>1</v>
      </c>
      <c r="S8" s="380"/>
      <c r="T8" s="373"/>
    </row>
    <row r="9" spans="1:20" ht="14.25" customHeight="1">
      <c r="A9" s="388"/>
      <c r="B9" s="378"/>
      <c r="C9" s="669"/>
      <c r="D9" s="670"/>
      <c r="E9" s="379"/>
      <c r="F9" s="678"/>
      <c r="G9" s="679"/>
      <c r="H9" s="379"/>
      <c r="I9" s="678"/>
      <c r="J9" s="679"/>
      <c r="K9" s="684" t="s">
        <v>288</v>
      </c>
      <c r="L9" s="685"/>
      <c r="M9" s="674" t="s">
        <v>295</v>
      </c>
      <c r="N9" s="675"/>
      <c r="O9" s="678"/>
      <c r="P9" s="679"/>
      <c r="Q9" s="373" t="s">
        <v>1</v>
      </c>
      <c r="S9" s="380"/>
      <c r="T9" s="373"/>
    </row>
    <row r="10" spans="1:20">
      <c r="A10" s="676" t="s">
        <v>296</v>
      </c>
      <c r="B10" s="378"/>
      <c r="C10" s="381"/>
      <c r="D10" s="382"/>
      <c r="E10" s="383"/>
      <c r="F10" s="381"/>
      <c r="G10" s="382"/>
      <c r="H10" s="383"/>
      <c r="I10" s="381"/>
      <c r="J10" s="382"/>
      <c r="K10" s="381"/>
      <c r="L10" s="382"/>
      <c r="M10" s="384"/>
      <c r="N10" s="382"/>
      <c r="O10" s="381"/>
      <c r="P10" s="382"/>
      <c r="Q10" s="373" t="s">
        <v>1</v>
      </c>
      <c r="S10" s="384"/>
      <c r="T10" s="373"/>
    </row>
    <row r="11" spans="1:20" ht="51">
      <c r="A11" s="677"/>
      <c r="B11" s="378"/>
      <c r="C11" s="385" t="s">
        <v>297</v>
      </c>
      <c r="D11" s="386" t="s">
        <v>298</v>
      </c>
      <c r="E11" s="383"/>
      <c r="F11" s="385" t="s">
        <v>297</v>
      </c>
      <c r="G11" s="386" t="s">
        <v>298</v>
      </c>
      <c r="H11" s="383"/>
      <c r="I11" s="385" t="s">
        <v>297</v>
      </c>
      <c r="J11" s="386" t="s">
        <v>298</v>
      </c>
      <c r="K11" s="385" t="s">
        <v>297</v>
      </c>
      <c r="L11" s="386" t="s">
        <v>298</v>
      </c>
      <c r="M11" s="385" t="s">
        <v>297</v>
      </c>
      <c r="N11" s="386" t="s">
        <v>298</v>
      </c>
      <c r="O11" s="385" t="s">
        <v>297</v>
      </c>
      <c r="P11" s="386" t="s">
        <v>298</v>
      </c>
      <c r="Q11" s="373" t="s">
        <v>1</v>
      </c>
      <c r="S11" s="387"/>
      <c r="T11" s="373"/>
    </row>
    <row r="12" spans="1:20">
      <c r="A12" s="390" t="s">
        <v>325</v>
      </c>
      <c r="B12" s="389"/>
      <c r="C12" s="391">
        <v>35</v>
      </c>
      <c r="D12" s="392">
        <v>206143</v>
      </c>
      <c r="E12" s="393"/>
      <c r="F12" s="391">
        <v>35</v>
      </c>
      <c r="G12" s="392">
        <v>206143</v>
      </c>
      <c r="H12" s="394"/>
      <c r="I12" s="391">
        <v>35</v>
      </c>
      <c r="J12" s="392">
        <v>207768</v>
      </c>
      <c r="K12" s="391">
        <v>0</v>
      </c>
      <c r="L12" s="396">
        <v>0</v>
      </c>
      <c r="M12" s="391">
        <v>0</v>
      </c>
      <c r="N12" s="392">
        <v>-105017</v>
      </c>
      <c r="O12" s="391">
        <v>35</v>
      </c>
      <c r="P12" s="392">
        <f>SUM(J12,N12)</f>
        <v>102751</v>
      </c>
      <c r="Q12" s="373" t="s">
        <v>1</v>
      </c>
      <c r="R12" s="395"/>
      <c r="S12" s="395"/>
      <c r="T12" s="373"/>
    </row>
    <row r="13" spans="1:20" ht="13.5" thickBot="1">
      <c r="A13" s="378"/>
      <c r="B13" s="378"/>
      <c r="C13" s="378"/>
      <c r="D13" s="378"/>
      <c r="E13" s="378"/>
      <c r="F13" s="378"/>
      <c r="G13" s="378"/>
      <c r="H13" s="378"/>
      <c r="I13" s="378"/>
      <c r="J13" s="378"/>
      <c r="K13" s="397"/>
      <c r="L13" s="397"/>
      <c r="M13" s="398"/>
      <c r="N13" s="378"/>
      <c r="O13" s="378"/>
      <c r="P13" s="378"/>
      <c r="Q13" s="373" t="s">
        <v>1</v>
      </c>
      <c r="R13" s="388"/>
      <c r="S13" s="388"/>
      <c r="T13" s="373"/>
    </row>
    <row r="14" spans="1:20" s="403" customFormat="1" ht="18.75" customHeight="1" thickBot="1">
      <c r="A14" s="399" t="s">
        <v>299</v>
      </c>
      <c r="B14" s="400"/>
      <c r="C14" s="543">
        <f>+C12</f>
        <v>35</v>
      </c>
      <c r="D14" s="544">
        <f>+D12</f>
        <v>206143</v>
      </c>
      <c r="E14" s="400"/>
      <c r="F14" s="543">
        <f>F12</f>
        <v>35</v>
      </c>
      <c r="G14" s="544">
        <f>G12</f>
        <v>206143</v>
      </c>
      <c r="H14" s="400"/>
      <c r="I14" s="543">
        <f>I12</f>
        <v>35</v>
      </c>
      <c r="J14" s="544">
        <f>J12</f>
        <v>207768</v>
      </c>
      <c r="K14" s="543">
        <f>+K12</f>
        <v>0</v>
      </c>
      <c r="L14" s="544">
        <f>+L12</f>
        <v>0</v>
      </c>
      <c r="M14" s="543">
        <f>M12</f>
        <v>0</v>
      </c>
      <c r="N14" s="544">
        <f>N12</f>
        <v>-105017</v>
      </c>
      <c r="O14" s="543">
        <f>O12</f>
        <v>35</v>
      </c>
      <c r="P14" s="544">
        <f>P12</f>
        <v>102751</v>
      </c>
      <c r="Q14" s="373" t="s">
        <v>29</v>
      </c>
      <c r="R14" s="401"/>
      <c r="S14" s="402"/>
      <c r="T14" s="373"/>
    </row>
    <row r="15" spans="1:20">
      <c r="A15" s="405"/>
      <c r="B15" s="405"/>
      <c r="C15" s="401"/>
      <c r="D15" s="402"/>
      <c r="E15" s="405"/>
      <c r="F15" s="401"/>
      <c r="G15" s="402"/>
      <c r="H15" s="405"/>
      <c r="I15" s="401"/>
      <c r="J15" s="402"/>
      <c r="K15" s="403"/>
      <c r="L15" s="403"/>
      <c r="M15" s="403"/>
      <c r="N15" s="403"/>
      <c r="O15" s="403"/>
      <c r="P15" s="403"/>
      <c r="Q15" s="403"/>
      <c r="R15" s="404"/>
      <c r="S15" s="404"/>
      <c r="T15" s="373"/>
    </row>
    <row r="16" spans="1:20">
      <c r="A16" s="405"/>
      <c r="B16" s="405"/>
      <c r="C16" s="401"/>
      <c r="D16" s="402"/>
      <c r="E16" s="405"/>
      <c r="F16" s="401"/>
      <c r="G16" s="402"/>
      <c r="H16" s="405"/>
      <c r="I16" s="401"/>
      <c r="J16" s="402"/>
      <c r="K16" s="403"/>
      <c r="L16" s="403"/>
      <c r="M16" s="403"/>
      <c r="N16" s="403"/>
      <c r="O16" s="403"/>
      <c r="P16" s="403"/>
      <c r="Q16" s="403"/>
      <c r="R16" s="404"/>
      <c r="S16" s="404"/>
      <c r="T16" s="373"/>
    </row>
    <row r="17" spans="1:20">
      <c r="A17" s="406"/>
      <c r="B17" s="407"/>
      <c r="C17" s="408"/>
      <c r="D17" s="409"/>
      <c r="E17" s="407"/>
      <c r="F17" s="408"/>
      <c r="G17" s="409"/>
      <c r="H17" s="407"/>
      <c r="I17" s="408"/>
      <c r="J17" s="409"/>
      <c r="K17" s="408"/>
      <c r="L17" s="410"/>
      <c r="M17" s="408"/>
      <c r="N17" s="409"/>
      <c r="O17" s="408"/>
      <c r="P17" s="409"/>
      <c r="Q17" s="403"/>
      <c r="R17" s="411"/>
      <c r="S17" s="412"/>
      <c r="T17" s="373"/>
    </row>
    <row r="18" spans="1:20">
      <c r="A18" s="405"/>
      <c r="B18" s="405"/>
      <c r="C18" s="401"/>
      <c r="D18" s="402"/>
      <c r="E18" s="405"/>
      <c r="F18" s="401"/>
      <c r="G18" s="402"/>
      <c r="H18" s="405"/>
      <c r="I18" s="401"/>
      <c r="J18" s="402"/>
      <c r="K18" s="403"/>
      <c r="L18" s="403"/>
      <c r="M18" s="403"/>
      <c r="N18" s="403"/>
      <c r="O18" s="403"/>
      <c r="P18" s="403"/>
      <c r="Q18" s="403"/>
      <c r="R18" s="404"/>
      <c r="S18" s="404"/>
    </row>
    <row r="20" spans="1:20" ht="15.75">
      <c r="A20" s="686"/>
      <c r="B20" s="686"/>
      <c r="C20" s="686"/>
      <c r="D20" s="686"/>
      <c r="E20" s="686"/>
      <c r="F20" s="686"/>
      <c r="G20" s="686"/>
      <c r="H20" s="686"/>
      <c r="I20" s="413"/>
      <c r="J20" s="414"/>
      <c r="K20" s="415"/>
      <c r="L20" s="415"/>
      <c r="M20" s="415"/>
      <c r="N20" s="415"/>
      <c r="O20" s="415"/>
      <c r="P20" s="415"/>
      <c r="Q20" s="415"/>
      <c r="R20" s="415"/>
      <c r="S20" s="415"/>
    </row>
    <row r="21" spans="1:20" ht="15.75">
      <c r="A21" s="417"/>
      <c r="B21" s="418"/>
      <c r="C21" s="419"/>
      <c r="D21" s="419"/>
      <c r="E21" s="418"/>
      <c r="F21" s="419"/>
      <c r="G21" s="419"/>
      <c r="H21" s="418"/>
      <c r="I21" s="413"/>
      <c r="J21" s="414"/>
      <c r="K21" s="415"/>
      <c r="L21" s="415"/>
      <c r="M21" s="415"/>
      <c r="N21" s="415"/>
      <c r="O21" s="415"/>
      <c r="P21" s="415"/>
      <c r="Q21" s="415"/>
      <c r="R21" s="415"/>
      <c r="S21" s="415"/>
    </row>
    <row r="22" spans="1:20" ht="68.25" customHeight="1">
      <c r="A22" s="691"/>
      <c r="B22" s="692"/>
      <c r="C22" s="692"/>
      <c r="D22" s="692"/>
      <c r="E22" s="692"/>
      <c r="F22" s="692"/>
      <c r="G22" s="692"/>
      <c r="H22" s="420"/>
      <c r="I22" s="66"/>
      <c r="J22" s="416"/>
      <c r="K22" s="416"/>
      <c r="L22" s="416"/>
      <c r="M22" s="416"/>
      <c r="N22" s="416"/>
      <c r="O22" s="416"/>
      <c r="P22" s="416"/>
      <c r="Q22" s="416"/>
      <c r="R22" s="416"/>
      <c r="S22" s="416"/>
    </row>
    <row r="23" spans="1:20" ht="15" customHeight="1">
      <c r="A23" s="420"/>
      <c r="B23" s="420"/>
      <c r="C23" s="420"/>
      <c r="D23" s="420"/>
      <c r="E23" s="420"/>
      <c r="F23" s="420"/>
      <c r="G23" s="420"/>
      <c r="H23" s="420"/>
      <c r="I23" s="66"/>
      <c r="J23" s="416"/>
      <c r="K23" s="416"/>
      <c r="L23" s="416"/>
      <c r="M23" s="416"/>
      <c r="N23" s="416"/>
      <c r="O23" s="416"/>
      <c r="P23" s="416"/>
      <c r="Q23" s="416"/>
      <c r="R23" s="416"/>
      <c r="S23" s="416"/>
    </row>
    <row r="24" spans="1:20" ht="15">
      <c r="A24" s="687"/>
      <c r="B24" s="688"/>
      <c r="C24" s="688"/>
      <c r="D24" s="688"/>
      <c r="E24" s="688"/>
      <c r="F24" s="688"/>
      <c r="G24" s="688"/>
      <c r="H24" s="421"/>
      <c r="I24" s="67"/>
      <c r="J24" s="67"/>
      <c r="K24" s="67"/>
      <c r="L24" s="67"/>
      <c r="M24" s="67"/>
      <c r="N24" s="67"/>
      <c r="O24" s="67"/>
      <c r="P24" s="67"/>
      <c r="Q24" s="67"/>
      <c r="R24" s="67"/>
      <c r="S24" s="67"/>
    </row>
    <row r="25" spans="1:20">
      <c r="A25" s="422"/>
      <c r="B25" s="422"/>
      <c r="C25" s="422"/>
      <c r="D25" s="422"/>
      <c r="E25" s="422"/>
      <c r="F25" s="422"/>
      <c r="G25" s="422"/>
      <c r="H25" s="422"/>
      <c r="I25" s="415"/>
      <c r="J25" s="415"/>
      <c r="K25" s="415"/>
      <c r="L25" s="415"/>
      <c r="M25" s="415"/>
      <c r="N25" s="415"/>
      <c r="O25" s="415"/>
      <c r="P25" s="415"/>
      <c r="Q25" s="415"/>
      <c r="R25" s="415"/>
      <c r="S25" s="415"/>
    </row>
    <row r="26" spans="1:20" ht="57" customHeight="1">
      <c r="A26" s="689"/>
      <c r="B26" s="690"/>
      <c r="C26" s="690"/>
      <c r="D26" s="690"/>
      <c r="E26" s="690"/>
      <c r="F26" s="690"/>
      <c r="G26" s="690"/>
      <c r="H26" s="420"/>
      <c r="I26" s="66"/>
      <c r="J26" s="416"/>
      <c r="K26" s="416"/>
      <c r="L26" s="416"/>
      <c r="M26" s="416"/>
      <c r="N26" s="416"/>
      <c r="O26" s="416"/>
      <c r="P26" s="416"/>
      <c r="Q26" s="416"/>
      <c r="R26" s="416"/>
      <c r="S26" s="416"/>
    </row>
    <row r="27" spans="1:20" ht="33.75" customHeight="1">
      <c r="A27" s="689"/>
      <c r="B27" s="690"/>
      <c r="C27" s="690"/>
      <c r="D27" s="690"/>
      <c r="E27" s="690"/>
      <c r="F27" s="690"/>
      <c r="G27" s="690"/>
      <c r="H27" s="420"/>
      <c r="I27" s="66"/>
      <c r="J27" s="416"/>
      <c r="K27" s="416"/>
      <c r="L27" s="416"/>
      <c r="M27" s="416"/>
      <c r="N27" s="416"/>
      <c r="O27" s="416"/>
      <c r="P27" s="416"/>
      <c r="Q27" s="416"/>
      <c r="R27" s="416"/>
      <c r="S27" s="416"/>
    </row>
    <row r="28" spans="1:20" ht="15">
      <c r="A28" s="671"/>
      <c r="B28" s="672"/>
      <c r="C28" s="672"/>
      <c r="D28" s="672"/>
      <c r="E28" s="672"/>
      <c r="F28" s="672"/>
      <c r="G28" s="672"/>
      <c r="H28" s="672"/>
      <c r="I28" s="672"/>
      <c r="J28" s="673"/>
      <c r="K28" s="673"/>
      <c r="L28" s="673"/>
      <c r="M28" s="673"/>
      <c r="N28" s="673"/>
      <c r="O28" s="673"/>
      <c r="P28" s="673"/>
      <c r="Q28" s="673"/>
      <c r="R28" s="673"/>
      <c r="S28" s="673"/>
    </row>
    <row r="29" spans="1:20" ht="15">
      <c r="A29" s="671"/>
      <c r="B29" s="672"/>
      <c r="C29" s="672"/>
      <c r="D29" s="672"/>
      <c r="E29" s="672"/>
      <c r="F29" s="672"/>
      <c r="G29" s="672"/>
      <c r="H29" s="672"/>
      <c r="I29" s="672"/>
      <c r="J29" s="673"/>
      <c r="K29" s="673"/>
      <c r="L29" s="673"/>
      <c r="M29" s="673"/>
      <c r="N29" s="673"/>
      <c r="O29" s="673"/>
      <c r="P29" s="673"/>
      <c r="Q29" s="673"/>
      <c r="R29" s="673"/>
      <c r="S29" s="673"/>
    </row>
    <row r="30" spans="1:20">
      <c r="S30" s="373"/>
    </row>
  </sheetData>
  <mergeCells count="19">
    <mergeCell ref="A29:S29"/>
    <mergeCell ref="M9:N9"/>
    <mergeCell ref="A10:A11"/>
    <mergeCell ref="F8:G9"/>
    <mergeCell ref="O8:P9"/>
    <mergeCell ref="K8:N8"/>
    <mergeCell ref="A28:S28"/>
    <mergeCell ref="K9:L9"/>
    <mergeCell ref="I8:J9"/>
    <mergeCell ref="A20:H20"/>
    <mergeCell ref="A24:G24"/>
    <mergeCell ref="A27:G27"/>
    <mergeCell ref="A22:G22"/>
    <mergeCell ref="A26:G26"/>
    <mergeCell ref="A1:P1"/>
    <mergeCell ref="A3:P3"/>
    <mergeCell ref="A4:P4"/>
    <mergeCell ref="A5:P5"/>
    <mergeCell ref="C8:D9"/>
  </mergeCells>
  <printOptions horizontalCentered="1"/>
  <pageMargins left="0.75" right="0.75" top="1" bottom="0.79" header="0.5" footer="0.5"/>
  <pageSetup scale="60" orientation="landscape" r:id="rId1"/>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sheetPr codeName="Sheet10"/>
  <dimension ref="A1:X52"/>
  <sheetViews>
    <sheetView view="pageBreakPreview" zoomScale="85" zoomScaleNormal="100" zoomScaleSheetLayoutView="85" workbookViewId="0">
      <selection activeCell="A42" sqref="A42"/>
    </sheetView>
  </sheetViews>
  <sheetFormatPr defaultRowHeight="15"/>
  <cols>
    <col min="1" max="1" width="33.44140625" customWidth="1"/>
    <col min="2" max="2" width="9.5546875" customWidth="1"/>
    <col min="3" max="3" width="13.109375" customWidth="1"/>
    <col min="4" max="4" width="10.33203125" customWidth="1"/>
    <col min="5" max="5" width="9.5546875" customWidth="1"/>
    <col min="6" max="6" width="16.77734375" customWidth="1"/>
    <col min="7" max="7" width="7.6640625" style="30" customWidth="1"/>
    <col min="8" max="8" width="7.77734375" style="30" customWidth="1"/>
    <col min="9" max="9" width="12.109375" style="30" customWidth="1"/>
    <col min="11" max="11" width="6.44140625" style="86" customWidth="1"/>
  </cols>
  <sheetData>
    <row r="1" spans="1:24" ht="20.25">
      <c r="A1" s="702" t="s">
        <v>37</v>
      </c>
      <c r="B1" s="703"/>
      <c r="C1" s="703"/>
      <c r="D1" s="703"/>
      <c r="E1" s="703"/>
      <c r="F1" s="703"/>
      <c r="G1" s="703"/>
      <c r="H1" s="703"/>
      <c r="I1" s="703"/>
      <c r="J1" s="86" t="s">
        <v>1</v>
      </c>
    </row>
    <row r="2" spans="1:24" ht="15.75">
      <c r="A2" s="705" t="s">
        <v>286</v>
      </c>
      <c r="B2" s="705"/>
      <c r="C2" s="705"/>
      <c r="D2" s="705"/>
      <c r="E2" s="705"/>
      <c r="F2" s="705"/>
      <c r="G2" s="705"/>
      <c r="H2" s="705"/>
      <c r="I2" s="706"/>
      <c r="J2" s="86" t="s">
        <v>1</v>
      </c>
    </row>
    <row r="3" spans="1:24" ht="15" customHeight="1">
      <c r="A3" s="663" t="s">
        <v>244</v>
      </c>
      <c r="B3" s="664"/>
      <c r="C3" s="664"/>
      <c r="D3" s="664"/>
      <c r="E3" s="664"/>
      <c r="F3" s="664"/>
      <c r="G3" s="664"/>
      <c r="H3" s="664"/>
      <c r="I3" s="664"/>
      <c r="J3" s="86" t="s">
        <v>1</v>
      </c>
      <c r="L3" s="44"/>
      <c r="M3" s="44"/>
      <c r="N3" s="44"/>
      <c r="O3" s="44"/>
      <c r="P3" s="44"/>
      <c r="Q3" s="44"/>
      <c r="R3" s="44"/>
      <c r="S3" s="44"/>
      <c r="T3" s="44"/>
      <c r="U3" s="44"/>
      <c r="V3" s="44"/>
      <c r="W3" s="44"/>
      <c r="X3" s="44"/>
    </row>
    <row r="4" spans="1:24" ht="15.75">
      <c r="A4" s="665" t="str">
        <f>+'B. Summary of Requirements '!A5</f>
        <v>Law Enforcement Wireless Communications</v>
      </c>
      <c r="B4" s="664"/>
      <c r="C4" s="664"/>
      <c r="D4" s="664"/>
      <c r="E4" s="664"/>
      <c r="F4" s="664"/>
      <c r="G4" s="664"/>
      <c r="H4" s="664"/>
      <c r="I4" s="664"/>
      <c r="J4" s="86" t="s">
        <v>1</v>
      </c>
      <c r="L4" s="46"/>
      <c r="M4" s="44"/>
      <c r="N4" s="44"/>
      <c r="O4" s="44"/>
      <c r="P4" s="44"/>
      <c r="Q4" s="44"/>
      <c r="R4" s="44"/>
      <c r="S4" s="44"/>
      <c r="T4" s="44"/>
      <c r="U4" s="44"/>
      <c r="V4" s="44"/>
      <c r="W4" s="44"/>
      <c r="X4" s="44"/>
    </row>
    <row r="5" spans="1:24">
      <c r="A5" s="707"/>
      <c r="B5" s="707"/>
      <c r="C5" s="707"/>
      <c r="D5" s="707"/>
      <c r="E5" s="707"/>
      <c r="F5" s="707"/>
      <c r="G5" s="707"/>
      <c r="H5" s="707"/>
      <c r="I5" s="707"/>
      <c r="J5" s="86" t="s">
        <v>1</v>
      </c>
      <c r="L5" s="45"/>
      <c r="M5" s="44"/>
      <c r="N5" s="44"/>
      <c r="O5" s="44"/>
      <c r="P5" s="44"/>
      <c r="Q5" s="44"/>
      <c r="R5" s="44"/>
      <c r="S5" s="44"/>
      <c r="T5" s="44"/>
      <c r="U5" s="44"/>
      <c r="V5" s="44"/>
      <c r="W5" s="44"/>
      <c r="X5" s="44"/>
    </row>
    <row r="6" spans="1:24">
      <c r="A6" s="707"/>
      <c r="B6" s="707"/>
      <c r="C6" s="707"/>
      <c r="D6" s="707"/>
      <c r="E6" s="707"/>
      <c r="F6" s="707"/>
      <c r="G6" s="707"/>
      <c r="H6" s="707"/>
      <c r="I6" s="707"/>
      <c r="J6" s="86" t="s">
        <v>1</v>
      </c>
      <c r="L6" s="45"/>
      <c r="M6" s="44"/>
      <c r="N6" s="44"/>
      <c r="O6" s="44"/>
      <c r="P6" s="44"/>
      <c r="Q6" s="44"/>
      <c r="R6" s="44"/>
      <c r="S6" s="44"/>
      <c r="T6" s="44"/>
      <c r="U6" s="44"/>
      <c r="V6" s="44"/>
      <c r="W6" s="44"/>
      <c r="X6" s="44"/>
    </row>
    <row r="7" spans="1:24">
      <c r="A7" s="704" t="s">
        <v>113</v>
      </c>
      <c r="B7" s="664"/>
      <c r="C7" s="664"/>
      <c r="D7" s="664"/>
      <c r="E7" s="664"/>
      <c r="F7" s="664"/>
      <c r="G7" s="664"/>
      <c r="H7" s="664"/>
      <c r="I7" s="664"/>
      <c r="J7" s="86" t="s">
        <v>1</v>
      </c>
      <c r="L7" s="45"/>
      <c r="M7" s="44"/>
      <c r="N7" s="44"/>
      <c r="O7" s="44"/>
      <c r="P7" s="44"/>
      <c r="Q7" s="44"/>
      <c r="R7" s="44"/>
      <c r="S7" s="44"/>
      <c r="T7" s="44"/>
      <c r="U7" s="44"/>
      <c r="V7" s="44"/>
      <c r="W7" s="44"/>
      <c r="X7" s="44"/>
    </row>
    <row r="8" spans="1:24">
      <c r="A8" s="293"/>
      <c r="B8" s="44"/>
      <c r="C8" s="44"/>
      <c r="D8" s="44"/>
      <c r="E8" s="44"/>
      <c r="F8" s="44"/>
      <c r="G8" s="285" t="s">
        <v>257</v>
      </c>
      <c r="H8" s="285" t="s">
        <v>54</v>
      </c>
      <c r="I8" s="285" t="s">
        <v>287</v>
      </c>
      <c r="J8" s="86"/>
      <c r="L8" s="45"/>
      <c r="M8" s="44"/>
      <c r="N8" s="44"/>
      <c r="O8" s="44"/>
      <c r="P8" s="44"/>
      <c r="Q8" s="44"/>
      <c r="R8" s="44"/>
      <c r="S8" s="44"/>
      <c r="T8" s="44"/>
      <c r="U8" s="44"/>
      <c r="V8" s="44"/>
      <c r="W8" s="44"/>
      <c r="X8" s="44"/>
    </row>
    <row r="9" spans="1:24">
      <c r="A9" s="708" t="s">
        <v>346</v>
      </c>
      <c r="B9" s="695"/>
      <c r="C9" s="695"/>
      <c r="D9" s="695"/>
      <c r="E9" s="695"/>
      <c r="F9" s="695"/>
      <c r="G9" s="281"/>
      <c r="H9" s="281"/>
      <c r="I9" s="281"/>
      <c r="J9" s="86" t="s">
        <v>1</v>
      </c>
      <c r="L9" s="45"/>
      <c r="M9" s="44"/>
      <c r="N9" s="44"/>
      <c r="O9" s="44"/>
      <c r="P9" s="44"/>
      <c r="Q9" s="44"/>
      <c r="R9" s="44"/>
      <c r="S9" s="44"/>
      <c r="T9" s="44"/>
      <c r="U9" s="44"/>
      <c r="V9" s="44"/>
      <c r="W9" s="44"/>
      <c r="X9" s="44"/>
    </row>
    <row r="10" spans="1:24" hidden="1">
      <c r="A10" s="704" t="s">
        <v>58</v>
      </c>
      <c r="B10" s="664"/>
      <c r="C10" s="664"/>
      <c r="D10" s="664"/>
      <c r="E10" s="664"/>
      <c r="F10" s="664"/>
      <c r="G10" s="664"/>
      <c r="H10" s="664"/>
      <c r="I10" s="664"/>
      <c r="J10" s="86" t="s">
        <v>1</v>
      </c>
      <c r="L10" s="45"/>
      <c r="M10" s="45"/>
      <c r="N10" s="45"/>
    </row>
    <row r="11" spans="1:24" hidden="1">
      <c r="A11" s="45"/>
      <c r="B11" s="45"/>
      <c r="C11" s="45"/>
      <c r="D11" s="45"/>
      <c r="E11" s="45"/>
      <c r="F11" s="45"/>
      <c r="G11" s="285"/>
      <c r="H11" s="285"/>
      <c r="I11" s="285"/>
      <c r="J11" s="86" t="s">
        <v>1</v>
      </c>
      <c r="L11" s="45"/>
    </row>
    <row r="12" spans="1:24" s="150" customFormat="1" ht="26.25" hidden="1" customHeight="1">
      <c r="A12" s="708" t="s">
        <v>266</v>
      </c>
      <c r="B12" s="695"/>
      <c r="C12" s="695"/>
      <c r="D12" s="695"/>
      <c r="E12" s="695"/>
      <c r="F12" s="695"/>
      <c r="G12" s="155"/>
      <c r="H12" s="155"/>
      <c r="I12" s="291"/>
      <c r="J12" s="86" t="s">
        <v>1</v>
      </c>
      <c r="K12" s="86"/>
      <c r="L12" s="45"/>
    </row>
    <row r="13" spans="1:24" s="150" customFormat="1" ht="18" customHeight="1">
      <c r="A13" s="523"/>
      <c r="B13" s="524"/>
      <c r="C13" s="524"/>
      <c r="D13" s="524"/>
      <c r="E13" s="524"/>
      <c r="F13" s="524"/>
      <c r="G13" s="523"/>
      <c r="H13" s="523"/>
      <c r="I13" s="291"/>
      <c r="J13" s="86"/>
      <c r="K13" s="86"/>
      <c r="L13" s="45"/>
    </row>
    <row r="14" spans="1:24" s="150" customFormat="1">
      <c r="A14" s="700" t="s">
        <v>288</v>
      </c>
      <c r="B14" s="701"/>
      <c r="C14" s="701"/>
      <c r="D14" s="701"/>
      <c r="E14" s="701"/>
      <c r="F14" s="701"/>
      <c r="G14" s="701"/>
      <c r="H14" s="701"/>
      <c r="I14" s="701"/>
      <c r="J14" s="86" t="s">
        <v>1</v>
      </c>
      <c r="K14" s="86"/>
      <c r="L14" s="45"/>
    </row>
    <row r="15" spans="1:24" s="510" customFormat="1" ht="46.15" customHeight="1">
      <c r="A15" s="694" t="s">
        <v>345</v>
      </c>
      <c r="B15" s="695"/>
      <c r="C15" s="695"/>
      <c r="D15" s="695"/>
      <c r="E15" s="695"/>
      <c r="F15" s="695"/>
      <c r="G15" s="511"/>
      <c r="H15" s="511"/>
      <c r="I15" s="291">
        <v>135000</v>
      </c>
      <c r="J15" s="511"/>
      <c r="K15" s="511"/>
      <c r="L15" s="511"/>
      <c r="M15" s="511"/>
      <c r="N15" s="511"/>
      <c r="O15" s="511"/>
    </row>
    <row r="16" spans="1:24" s="150" customFormat="1">
      <c r="A16" s="281"/>
      <c r="B16" s="281"/>
      <c r="C16" s="281"/>
      <c r="D16" s="281"/>
      <c r="E16" s="281"/>
      <c r="F16" s="281"/>
      <c r="G16" s="281"/>
      <c r="H16" s="281"/>
      <c r="I16" s="545"/>
      <c r="J16" s="86" t="s">
        <v>1</v>
      </c>
      <c r="K16" s="86"/>
      <c r="L16" s="45"/>
    </row>
    <row r="17" spans="1:12" s="150" customFormat="1" ht="66" customHeight="1">
      <c r="A17" s="694" t="s">
        <v>332</v>
      </c>
      <c r="B17" s="695"/>
      <c r="C17" s="695"/>
      <c r="D17" s="695"/>
      <c r="E17" s="695"/>
      <c r="F17" s="695"/>
      <c r="G17" s="155"/>
      <c r="H17" s="155"/>
      <c r="I17" s="291">
        <v>1485000</v>
      </c>
      <c r="J17" s="86" t="s">
        <v>1</v>
      </c>
      <c r="K17" s="86"/>
      <c r="L17" s="45"/>
    </row>
    <row r="18" spans="1:12" s="150" customFormat="1" ht="15" customHeight="1">
      <c r="A18" s="281"/>
      <c r="B18" s="281"/>
      <c r="C18" s="281"/>
      <c r="D18" s="281"/>
      <c r="E18" s="281"/>
      <c r="F18" s="281"/>
      <c r="G18" s="281"/>
      <c r="H18" s="281"/>
      <c r="I18" s="281"/>
      <c r="J18" s="86" t="s">
        <v>1</v>
      </c>
      <c r="K18" s="86"/>
      <c r="L18" s="45"/>
    </row>
    <row r="19" spans="1:12" s="150" customFormat="1" ht="19.5" customHeight="1">
      <c r="B19" s="696" t="s">
        <v>121</v>
      </c>
      <c r="C19" s="696" t="s">
        <v>23</v>
      </c>
      <c r="D19" s="696" t="s">
        <v>22</v>
      </c>
      <c r="E19" s="696" t="s">
        <v>23</v>
      </c>
      <c r="F19" s="152"/>
      <c r="G19" s="152"/>
      <c r="H19" s="152"/>
      <c r="I19" s="152"/>
      <c r="J19" s="86" t="s">
        <v>1</v>
      </c>
      <c r="K19" s="86"/>
    </row>
    <row r="20" spans="1:12" s="150" customFormat="1" ht="22.5" customHeight="1">
      <c r="B20" s="697"/>
      <c r="C20" s="697"/>
      <c r="D20" s="697"/>
      <c r="E20" s="697"/>
      <c r="F20" s="152"/>
      <c r="G20" s="152"/>
      <c r="H20" s="152"/>
      <c r="I20" s="152"/>
      <c r="J20" s="86" t="s">
        <v>1</v>
      </c>
      <c r="K20" s="86"/>
    </row>
    <row r="21" spans="1:12" s="150" customFormat="1">
      <c r="A21" s="151" t="s">
        <v>245</v>
      </c>
      <c r="B21" s="153"/>
      <c r="C21" s="518">
        <v>1045.44</v>
      </c>
      <c r="D21" s="153"/>
      <c r="E21" s="153"/>
      <c r="F21" s="153"/>
      <c r="G21" s="153"/>
      <c r="H21" s="153"/>
      <c r="I21" s="153"/>
      <c r="J21" s="86" t="s">
        <v>1</v>
      </c>
      <c r="K21" s="86"/>
    </row>
    <row r="22" spans="1:12" s="150" customFormat="1">
      <c r="A22" s="151" t="s">
        <v>235</v>
      </c>
      <c r="B22" s="154"/>
      <c r="C22" s="154"/>
      <c r="D22" s="154"/>
      <c r="E22" s="154"/>
      <c r="F22" s="153"/>
      <c r="G22" s="153"/>
      <c r="H22" s="153"/>
      <c r="I22" s="153"/>
      <c r="J22" s="86" t="s">
        <v>1</v>
      </c>
      <c r="K22" s="86"/>
    </row>
    <row r="23" spans="1:12" s="150" customFormat="1">
      <c r="A23" s="151" t="s">
        <v>246</v>
      </c>
      <c r="B23" s="153"/>
      <c r="C23" s="518">
        <v>1045.44</v>
      </c>
      <c r="D23" s="153">
        <f>D21-D22</f>
        <v>0</v>
      </c>
      <c r="E23" s="153">
        <f>E21-E22</f>
        <v>0</v>
      </c>
      <c r="F23" s="153"/>
      <c r="G23" s="153"/>
      <c r="H23" s="153"/>
      <c r="I23" s="153"/>
      <c r="J23" s="86" t="s">
        <v>1</v>
      </c>
      <c r="K23" s="86"/>
    </row>
    <row r="24" spans="1:12" s="150" customFormat="1">
      <c r="A24" s="151" t="s">
        <v>247</v>
      </c>
      <c r="B24" s="151"/>
      <c r="C24" s="519">
        <v>406</v>
      </c>
      <c r="D24" s="151"/>
      <c r="E24" s="151"/>
      <c r="F24" s="151"/>
      <c r="G24" s="151"/>
      <c r="H24" s="151"/>
      <c r="I24" s="151"/>
      <c r="J24" s="86" t="s">
        <v>1</v>
      </c>
      <c r="K24" s="86"/>
    </row>
    <row r="25" spans="1:12" s="150" customFormat="1">
      <c r="A25" s="151" t="s">
        <v>116</v>
      </c>
      <c r="B25" s="151"/>
      <c r="C25" s="519">
        <v>8.75</v>
      </c>
      <c r="D25" s="151"/>
      <c r="E25" s="151"/>
      <c r="F25" s="151"/>
      <c r="G25" s="151"/>
      <c r="H25" s="151"/>
      <c r="I25" s="151"/>
      <c r="J25" s="86" t="s">
        <v>1</v>
      </c>
      <c r="K25" s="86"/>
    </row>
    <row r="26" spans="1:12" s="150" customFormat="1">
      <c r="A26" s="151" t="s">
        <v>248</v>
      </c>
      <c r="B26" s="151"/>
      <c r="C26" s="519">
        <v>4.84</v>
      </c>
      <c r="D26" s="151"/>
      <c r="E26" s="151"/>
      <c r="F26" s="151"/>
      <c r="G26" s="151"/>
      <c r="H26" s="151"/>
      <c r="I26" s="151"/>
      <c r="J26" s="86" t="s">
        <v>1</v>
      </c>
      <c r="K26" s="86"/>
    </row>
    <row r="27" spans="1:12" s="150" customFormat="1">
      <c r="A27" s="30" t="s">
        <v>333</v>
      </c>
      <c r="B27" s="151"/>
      <c r="C27" s="519">
        <v>8</v>
      </c>
      <c r="D27" s="151"/>
      <c r="E27" s="151"/>
      <c r="F27" s="151"/>
      <c r="G27" s="151"/>
      <c r="H27" s="151"/>
      <c r="I27" s="151"/>
      <c r="J27" s="86"/>
      <c r="K27" s="86"/>
    </row>
    <row r="28" spans="1:12" s="150" customFormat="1">
      <c r="A28" s="30" t="s">
        <v>334</v>
      </c>
      <c r="B28" s="151"/>
      <c r="C28" s="519">
        <v>2</v>
      </c>
      <c r="D28" s="151"/>
      <c r="E28" s="151"/>
      <c r="F28" s="151"/>
      <c r="G28" s="151"/>
      <c r="H28" s="151"/>
      <c r="I28" s="151"/>
      <c r="J28" s="86"/>
      <c r="K28" s="86"/>
    </row>
    <row r="29" spans="1:12" s="150" customFormat="1">
      <c r="A29" s="151" t="s">
        <v>261</v>
      </c>
      <c r="B29" s="151"/>
      <c r="C29" s="151"/>
      <c r="D29" s="151"/>
      <c r="E29" s="151"/>
      <c r="F29" s="151"/>
      <c r="G29" s="151"/>
      <c r="H29" s="151"/>
      <c r="I29" s="151"/>
      <c r="J29" s="86" t="s">
        <v>1</v>
      </c>
      <c r="K29" s="86"/>
    </row>
    <row r="30" spans="1:12" s="150" customFormat="1">
      <c r="A30" s="151" t="s">
        <v>262</v>
      </c>
      <c r="B30" s="151"/>
      <c r="C30" s="519">
        <v>4.5250000000000004</v>
      </c>
      <c r="D30" s="151"/>
      <c r="E30" s="151"/>
      <c r="F30" s="151"/>
      <c r="G30" s="151"/>
      <c r="H30" s="151"/>
      <c r="I30" s="151"/>
      <c r="J30" s="86" t="s">
        <v>1</v>
      </c>
      <c r="K30" s="86"/>
    </row>
    <row r="31" spans="1:12" s="150" customFormat="1">
      <c r="A31" s="151" t="s">
        <v>263</v>
      </c>
      <c r="B31" s="151"/>
      <c r="C31" s="518">
        <v>5.04</v>
      </c>
      <c r="D31" s="151"/>
      <c r="E31" s="151"/>
      <c r="F31" s="151"/>
      <c r="G31" s="151"/>
      <c r="H31" s="151"/>
      <c r="I31" s="151"/>
      <c r="J31" s="86" t="s">
        <v>1</v>
      </c>
      <c r="K31" s="86"/>
    </row>
    <row r="32" spans="1:12" s="150" customFormat="1">
      <c r="A32" s="151" t="s">
        <v>264</v>
      </c>
      <c r="B32" s="153"/>
      <c r="C32" s="520">
        <f>SUM(C23:C31)</f>
        <v>1484.595</v>
      </c>
      <c r="D32" s="153">
        <f>SUM(D23:D31)</f>
        <v>0</v>
      </c>
      <c r="E32" s="153">
        <f>SUM(E23:E31)</f>
        <v>0</v>
      </c>
      <c r="F32" s="153"/>
      <c r="G32" s="153"/>
      <c r="H32" s="153"/>
      <c r="I32" s="292"/>
      <c r="J32" s="86" t="s">
        <v>1</v>
      </c>
      <c r="K32" s="86"/>
    </row>
    <row r="33" spans="1:12" s="150" customFormat="1" ht="15" customHeight="1">
      <c r="A33" s="151"/>
      <c r="B33" s="151"/>
      <c r="C33" s="151"/>
      <c r="D33" s="151"/>
      <c r="E33" s="151"/>
      <c r="F33" s="151"/>
      <c r="G33" s="285" t="s">
        <v>257</v>
      </c>
      <c r="H33" s="285" t="s">
        <v>54</v>
      </c>
      <c r="I33" s="285" t="s">
        <v>287</v>
      </c>
      <c r="J33" s="86" t="s">
        <v>1</v>
      </c>
      <c r="K33" s="86"/>
      <c r="L33" s="45"/>
    </row>
    <row r="34" spans="1:12" s="150" customFormat="1" ht="42.75" customHeight="1">
      <c r="A34" s="694" t="s">
        <v>326</v>
      </c>
      <c r="B34" s="695"/>
      <c r="C34" s="695"/>
      <c r="D34" s="695"/>
      <c r="E34" s="695"/>
      <c r="F34" s="695"/>
      <c r="G34" s="155"/>
      <c r="H34" s="155"/>
      <c r="I34" s="291">
        <v>2000</v>
      </c>
      <c r="J34" s="86" t="s">
        <v>1</v>
      </c>
      <c r="K34" s="86"/>
      <c r="L34" s="45"/>
    </row>
    <row r="35" spans="1:12" s="150" customFormat="1" ht="15" customHeight="1">
      <c r="A35" s="282"/>
      <c r="B35" s="282"/>
      <c r="C35" s="282"/>
      <c r="D35" s="282"/>
      <c r="E35" s="282"/>
      <c r="F35" s="282"/>
      <c r="G35" s="282"/>
      <c r="H35" s="282"/>
      <c r="I35" s="546"/>
      <c r="J35" s="86" t="s">
        <v>1</v>
      </c>
      <c r="K35" s="86"/>
      <c r="L35" s="45"/>
    </row>
    <row r="36" spans="1:12" s="150" customFormat="1" ht="33.75" customHeight="1">
      <c r="A36" s="694" t="s">
        <v>331</v>
      </c>
      <c r="B36" s="695"/>
      <c r="C36" s="695"/>
      <c r="D36" s="695"/>
      <c r="E36" s="695"/>
      <c r="F36" s="695"/>
      <c r="G36" s="155"/>
      <c r="H36" s="155"/>
      <c r="I36" s="291">
        <v>7000</v>
      </c>
      <c r="J36" s="86" t="s">
        <v>1</v>
      </c>
      <c r="K36" s="86"/>
      <c r="L36" s="45"/>
    </row>
    <row r="37" spans="1:12" s="150" customFormat="1" ht="15" customHeight="1">
      <c r="A37" s="281"/>
      <c r="B37" s="281"/>
      <c r="C37" s="281"/>
      <c r="D37" s="281"/>
      <c r="E37" s="281"/>
      <c r="F37" s="281"/>
      <c r="G37" s="281"/>
      <c r="H37" s="281"/>
      <c r="I37" s="521"/>
      <c r="J37" s="86" t="s">
        <v>1</v>
      </c>
      <c r="K37" s="86"/>
      <c r="L37" s="45"/>
    </row>
    <row r="38" spans="1:12" s="150" customFormat="1" ht="35.25" customHeight="1">
      <c r="A38" s="698" t="s">
        <v>328</v>
      </c>
      <c r="B38" s="695"/>
      <c r="C38" s="695"/>
      <c r="D38" s="695"/>
      <c r="E38" s="695"/>
      <c r="F38" s="695"/>
      <c r="G38" s="155"/>
      <c r="H38" s="155"/>
      <c r="I38" s="291">
        <v>17000</v>
      </c>
      <c r="J38" s="86" t="s">
        <v>1</v>
      </c>
      <c r="K38" s="86"/>
      <c r="L38" s="45"/>
    </row>
    <row r="39" spans="1:12" s="150" customFormat="1" ht="15" customHeight="1">
      <c r="A39" s="525"/>
      <c r="B39" s="524"/>
      <c r="C39" s="524"/>
      <c r="D39" s="524"/>
      <c r="E39" s="524"/>
      <c r="F39" s="524"/>
      <c r="G39" s="523"/>
      <c r="H39" s="523"/>
      <c r="I39" s="291"/>
      <c r="J39" s="86"/>
      <c r="K39" s="86"/>
      <c r="L39" s="45"/>
    </row>
    <row r="40" spans="1:12" s="150" customFormat="1" ht="15" customHeight="1">
      <c r="A40" s="525"/>
      <c r="B40" s="524"/>
      <c r="C40" s="524"/>
      <c r="D40" s="524"/>
      <c r="E40" s="524"/>
      <c r="F40" s="524"/>
      <c r="G40" s="523"/>
      <c r="H40" s="523"/>
      <c r="I40" s="291"/>
      <c r="J40" s="86"/>
      <c r="K40" s="86"/>
      <c r="L40" s="45"/>
    </row>
    <row r="41" spans="1:12" s="150" customFormat="1" ht="35.25" customHeight="1">
      <c r="A41" s="699" t="s">
        <v>329</v>
      </c>
      <c r="B41" s="695"/>
      <c r="C41" s="695"/>
      <c r="D41" s="695"/>
      <c r="E41" s="695"/>
      <c r="F41" s="695"/>
      <c r="G41" s="523"/>
      <c r="H41" s="523"/>
      <c r="I41" s="291">
        <v>-21000</v>
      </c>
      <c r="J41" s="86"/>
      <c r="K41" s="86"/>
      <c r="L41" s="45"/>
    </row>
    <row r="42" spans="1:12" s="150" customFormat="1" ht="15.75" customHeight="1">
      <c r="A42" s="282"/>
      <c r="B42" s="282"/>
      <c r="C42" s="282"/>
      <c r="D42" s="282"/>
      <c r="E42" s="282"/>
      <c r="F42" s="286" t="s">
        <v>258</v>
      </c>
      <c r="G42" s="287">
        <f>SUM(G16:G38)</f>
        <v>0</v>
      </c>
      <c r="H42" s="287">
        <f>SUM(H16:H38)</f>
        <v>0</v>
      </c>
      <c r="I42" s="289">
        <f>SUM(I15:I41)</f>
        <v>1625000</v>
      </c>
      <c r="J42" s="86" t="s">
        <v>1</v>
      </c>
      <c r="K42" s="284"/>
      <c r="L42" s="45"/>
    </row>
    <row r="43" spans="1:12" s="150" customFormat="1">
      <c r="A43" s="280" t="s">
        <v>265</v>
      </c>
      <c r="B43" s="278"/>
      <c r="C43" s="278"/>
      <c r="D43" s="278"/>
      <c r="E43" s="278"/>
      <c r="F43" s="278"/>
      <c r="G43" s="281"/>
      <c r="H43" s="281"/>
      <c r="I43" s="281"/>
      <c r="J43" s="86" t="s">
        <v>1</v>
      </c>
      <c r="K43" s="284"/>
      <c r="L43" s="45"/>
    </row>
    <row r="44" spans="1:12" s="150" customFormat="1">
      <c r="A44" s="280"/>
      <c r="B44" s="278"/>
      <c r="C44" s="278"/>
      <c r="D44" s="278"/>
      <c r="E44" s="278"/>
      <c r="F44" s="278"/>
      <c r="G44" s="281"/>
      <c r="H44" s="281"/>
      <c r="I44" s="281"/>
      <c r="J44" s="86" t="s">
        <v>1</v>
      </c>
      <c r="K44" s="284"/>
      <c r="L44" s="45"/>
    </row>
    <row r="45" spans="1:12" s="150" customFormat="1" ht="15.6" customHeight="1">
      <c r="A45" s="699" t="s">
        <v>346</v>
      </c>
      <c r="B45" s="695"/>
      <c r="C45" s="695"/>
      <c r="D45" s="695"/>
      <c r="E45" s="695"/>
      <c r="F45" s="695"/>
      <c r="G45" s="509"/>
      <c r="H45" s="509"/>
      <c r="I45" s="291"/>
      <c r="J45" s="86"/>
      <c r="K45" s="86"/>
      <c r="L45" s="45"/>
    </row>
    <row r="46" spans="1:12" s="150" customFormat="1" ht="14.25" customHeight="1">
      <c r="A46" s="149"/>
      <c r="B46" s="279"/>
      <c r="C46" s="279"/>
      <c r="D46" s="279"/>
      <c r="E46" s="279"/>
      <c r="F46" s="286" t="s">
        <v>259</v>
      </c>
      <c r="G46" s="155">
        <f>+G45</f>
        <v>0</v>
      </c>
      <c r="H46" s="155">
        <f>+H45</f>
        <v>0</v>
      </c>
      <c r="I46" s="290">
        <f>+I45</f>
        <v>0</v>
      </c>
      <c r="J46" s="86" t="s">
        <v>1</v>
      </c>
      <c r="K46" s="86"/>
      <c r="L46" s="151"/>
    </row>
    <row r="47" spans="1:12" s="150" customFormat="1" ht="14.25" customHeight="1">
      <c r="B47" s="279"/>
      <c r="C47" s="279"/>
      <c r="D47" s="279"/>
      <c r="E47" s="279"/>
      <c r="F47" s="286"/>
      <c r="G47" s="155"/>
      <c r="H47" s="155"/>
      <c r="I47" s="155"/>
      <c r="J47" s="86" t="s">
        <v>1</v>
      </c>
      <c r="K47" s="86"/>
      <c r="L47" s="151"/>
    </row>
    <row r="48" spans="1:12" s="150" customFormat="1" ht="14.25" customHeight="1">
      <c r="B48" s="279"/>
      <c r="C48" s="279"/>
      <c r="D48" s="279"/>
      <c r="E48" s="279"/>
      <c r="G48" s="155"/>
      <c r="H48" s="155"/>
      <c r="I48" s="155"/>
      <c r="J48" s="86" t="s">
        <v>1</v>
      </c>
      <c r="K48" s="86"/>
      <c r="L48" s="151"/>
    </row>
    <row r="49" spans="1:12" s="150" customFormat="1" ht="14.25" customHeight="1">
      <c r="B49" s="279"/>
      <c r="C49" s="279"/>
      <c r="D49" s="279"/>
      <c r="E49" s="279"/>
      <c r="F49" s="286" t="s">
        <v>260</v>
      </c>
      <c r="G49" s="155">
        <f>+G46+G42</f>
        <v>0</v>
      </c>
      <c r="H49" s="155">
        <f>+H46+H42</f>
        <v>0</v>
      </c>
      <c r="I49" s="290">
        <f>+I46+I42</f>
        <v>1625000</v>
      </c>
      <c r="J49" s="86" t="s">
        <v>29</v>
      </c>
      <c r="K49" s="86"/>
      <c r="L49" s="151"/>
    </row>
    <row r="50" spans="1:12" s="150" customFormat="1" ht="18.75" customHeight="1">
      <c r="A50" s="442"/>
      <c r="B50" s="283"/>
      <c r="C50" s="283"/>
      <c r="D50" s="283"/>
      <c r="E50" s="283"/>
      <c r="F50" s="283"/>
      <c r="G50" s="288"/>
      <c r="H50" s="288"/>
      <c r="I50" s="288"/>
      <c r="K50" s="156"/>
      <c r="L50" s="151"/>
    </row>
    <row r="51" spans="1:12" ht="36" customHeight="1">
      <c r="A51" s="559"/>
      <c r="B51" s="559"/>
      <c r="C51" s="559"/>
      <c r="D51" s="559"/>
      <c r="E51" s="559"/>
      <c r="F51" s="559"/>
      <c r="G51" s="559"/>
      <c r="H51" s="559"/>
      <c r="I51" s="559"/>
      <c r="J51" s="559"/>
    </row>
    <row r="52" spans="1:12" ht="35.25" customHeight="1">
      <c r="A52" s="693"/>
      <c r="B52" s="693"/>
      <c r="C52" s="693"/>
      <c r="D52" s="693"/>
      <c r="E52" s="693"/>
      <c r="F52" s="693"/>
      <c r="G52" s="693"/>
      <c r="H52" s="693"/>
      <c r="I52" s="693"/>
    </row>
  </sheetData>
  <mergeCells count="24">
    <mergeCell ref="A15:F15"/>
    <mergeCell ref="A14:I14"/>
    <mergeCell ref="A1:I1"/>
    <mergeCell ref="A3:I3"/>
    <mergeCell ref="A4:I4"/>
    <mergeCell ref="A7:I7"/>
    <mergeCell ref="A2:I2"/>
    <mergeCell ref="A5:I5"/>
    <mergeCell ref="A6:I6"/>
    <mergeCell ref="A9:F9"/>
    <mergeCell ref="A12:F12"/>
    <mergeCell ref="A10:I10"/>
    <mergeCell ref="A52:I52"/>
    <mergeCell ref="A17:F17"/>
    <mergeCell ref="A34:F34"/>
    <mergeCell ref="B19:B20"/>
    <mergeCell ref="C19:C20"/>
    <mergeCell ref="D19:D20"/>
    <mergeCell ref="E19:E20"/>
    <mergeCell ref="A36:F36"/>
    <mergeCell ref="A38:F38"/>
    <mergeCell ref="A51:J51"/>
    <mergeCell ref="A45:F45"/>
    <mergeCell ref="A41:F41"/>
  </mergeCells>
  <phoneticPr fontId="0" type="noConversion"/>
  <pageMargins left="0.75" right="0.75" top="1" bottom="1" header="0.5" footer="0.5"/>
  <pageSetup scale="67" fitToHeight="3" orientation="landscape" r:id="rId1"/>
  <headerFooter alignWithMargins="0">
    <oddFooter>&amp;C&amp;"Times New Roman,Regular"&amp;11Exhibit E - Justification for Base Adjustments</oddFooter>
  </headerFooter>
  <rowBreaks count="1" manualBreakCount="1">
    <brk id="32" max="8" man="1"/>
  </rowBreaks>
</worksheet>
</file>

<file path=xl/worksheets/sheet6.xml><?xml version="1.0" encoding="utf-8"?>
<worksheet xmlns="http://schemas.openxmlformats.org/spreadsheetml/2006/main" xmlns:r="http://schemas.openxmlformats.org/officeDocument/2006/relationships">
  <sheetPr codeName="Sheet11">
    <pageSetUpPr fitToPage="1"/>
  </sheetPr>
  <dimension ref="A1:U36"/>
  <sheetViews>
    <sheetView showGridLines="0" showOutlineSymbols="0" view="pageBreakPreview" zoomScale="75" zoomScaleNormal="100" zoomScaleSheetLayoutView="75" workbookViewId="0">
      <selection sqref="A1:R1"/>
    </sheetView>
  </sheetViews>
  <sheetFormatPr defaultColWidth="9.6640625" defaultRowHeight="15.75"/>
  <cols>
    <col min="1" max="1" width="27.77734375" style="8" customWidth="1"/>
    <col min="2" max="2" width="7.5546875" style="8" bestFit="1" customWidth="1"/>
    <col min="3" max="3" width="6.77734375" style="8" customWidth="1"/>
    <col min="4" max="4" width="10.88671875" style="8" bestFit="1" customWidth="1"/>
    <col min="5" max="5" width="5.77734375" style="8" hidden="1" customWidth="1"/>
    <col min="6" max="6" width="5.6640625" style="8" hidden="1" customWidth="1"/>
    <col min="7" max="7" width="7.77734375" style="8" hidden="1" customWidth="1"/>
    <col min="8" max="9" width="5.6640625" style="8" hidden="1" customWidth="1"/>
    <col min="10" max="10" width="10.44140625" style="8" hidden="1" customWidth="1"/>
    <col min="11" max="11" width="5.5546875" style="8" customWidth="1"/>
    <col min="12" max="12" width="5.6640625" style="8" customWidth="1"/>
    <col min="13" max="13" width="7.77734375" style="8" customWidth="1"/>
    <col min="14" max="14" width="8.77734375" style="8" customWidth="1"/>
    <col min="15" max="15" width="10" style="8" customWidth="1"/>
    <col min="16" max="16" width="7.5546875" style="8" bestFit="1" customWidth="1"/>
    <col min="17" max="17" width="6.77734375" style="8" customWidth="1"/>
    <col min="18" max="18" width="10.88671875" style="8" bestFit="1" customWidth="1"/>
    <col min="19" max="19" width="1" style="98" customWidth="1"/>
    <col min="20" max="16384" width="9.6640625" style="8"/>
  </cols>
  <sheetData>
    <row r="1" spans="1:21" ht="20.25">
      <c r="A1" s="709" t="s">
        <v>240</v>
      </c>
      <c r="B1" s="710"/>
      <c r="C1" s="710"/>
      <c r="D1" s="710"/>
      <c r="E1" s="710"/>
      <c r="F1" s="710"/>
      <c r="G1" s="710"/>
      <c r="H1" s="710"/>
      <c r="I1" s="710"/>
      <c r="J1" s="710"/>
      <c r="K1" s="710"/>
      <c r="L1" s="710"/>
      <c r="M1" s="710"/>
      <c r="N1" s="710"/>
      <c r="O1" s="710"/>
      <c r="P1" s="710"/>
      <c r="Q1" s="710"/>
      <c r="R1" s="710"/>
      <c r="S1" s="97" t="s">
        <v>1</v>
      </c>
    </row>
    <row r="2" spans="1:21">
      <c r="A2" s="737"/>
      <c r="B2" s="737"/>
      <c r="C2" s="737"/>
      <c r="D2" s="737"/>
      <c r="E2" s="737"/>
      <c r="F2" s="737"/>
      <c r="G2" s="737"/>
      <c r="H2" s="737"/>
      <c r="I2" s="737"/>
      <c r="J2" s="737"/>
      <c r="K2" s="737"/>
      <c r="L2" s="737"/>
      <c r="M2" s="737"/>
      <c r="N2" s="737"/>
      <c r="O2" s="737"/>
      <c r="P2" s="737"/>
      <c r="Q2" s="737"/>
      <c r="R2" s="737"/>
      <c r="S2" s="97" t="s">
        <v>1</v>
      </c>
    </row>
    <row r="3" spans="1:21" ht="18.75">
      <c r="A3" s="711" t="s">
        <v>229</v>
      </c>
      <c r="B3" s="712"/>
      <c r="C3" s="712"/>
      <c r="D3" s="712"/>
      <c r="E3" s="712"/>
      <c r="F3" s="712"/>
      <c r="G3" s="712"/>
      <c r="H3" s="712"/>
      <c r="I3" s="712"/>
      <c r="J3" s="712"/>
      <c r="K3" s="712"/>
      <c r="L3" s="712"/>
      <c r="M3" s="712"/>
      <c r="N3" s="712"/>
      <c r="O3" s="712"/>
      <c r="P3" s="712"/>
      <c r="Q3" s="712"/>
      <c r="R3" s="712"/>
      <c r="S3" s="97" t="s">
        <v>1</v>
      </c>
    </row>
    <row r="4" spans="1:21" ht="16.5">
      <c r="A4" s="713" t="str">
        <f>+'B. Summary of Requirements '!A5</f>
        <v>Law Enforcement Wireless Communications</v>
      </c>
      <c r="B4" s="714"/>
      <c r="C4" s="714"/>
      <c r="D4" s="714"/>
      <c r="E4" s="714"/>
      <c r="F4" s="714"/>
      <c r="G4" s="714"/>
      <c r="H4" s="714"/>
      <c r="I4" s="714"/>
      <c r="J4" s="714"/>
      <c r="K4" s="714"/>
      <c r="L4" s="714"/>
      <c r="M4" s="714"/>
      <c r="N4" s="714"/>
      <c r="O4" s="714"/>
      <c r="P4" s="714"/>
      <c r="Q4" s="714"/>
      <c r="R4" s="714"/>
      <c r="S4" s="97" t="s">
        <v>1</v>
      </c>
    </row>
    <row r="5" spans="1:21" ht="16.5">
      <c r="A5" s="713" t="str">
        <f>+'B. Summary of Requirements '!A6</f>
        <v>Salaries and Expenses</v>
      </c>
      <c r="B5" s="712"/>
      <c r="C5" s="712"/>
      <c r="D5" s="712"/>
      <c r="E5" s="712"/>
      <c r="F5" s="712"/>
      <c r="G5" s="712"/>
      <c r="H5" s="712"/>
      <c r="I5" s="712"/>
      <c r="J5" s="712"/>
      <c r="K5" s="712"/>
      <c r="L5" s="712"/>
      <c r="M5" s="712"/>
      <c r="N5" s="712"/>
      <c r="O5" s="712"/>
      <c r="P5" s="712"/>
      <c r="Q5" s="712"/>
      <c r="R5" s="712"/>
      <c r="S5" s="97" t="s">
        <v>1</v>
      </c>
    </row>
    <row r="6" spans="1:21">
      <c r="A6" s="739" t="s">
        <v>269</v>
      </c>
      <c r="B6" s="714"/>
      <c r="C6" s="714"/>
      <c r="D6" s="714"/>
      <c r="E6" s="714"/>
      <c r="F6" s="714"/>
      <c r="G6" s="714"/>
      <c r="H6" s="714"/>
      <c r="I6" s="714"/>
      <c r="J6" s="714"/>
      <c r="K6" s="714"/>
      <c r="L6" s="714"/>
      <c r="M6" s="714"/>
      <c r="N6" s="714"/>
      <c r="O6" s="714"/>
      <c r="P6" s="714"/>
      <c r="Q6" s="714"/>
      <c r="R6" s="714"/>
      <c r="S6" s="97" t="s">
        <v>1</v>
      </c>
    </row>
    <row r="7" spans="1:21">
      <c r="A7" s="737"/>
      <c r="B7" s="737"/>
      <c r="C7" s="737"/>
      <c r="D7" s="737"/>
      <c r="E7" s="737"/>
      <c r="F7" s="737"/>
      <c r="G7" s="737"/>
      <c r="H7" s="737"/>
      <c r="I7" s="737"/>
      <c r="J7" s="737"/>
      <c r="K7" s="737"/>
      <c r="L7" s="737"/>
      <c r="M7" s="737"/>
      <c r="N7" s="737"/>
      <c r="O7" s="737"/>
      <c r="P7" s="737"/>
      <c r="Q7" s="737"/>
      <c r="R7" s="737"/>
      <c r="S7" s="97" t="s">
        <v>1</v>
      </c>
    </row>
    <row r="8" spans="1:21">
      <c r="A8" s="738"/>
      <c r="B8" s="738"/>
      <c r="C8" s="738"/>
      <c r="D8" s="738"/>
      <c r="E8" s="738"/>
      <c r="F8" s="738"/>
      <c r="G8" s="738"/>
      <c r="H8" s="738"/>
      <c r="I8" s="738"/>
      <c r="J8" s="738"/>
      <c r="K8" s="738"/>
      <c r="L8" s="738"/>
      <c r="M8" s="738"/>
      <c r="N8" s="738"/>
      <c r="O8" s="738"/>
      <c r="P8" s="738"/>
      <c r="Q8" s="738"/>
      <c r="R8" s="738"/>
      <c r="S8" s="97" t="s">
        <v>1</v>
      </c>
    </row>
    <row r="9" spans="1:21" ht="15.75" customHeight="1">
      <c r="A9" s="740" t="s">
        <v>50</v>
      </c>
      <c r="B9" s="717" t="s">
        <v>24</v>
      </c>
      <c r="C9" s="718"/>
      <c r="D9" s="719"/>
      <c r="E9" s="729" t="s">
        <v>276</v>
      </c>
      <c r="F9" s="730"/>
      <c r="G9" s="731"/>
      <c r="H9" s="729" t="s">
        <v>277</v>
      </c>
      <c r="I9" s="730"/>
      <c r="J9" s="731"/>
      <c r="K9" s="717" t="s">
        <v>28</v>
      </c>
      <c r="L9" s="718"/>
      <c r="M9" s="718"/>
      <c r="N9" s="727" t="s">
        <v>317</v>
      </c>
      <c r="O9" s="727" t="s">
        <v>318</v>
      </c>
      <c r="P9" s="717" t="s">
        <v>40</v>
      </c>
      <c r="Q9" s="718"/>
      <c r="R9" s="719"/>
      <c r="S9" s="97" t="s">
        <v>1</v>
      </c>
    </row>
    <row r="10" spans="1:21">
      <c r="A10" s="741"/>
      <c r="B10" s="720"/>
      <c r="C10" s="721"/>
      <c r="D10" s="722"/>
      <c r="E10" s="732"/>
      <c r="F10" s="733"/>
      <c r="G10" s="734"/>
      <c r="H10" s="732"/>
      <c r="I10" s="733"/>
      <c r="J10" s="734"/>
      <c r="K10" s="720"/>
      <c r="L10" s="721"/>
      <c r="M10" s="721"/>
      <c r="N10" s="728"/>
      <c r="O10" s="728"/>
      <c r="P10" s="720"/>
      <c r="Q10" s="721"/>
      <c r="R10" s="722"/>
      <c r="S10" s="97" t="s">
        <v>1</v>
      </c>
    </row>
    <row r="11" spans="1:21" ht="16.5" thickBot="1">
      <c r="A11" s="742"/>
      <c r="B11" s="295" t="s">
        <v>285</v>
      </c>
      <c r="C11" s="296" t="s">
        <v>54</v>
      </c>
      <c r="D11" s="296" t="s">
        <v>287</v>
      </c>
      <c r="E11" s="295" t="s">
        <v>285</v>
      </c>
      <c r="F11" s="296" t="s">
        <v>54</v>
      </c>
      <c r="G11" s="296" t="s">
        <v>287</v>
      </c>
      <c r="H11" s="295" t="s">
        <v>285</v>
      </c>
      <c r="I11" s="296" t="s">
        <v>54</v>
      </c>
      <c r="J11" s="296" t="s">
        <v>287</v>
      </c>
      <c r="K11" s="295" t="s">
        <v>285</v>
      </c>
      <c r="L11" s="296" t="s">
        <v>54</v>
      </c>
      <c r="M11" s="296" t="s">
        <v>287</v>
      </c>
      <c r="N11" s="467" t="s">
        <v>287</v>
      </c>
      <c r="O11" s="468" t="s">
        <v>287</v>
      </c>
      <c r="P11" s="295" t="s">
        <v>285</v>
      </c>
      <c r="Q11" s="296" t="s">
        <v>54</v>
      </c>
      <c r="R11" s="297" t="s">
        <v>287</v>
      </c>
      <c r="S11" s="97" t="s">
        <v>1</v>
      </c>
    </row>
    <row r="12" spans="1:21">
      <c r="A12" s="551" t="s">
        <v>324</v>
      </c>
      <c r="B12" s="218">
        <v>35</v>
      </c>
      <c r="C12" s="181"/>
      <c r="D12" s="181">
        <v>206143</v>
      </c>
      <c r="E12" s="218"/>
      <c r="F12" s="181"/>
      <c r="G12" s="181"/>
      <c r="H12" s="218"/>
      <c r="I12" s="181"/>
      <c r="J12" s="181"/>
      <c r="K12" s="218"/>
      <c r="L12" s="181"/>
      <c r="M12" s="181">
        <v>24286</v>
      </c>
      <c r="N12" s="103">
        <v>5613</v>
      </c>
      <c r="O12" s="181"/>
      <c r="P12" s="547">
        <f>B12+E12+H12+K12</f>
        <v>35</v>
      </c>
      <c r="Q12" s="548">
        <f>C12+F12+I12+L12</f>
        <v>0</v>
      </c>
      <c r="R12" s="549">
        <f>D12+G12+J12+M12+N12</f>
        <v>236042</v>
      </c>
      <c r="S12" s="97" t="s">
        <v>1</v>
      </c>
    </row>
    <row r="13" spans="1:21">
      <c r="A13" s="550" t="s">
        <v>292</v>
      </c>
      <c r="B13" s="299">
        <f t="shared" ref="B13:R13" si="0">SUM(B12:B12)</f>
        <v>35</v>
      </c>
      <c r="C13" s="300">
        <f t="shared" si="0"/>
        <v>0</v>
      </c>
      <c r="D13" s="301">
        <f t="shared" si="0"/>
        <v>206143</v>
      </c>
      <c r="E13" s="299">
        <f t="shared" si="0"/>
        <v>0</v>
      </c>
      <c r="F13" s="300">
        <f t="shared" si="0"/>
        <v>0</v>
      </c>
      <c r="G13" s="302">
        <f t="shared" si="0"/>
        <v>0</v>
      </c>
      <c r="H13" s="299">
        <f t="shared" si="0"/>
        <v>0</v>
      </c>
      <c r="I13" s="300">
        <f t="shared" si="0"/>
        <v>0</v>
      </c>
      <c r="J13" s="301">
        <f t="shared" si="0"/>
        <v>0</v>
      </c>
      <c r="K13" s="299">
        <f t="shared" si="0"/>
        <v>0</v>
      </c>
      <c r="L13" s="300">
        <f t="shared" si="0"/>
        <v>0</v>
      </c>
      <c r="M13" s="301">
        <f t="shared" si="0"/>
        <v>24286</v>
      </c>
      <c r="N13" s="466">
        <f t="shared" si="0"/>
        <v>5613</v>
      </c>
      <c r="O13" s="301">
        <f t="shared" si="0"/>
        <v>0</v>
      </c>
      <c r="P13" s="299">
        <f t="shared" si="0"/>
        <v>35</v>
      </c>
      <c r="Q13" s="300">
        <f t="shared" si="0"/>
        <v>0</v>
      </c>
      <c r="R13" s="303">
        <f t="shared" si="0"/>
        <v>236042</v>
      </c>
      <c r="S13" s="97" t="s">
        <v>1</v>
      </c>
    </row>
    <row r="14" spans="1:21">
      <c r="B14" s="1"/>
      <c r="C14" s="1"/>
      <c r="D14" s="1"/>
      <c r="E14" s="1"/>
      <c r="F14" s="1"/>
      <c r="G14" s="1"/>
      <c r="H14" s="1"/>
      <c r="I14" s="1"/>
      <c r="J14" s="1"/>
      <c r="K14" s="1"/>
      <c r="L14" s="1"/>
      <c r="M14" s="1"/>
      <c r="N14" s="1"/>
      <c r="O14" s="1"/>
      <c r="P14" s="1"/>
      <c r="Q14" s="1"/>
      <c r="R14" s="1"/>
      <c r="S14" s="97" t="s">
        <v>1</v>
      </c>
    </row>
    <row r="15" spans="1:21" ht="33.75" customHeight="1">
      <c r="A15" s="735" t="s">
        <v>336</v>
      </c>
      <c r="B15" s="736"/>
      <c r="C15" s="736"/>
      <c r="D15" s="736"/>
      <c r="E15" s="736"/>
      <c r="F15" s="736"/>
      <c r="G15" s="736"/>
      <c r="H15" s="736"/>
      <c r="I15" s="736"/>
      <c r="J15" s="736"/>
      <c r="K15" s="736"/>
      <c r="L15" s="736"/>
      <c r="M15" s="736"/>
      <c r="N15" s="736"/>
      <c r="O15" s="736"/>
      <c r="P15" s="736"/>
      <c r="Q15" s="736"/>
      <c r="R15" s="736"/>
      <c r="S15" s="97" t="s">
        <v>1</v>
      </c>
      <c r="T15" s="516"/>
      <c r="U15" s="516"/>
    </row>
    <row r="16" spans="1:21">
      <c r="A16" s="1"/>
      <c r="B16" s="19"/>
      <c r="C16" s="1"/>
      <c r="D16" s="1"/>
      <c r="E16" s="1"/>
      <c r="F16" s="1"/>
      <c r="G16" s="1"/>
      <c r="H16" s="1"/>
      <c r="I16" s="1"/>
      <c r="J16" s="2"/>
      <c r="K16" s="1"/>
      <c r="L16" s="1"/>
      <c r="M16" s="1"/>
      <c r="N16" s="1"/>
      <c r="O16" s="1"/>
      <c r="P16" s="1"/>
      <c r="Q16" s="1"/>
      <c r="R16" s="1"/>
      <c r="S16" s="101" t="s">
        <v>29</v>
      </c>
    </row>
    <row r="17" spans="1:19">
      <c r="A17" s="1"/>
      <c r="B17" s="19"/>
      <c r="C17" s="1"/>
      <c r="D17" s="1"/>
      <c r="E17" s="1"/>
      <c r="F17" s="1"/>
      <c r="G17" s="1"/>
      <c r="H17" s="1"/>
      <c r="I17" s="1"/>
      <c r="J17" s="2"/>
      <c r="K17" s="1"/>
      <c r="L17" s="1"/>
      <c r="M17" s="1"/>
      <c r="N17" s="1"/>
      <c r="O17" s="1"/>
      <c r="P17" s="1"/>
      <c r="Q17" s="1"/>
      <c r="R17" s="1"/>
      <c r="S17" s="97"/>
    </row>
    <row r="18" spans="1:19">
      <c r="A18" s="1"/>
      <c r="B18" s="19"/>
      <c r="C18" s="1"/>
      <c r="D18" s="1"/>
      <c r="E18" s="1"/>
      <c r="F18" s="1"/>
      <c r="G18" s="1"/>
      <c r="H18" s="1"/>
      <c r="I18" s="1"/>
      <c r="J18" s="2"/>
      <c r="K18" s="1"/>
      <c r="L18" s="1"/>
      <c r="M18" s="1"/>
      <c r="N18" s="1"/>
      <c r="O18" s="1"/>
      <c r="P18" s="1"/>
      <c r="Q18" s="1"/>
      <c r="R18" s="1"/>
      <c r="S18" s="97"/>
    </row>
    <row r="19" spans="1:19" ht="14.45" customHeight="1">
      <c r="A19" s="1"/>
      <c r="B19" s="25"/>
      <c r="C19" s="25"/>
      <c r="D19" s="25"/>
      <c r="E19" s="25"/>
      <c r="F19" s="25"/>
      <c r="G19" s="25"/>
      <c r="H19" s="25"/>
      <c r="I19" s="25"/>
      <c r="J19" s="25"/>
      <c r="K19" s="25"/>
      <c r="L19" s="25"/>
      <c r="M19" s="25"/>
      <c r="N19" s="25"/>
      <c r="O19" s="461"/>
      <c r="P19" s="1"/>
      <c r="Q19" s="1"/>
      <c r="R19" s="1"/>
      <c r="S19" s="97"/>
    </row>
    <row r="20" spans="1:19">
      <c r="A20" s="277"/>
      <c r="B20" s="1"/>
      <c r="C20" s="1"/>
      <c r="D20" s="1"/>
      <c r="E20" s="1"/>
      <c r="F20" s="1"/>
      <c r="G20" s="1"/>
      <c r="H20" s="1"/>
      <c r="I20" s="1"/>
      <c r="J20" s="2"/>
      <c r="K20" s="1"/>
      <c r="L20" s="1"/>
      <c r="M20" s="1"/>
      <c r="N20" s="1"/>
      <c r="O20" s="1"/>
      <c r="P20" s="1"/>
      <c r="Q20" s="1"/>
      <c r="R20" s="1"/>
    </row>
    <row r="21" spans="1:19">
      <c r="A21" s="31"/>
      <c r="B21" s="31"/>
      <c r="C21" s="31"/>
      <c r="D21" s="31"/>
      <c r="E21" s="31"/>
      <c r="F21" s="31"/>
      <c r="G21" s="31"/>
      <c r="H21" s="31"/>
      <c r="I21" s="31"/>
      <c r="J21" s="31"/>
      <c r="K21" s="1"/>
      <c r="L21" s="1"/>
      <c r="M21" s="1"/>
      <c r="N21" s="1"/>
      <c r="O21" s="1"/>
      <c r="P21" s="1"/>
      <c r="Q21" s="1"/>
      <c r="R21" s="1"/>
    </row>
    <row r="22" spans="1:19">
      <c r="A22" s="725"/>
      <c r="B22" s="716"/>
      <c r="C22" s="716"/>
      <c r="D22" s="716"/>
      <c r="E22" s="716"/>
      <c r="F22" s="716"/>
      <c r="G22" s="716"/>
      <c r="H22" s="716"/>
      <c r="I22" s="716"/>
      <c r="J22" s="716"/>
      <c r="K22" s="716"/>
      <c r="L22" s="716"/>
      <c r="M22" s="716"/>
      <c r="N22" s="716"/>
      <c r="O22" s="716"/>
      <c r="P22" s="716"/>
      <c r="Q22" s="716"/>
      <c r="R22" s="716"/>
      <c r="S22" s="19"/>
    </row>
    <row r="23" spans="1:19">
      <c r="A23" s="450"/>
      <c r="B23" s="62"/>
      <c r="C23" s="62"/>
      <c r="D23" s="62"/>
      <c r="E23" s="62"/>
      <c r="F23" s="62"/>
      <c r="G23" s="62"/>
      <c r="H23" s="62"/>
      <c r="I23" s="62"/>
      <c r="J23" s="62"/>
      <c r="K23" s="62"/>
      <c r="L23" s="62"/>
      <c r="M23" s="62"/>
      <c r="N23" s="62"/>
      <c r="O23" s="62"/>
      <c r="P23" s="62"/>
      <c r="Q23" s="62"/>
      <c r="R23" s="62"/>
      <c r="S23" s="19"/>
    </row>
    <row r="24" spans="1:19">
      <c r="A24" s="726"/>
      <c r="B24" s="724"/>
      <c r="C24" s="724"/>
      <c r="D24" s="724"/>
      <c r="E24" s="724"/>
      <c r="F24" s="724"/>
      <c r="G24" s="724"/>
      <c r="H24" s="724"/>
      <c r="I24" s="724"/>
      <c r="J24" s="724"/>
      <c r="K24" s="724"/>
      <c r="L24" s="724"/>
      <c r="M24" s="724"/>
      <c r="N24" s="724"/>
      <c r="O24" s="724"/>
      <c r="P24" s="724"/>
      <c r="Q24" s="724"/>
      <c r="R24" s="724"/>
      <c r="S24" s="19"/>
    </row>
    <row r="25" spans="1:19" ht="24" customHeight="1">
      <c r="A25" s="723"/>
      <c r="B25" s="724"/>
      <c r="C25" s="724"/>
      <c r="D25" s="724"/>
      <c r="E25" s="724"/>
      <c r="F25" s="724"/>
      <c r="G25" s="724"/>
      <c r="H25" s="724"/>
      <c r="I25" s="724"/>
      <c r="J25" s="724"/>
      <c r="K25" s="724"/>
      <c r="L25" s="724"/>
      <c r="M25" s="724"/>
      <c r="N25" s="724"/>
      <c r="O25" s="724"/>
      <c r="P25" s="724"/>
      <c r="Q25" s="724"/>
      <c r="R25" s="724"/>
      <c r="S25" s="19"/>
    </row>
    <row r="26" spans="1:19" ht="23.25" customHeight="1">
      <c r="A26" s="726"/>
      <c r="B26" s="723"/>
      <c r="C26" s="723"/>
      <c r="D26" s="723"/>
      <c r="E26" s="723"/>
      <c r="F26" s="723"/>
      <c r="G26" s="723"/>
      <c r="H26" s="723"/>
      <c r="I26" s="723"/>
      <c r="J26" s="723"/>
      <c r="K26" s="723"/>
      <c r="L26" s="723"/>
      <c r="M26" s="723"/>
      <c r="N26" s="723"/>
      <c r="O26" s="723"/>
      <c r="P26" s="723"/>
      <c r="Q26" s="723"/>
      <c r="R26" s="723"/>
      <c r="S26" s="19"/>
    </row>
    <row r="27" spans="1:19" ht="9.75" customHeight="1">
      <c r="A27" s="58"/>
      <c r="B27" s="58"/>
      <c r="C27" s="58"/>
      <c r="D27" s="58"/>
      <c r="E27" s="58"/>
      <c r="F27" s="58"/>
      <c r="G27" s="58"/>
      <c r="H27" s="58"/>
      <c r="I27" s="58"/>
      <c r="J27" s="58"/>
      <c r="K27" s="58"/>
      <c r="L27" s="58"/>
      <c r="M27" s="58"/>
      <c r="N27" s="58"/>
      <c r="O27" s="58"/>
      <c r="P27" s="58"/>
      <c r="Q27" s="58"/>
      <c r="R27" s="58"/>
      <c r="S27" s="19"/>
    </row>
    <row r="28" spans="1:19" ht="11.25" customHeight="1">
      <c r="A28" s="58"/>
      <c r="B28" s="58"/>
      <c r="C28" s="58"/>
      <c r="D28" s="58"/>
      <c r="E28" s="58"/>
      <c r="F28" s="58"/>
      <c r="G28" s="58"/>
      <c r="H28" s="58"/>
      <c r="I28" s="58"/>
      <c r="J28" s="58"/>
      <c r="K28" s="58"/>
      <c r="L28" s="58"/>
      <c r="M28" s="58"/>
      <c r="N28" s="58"/>
      <c r="O28" s="58"/>
      <c r="P28" s="58"/>
      <c r="Q28" s="58"/>
      <c r="R28" s="58"/>
      <c r="S28" s="19"/>
    </row>
    <row r="29" spans="1:19">
      <c r="A29" s="723"/>
      <c r="B29" s="723"/>
      <c r="C29" s="723"/>
      <c r="D29" s="723"/>
      <c r="E29" s="723"/>
      <c r="F29" s="723"/>
      <c r="G29" s="723"/>
      <c r="H29" s="723"/>
      <c r="I29" s="723"/>
      <c r="J29" s="723"/>
      <c r="K29" s="723"/>
      <c r="L29" s="723"/>
      <c r="M29" s="723"/>
      <c r="N29" s="723"/>
      <c r="O29" s="723"/>
      <c r="P29" s="723"/>
      <c r="Q29" s="723"/>
      <c r="R29" s="723"/>
      <c r="S29" s="19"/>
    </row>
    <row r="30" spans="1:19" ht="7.5" customHeight="1">
      <c r="A30" s="451"/>
      <c r="B30" s="451"/>
      <c r="C30" s="451"/>
      <c r="D30" s="451"/>
      <c r="E30" s="451"/>
      <c r="F30" s="451"/>
      <c r="G30" s="451"/>
      <c r="H30" s="451"/>
      <c r="I30" s="451"/>
      <c r="J30" s="451"/>
      <c r="K30" s="451"/>
      <c r="L30" s="451"/>
      <c r="M30" s="451"/>
      <c r="N30" s="451"/>
      <c r="O30" s="462"/>
      <c r="P30" s="451"/>
      <c r="Q30" s="451"/>
      <c r="R30" s="451"/>
      <c r="S30" s="19"/>
    </row>
    <row r="31" spans="1:19">
      <c r="A31" s="452"/>
      <c r="B31" s="451"/>
      <c r="C31" s="451"/>
      <c r="D31" s="451"/>
      <c r="E31" s="451"/>
      <c r="F31" s="451"/>
      <c r="G31" s="451"/>
      <c r="H31" s="451"/>
      <c r="I31" s="451"/>
      <c r="J31" s="451"/>
      <c r="K31" s="451"/>
      <c r="L31" s="451"/>
      <c r="M31" s="451"/>
      <c r="N31" s="451"/>
      <c r="O31" s="462"/>
      <c r="P31" s="451"/>
      <c r="Q31" s="451"/>
      <c r="R31" s="451"/>
      <c r="S31" s="19"/>
    </row>
    <row r="32" spans="1:19" ht="11.25" customHeight="1">
      <c r="A32" s="58"/>
      <c r="B32" s="58"/>
      <c r="C32" s="58"/>
      <c r="D32" s="58"/>
      <c r="E32" s="58"/>
      <c r="F32" s="58"/>
      <c r="G32" s="58"/>
      <c r="H32" s="58"/>
      <c r="I32" s="58"/>
      <c r="J32" s="58"/>
      <c r="K32" s="58"/>
      <c r="L32" s="58"/>
      <c r="M32" s="58"/>
      <c r="N32" s="58"/>
      <c r="O32" s="58"/>
      <c r="P32" s="58"/>
      <c r="Q32" s="58"/>
      <c r="R32" s="58"/>
      <c r="S32" s="19"/>
    </row>
    <row r="33" spans="1:19" ht="15" customHeight="1">
      <c r="A33" s="723"/>
      <c r="B33" s="724"/>
      <c r="C33" s="724"/>
      <c r="D33" s="724"/>
      <c r="E33" s="724"/>
      <c r="F33" s="724"/>
      <c r="G33" s="724"/>
      <c r="H33" s="724"/>
      <c r="I33" s="724"/>
      <c r="J33" s="724"/>
      <c r="K33" s="724"/>
      <c r="L33" s="724"/>
      <c r="M33" s="724"/>
      <c r="N33" s="724"/>
      <c r="O33" s="724"/>
      <c r="P33" s="724"/>
      <c r="Q33" s="724"/>
      <c r="R33" s="724"/>
      <c r="S33" s="19"/>
    </row>
    <row r="34" spans="1:19" ht="12" customHeight="1">
      <c r="A34" s="444"/>
      <c r="B34" s="444"/>
      <c r="C34" s="444"/>
      <c r="D34" s="444"/>
      <c r="E34" s="444"/>
      <c r="F34" s="444"/>
      <c r="G34" s="444"/>
      <c r="H34" s="444"/>
      <c r="I34" s="444"/>
      <c r="J34" s="444"/>
      <c r="K34" s="444"/>
      <c r="L34" s="444"/>
      <c r="M34" s="444"/>
      <c r="N34" s="444"/>
      <c r="O34" s="444"/>
      <c r="P34" s="444"/>
      <c r="Q34" s="444"/>
      <c r="R34" s="453"/>
      <c r="S34" s="19"/>
    </row>
    <row r="35" spans="1:19" ht="36" customHeight="1">
      <c r="A35" s="715"/>
      <c r="B35" s="716"/>
      <c r="C35" s="716"/>
      <c r="D35" s="716"/>
      <c r="E35" s="716"/>
      <c r="F35" s="716"/>
      <c r="G35" s="716"/>
      <c r="H35" s="716"/>
      <c r="I35" s="716"/>
      <c r="J35" s="716"/>
      <c r="K35" s="716"/>
      <c r="L35" s="716"/>
      <c r="M35" s="716"/>
      <c r="N35" s="716"/>
      <c r="O35" s="716"/>
      <c r="P35" s="716"/>
      <c r="Q35" s="716"/>
      <c r="R35" s="716"/>
      <c r="S35" s="716"/>
    </row>
    <row r="36" spans="1:19">
      <c r="A36" s="19"/>
      <c r="B36" s="19"/>
      <c r="C36" s="19"/>
      <c r="D36" s="19"/>
      <c r="E36" s="19"/>
      <c r="F36" s="19"/>
      <c r="G36" s="19"/>
      <c r="H36" s="19"/>
      <c r="I36" s="19"/>
      <c r="J36" s="19"/>
      <c r="K36" s="19"/>
      <c r="L36" s="19"/>
      <c r="M36" s="19"/>
      <c r="N36" s="19"/>
      <c r="O36" s="19"/>
      <c r="P36" s="19"/>
      <c r="Q36" s="19"/>
      <c r="R36" s="19"/>
      <c r="S36" s="19"/>
    </row>
  </sheetData>
  <mergeCells count="24">
    <mergeCell ref="A15:R15"/>
    <mergeCell ref="A7:R7"/>
    <mergeCell ref="A8:R8"/>
    <mergeCell ref="A2:R2"/>
    <mergeCell ref="A6:R6"/>
    <mergeCell ref="B9:D10"/>
    <mergeCell ref="A9:A11"/>
    <mergeCell ref="H9:J10"/>
    <mergeCell ref="A1:R1"/>
    <mergeCell ref="A3:R3"/>
    <mergeCell ref="A4:R4"/>
    <mergeCell ref="A5:R5"/>
    <mergeCell ref="A35:S35"/>
    <mergeCell ref="P9:R10"/>
    <mergeCell ref="A25:R25"/>
    <mergeCell ref="A33:R33"/>
    <mergeCell ref="A22:R22"/>
    <mergeCell ref="A24:R24"/>
    <mergeCell ref="A26:R26"/>
    <mergeCell ref="A29:R29"/>
    <mergeCell ref="K9:M10"/>
    <mergeCell ref="N9:N10"/>
    <mergeCell ref="O9:O10"/>
    <mergeCell ref="E9:G10"/>
  </mergeCells>
  <phoneticPr fontId="0" type="noConversion"/>
  <printOptions horizontalCentered="1"/>
  <pageMargins left="0.5" right="0.5" top="0.5" bottom="0.55000000000000004" header="0" footer="0"/>
  <pageSetup scale="92" firstPageNumber="2" orientation="landscape" useFirstPageNumber="1" horizontalDpi="300" verticalDpi="300" r:id="rId1"/>
  <headerFooter alignWithMargins="0">
    <oddFooter>&amp;C&amp;"Times New Roman,Regular"Exhibit F - Crosswalk of 2010 Availability</oddFooter>
  </headerFooter>
  <ignoredErrors>
    <ignoredError sqref="Q13 I13 D13" formula="1"/>
  </ignoredErrors>
</worksheet>
</file>

<file path=xl/worksheets/sheet7.xml><?xml version="1.0" encoding="utf-8"?>
<worksheet xmlns="http://schemas.openxmlformats.org/spreadsheetml/2006/main" xmlns:r="http://schemas.openxmlformats.org/officeDocument/2006/relationships">
  <sheetPr>
    <pageSetUpPr fitToPage="1"/>
  </sheetPr>
  <dimension ref="A1:T37"/>
  <sheetViews>
    <sheetView view="pageBreakPreview" zoomScale="70" zoomScaleNormal="95" zoomScaleSheetLayoutView="70" workbookViewId="0">
      <selection activeCell="A17" sqref="A17"/>
    </sheetView>
  </sheetViews>
  <sheetFormatPr defaultRowHeight="15.75"/>
  <cols>
    <col min="1" max="1" width="35.21875" customWidth="1"/>
    <col min="5" max="8" width="0" hidden="1" customWidth="1"/>
    <col min="9" max="9" width="0" style="426" hidden="1" customWidth="1"/>
    <col min="10" max="10" width="0" hidden="1" customWidth="1"/>
    <col min="14" max="14" width="9.44140625" style="8" customWidth="1"/>
    <col min="15" max="15" width="10" style="8" customWidth="1"/>
  </cols>
  <sheetData>
    <row r="1" spans="1:20" ht="20.25">
      <c r="A1" s="709" t="s">
        <v>347</v>
      </c>
      <c r="B1" s="710"/>
      <c r="C1" s="710"/>
      <c r="D1" s="710"/>
      <c r="E1" s="710"/>
      <c r="F1" s="710"/>
      <c r="G1" s="710"/>
      <c r="H1" s="710"/>
      <c r="I1" s="710"/>
      <c r="J1" s="710"/>
      <c r="K1" s="710"/>
      <c r="L1" s="710"/>
      <c r="M1" s="710"/>
      <c r="N1" s="710"/>
      <c r="O1" s="710"/>
      <c r="P1" s="710"/>
      <c r="Q1" s="710"/>
      <c r="R1" s="710"/>
      <c r="S1" s="97" t="s">
        <v>1</v>
      </c>
      <c r="T1" s="8"/>
    </row>
    <row r="2" spans="1:20">
      <c r="A2" s="737"/>
      <c r="B2" s="737"/>
      <c r="C2" s="737"/>
      <c r="D2" s="737"/>
      <c r="E2" s="737"/>
      <c r="F2" s="737"/>
      <c r="G2" s="737"/>
      <c r="H2" s="737"/>
      <c r="I2" s="737"/>
      <c r="J2" s="737"/>
      <c r="K2" s="737"/>
      <c r="L2" s="737"/>
      <c r="M2" s="737"/>
      <c r="N2" s="737"/>
      <c r="O2" s="737"/>
      <c r="P2" s="737"/>
      <c r="Q2" s="737"/>
      <c r="R2" s="737"/>
      <c r="S2" s="97" t="s">
        <v>1</v>
      </c>
      <c r="T2" s="8"/>
    </row>
    <row r="3" spans="1:20" ht="18.75">
      <c r="A3" s="711" t="s">
        <v>311</v>
      </c>
      <c r="B3" s="712"/>
      <c r="C3" s="712"/>
      <c r="D3" s="712"/>
      <c r="E3" s="712"/>
      <c r="F3" s="712"/>
      <c r="G3" s="712"/>
      <c r="H3" s="712"/>
      <c r="I3" s="712"/>
      <c r="J3" s="712"/>
      <c r="K3" s="712"/>
      <c r="L3" s="712"/>
      <c r="M3" s="712"/>
      <c r="N3" s="712"/>
      <c r="O3" s="712"/>
      <c r="P3" s="712"/>
      <c r="Q3" s="712"/>
      <c r="R3" s="712"/>
      <c r="S3" s="97" t="s">
        <v>1</v>
      </c>
      <c r="T3" s="8"/>
    </row>
    <row r="4" spans="1:20" ht="16.5">
      <c r="A4" s="713" t="str">
        <f>+'B. Summary of Requirements '!A5</f>
        <v>Law Enforcement Wireless Communications</v>
      </c>
      <c r="B4" s="714"/>
      <c r="C4" s="714"/>
      <c r="D4" s="714"/>
      <c r="E4" s="714"/>
      <c r="F4" s="714"/>
      <c r="G4" s="714"/>
      <c r="H4" s="714"/>
      <c r="I4" s="714"/>
      <c r="J4" s="714"/>
      <c r="K4" s="714"/>
      <c r="L4" s="714"/>
      <c r="M4" s="714"/>
      <c r="N4" s="714"/>
      <c r="O4" s="714"/>
      <c r="P4" s="714"/>
      <c r="Q4" s="714"/>
      <c r="R4" s="714"/>
      <c r="S4" s="97" t="s">
        <v>1</v>
      </c>
      <c r="T4" s="8"/>
    </row>
    <row r="5" spans="1:20" ht="16.5">
      <c r="A5" s="713" t="str">
        <f>+'B. Summary of Requirements '!A6</f>
        <v>Salaries and Expenses</v>
      </c>
      <c r="B5" s="712"/>
      <c r="C5" s="712"/>
      <c r="D5" s="712"/>
      <c r="E5" s="712"/>
      <c r="F5" s="712"/>
      <c r="G5" s="712"/>
      <c r="H5" s="712"/>
      <c r="I5" s="712"/>
      <c r="J5" s="712"/>
      <c r="K5" s="712"/>
      <c r="L5" s="712"/>
      <c r="M5" s="712"/>
      <c r="N5" s="712"/>
      <c r="O5" s="712"/>
      <c r="P5" s="712"/>
      <c r="Q5" s="712"/>
      <c r="R5" s="712"/>
      <c r="S5" s="97" t="s">
        <v>1</v>
      </c>
      <c r="T5" s="8"/>
    </row>
    <row r="6" spans="1:20">
      <c r="A6" s="739" t="s">
        <v>269</v>
      </c>
      <c r="B6" s="714"/>
      <c r="C6" s="714"/>
      <c r="D6" s="714"/>
      <c r="E6" s="714"/>
      <c r="F6" s="714"/>
      <c r="G6" s="714"/>
      <c r="H6" s="714"/>
      <c r="I6" s="714"/>
      <c r="J6" s="714"/>
      <c r="K6" s="714"/>
      <c r="L6" s="714"/>
      <c r="M6" s="714"/>
      <c r="N6" s="714"/>
      <c r="O6" s="714"/>
      <c r="P6" s="714"/>
      <c r="Q6" s="714"/>
      <c r="R6" s="714"/>
      <c r="S6" s="97" t="s">
        <v>1</v>
      </c>
      <c r="T6" s="8"/>
    </row>
    <row r="7" spans="1:20">
      <c r="A7" s="737"/>
      <c r="B7" s="737"/>
      <c r="C7" s="737"/>
      <c r="D7" s="737"/>
      <c r="E7" s="737"/>
      <c r="F7" s="737"/>
      <c r="G7" s="737"/>
      <c r="H7" s="737"/>
      <c r="I7" s="737"/>
      <c r="J7" s="737"/>
      <c r="K7" s="737"/>
      <c r="L7" s="737"/>
      <c r="M7" s="737"/>
      <c r="N7" s="737"/>
      <c r="O7" s="737"/>
      <c r="P7" s="737"/>
      <c r="Q7" s="737"/>
      <c r="R7" s="737"/>
      <c r="S7" s="97" t="s">
        <v>1</v>
      </c>
      <c r="T7" s="8"/>
    </row>
    <row r="8" spans="1:20">
      <c r="A8" s="738"/>
      <c r="B8" s="738"/>
      <c r="C8" s="738"/>
      <c r="D8" s="738"/>
      <c r="E8" s="738"/>
      <c r="F8" s="738"/>
      <c r="G8" s="738"/>
      <c r="H8" s="738"/>
      <c r="I8" s="738"/>
      <c r="J8" s="738"/>
      <c r="K8" s="738"/>
      <c r="L8" s="738"/>
      <c r="M8" s="738"/>
      <c r="N8" s="738"/>
      <c r="O8" s="738"/>
      <c r="P8" s="738"/>
      <c r="Q8" s="738"/>
      <c r="R8" s="738"/>
      <c r="S8" s="97" t="s">
        <v>1</v>
      </c>
      <c r="T8" s="8"/>
    </row>
    <row r="9" spans="1:20" ht="15.75" customHeight="1">
      <c r="A9" s="740" t="s">
        <v>50</v>
      </c>
      <c r="B9" s="717" t="s">
        <v>319</v>
      </c>
      <c r="C9" s="718"/>
      <c r="D9" s="719"/>
      <c r="E9" s="729" t="s">
        <v>276</v>
      </c>
      <c r="F9" s="730"/>
      <c r="G9" s="731"/>
      <c r="H9" s="729" t="s">
        <v>277</v>
      </c>
      <c r="I9" s="730"/>
      <c r="J9" s="731"/>
      <c r="K9" s="717" t="s">
        <v>28</v>
      </c>
      <c r="L9" s="718"/>
      <c r="M9" s="719"/>
      <c r="N9" s="727" t="s">
        <v>317</v>
      </c>
      <c r="O9" s="743" t="s">
        <v>318</v>
      </c>
      <c r="P9" s="717" t="s">
        <v>312</v>
      </c>
      <c r="Q9" s="718"/>
      <c r="R9" s="719"/>
      <c r="S9" s="97" t="s">
        <v>1</v>
      </c>
      <c r="T9" s="8"/>
    </row>
    <row r="10" spans="1:20">
      <c r="A10" s="741"/>
      <c r="B10" s="720"/>
      <c r="C10" s="721"/>
      <c r="D10" s="722"/>
      <c r="E10" s="732"/>
      <c r="F10" s="733"/>
      <c r="G10" s="734"/>
      <c r="H10" s="732"/>
      <c r="I10" s="733"/>
      <c r="J10" s="734"/>
      <c r="K10" s="720"/>
      <c r="L10" s="721"/>
      <c r="M10" s="722"/>
      <c r="N10" s="728"/>
      <c r="O10" s="744"/>
      <c r="P10" s="720"/>
      <c r="Q10" s="721"/>
      <c r="R10" s="722"/>
      <c r="S10" s="97" t="s">
        <v>1</v>
      </c>
      <c r="T10" s="8"/>
    </row>
    <row r="11" spans="1:20" ht="16.5" thickBot="1">
      <c r="A11" s="742"/>
      <c r="B11" s="295" t="s">
        <v>285</v>
      </c>
      <c r="C11" s="296" t="s">
        <v>54</v>
      </c>
      <c r="D11" s="296" t="s">
        <v>287</v>
      </c>
      <c r="E11" s="295" t="s">
        <v>285</v>
      </c>
      <c r="F11" s="296" t="s">
        <v>54</v>
      </c>
      <c r="G11" s="296" t="s">
        <v>287</v>
      </c>
      <c r="H11" s="295" t="s">
        <v>285</v>
      </c>
      <c r="I11" s="296" t="s">
        <v>54</v>
      </c>
      <c r="J11" s="296" t="s">
        <v>287</v>
      </c>
      <c r="K11" s="295" t="s">
        <v>285</v>
      </c>
      <c r="L11" s="296" t="s">
        <v>54</v>
      </c>
      <c r="M11" s="296" t="s">
        <v>287</v>
      </c>
      <c r="N11" s="467" t="s">
        <v>287</v>
      </c>
      <c r="O11" s="468" t="s">
        <v>287</v>
      </c>
      <c r="P11" s="295" t="s">
        <v>285</v>
      </c>
      <c r="Q11" s="296" t="s">
        <v>54</v>
      </c>
      <c r="R11" s="297" t="s">
        <v>287</v>
      </c>
      <c r="S11" s="97" t="s">
        <v>1</v>
      </c>
      <c r="T11" s="8"/>
    </row>
    <row r="12" spans="1:20">
      <c r="A12" s="514" t="s">
        <v>324</v>
      </c>
      <c r="B12" s="218">
        <v>35</v>
      </c>
      <c r="C12" s="181">
        <v>35</v>
      </c>
      <c r="D12" s="181">
        <v>206143</v>
      </c>
      <c r="E12" s="218"/>
      <c r="F12" s="181"/>
      <c r="G12" s="181"/>
      <c r="H12" s="218"/>
      <c r="I12" s="181"/>
      <c r="J12" s="181"/>
      <c r="K12" s="218">
        <v>0</v>
      </c>
      <c r="L12" s="181">
        <v>0</v>
      </c>
      <c r="M12" s="181">
        <v>0</v>
      </c>
      <c r="N12" s="103">
        <v>89909</v>
      </c>
      <c r="O12" s="181">
        <v>1203</v>
      </c>
      <c r="P12" s="218">
        <f t="shared" ref="P12:Q12" si="0">B12+E12+H12+K12</f>
        <v>35</v>
      </c>
      <c r="Q12" s="181">
        <f t="shared" si="0"/>
        <v>35</v>
      </c>
      <c r="R12" s="104">
        <f>D12+G12+J12+M12+N12</f>
        <v>296052</v>
      </c>
      <c r="S12" s="97" t="s">
        <v>1</v>
      </c>
      <c r="T12" s="8"/>
    </row>
    <row r="13" spans="1:20">
      <c r="A13" s="298" t="s">
        <v>292</v>
      </c>
      <c r="B13" s="299">
        <f t="shared" ref="B13:R13" si="1">SUM(B12:B12)</f>
        <v>35</v>
      </c>
      <c r="C13" s="300">
        <f t="shared" si="1"/>
        <v>35</v>
      </c>
      <c r="D13" s="301">
        <f t="shared" si="1"/>
        <v>206143</v>
      </c>
      <c r="E13" s="299">
        <f t="shared" si="1"/>
        <v>0</v>
      </c>
      <c r="F13" s="300">
        <f t="shared" si="1"/>
        <v>0</v>
      </c>
      <c r="G13" s="302">
        <f t="shared" si="1"/>
        <v>0</v>
      </c>
      <c r="H13" s="299">
        <f t="shared" si="1"/>
        <v>0</v>
      </c>
      <c r="I13" s="300">
        <f t="shared" si="1"/>
        <v>0</v>
      </c>
      <c r="J13" s="301">
        <f t="shared" si="1"/>
        <v>0</v>
      </c>
      <c r="K13" s="299">
        <f t="shared" si="1"/>
        <v>0</v>
      </c>
      <c r="L13" s="300">
        <f t="shared" si="1"/>
        <v>0</v>
      </c>
      <c r="M13" s="301">
        <f t="shared" si="1"/>
        <v>0</v>
      </c>
      <c r="N13" s="466">
        <f t="shared" si="1"/>
        <v>89909</v>
      </c>
      <c r="O13" s="301">
        <f t="shared" si="1"/>
        <v>1203</v>
      </c>
      <c r="P13" s="299">
        <f t="shared" si="1"/>
        <v>35</v>
      </c>
      <c r="Q13" s="300">
        <f t="shared" si="1"/>
        <v>35</v>
      </c>
      <c r="R13" s="303">
        <f t="shared" si="1"/>
        <v>296052</v>
      </c>
      <c r="S13" s="97" t="s">
        <v>1</v>
      </c>
      <c r="T13" s="8"/>
    </row>
    <row r="14" spans="1:20">
      <c r="A14" s="8"/>
      <c r="B14" s="1"/>
      <c r="C14" s="1"/>
      <c r="D14" s="1"/>
      <c r="E14" s="1"/>
      <c r="F14" s="1"/>
      <c r="G14" s="1"/>
      <c r="H14" s="1"/>
      <c r="I14" s="1"/>
      <c r="J14" s="1"/>
      <c r="K14" s="1"/>
      <c r="L14" s="1"/>
      <c r="M14" s="1"/>
      <c r="N14" s="1"/>
      <c r="O14" s="1"/>
      <c r="P14" s="1"/>
      <c r="Q14" s="1"/>
      <c r="R14" s="1"/>
      <c r="S14" s="97" t="s">
        <v>1</v>
      </c>
      <c r="T14" s="8"/>
    </row>
    <row r="15" spans="1:20">
      <c r="A15" s="1"/>
      <c r="B15" s="19"/>
      <c r="C15" s="1"/>
      <c r="D15" s="1"/>
      <c r="E15" s="1"/>
      <c r="F15" s="1"/>
      <c r="G15" s="1"/>
      <c r="H15" s="1"/>
      <c r="I15" s="1"/>
      <c r="J15" s="2"/>
      <c r="K15" s="1"/>
      <c r="L15" s="1"/>
      <c r="M15" s="1"/>
      <c r="N15" s="1"/>
      <c r="O15" s="1"/>
      <c r="P15" s="1"/>
      <c r="Q15" s="1"/>
      <c r="R15" s="1"/>
      <c r="S15" s="97" t="s">
        <v>1</v>
      </c>
      <c r="T15" s="8"/>
    </row>
    <row r="16" spans="1:20">
      <c r="A16" s="522" t="s">
        <v>348</v>
      </c>
      <c r="B16" s="19"/>
      <c r="C16" s="1"/>
      <c r="D16" s="1"/>
      <c r="E16" s="1"/>
      <c r="F16" s="1"/>
      <c r="G16" s="1"/>
      <c r="H16" s="1"/>
      <c r="I16" s="1"/>
      <c r="J16" s="2"/>
      <c r="K16" s="1"/>
      <c r="L16" s="1"/>
      <c r="M16" s="1"/>
      <c r="N16" s="1"/>
      <c r="O16" s="1"/>
      <c r="P16" s="1"/>
      <c r="Q16" s="1"/>
      <c r="R16" s="1"/>
      <c r="S16" s="97" t="s">
        <v>1</v>
      </c>
      <c r="T16" s="8"/>
    </row>
    <row r="17" spans="1:20">
      <c r="A17" s="1" t="s">
        <v>337</v>
      </c>
      <c r="B17" s="19"/>
      <c r="C17" s="1"/>
      <c r="D17" s="1"/>
      <c r="E17" s="1"/>
      <c r="F17" s="1"/>
      <c r="G17" s="1"/>
      <c r="H17" s="1"/>
      <c r="I17" s="1"/>
      <c r="J17" s="2"/>
      <c r="K17" s="1"/>
      <c r="L17" s="1"/>
      <c r="M17" s="1"/>
      <c r="N17" s="1"/>
      <c r="O17" s="1"/>
      <c r="P17" s="1"/>
      <c r="Q17" s="1"/>
      <c r="R17" s="1"/>
      <c r="S17" s="97" t="s">
        <v>1</v>
      </c>
      <c r="T17" s="8"/>
    </row>
    <row r="18" spans="1:20">
      <c r="A18" s="1"/>
      <c r="B18" s="19"/>
      <c r="C18" s="1"/>
      <c r="D18" s="1"/>
      <c r="E18" s="1"/>
      <c r="F18" s="1"/>
      <c r="G18" s="1"/>
      <c r="H18" s="1"/>
      <c r="I18" s="1"/>
      <c r="J18" s="2"/>
      <c r="K18" s="1"/>
      <c r="L18" s="1"/>
      <c r="M18" s="1"/>
      <c r="N18" s="1"/>
      <c r="O18" s="1"/>
      <c r="P18" s="1"/>
      <c r="Q18" s="1"/>
      <c r="R18" s="1"/>
      <c r="S18" s="101" t="s">
        <v>29</v>
      </c>
      <c r="T18" s="8"/>
    </row>
    <row r="19" spans="1:20">
      <c r="A19" s="1"/>
      <c r="B19" s="25"/>
      <c r="C19" s="25"/>
      <c r="D19" s="25"/>
      <c r="E19" s="25"/>
      <c r="F19" s="25"/>
      <c r="G19" s="25"/>
      <c r="H19" s="25"/>
      <c r="I19" s="25"/>
      <c r="J19" s="25"/>
      <c r="K19" s="25"/>
      <c r="L19" s="25"/>
      <c r="M19" s="25"/>
      <c r="N19" s="461"/>
      <c r="O19" s="461"/>
      <c r="P19" s="1"/>
      <c r="Q19" s="1"/>
      <c r="R19" s="1"/>
      <c r="S19" s="97"/>
      <c r="T19" s="8"/>
    </row>
    <row r="20" spans="1:20">
      <c r="A20" s="277"/>
      <c r="B20" s="1"/>
      <c r="C20" s="1"/>
      <c r="D20" s="1"/>
      <c r="E20" s="1"/>
      <c r="F20" s="1"/>
      <c r="G20" s="1"/>
      <c r="H20" s="1"/>
      <c r="I20" s="1"/>
      <c r="J20" s="2"/>
      <c r="K20" s="1"/>
      <c r="L20" s="1"/>
      <c r="M20" s="1"/>
      <c r="N20" s="1"/>
      <c r="O20" s="1"/>
      <c r="P20" s="1"/>
      <c r="Q20" s="1"/>
      <c r="R20" s="1"/>
      <c r="S20" s="98"/>
      <c r="T20" s="8"/>
    </row>
    <row r="21" spans="1:20">
      <c r="A21" s="31"/>
      <c r="B21" s="31"/>
      <c r="C21" s="31"/>
      <c r="D21" s="31"/>
      <c r="E21" s="31"/>
      <c r="F21" s="31"/>
      <c r="G21" s="31"/>
      <c r="H21" s="31"/>
      <c r="I21" s="31"/>
      <c r="J21" s="31"/>
      <c r="K21" s="1"/>
      <c r="L21" s="1"/>
      <c r="M21" s="1"/>
      <c r="N21" s="1"/>
      <c r="O21" s="1"/>
      <c r="P21" s="1"/>
      <c r="Q21" s="1"/>
      <c r="R21" s="1"/>
      <c r="S21" s="98"/>
      <c r="T21" s="8"/>
    </row>
    <row r="22" spans="1:20">
      <c r="A22" s="725"/>
      <c r="B22" s="716"/>
      <c r="C22" s="716"/>
      <c r="D22" s="716"/>
      <c r="E22" s="716"/>
      <c r="F22" s="716"/>
      <c r="G22" s="716"/>
      <c r="H22" s="716"/>
      <c r="I22" s="716"/>
      <c r="J22" s="716"/>
      <c r="K22" s="716"/>
      <c r="L22" s="716"/>
      <c r="M22" s="716"/>
      <c r="N22" s="716"/>
      <c r="O22" s="716"/>
      <c r="P22" s="716"/>
      <c r="Q22" s="716"/>
      <c r="R22" s="716"/>
      <c r="S22" s="19"/>
      <c r="T22" s="8"/>
    </row>
    <row r="23" spans="1:20">
      <c r="A23" s="450"/>
      <c r="B23" s="62"/>
      <c r="C23" s="62"/>
      <c r="D23" s="62"/>
      <c r="E23" s="62"/>
      <c r="F23" s="62"/>
      <c r="G23" s="62"/>
      <c r="H23" s="62"/>
      <c r="I23" s="62"/>
      <c r="J23" s="62"/>
      <c r="K23" s="62"/>
      <c r="L23" s="62"/>
      <c r="M23" s="62"/>
      <c r="N23" s="62"/>
      <c r="O23" s="62"/>
      <c r="P23" s="62"/>
      <c r="Q23" s="62"/>
      <c r="R23" s="62"/>
      <c r="S23" s="19"/>
      <c r="T23" s="8"/>
    </row>
    <row r="24" spans="1:20">
      <c r="A24" s="726"/>
      <c r="B24" s="724"/>
      <c r="C24" s="724"/>
      <c r="D24" s="724"/>
      <c r="E24" s="724"/>
      <c r="F24" s="724"/>
      <c r="G24" s="724"/>
      <c r="H24" s="724"/>
      <c r="I24" s="724"/>
      <c r="J24" s="724"/>
      <c r="K24" s="724"/>
      <c r="L24" s="724"/>
      <c r="M24" s="724"/>
      <c r="N24" s="724"/>
      <c r="O24" s="724"/>
      <c r="P24" s="724"/>
      <c r="Q24" s="724"/>
      <c r="R24" s="724"/>
      <c r="S24" s="19"/>
      <c r="T24" s="8"/>
    </row>
    <row r="25" spans="1:20">
      <c r="A25" s="723"/>
      <c r="B25" s="724"/>
      <c r="C25" s="724"/>
      <c r="D25" s="724"/>
      <c r="E25" s="724"/>
      <c r="F25" s="724"/>
      <c r="G25" s="724"/>
      <c r="H25" s="724"/>
      <c r="I25" s="724"/>
      <c r="J25" s="724"/>
      <c r="K25" s="724"/>
      <c r="L25" s="724"/>
      <c r="M25" s="724"/>
      <c r="N25" s="724"/>
      <c r="O25" s="724"/>
      <c r="P25" s="724"/>
      <c r="Q25" s="724"/>
      <c r="R25" s="724"/>
      <c r="S25" s="19"/>
      <c r="T25" s="8"/>
    </row>
    <row r="26" spans="1:20" ht="18" customHeight="1">
      <c r="A26" s="726"/>
      <c r="B26" s="723"/>
      <c r="C26" s="723"/>
      <c r="D26" s="723"/>
      <c r="E26" s="723"/>
      <c r="F26" s="723"/>
      <c r="G26" s="723"/>
      <c r="H26" s="723"/>
      <c r="I26" s="723"/>
      <c r="J26" s="723"/>
      <c r="K26" s="723"/>
      <c r="L26" s="723"/>
      <c r="M26" s="723"/>
      <c r="N26" s="723"/>
      <c r="O26" s="723"/>
      <c r="P26" s="723"/>
      <c r="Q26" s="723"/>
      <c r="R26" s="723"/>
      <c r="S26" s="19"/>
      <c r="T26" s="8"/>
    </row>
    <row r="27" spans="1:20" ht="18" customHeight="1">
      <c r="A27" s="58"/>
      <c r="B27" s="58"/>
      <c r="C27" s="58"/>
      <c r="D27" s="58"/>
      <c r="E27" s="58"/>
      <c r="F27" s="58"/>
      <c r="G27" s="58"/>
      <c r="H27" s="58"/>
      <c r="I27" s="58"/>
      <c r="J27" s="58"/>
      <c r="K27" s="58"/>
      <c r="L27" s="58"/>
      <c r="M27" s="58"/>
      <c r="N27" s="58"/>
      <c r="O27" s="58"/>
      <c r="P27" s="58"/>
      <c r="Q27" s="58"/>
      <c r="R27" s="58"/>
      <c r="S27" s="19"/>
      <c r="T27" s="8"/>
    </row>
    <row r="28" spans="1:20">
      <c r="A28" s="58"/>
      <c r="B28" s="58"/>
      <c r="C28" s="58"/>
      <c r="D28" s="58"/>
      <c r="E28" s="58"/>
      <c r="F28" s="58"/>
      <c r="G28" s="58"/>
      <c r="H28" s="58"/>
      <c r="I28" s="58"/>
      <c r="J28" s="58"/>
      <c r="K28" s="58"/>
      <c r="L28" s="58"/>
      <c r="M28" s="58"/>
      <c r="N28" s="58"/>
      <c r="O28" s="58"/>
      <c r="P28" s="58"/>
      <c r="Q28" s="58"/>
      <c r="R28" s="58"/>
      <c r="S28" s="19"/>
      <c r="T28" s="8"/>
    </row>
    <row r="29" spans="1:20" s="8" customFormat="1">
      <c r="A29" s="723"/>
      <c r="B29" s="723"/>
      <c r="C29" s="723"/>
      <c r="D29" s="723"/>
      <c r="E29" s="723"/>
      <c r="F29" s="723"/>
      <c r="G29" s="723"/>
      <c r="H29" s="723"/>
      <c r="I29" s="723"/>
      <c r="J29" s="723"/>
      <c r="K29" s="723"/>
      <c r="L29" s="723"/>
      <c r="M29" s="723"/>
      <c r="N29" s="723"/>
      <c r="O29" s="723"/>
      <c r="P29" s="723"/>
      <c r="Q29" s="723"/>
      <c r="R29" s="723"/>
      <c r="S29" s="19"/>
    </row>
    <row r="30" spans="1:20" s="8" customFormat="1" ht="7.5" customHeight="1">
      <c r="A30" s="451"/>
      <c r="B30" s="451"/>
      <c r="C30" s="451"/>
      <c r="D30" s="451"/>
      <c r="E30" s="451"/>
      <c r="F30" s="451"/>
      <c r="G30" s="451"/>
      <c r="H30" s="451"/>
      <c r="I30" s="451"/>
      <c r="J30" s="451"/>
      <c r="K30" s="451"/>
      <c r="L30" s="451"/>
      <c r="M30" s="451"/>
      <c r="N30" s="462"/>
      <c r="O30" s="462"/>
      <c r="P30" s="451"/>
      <c r="Q30" s="451"/>
      <c r="R30" s="451"/>
      <c r="S30" s="19"/>
    </row>
    <row r="31" spans="1:20" s="8" customFormat="1">
      <c r="A31" s="452"/>
      <c r="B31" s="451"/>
      <c r="C31" s="451"/>
      <c r="D31" s="451"/>
      <c r="E31" s="451"/>
      <c r="F31" s="451"/>
      <c r="G31" s="451"/>
      <c r="H31" s="451"/>
      <c r="I31" s="451"/>
      <c r="J31" s="451"/>
      <c r="K31" s="451"/>
      <c r="L31" s="451"/>
      <c r="M31" s="451"/>
      <c r="N31" s="462"/>
      <c r="O31" s="462"/>
      <c r="P31" s="451"/>
      <c r="Q31" s="451"/>
      <c r="R31" s="451"/>
      <c r="S31" s="19"/>
    </row>
    <row r="32" spans="1:20" s="8" customFormat="1" ht="11.25" customHeight="1">
      <c r="A32" s="58"/>
      <c r="B32" s="58"/>
      <c r="C32" s="58"/>
      <c r="D32" s="58"/>
      <c r="E32" s="58"/>
      <c r="F32" s="58"/>
      <c r="G32" s="58"/>
      <c r="H32" s="58"/>
      <c r="I32" s="58"/>
      <c r="J32" s="58"/>
      <c r="K32" s="58"/>
      <c r="L32" s="58"/>
      <c r="M32" s="58"/>
      <c r="N32" s="58"/>
      <c r="O32" s="58"/>
      <c r="P32" s="58"/>
      <c r="Q32" s="58"/>
      <c r="R32" s="58"/>
      <c r="S32" s="19"/>
    </row>
    <row r="33" spans="1:20" s="8" customFormat="1" ht="15" customHeight="1">
      <c r="A33" s="723"/>
      <c r="B33" s="724"/>
      <c r="C33" s="724"/>
      <c r="D33" s="724"/>
      <c r="E33" s="724"/>
      <c r="F33" s="724"/>
      <c r="G33" s="724"/>
      <c r="H33" s="724"/>
      <c r="I33" s="724"/>
      <c r="J33" s="724"/>
      <c r="K33" s="724"/>
      <c r="L33" s="724"/>
      <c r="M33" s="724"/>
      <c r="N33" s="724"/>
      <c r="O33" s="724"/>
      <c r="P33" s="724"/>
      <c r="Q33" s="724"/>
      <c r="R33" s="724"/>
      <c r="S33" s="19"/>
    </row>
    <row r="34" spans="1:20">
      <c r="A34" s="444"/>
      <c r="B34" s="444"/>
      <c r="C34" s="444"/>
      <c r="D34" s="444"/>
      <c r="E34" s="444"/>
      <c r="F34" s="444"/>
      <c r="G34" s="444"/>
      <c r="H34" s="444"/>
      <c r="I34" s="444"/>
      <c r="J34" s="444"/>
      <c r="K34" s="444"/>
      <c r="L34" s="444"/>
      <c r="M34" s="444"/>
      <c r="N34" s="444"/>
      <c r="O34" s="444"/>
      <c r="P34" s="444"/>
      <c r="Q34" s="444"/>
      <c r="R34" s="453"/>
      <c r="S34" s="19"/>
      <c r="T34" s="8"/>
    </row>
    <row r="35" spans="1:20" ht="18" customHeight="1">
      <c r="A35" s="715"/>
      <c r="B35" s="716"/>
      <c r="C35" s="716"/>
      <c r="D35" s="716"/>
      <c r="E35" s="716"/>
      <c r="F35" s="716"/>
      <c r="G35" s="716"/>
      <c r="H35" s="716"/>
      <c r="I35" s="716"/>
      <c r="J35" s="716"/>
      <c r="K35" s="716"/>
      <c r="L35" s="716"/>
      <c r="M35" s="716"/>
      <c r="N35" s="716"/>
      <c r="O35" s="716"/>
      <c r="P35" s="716"/>
      <c r="Q35" s="716"/>
      <c r="R35" s="716"/>
      <c r="S35" s="716"/>
      <c r="T35" s="8"/>
    </row>
    <row r="36" spans="1:20">
      <c r="A36" s="444"/>
      <c r="B36" s="444"/>
      <c r="C36" s="444"/>
      <c r="D36" s="444"/>
      <c r="E36" s="444"/>
      <c r="F36" s="444"/>
      <c r="G36" s="444"/>
      <c r="H36" s="444"/>
      <c r="I36" s="444"/>
      <c r="J36" s="444"/>
      <c r="K36" s="444"/>
      <c r="L36" s="444"/>
      <c r="M36" s="444"/>
      <c r="N36" s="19"/>
      <c r="O36" s="19"/>
      <c r="P36" s="444"/>
      <c r="Q36" s="444"/>
      <c r="R36" s="444"/>
      <c r="S36" s="453"/>
      <c r="T36" s="98"/>
    </row>
    <row r="37" spans="1:20" ht="18">
      <c r="A37" s="165"/>
      <c r="B37" s="19"/>
      <c r="C37" s="19"/>
      <c r="D37" s="19"/>
      <c r="E37" s="19"/>
      <c r="F37" s="19"/>
      <c r="G37" s="19"/>
      <c r="H37" s="19"/>
      <c r="I37" s="19"/>
      <c r="J37" s="19"/>
      <c r="K37" s="19"/>
      <c r="L37" s="19"/>
      <c r="M37" s="19"/>
      <c r="P37" s="19"/>
      <c r="Q37" s="19"/>
      <c r="R37" s="19"/>
      <c r="S37" s="19"/>
      <c r="T37" s="98"/>
    </row>
  </sheetData>
  <mergeCells count="23">
    <mergeCell ref="H9:J10"/>
    <mergeCell ref="K9:M10"/>
    <mergeCell ref="A1:R1"/>
    <mergeCell ref="A2:R2"/>
    <mergeCell ref="A3:R3"/>
    <mergeCell ref="A4:R4"/>
    <mergeCell ref="A5:R5"/>
    <mergeCell ref="P9:R10"/>
    <mergeCell ref="N9:N10"/>
    <mergeCell ref="O9:O10"/>
    <mergeCell ref="A6:R6"/>
    <mergeCell ref="A7:R7"/>
    <mergeCell ref="A8:R8"/>
    <mergeCell ref="A9:A11"/>
    <mergeCell ref="B9:D10"/>
    <mergeCell ref="E9:G10"/>
    <mergeCell ref="A35:S35"/>
    <mergeCell ref="A33:R33"/>
    <mergeCell ref="A22:R22"/>
    <mergeCell ref="A24:R24"/>
    <mergeCell ref="A25:R25"/>
    <mergeCell ref="A26:R26"/>
    <mergeCell ref="A29:R29"/>
  </mergeCells>
  <phoneticPr fontId="47" type="noConversion"/>
  <pageMargins left="0.75" right="0.75" top="1" bottom="1" header="0.5" footer="0.5"/>
  <pageSetup scale="75" orientation="landscape" r:id="rId1"/>
  <headerFooter alignWithMargins="0">
    <oddFooter>&amp;C&amp;"Times New Roman,Regular"Exhibit G:  Crosswalk of 2011 Availability</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AF30"/>
  <sheetViews>
    <sheetView showGridLines="0" showOutlineSymbols="0" view="pageBreakPreview" zoomScale="75" zoomScaleNormal="100" zoomScaleSheetLayoutView="75" workbookViewId="0">
      <selection activeCell="A8" sqref="A8:B9"/>
    </sheetView>
  </sheetViews>
  <sheetFormatPr defaultColWidth="9.6640625" defaultRowHeight="15.75"/>
  <cols>
    <col min="1" max="1" width="4.44140625" style="19" customWidth="1"/>
    <col min="2" max="2" width="45.6640625" style="19" customWidth="1"/>
    <col min="3" max="3" width="6.5546875" style="19" customWidth="1"/>
    <col min="4" max="4" width="5.6640625" style="19" customWidth="1"/>
    <col min="5" max="5" width="10.44140625" style="19" bestFit="1" customWidth="1"/>
    <col min="6" max="7" width="5.6640625" style="19" customWidth="1"/>
    <col min="8" max="8" width="11.77734375" style="19" customWidth="1"/>
    <col min="9" max="10" width="5.6640625" style="19" customWidth="1"/>
    <col min="11" max="11" width="10.44140625" style="19" bestFit="1" customWidth="1"/>
    <col min="12" max="13" width="5.6640625" style="19" customWidth="1"/>
    <col min="14" max="14" width="7.6640625" style="19" customWidth="1"/>
    <col min="15" max="15" width="1.21875" style="90" customWidth="1"/>
    <col min="16" max="16" width="27.5546875" style="19" customWidth="1"/>
    <col min="17" max="20" width="7.6640625" style="19" customWidth="1"/>
    <col min="21" max="21" width="3.6640625" style="19" customWidth="1"/>
    <col min="22" max="24" width="7.6640625" style="19" customWidth="1"/>
    <col min="25" max="25" width="3.6640625" style="19" customWidth="1"/>
    <col min="26" max="28" width="7.6640625" style="19" customWidth="1"/>
    <col min="29" max="29" width="3.6640625" style="19" customWidth="1"/>
    <col min="30" max="32" width="7.6640625" style="19" customWidth="1"/>
    <col min="33" max="16384" width="9.6640625" style="19"/>
  </cols>
  <sheetData>
    <row r="1" spans="1:32" ht="20.25">
      <c r="A1" s="625" t="s">
        <v>36</v>
      </c>
      <c r="B1" s="745"/>
      <c r="C1" s="745"/>
      <c r="D1" s="745"/>
      <c r="E1" s="745"/>
      <c r="F1" s="745"/>
      <c r="G1" s="745"/>
      <c r="H1" s="745"/>
      <c r="I1" s="745"/>
      <c r="J1" s="745"/>
      <c r="K1" s="745"/>
      <c r="L1" s="745"/>
      <c r="M1" s="745"/>
      <c r="N1" s="745"/>
      <c r="O1" s="89" t="s">
        <v>1</v>
      </c>
      <c r="P1" s="1"/>
      <c r="Q1" s="1"/>
      <c r="R1" s="1"/>
      <c r="S1" s="1"/>
      <c r="T1" s="1"/>
      <c r="U1" s="1"/>
    </row>
    <row r="2" spans="1:32" ht="13.9" customHeight="1">
      <c r="A2" s="18"/>
      <c r="B2" s="7"/>
      <c r="C2" s="7"/>
      <c r="D2" s="7"/>
      <c r="E2" s="7"/>
      <c r="F2" s="7"/>
      <c r="G2" s="7"/>
      <c r="H2" s="7"/>
      <c r="I2" s="7"/>
      <c r="J2" s="7"/>
      <c r="K2" s="7"/>
      <c r="L2" s="7"/>
      <c r="M2" s="7"/>
      <c r="N2" s="7"/>
      <c r="O2" s="89" t="s">
        <v>1</v>
      </c>
      <c r="P2" s="1"/>
      <c r="Q2" s="1"/>
      <c r="R2" s="1"/>
      <c r="S2" s="1"/>
      <c r="T2" s="1"/>
      <c r="U2" s="1"/>
    </row>
    <row r="3" spans="1:32" ht="18.75">
      <c r="A3" s="746" t="s">
        <v>108</v>
      </c>
      <c r="B3" s="747"/>
      <c r="C3" s="747"/>
      <c r="D3" s="747"/>
      <c r="E3" s="747"/>
      <c r="F3" s="747"/>
      <c r="G3" s="747"/>
      <c r="H3" s="747"/>
      <c r="I3" s="747"/>
      <c r="J3" s="747"/>
      <c r="K3" s="747"/>
      <c r="L3" s="747"/>
      <c r="M3" s="747"/>
      <c r="N3" s="747"/>
      <c r="O3" s="89" t="s">
        <v>1</v>
      </c>
      <c r="P3" s="1"/>
      <c r="Q3" s="1"/>
      <c r="R3" s="1"/>
      <c r="S3" s="1"/>
      <c r="T3" s="1"/>
      <c r="U3" s="1"/>
    </row>
    <row r="4" spans="1:32" ht="16.5">
      <c r="A4" s="748" t="str">
        <f>+'B. Summary of Requirements '!A5</f>
        <v>Law Enforcement Wireless Communications</v>
      </c>
      <c r="B4" s="749"/>
      <c r="C4" s="749"/>
      <c r="D4" s="749"/>
      <c r="E4" s="749"/>
      <c r="F4" s="749"/>
      <c r="G4" s="749"/>
      <c r="H4" s="749"/>
      <c r="I4" s="749"/>
      <c r="J4" s="749"/>
      <c r="K4" s="749"/>
      <c r="L4" s="749"/>
      <c r="M4" s="749"/>
      <c r="N4" s="749"/>
      <c r="O4" s="89" t="s">
        <v>1</v>
      </c>
      <c r="P4" s="1"/>
      <c r="Q4" s="1"/>
      <c r="R4" s="1"/>
      <c r="S4" s="1"/>
      <c r="T4" s="1"/>
      <c r="U4" s="1"/>
    </row>
    <row r="5" spans="1:32" ht="16.5">
      <c r="A5" s="748" t="str">
        <f>+'B. Summary of Requirements '!A6</f>
        <v>Salaries and Expenses</v>
      </c>
      <c r="B5" s="747"/>
      <c r="C5" s="747"/>
      <c r="D5" s="747"/>
      <c r="E5" s="747"/>
      <c r="F5" s="747"/>
      <c r="G5" s="747"/>
      <c r="H5" s="747"/>
      <c r="I5" s="747"/>
      <c r="J5" s="747"/>
      <c r="K5" s="747"/>
      <c r="L5" s="747"/>
      <c r="M5" s="747"/>
      <c r="N5" s="747"/>
      <c r="O5" s="89" t="s">
        <v>1</v>
      </c>
      <c r="P5" s="1"/>
      <c r="Q5" s="1"/>
      <c r="R5" s="1"/>
      <c r="S5" s="1"/>
      <c r="T5" s="1"/>
      <c r="U5" s="1"/>
    </row>
    <row r="6" spans="1:32">
      <c r="A6" s="750" t="s">
        <v>269</v>
      </c>
      <c r="B6" s="749"/>
      <c r="C6" s="749"/>
      <c r="D6" s="749"/>
      <c r="E6" s="749"/>
      <c r="F6" s="749"/>
      <c r="G6" s="749"/>
      <c r="H6" s="749"/>
      <c r="I6" s="749"/>
      <c r="J6" s="749"/>
      <c r="K6" s="749"/>
      <c r="L6" s="749"/>
      <c r="M6" s="749"/>
      <c r="N6" s="749"/>
      <c r="O6" s="89" t="s">
        <v>1</v>
      </c>
      <c r="P6" s="1"/>
      <c r="Q6" s="1"/>
      <c r="R6" s="1"/>
      <c r="S6" s="1"/>
      <c r="T6" s="1"/>
      <c r="U6" s="1"/>
    </row>
    <row r="7" spans="1:32">
      <c r="A7" s="7"/>
      <c r="B7" s="7"/>
      <c r="C7" s="7"/>
      <c r="D7" s="7"/>
      <c r="E7" s="7"/>
      <c r="F7" s="304"/>
      <c r="G7" s="304"/>
      <c r="H7" s="304"/>
      <c r="I7" s="7"/>
      <c r="J7" s="7"/>
      <c r="K7" s="7"/>
      <c r="L7" s="7"/>
      <c r="M7" s="7"/>
      <c r="N7" s="7"/>
      <c r="O7" s="89" t="s">
        <v>1</v>
      </c>
      <c r="P7" s="1"/>
      <c r="Q7" s="1"/>
      <c r="R7" s="1"/>
      <c r="S7" s="1"/>
      <c r="T7" s="1"/>
      <c r="U7" s="1"/>
    </row>
    <row r="8" spans="1:32">
      <c r="A8" s="593" t="s">
        <v>281</v>
      </c>
      <c r="B8" s="751"/>
      <c r="C8" s="754" t="s">
        <v>313</v>
      </c>
      <c r="D8" s="755"/>
      <c r="E8" s="756"/>
      <c r="F8" s="754" t="s">
        <v>314</v>
      </c>
      <c r="G8" s="755"/>
      <c r="H8" s="756"/>
      <c r="I8" s="754" t="s">
        <v>47</v>
      </c>
      <c r="J8" s="755"/>
      <c r="K8" s="756"/>
      <c r="L8" s="754" t="s">
        <v>49</v>
      </c>
      <c r="M8" s="755"/>
      <c r="N8" s="756"/>
      <c r="O8" s="89" t="s">
        <v>1</v>
      </c>
      <c r="P8" s="1"/>
      <c r="Q8" s="1"/>
      <c r="R8" s="1"/>
      <c r="S8" s="1"/>
      <c r="T8" s="1"/>
      <c r="U8" s="1"/>
    </row>
    <row r="9" spans="1:32" ht="16.5" thickBot="1">
      <c r="A9" s="752"/>
      <c r="B9" s="753"/>
      <c r="C9" s="295" t="s">
        <v>285</v>
      </c>
      <c r="D9" s="296" t="s">
        <v>54</v>
      </c>
      <c r="E9" s="297" t="s">
        <v>287</v>
      </c>
      <c r="F9" s="295" t="s">
        <v>285</v>
      </c>
      <c r="G9" s="296" t="s">
        <v>54</v>
      </c>
      <c r="H9" s="296" t="s">
        <v>287</v>
      </c>
      <c r="I9" s="295" t="s">
        <v>285</v>
      </c>
      <c r="J9" s="296" t="s">
        <v>54</v>
      </c>
      <c r="K9" s="296" t="s">
        <v>287</v>
      </c>
      <c r="L9" s="295" t="s">
        <v>285</v>
      </c>
      <c r="M9" s="296" t="s">
        <v>54</v>
      </c>
      <c r="N9" s="297" t="s">
        <v>287</v>
      </c>
      <c r="O9" s="89" t="s">
        <v>1</v>
      </c>
      <c r="P9" s="1"/>
      <c r="Q9" s="1"/>
      <c r="R9" s="1"/>
      <c r="S9" s="1"/>
      <c r="T9" s="1"/>
      <c r="U9" s="1"/>
    </row>
    <row r="10" spans="1:32" ht="20.45" customHeight="1">
      <c r="A10" s="761" t="s">
        <v>349</v>
      </c>
      <c r="B10" s="762"/>
      <c r="C10" s="218"/>
      <c r="D10" s="181"/>
      <c r="E10" s="104">
        <v>428</v>
      </c>
      <c r="F10" s="218"/>
      <c r="G10" s="181"/>
      <c r="H10" s="181">
        <v>154</v>
      </c>
      <c r="I10" s="218"/>
      <c r="J10" s="181"/>
      <c r="K10" s="181">
        <v>154</v>
      </c>
      <c r="L10" s="218">
        <f>I10-C10</f>
        <v>0</v>
      </c>
      <c r="M10" s="181">
        <f>J10-D10</f>
        <v>0</v>
      </c>
      <c r="N10" s="104">
        <f>K10-E10</f>
        <v>-274</v>
      </c>
      <c r="O10" s="89" t="s">
        <v>1</v>
      </c>
      <c r="P10" s="1"/>
      <c r="Q10" s="1"/>
      <c r="R10" s="1"/>
      <c r="S10" s="1"/>
      <c r="T10" s="1"/>
      <c r="U10" s="1"/>
    </row>
    <row r="11" spans="1:32" ht="9" customHeight="1">
      <c r="A11" s="757"/>
      <c r="B11" s="758"/>
      <c r="C11" s="369"/>
      <c r="D11" s="370"/>
      <c r="E11" s="371"/>
      <c r="F11" s="369"/>
      <c r="G11" s="372"/>
      <c r="H11" s="372"/>
      <c r="I11" s="369"/>
      <c r="J11" s="372"/>
      <c r="K11" s="372"/>
      <c r="L11" s="369"/>
      <c r="M11" s="372"/>
      <c r="N11" s="371"/>
      <c r="O11" s="89" t="s">
        <v>1</v>
      </c>
      <c r="P11" s="1"/>
      <c r="Q11" s="1"/>
      <c r="R11" s="1"/>
      <c r="S11" s="1"/>
      <c r="T11" s="1"/>
      <c r="U11" s="1"/>
    </row>
    <row r="12" spans="1:32" ht="13.15" customHeight="1">
      <c r="A12" s="759" t="s">
        <v>282</v>
      </c>
      <c r="B12" s="760"/>
      <c r="C12" s="299">
        <f t="shared" ref="C12:N12" si="0">SUM(C10:C11)</f>
        <v>0</v>
      </c>
      <c r="D12" s="300">
        <f t="shared" si="0"/>
        <v>0</v>
      </c>
      <c r="E12" s="303">
        <f t="shared" si="0"/>
        <v>428</v>
      </c>
      <c r="F12" s="299">
        <f t="shared" si="0"/>
        <v>0</v>
      </c>
      <c r="G12" s="300">
        <f t="shared" si="0"/>
        <v>0</v>
      </c>
      <c r="H12" s="301">
        <f t="shared" si="0"/>
        <v>154</v>
      </c>
      <c r="I12" s="299">
        <f t="shared" si="0"/>
        <v>0</v>
      </c>
      <c r="J12" s="300">
        <f t="shared" si="0"/>
        <v>0</v>
      </c>
      <c r="K12" s="301">
        <f t="shared" si="0"/>
        <v>154</v>
      </c>
      <c r="L12" s="299">
        <f t="shared" si="0"/>
        <v>0</v>
      </c>
      <c r="M12" s="300">
        <f t="shared" si="0"/>
        <v>0</v>
      </c>
      <c r="N12" s="303">
        <f t="shared" si="0"/>
        <v>-274</v>
      </c>
      <c r="O12" s="89" t="s">
        <v>29</v>
      </c>
      <c r="P12" s="1"/>
      <c r="Q12" s="1"/>
      <c r="R12" s="1"/>
      <c r="S12" s="1"/>
      <c r="T12" s="1"/>
      <c r="U12" s="1"/>
    </row>
    <row r="13" spans="1:32">
      <c r="A13" s="305"/>
      <c r="B13" s="305"/>
      <c r="C13" s="306"/>
      <c r="D13" s="306"/>
      <c r="E13" s="307"/>
      <c r="F13" s="306"/>
      <c r="G13" s="306"/>
      <c r="H13" s="307"/>
      <c r="I13" s="306"/>
      <c r="J13" s="306"/>
      <c r="K13" s="307"/>
      <c r="L13" s="306"/>
      <c r="M13" s="306"/>
      <c r="N13" s="307"/>
      <c r="O13" s="89"/>
      <c r="P13" s="1"/>
      <c r="Q13" s="1"/>
      <c r="R13" s="1"/>
      <c r="S13" s="1"/>
      <c r="T13" s="1"/>
      <c r="U13" s="1"/>
    </row>
    <row r="14" spans="1:32">
      <c r="A14" s="305"/>
      <c r="B14" s="305"/>
      <c r="C14" s="306"/>
      <c r="D14" s="306"/>
      <c r="E14" s="307"/>
      <c r="F14" s="306"/>
      <c r="G14" s="306"/>
      <c r="H14" s="307"/>
      <c r="I14" s="306"/>
      <c r="J14" s="306"/>
      <c r="K14" s="307"/>
      <c r="L14" s="306"/>
      <c r="M14" s="306"/>
      <c r="N14" s="307"/>
      <c r="O14" s="89"/>
      <c r="P14" s="1"/>
      <c r="Q14" s="1"/>
      <c r="R14" s="1"/>
      <c r="S14" s="1"/>
      <c r="T14" s="1"/>
      <c r="U14" s="1"/>
    </row>
    <row r="15" spans="1:32">
      <c r="A15" s="763"/>
      <c r="B15" s="764"/>
      <c r="C15" s="764"/>
      <c r="D15" s="764"/>
      <c r="E15" s="764"/>
      <c r="F15" s="764"/>
      <c r="G15" s="764"/>
      <c r="H15" s="764"/>
      <c r="I15" s="764"/>
      <c r="J15" s="764"/>
      <c r="K15" s="764"/>
      <c r="L15" s="764"/>
      <c r="M15" s="764"/>
      <c r="N15" s="764"/>
      <c r="O15" s="89"/>
      <c r="P15" s="20"/>
      <c r="Q15" s="20"/>
      <c r="R15" s="20"/>
      <c r="S15" s="20"/>
      <c r="T15" s="20"/>
      <c r="U15" s="20"/>
      <c r="V15" s="20"/>
      <c r="W15" s="20"/>
      <c r="X15" s="20"/>
      <c r="Y15" s="20"/>
      <c r="Z15" s="20"/>
      <c r="AA15" s="20"/>
      <c r="AB15" s="20"/>
      <c r="AC15" s="20"/>
      <c r="AD15" s="20"/>
      <c r="AE15" s="20"/>
      <c r="AF15" s="20"/>
    </row>
    <row r="16" spans="1:32">
      <c r="A16" s="1"/>
      <c r="B16" s="1"/>
      <c r="C16" s="2"/>
      <c r="D16" s="2"/>
      <c r="E16" s="2"/>
      <c r="F16" s="2"/>
      <c r="G16" s="2"/>
      <c r="H16" s="2"/>
      <c r="I16" s="2"/>
      <c r="J16" s="2"/>
      <c r="K16" s="2"/>
      <c r="L16" s="2"/>
      <c r="M16" s="2"/>
      <c r="N16" s="2"/>
      <c r="P16" s="20"/>
      <c r="Q16" s="20"/>
      <c r="R16" s="20"/>
      <c r="S16" s="20"/>
      <c r="T16" s="20"/>
      <c r="U16" s="20"/>
      <c r="V16" s="20"/>
      <c r="W16" s="20"/>
      <c r="X16" s="20"/>
      <c r="Y16" s="20"/>
      <c r="Z16" s="20"/>
      <c r="AA16" s="20"/>
      <c r="AB16" s="20"/>
      <c r="AC16" s="20"/>
      <c r="AD16" s="20"/>
      <c r="AE16" s="20"/>
      <c r="AF16" s="20"/>
    </row>
    <row r="17" spans="1:32">
      <c r="A17" s="27"/>
      <c r="B17" s="27"/>
      <c r="C17" s="84"/>
      <c r="D17" s="84"/>
      <c r="E17" s="84"/>
      <c r="F17" s="84"/>
      <c r="G17" s="84"/>
      <c r="H17" s="84"/>
      <c r="I17" s="84"/>
      <c r="J17" s="84"/>
      <c r="K17" s="84"/>
      <c r="L17" s="84"/>
      <c r="M17" s="84"/>
      <c r="N17" s="84"/>
      <c r="P17" s="20"/>
      <c r="Q17" s="20"/>
      <c r="R17" s="20"/>
      <c r="S17" s="20"/>
      <c r="T17" s="20"/>
      <c r="U17" s="20"/>
      <c r="V17" s="20"/>
      <c r="W17" s="20"/>
      <c r="X17" s="20"/>
      <c r="Y17" s="20"/>
      <c r="Z17" s="20"/>
      <c r="AA17" s="20"/>
      <c r="AB17" s="20"/>
      <c r="AC17" s="20"/>
      <c r="AD17" s="20"/>
      <c r="AE17" s="20"/>
      <c r="AF17" s="20"/>
    </row>
    <row r="18" spans="1:32">
      <c r="A18" s="31"/>
      <c r="B18" s="31"/>
      <c r="C18" s="31"/>
      <c r="D18" s="31"/>
      <c r="E18" s="31"/>
      <c r="F18" s="31"/>
      <c r="G18" s="31"/>
      <c r="H18" s="31"/>
      <c r="I18" s="31"/>
      <c r="J18" s="31"/>
      <c r="K18" s="31"/>
      <c r="L18" s="31"/>
      <c r="M18" s="31"/>
      <c r="N18" s="31"/>
      <c r="P18" s="20"/>
      <c r="Q18" s="20"/>
      <c r="R18" s="20"/>
      <c r="S18" s="20"/>
      <c r="T18" s="20"/>
      <c r="U18" s="20"/>
      <c r="V18" s="20"/>
      <c r="W18" s="20"/>
      <c r="X18" s="20"/>
      <c r="Y18" s="20"/>
      <c r="Z18" s="20"/>
      <c r="AA18" s="20"/>
      <c r="AB18" s="20"/>
      <c r="AC18" s="20"/>
      <c r="AD18" s="20"/>
      <c r="AE18" s="20"/>
      <c r="AF18" s="20"/>
    </row>
    <row r="19" spans="1:32" ht="18">
      <c r="A19" s="60"/>
      <c r="B19" s="68"/>
      <c r="C19" s="68"/>
      <c r="D19" s="68"/>
      <c r="E19" s="68"/>
      <c r="F19" s="68"/>
      <c r="G19" s="68"/>
      <c r="H19" s="68"/>
      <c r="I19" s="68"/>
      <c r="J19" s="68"/>
      <c r="K19" s="68"/>
      <c r="L19" s="68"/>
      <c r="M19" s="68"/>
      <c r="N19" s="68"/>
      <c r="P19" s="21"/>
      <c r="Q19" s="22"/>
      <c r="R19" s="22"/>
      <c r="S19" s="22"/>
      <c r="T19" s="22"/>
      <c r="U19" s="22"/>
      <c r="V19" s="22"/>
      <c r="W19" s="22"/>
      <c r="X19" s="22"/>
      <c r="Y19" s="22"/>
      <c r="Z19" s="22"/>
      <c r="AA19" s="22"/>
      <c r="AB19" s="22"/>
      <c r="AC19" s="22"/>
      <c r="AD19" s="22"/>
      <c r="AE19" s="22"/>
      <c r="AF19" s="22"/>
    </row>
    <row r="20" spans="1:32" ht="18">
      <c r="A20" s="60"/>
      <c r="B20" s="68"/>
      <c r="C20" s="68"/>
      <c r="D20" s="68"/>
      <c r="E20" s="68"/>
      <c r="F20" s="68"/>
      <c r="G20" s="68"/>
      <c r="H20" s="68"/>
      <c r="I20" s="68"/>
      <c r="J20" s="68"/>
      <c r="K20" s="68"/>
      <c r="L20" s="68"/>
      <c r="M20" s="68"/>
      <c r="N20" s="68"/>
      <c r="P20" s="21"/>
      <c r="Q20" s="22"/>
      <c r="R20" s="22"/>
      <c r="S20" s="22"/>
      <c r="T20" s="22"/>
      <c r="U20" s="22"/>
      <c r="V20" s="22"/>
      <c r="W20" s="22"/>
      <c r="X20" s="22"/>
      <c r="Y20" s="22"/>
      <c r="Z20" s="22"/>
      <c r="AA20" s="22"/>
      <c r="AB20" s="22"/>
      <c r="AC20" s="22"/>
      <c r="AD20" s="22"/>
      <c r="AE20" s="22"/>
      <c r="AF20" s="22"/>
    </row>
    <row r="21" spans="1:32" ht="42.75" customHeight="1">
      <c r="A21" s="766"/>
      <c r="B21" s="766"/>
      <c r="C21" s="766"/>
      <c r="D21" s="766"/>
      <c r="E21" s="766"/>
      <c r="F21" s="766"/>
      <c r="G21" s="766"/>
      <c r="H21" s="766"/>
      <c r="I21" s="766"/>
      <c r="J21" s="766"/>
      <c r="K21" s="766"/>
      <c r="L21" s="766"/>
      <c r="M21" s="766"/>
      <c r="N21" s="767"/>
      <c r="P21" s="21"/>
      <c r="Q21" s="22"/>
      <c r="R21" s="22"/>
      <c r="S21" s="22"/>
      <c r="T21" s="22"/>
      <c r="U21" s="22"/>
      <c r="V21" s="22"/>
      <c r="W21" s="22"/>
      <c r="X21" s="22"/>
      <c r="Y21" s="22"/>
      <c r="Z21" s="22"/>
      <c r="AA21" s="22"/>
      <c r="AB21" s="22"/>
      <c r="AC21" s="22"/>
      <c r="AD21" s="22"/>
      <c r="AE21" s="22"/>
      <c r="AF21" s="22"/>
    </row>
    <row r="22" spans="1:32">
      <c r="A22" s="58"/>
      <c r="B22" s="58"/>
      <c r="C22" s="58"/>
      <c r="D22" s="58"/>
      <c r="E22" s="58"/>
      <c r="F22" s="58"/>
      <c r="G22" s="58"/>
      <c r="H22" s="58"/>
      <c r="I22" s="58"/>
      <c r="J22" s="58"/>
      <c r="K22" s="58"/>
      <c r="L22" s="58"/>
      <c r="M22" s="58"/>
      <c r="N22" s="58"/>
      <c r="P22" s="20"/>
      <c r="Q22" s="20"/>
      <c r="R22" s="20"/>
      <c r="S22" s="20"/>
      <c r="T22" s="20"/>
      <c r="U22" s="20"/>
      <c r="V22" s="20"/>
      <c r="W22" s="20"/>
      <c r="X22" s="20"/>
      <c r="Y22" s="20"/>
      <c r="Z22" s="20"/>
      <c r="AA22" s="20"/>
      <c r="AB22" s="20"/>
      <c r="AC22" s="20"/>
      <c r="AD22" s="20"/>
      <c r="AE22" s="20"/>
      <c r="AF22" s="20"/>
    </row>
    <row r="23" spans="1:32" ht="96.75" customHeight="1">
      <c r="A23" s="770"/>
      <c r="B23" s="771"/>
      <c r="C23" s="771"/>
      <c r="D23" s="771"/>
      <c r="E23" s="771"/>
      <c r="F23" s="771"/>
      <c r="G23" s="771"/>
      <c r="H23" s="771"/>
      <c r="I23" s="771"/>
      <c r="J23" s="771"/>
      <c r="K23" s="771"/>
      <c r="L23" s="771"/>
      <c r="M23" s="771"/>
      <c r="N23" s="771"/>
      <c r="P23" s="20"/>
      <c r="Q23" s="20"/>
      <c r="R23" s="20"/>
      <c r="S23" s="20"/>
      <c r="T23" s="20"/>
      <c r="U23" s="20"/>
      <c r="V23" s="20"/>
      <c r="W23" s="20"/>
      <c r="X23" s="20"/>
      <c r="Y23" s="20"/>
      <c r="Z23" s="20"/>
      <c r="AA23" s="20"/>
      <c r="AB23" s="20"/>
      <c r="AC23" s="20"/>
      <c r="AD23" s="20"/>
      <c r="AE23" s="20"/>
      <c r="AF23" s="20"/>
    </row>
    <row r="24" spans="1:32" ht="18.75" customHeight="1">
      <c r="A24" s="294"/>
      <c r="B24" s="294"/>
      <c r="C24" s="294"/>
      <c r="D24" s="294"/>
      <c r="E24" s="294"/>
      <c r="F24" s="294"/>
      <c r="G24" s="294"/>
      <c r="H24" s="294"/>
      <c r="I24" s="294"/>
      <c r="J24" s="294"/>
      <c r="K24" s="294"/>
      <c r="L24" s="294"/>
      <c r="M24" s="294"/>
      <c r="N24" s="294"/>
      <c r="P24" s="20"/>
      <c r="Q24" s="20"/>
      <c r="R24" s="20"/>
      <c r="S24" s="20"/>
      <c r="T24" s="20"/>
      <c r="U24" s="20"/>
      <c r="V24" s="20"/>
      <c r="W24" s="20"/>
      <c r="X24" s="20"/>
      <c r="Y24" s="20"/>
      <c r="Z24" s="20"/>
      <c r="AA24" s="20"/>
      <c r="AB24" s="20"/>
      <c r="AC24" s="20"/>
      <c r="AD24" s="20"/>
      <c r="AE24" s="20"/>
      <c r="AF24" s="20"/>
    </row>
    <row r="25" spans="1:32" ht="15.75" customHeight="1">
      <c r="A25" s="768"/>
      <c r="B25" s="769"/>
      <c r="C25" s="769"/>
      <c r="D25" s="769"/>
      <c r="E25" s="769"/>
      <c r="F25" s="769"/>
      <c r="G25" s="769"/>
      <c r="H25" s="769"/>
      <c r="I25" s="769"/>
      <c r="J25" s="769"/>
      <c r="K25" s="769"/>
      <c r="L25" s="769"/>
      <c r="M25" s="769"/>
      <c r="N25" s="769"/>
      <c r="P25" s="20"/>
      <c r="Q25" s="20"/>
      <c r="R25" s="20"/>
      <c r="S25" s="20"/>
      <c r="T25" s="20"/>
      <c r="U25" s="20"/>
      <c r="V25" s="20"/>
      <c r="W25" s="20"/>
      <c r="X25" s="20"/>
      <c r="Y25" s="20"/>
      <c r="Z25" s="20"/>
      <c r="AA25" s="20"/>
      <c r="AB25" s="20"/>
      <c r="AC25" s="20"/>
      <c r="AD25" s="20"/>
      <c r="AE25" s="20"/>
      <c r="AF25" s="20"/>
    </row>
    <row r="26" spans="1:32" ht="24" customHeight="1">
      <c r="A26" s="769"/>
      <c r="B26" s="769"/>
      <c r="C26" s="769"/>
      <c r="D26" s="769"/>
      <c r="E26" s="769"/>
      <c r="F26" s="769"/>
      <c r="G26" s="769"/>
      <c r="H26" s="769"/>
      <c r="I26" s="769"/>
      <c r="J26" s="769"/>
      <c r="K26" s="769"/>
      <c r="L26" s="769"/>
      <c r="M26" s="769"/>
      <c r="N26" s="769"/>
      <c r="P26" s="20"/>
      <c r="Q26" s="20"/>
      <c r="R26" s="20"/>
      <c r="S26" s="20"/>
      <c r="T26" s="20"/>
      <c r="U26" s="20"/>
      <c r="V26" s="20"/>
      <c r="W26" s="20"/>
      <c r="X26" s="20"/>
      <c r="Y26" s="20"/>
      <c r="Z26" s="20"/>
      <c r="AA26" s="20"/>
      <c r="AB26" s="20"/>
      <c r="AC26" s="20"/>
      <c r="AD26" s="20"/>
      <c r="AE26" s="20"/>
      <c r="AF26" s="20"/>
    </row>
    <row r="27" spans="1:32" ht="15.75" customHeight="1">
      <c r="A27" s="58"/>
      <c r="B27" s="58"/>
      <c r="C27" s="58"/>
      <c r="D27" s="58"/>
      <c r="E27" s="58"/>
      <c r="F27" s="58"/>
      <c r="G27" s="58"/>
      <c r="H27" s="58"/>
      <c r="I27" s="58"/>
      <c r="J27" s="58"/>
      <c r="K27" s="58"/>
      <c r="L27" s="58"/>
      <c r="M27" s="58"/>
      <c r="N27" s="58"/>
      <c r="P27" s="20"/>
      <c r="Q27" s="20"/>
      <c r="R27" s="20"/>
      <c r="S27" s="20"/>
      <c r="T27" s="20"/>
      <c r="U27" s="20"/>
      <c r="V27" s="20"/>
      <c r="W27" s="20"/>
      <c r="X27" s="20"/>
      <c r="Y27" s="20"/>
      <c r="Z27" s="20"/>
      <c r="AA27" s="20"/>
      <c r="AB27" s="20"/>
      <c r="AC27" s="20"/>
      <c r="AD27" s="20"/>
      <c r="AE27" s="20"/>
      <c r="AF27" s="20"/>
    </row>
    <row r="28" spans="1:32" ht="18" customHeight="1">
      <c r="A28" s="766"/>
      <c r="B28" s="766"/>
      <c r="C28" s="766"/>
      <c r="D28" s="766"/>
      <c r="E28" s="766"/>
      <c r="F28" s="766"/>
      <c r="G28" s="766"/>
      <c r="H28" s="766"/>
      <c r="I28" s="766"/>
      <c r="J28" s="766"/>
      <c r="K28" s="766"/>
      <c r="L28" s="766"/>
      <c r="M28" s="766"/>
      <c r="N28" s="767"/>
      <c r="P28" s="20"/>
      <c r="Q28" s="20"/>
      <c r="R28" s="20"/>
      <c r="S28" s="20"/>
      <c r="T28" s="20"/>
      <c r="U28" s="20"/>
      <c r="V28" s="20"/>
      <c r="W28" s="20"/>
      <c r="X28" s="20"/>
      <c r="Y28" s="20"/>
      <c r="Z28" s="20"/>
      <c r="AA28" s="20"/>
      <c r="AB28" s="20"/>
      <c r="AC28" s="20"/>
      <c r="AD28" s="20"/>
      <c r="AE28" s="20"/>
      <c r="AF28" s="20"/>
    </row>
    <row r="29" spans="1:32">
      <c r="A29" s="1"/>
      <c r="B29" s="1"/>
      <c r="C29" s="1"/>
      <c r="D29" s="1"/>
      <c r="E29" s="1"/>
      <c r="F29" s="1"/>
      <c r="G29" s="1"/>
      <c r="H29" s="1"/>
      <c r="I29" s="1"/>
      <c r="J29" s="1"/>
      <c r="K29" s="1"/>
      <c r="L29" s="1"/>
      <c r="M29" s="1"/>
      <c r="N29" s="1"/>
      <c r="P29" s="20"/>
      <c r="Q29" s="20"/>
      <c r="R29" s="20"/>
      <c r="S29" s="20"/>
      <c r="T29" s="20"/>
      <c r="U29" s="20"/>
      <c r="V29" s="20"/>
      <c r="W29" s="20"/>
      <c r="X29" s="20"/>
      <c r="Y29" s="20"/>
      <c r="Z29" s="20"/>
      <c r="AA29" s="20"/>
      <c r="AB29" s="20"/>
      <c r="AC29" s="20"/>
      <c r="AD29" s="20"/>
      <c r="AE29" s="20"/>
      <c r="AF29" s="20"/>
    </row>
    <row r="30" spans="1:32" ht="18">
      <c r="A30" s="765"/>
      <c r="B30" s="766"/>
      <c r="C30" s="766"/>
      <c r="D30" s="766"/>
      <c r="E30" s="766"/>
      <c r="F30" s="766"/>
      <c r="G30" s="766"/>
      <c r="H30" s="766"/>
      <c r="I30" s="766"/>
      <c r="J30" s="766"/>
      <c r="K30" s="766"/>
      <c r="L30" s="766"/>
      <c r="M30" s="766"/>
      <c r="N30" s="767"/>
      <c r="P30" s="20"/>
      <c r="Q30" s="20"/>
      <c r="R30" s="20"/>
      <c r="S30" s="20"/>
      <c r="T30" s="20"/>
      <c r="U30" s="20"/>
      <c r="V30" s="20"/>
      <c r="W30" s="20"/>
      <c r="X30" s="20"/>
      <c r="Y30" s="20"/>
      <c r="Z30" s="20"/>
      <c r="AA30" s="20"/>
      <c r="AB30" s="20"/>
      <c r="AC30" s="20"/>
      <c r="AD30" s="20"/>
      <c r="AE30" s="20"/>
      <c r="AF30" s="20"/>
    </row>
  </sheetData>
  <mergeCells count="19">
    <mergeCell ref="A12:B12"/>
    <mergeCell ref="A10:B10"/>
    <mergeCell ref="A15:N15"/>
    <mergeCell ref="A30:N30"/>
    <mergeCell ref="A28:N28"/>
    <mergeCell ref="A25:N26"/>
    <mergeCell ref="A21:N21"/>
    <mergeCell ref="A23:N23"/>
    <mergeCell ref="A8:B9"/>
    <mergeCell ref="L8:N8"/>
    <mergeCell ref="I8:K8"/>
    <mergeCell ref="A11:B11"/>
    <mergeCell ref="F8:H8"/>
    <mergeCell ref="C8:E8"/>
    <mergeCell ref="A1:N1"/>
    <mergeCell ref="A3:N3"/>
    <mergeCell ref="A4:N4"/>
    <mergeCell ref="A5:N5"/>
    <mergeCell ref="A6:N6"/>
  </mergeCells>
  <phoneticPr fontId="0" type="noConversion"/>
  <printOptions horizontalCentered="1"/>
  <pageMargins left="1" right="1" top="0.5" bottom="0.55000000000000004" header="0" footer="0"/>
  <pageSetup scale="70" orientation="landscape" horizontalDpi="300" verticalDpi="300" r:id="rId1"/>
  <headerFooter alignWithMargins="0">
    <oddFooter>&amp;C&amp;"Times New Roman,Regular"Exhibit H - Summary of Reimbursable Resources</oddFooter>
  </headerFooter>
  <ignoredErrors>
    <ignoredError sqref="H12" formula="1"/>
  </ignoredErrors>
</worksheet>
</file>

<file path=xl/worksheets/sheet9.xml><?xml version="1.0" encoding="utf-8"?>
<worksheet xmlns="http://schemas.openxmlformats.org/spreadsheetml/2006/main" xmlns:r="http://schemas.openxmlformats.org/officeDocument/2006/relationships">
  <sheetPr codeName="Sheet14">
    <pageSetUpPr fitToPage="1"/>
  </sheetPr>
  <dimension ref="A1:L35"/>
  <sheetViews>
    <sheetView view="pageBreakPreview" zoomScale="75" zoomScaleNormal="100" zoomScaleSheetLayoutView="75" workbookViewId="0">
      <pane xSplit="1" ySplit="11" topLeftCell="B12" activePane="bottomRight" state="frozen"/>
      <selection activeCell="O11" sqref="O11"/>
      <selection pane="topRight" activeCell="O11" sqref="O11"/>
      <selection pane="bottomLeft" activeCell="O11" sqref="O11"/>
      <selection pane="bottomRight" activeCell="G37" sqref="G37"/>
    </sheetView>
  </sheetViews>
  <sheetFormatPr defaultColWidth="8.88671875" defaultRowHeight="15"/>
  <cols>
    <col min="1" max="1" width="30.44140625" style="9" customWidth="1"/>
    <col min="2" max="2" width="10.77734375" style="9" customWidth="1"/>
    <col min="3" max="3" width="12.6640625" style="9" customWidth="1"/>
    <col min="4" max="4" width="10.88671875" style="9" customWidth="1"/>
    <col min="5" max="5" width="12.5546875" style="9" customWidth="1"/>
    <col min="6" max="6" width="9.77734375" style="9" customWidth="1"/>
    <col min="7" max="7" width="12" style="9" customWidth="1"/>
    <col min="8" max="9" width="9.77734375" style="9" customWidth="1"/>
    <col min="10" max="10" width="10.33203125" style="9" customWidth="1"/>
    <col min="11" max="11" width="13" style="9" customWidth="1"/>
    <col min="12" max="12" width="1.109375" style="95" customWidth="1"/>
    <col min="13" max="16384" width="8.88671875" style="9"/>
  </cols>
  <sheetData>
    <row r="1" spans="1:12" ht="20.25">
      <c r="A1" s="625" t="s">
        <v>35</v>
      </c>
      <c r="B1" s="773"/>
      <c r="C1" s="773"/>
      <c r="D1" s="773"/>
      <c r="E1" s="773"/>
      <c r="F1" s="773"/>
      <c r="G1" s="773"/>
      <c r="H1" s="773"/>
      <c r="I1" s="773"/>
      <c r="J1" s="773"/>
      <c r="K1" s="773"/>
      <c r="L1" s="95" t="s">
        <v>1</v>
      </c>
    </row>
    <row r="2" spans="1:12" ht="20.25">
      <c r="A2" s="775"/>
      <c r="B2" s="775"/>
      <c r="C2" s="775"/>
      <c r="D2" s="775"/>
      <c r="E2" s="775"/>
      <c r="F2" s="775"/>
      <c r="G2" s="775"/>
      <c r="H2" s="775"/>
      <c r="I2" s="775"/>
      <c r="J2" s="775"/>
      <c r="K2" s="776"/>
      <c r="L2" s="95" t="s">
        <v>1</v>
      </c>
    </row>
    <row r="3" spans="1:12" ht="12.6" customHeight="1">
      <c r="A3" s="775"/>
      <c r="B3" s="775"/>
      <c r="C3" s="775"/>
      <c r="D3" s="775"/>
      <c r="E3" s="775"/>
      <c r="F3" s="775"/>
      <c r="G3" s="775"/>
      <c r="H3" s="775"/>
      <c r="I3" s="775"/>
      <c r="J3" s="775"/>
      <c r="K3" s="776"/>
      <c r="L3" s="95" t="s">
        <v>1</v>
      </c>
    </row>
    <row r="4" spans="1:12" ht="18.75">
      <c r="A4" s="746" t="s">
        <v>56</v>
      </c>
      <c r="B4" s="749"/>
      <c r="C4" s="749"/>
      <c r="D4" s="749"/>
      <c r="E4" s="749"/>
      <c r="F4" s="749"/>
      <c r="G4" s="749"/>
      <c r="H4" s="749"/>
      <c r="I4" s="749"/>
      <c r="J4" s="749"/>
      <c r="K4" s="749"/>
      <c r="L4" s="95" t="s">
        <v>1</v>
      </c>
    </row>
    <row r="5" spans="1:12" ht="16.5">
      <c r="A5" s="748" t="str">
        <f>+'B. Summary of Requirements '!A5</f>
        <v>Law Enforcement Wireless Communications</v>
      </c>
      <c r="B5" s="749"/>
      <c r="C5" s="749"/>
      <c r="D5" s="749"/>
      <c r="E5" s="749"/>
      <c r="F5" s="749"/>
      <c r="G5" s="749"/>
      <c r="H5" s="749"/>
      <c r="I5" s="749"/>
      <c r="J5" s="749"/>
      <c r="K5" s="749"/>
      <c r="L5" s="95" t="s">
        <v>1</v>
      </c>
    </row>
    <row r="6" spans="1:12" ht="16.5">
      <c r="A6" s="774" t="str">
        <f>+'B. Summary of Requirements '!A6</f>
        <v>Salaries and Expenses</v>
      </c>
      <c r="B6" s="749"/>
      <c r="C6" s="749"/>
      <c r="D6" s="749"/>
      <c r="E6" s="749"/>
      <c r="F6" s="749"/>
      <c r="G6" s="749"/>
      <c r="H6" s="749"/>
      <c r="I6" s="749"/>
      <c r="J6" s="749"/>
      <c r="K6" s="749"/>
      <c r="L6" s="95" t="s">
        <v>1</v>
      </c>
    </row>
    <row r="7" spans="1:12" ht="15.75">
      <c r="A7" s="779"/>
      <c r="B7" s="779"/>
      <c r="C7" s="779"/>
      <c r="D7" s="779"/>
      <c r="E7" s="779"/>
      <c r="F7" s="779"/>
      <c r="G7" s="779"/>
      <c r="H7" s="779"/>
      <c r="I7" s="779"/>
      <c r="J7" s="779"/>
      <c r="K7" s="779"/>
      <c r="L7" s="95" t="s">
        <v>1</v>
      </c>
    </row>
    <row r="8" spans="1:12">
      <c r="A8" s="780"/>
      <c r="B8" s="780"/>
      <c r="C8" s="780"/>
      <c r="D8" s="780"/>
      <c r="E8" s="780"/>
      <c r="F8" s="780"/>
      <c r="G8" s="780"/>
      <c r="H8" s="780"/>
      <c r="I8" s="780"/>
      <c r="J8" s="780"/>
      <c r="K8" s="780"/>
      <c r="L8" s="95" t="s">
        <v>1</v>
      </c>
    </row>
    <row r="9" spans="1:12" ht="40.5" customHeight="1">
      <c r="A9" s="795" t="s">
        <v>57</v>
      </c>
      <c r="B9" s="790" t="s">
        <v>48</v>
      </c>
      <c r="C9" s="791"/>
      <c r="D9" s="790" t="s">
        <v>350</v>
      </c>
      <c r="E9" s="791"/>
      <c r="F9" s="787" t="s">
        <v>47</v>
      </c>
      <c r="G9" s="788"/>
      <c r="H9" s="788"/>
      <c r="I9" s="788"/>
      <c r="J9" s="788"/>
      <c r="K9" s="789"/>
      <c r="L9" s="95" t="s">
        <v>1</v>
      </c>
    </row>
    <row r="10" spans="1:12">
      <c r="A10" s="796"/>
      <c r="B10" s="781" t="s">
        <v>32</v>
      </c>
      <c r="C10" s="783" t="s">
        <v>33</v>
      </c>
      <c r="D10" s="781" t="s">
        <v>32</v>
      </c>
      <c r="E10" s="783" t="s">
        <v>33</v>
      </c>
      <c r="F10" s="785" t="s">
        <v>17</v>
      </c>
      <c r="G10" s="777" t="s">
        <v>238</v>
      </c>
      <c r="H10" s="777" t="s">
        <v>30</v>
      </c>
      <c r="I10" s="777" t="s">
        <v>31</v>
      </c>
      <c r="J10" s="793" t="s">
        <v>32</v>
      </c>
      <c r="K10" s="785" t="s">
        <v>33</v>
      </c>
      <c r="L10" s="95" t="s">
        <v>1</v>
      </c>
    </row>
    <row r="11" spans="1:12" ht="21.75" customHeight="1">
      <c r="A11" s="797"/>
      <c r="B11" s="782"/>
      <c r="C11" s="784"/>
      <c r="D11" s="782"/>
      <c r="E11" s="784"/>
      <c r="F11" s="786"/>
      <c r="G11" s="778"/>
      <c r="H11" s="778"/>
      <c r="I11" s="778"/>
      <c r="J11" s="794"/>
      <c r="K11" s="792"/>
      <c r="L11" s="95" t="s">
        <v>1</v>
      </c>
    </row>
    <row r="12" spans="1:12">
      <c r="A12" s="185" t="s">
        <v>289</v>
      </c>
      <c r="B12" s="113">
        <v>12</v>
      </c>
      <c r="C12" s="113"/>
      <c r="D12" s="113">
        <v>12</v>
      </c>
      <c r="E12" s="113"/>
      <c r="F12" s="113"/>
      <c r="G12" s="113"/>
      <c r="H12" s="113"/>
      <c r="I12" s="113"/>
      <c r="J12" s="113">
        <v>12</v>
      </c>
      <c r="K12" s="114"/>
      <c r="L12" s="95" t="s">
        <v>1</v>
      </c>
    </row>
    <row r="13" spans="1:12">
      <c r="A13" s="185" t="s">
        <v>290</v>
      </c>
      <c r="B13" s="113">
        <v>1</v>
      </c>
      <c r="C13" s="113"/>
      <c r="D13" s="113">
        <v>1</v>
      </c>
      <c r="E13" s="113"/>
      <c r="F13" s="113"/>
      <c r="G13" s="113"/>
      <c r="H13" s="113"/>
      <c r="I13" s="113"/>
      <c r="J13" s="113">
        <v>1</v>
      </c>
      <c r="K13" s="114"/>
      <c r="L13" s="95" t="s">
        <v>1</v>
      </c>
    </row>
    <row r="14" spans="1:12">
      <c r="A14" s="185" t="s">
        <v>117</v>
      </c>
      <c r="B14" s="113">
        <v>1</v>
      </c>
      <c r="C14" s="113"/>
      <c r="D14" s="113">
        <v>1</v>
      </c>
      <c r="E14" s="113"/>
      <c r="F14" s="113"/>
      <c r="G14" s="113"/>
      <c r="H14" s="113"/>
      <c r="I14" s="113"/>
      <c r="J14" s="113">
        <v>1</v>
      </c>
      <c r="K14" s="114"/>
      <c r="L14" s="95" t="s">
        <v>1</v>
      </c>
    </row>
    <row r="15" spans="1:12">
      <c r="A15" s="185" t="s">
        <v>327</v>
      </c>
      <c r="B15" s="113">
        <v>11</v>
      </c>
      <c r="C15" s="113"/>
      <c r="D15" s="113">
        <v>11</v>
      </c>
      <c r="E15" s="113"/>
      <c r="F15" s="113"/>
      <c r="G15" s="113"/>
      <c r="H15" s="113"/>
      <c r="I15" s="113"/>
      <c r="J15" s="113">
        <v>11</v>
      </c>
      <c r="K15" s="114"/>
      <c r="L15" s="95" t="s">
        <v>1</v>
      </c>
    </row>
    <row r="16" spans="1:12">
      <c r="A16" s="185" t="s">
        <v>118</v>
      </c>
      <c r="B16" s="113">
        <v>1</v>
      </c>
      <c r="C16" s="113"/>
      <c r="D16" s="113">
        <v>1</v>
      </c>
      <c r="E16" s="113"/>
      <c r="F16" s="113"/>
      <c r="G16" s="113"/>
      <c r="H16" s="113"/>
      <c r="I16" s="113"/>
      <c r="J16" s="113">
        <v>1</v>
      </c>
      <c r="K16" s="114"/>
      <c r="L16" s="95" t="s">
        <v>1</v>
      </c>
    </row>
    <row r="17" spans="1:12">
      <c r="A17" s="185" t="s">
        <v>231</v>
      </c>
      <c r="B17" s="113">
        <v>9</v>
      </c>
      <c r="C17" s="113"/>
      <c r="D17" s="113">
        <v>9</v>
      </c>
      <c r="E17" s="113"/>
      <c r="F17" s="113"/>
      <c r="G17" s="113"/>
      <c r="H17" s="113"/>
      <c r="I17" s="113"/>
      <c r="J17" s="113">
        <v>9</v>
      </c>
      <c r="K17" s="114"/>
      <c r="L17" s="95" t="s">
        <v>1</v>
      </c>
    </row>
    <row r="18" spans="1:12" ht="15.75" thickBot="1">
      <c r="A18" s="186" t="s">
        <v>51</v>
      </c>
      <c r="B18" s="169">
        <f t="shared" ref="B18:K18" si="0">SUM(B12:B17)</f>
        <v>35</v>
      </c>
      <c r="C18" s="169">
        <f t="shared" si="0"/>
        <v>0</v>
      </c>
      <c r="D18" s="169">
        <f t="shared" si="0"/>
        <v>35</v>
      </c>
      <c r="E18" s="169">
        <f t="shared" si="0"/>
        <v>0</v>
      </c>
      <c r="F18" s="169">
        <f t="shared" si="0"/>
        <v>0</v>
      </c>
      <c r="G18" s="169">
        <f t="shared" si="0"/>
        <v>0</v>
      </c>
      <c r="H18" s="169">
        <f t="shared" si="0"/>
        <v>0</v>
      </c>
      <c r="I18" s="169">
        <f t="shared" si="0"/>
        <v>0</v>
      </c>
      <c r="J18" s="169">
        <f t="shared" si="0"/>
        <v>35</v>
      </c>
      <c r="K18" s="176">
        <f t="shared" si="0"/>
        <v>0</v>
      </c>
      <c r="L18" s="96" t="s">
        <v>1</v>
      </c>
    </row>
    <row r="19" spans="1:12">
      <c r="A19" s="274" t="s">
        <v>273</v>
      </c>
      <c r="B19" s="266">
        <v>34</v>
      </c>
      <c r="C19" s="268"/>
      <c r="D19" s="266">
        <v>34</v>
      </c>
      <c r="E19" s="268"/>
      <c r="F19" s="268"/>
      <c r="G19" s="268"/>
      <c r="H19" s="266"/>
      <c r="I19" s="271">
        <f>G19+H19</f>
        <v>0</v>
      </c>
      <c r="J19" s="271">
        <f>D19+F19+I19</f>
        <v>34</v>
      </c>
      <c r="K19" s="115"/>
      <c r="L19" s="95" t="s">
        <v>1</v>
      </c>
    </row>
    <row r="20" spans="1:12">
      <c r="A20" s="275" t="s">
        <v>291</v>
      </c>
      <c r="B20" s="267">
        <v>1</v>
      </c>
      <c r="C20" s="269"/>
      <c r="D20" s="267">
        <v>1</v>
      </c>
      <c r="E20" s="269"/>
      <c r="F20" s="269"/>
      <c r="G20" s="269"/>
      <c r="H20" s="267"/>
      <c r="I20" s="272"/>
      <c r="J20" s="272">
        <v>1</v>
      </c>
      <c r="K20" s="115"/>
      <c r="L20" s="95" t="s">
        <v>1</v>
      </c>
    </row>
    <row r="21" spans="1:12" s="10" customFormat="1">
      <c r="A21" s="276" t="s">
        <v>51</v>
      </c>
      <c r="B21" s="273">
        <f t="shared" ref="B21:K21" si="1">SUM(B19:B20)</f>
        <v>35</v>
      </c>
      <c r="C21" s="270">
        <f t="shared" si="1"/>
        <v>0</v>
      </c>
      <c r="D21" s="270">
        <f t="shared" si="1"/>
        <v>35</v>
      </c>
      <c r="E21" s="270">
        <f t="shared" si="1"/>
        <v>0</v>
      </c>
      <c r="F21" s="270">
        <f t="shared" si="1"/>
        <v>0</v>
      </c>
      <c r="G21" s="270">
        <f t="shared" si="1"/>
        <v>0</v>
      </c>
      <c r="H21" s="273">
        <f t="shared" si="1"/>
        <v>0</v>
      </c>
      <c r="I21" s="273">
        <f t="shared" si="1"/>
        <v>0</v>
      </c>
      <c r="J21" s="273">
        <f t="shared" si="1"/>
        <v>35</v>
      </c>
      <c r="K21" s="116">
        <f t="shared" si="1"/>
        <v>0</v>
      </c>
      <c r="L21" s="95" t="s">
        <v>29</v>
      </c>
    </row>
    <row r="22" spans="1:12" s="10" customFormat="1">
      <c r="A22" s="772"/>
      <c r="B22" s="772"/>
      <c r="C22" s="772"/>
      <c r="D22" s="772"/>
      <c r="E22" s="772"/>
      <c r="F22" s="772"/>
      <c r="G22" s="772"/>
      <c r="H22" s="772"/>
      <c r="I22" s="772"/>
      <c r="J22" s="772"/>
      <c r="K22" s="772"/>
      <c r="L22" s="95"/>
    </row>
    <row r="23" spans="1:12" s="10" customFormat="1">
      <c r="L23" s="96"/>
    </row>
    <row r="24" spans="1:12" s="10" customFormat="1">
      <c r="A24" s="29"/>
      <c r="B24" s="117"/>
      <c r="C24" s="117"/>
      <c r="D24" s="117"/>
      <c r="E24" s="117"/>
      <c r="F24" s="117"/>
      <c r="G24" s="117"/>
      <c r="H24" s="117"/>
      <c r="I24" s="117"/>
      <c r="J24" s="117"/>
      <c r="K24" s="117"/>
      <c r="L24" s="96"/>
    </row>
    <row r="25" spans="1:12" s="10" customFormat="1" ht="12" customHeight="1">
      <c r="A25" s="170"/>
      <c r="B25" s="117"/>
      <c r="C25" s="117"/>
      <c r="D25" s="117"/>
      <c r="E25" s="117"/>
      <c r="F25" s="117"/>
      <c r="G25" s="117"/>
      <c r="H25" s="117"/>
      <c r="I25" s="117"/>
      <c r="J25" s="117"/>
      <c r="K25" s="117"/>
      <c r="L25" s="96"/>
    </row>
    <row r="26" spans="1:12" s="10" customFormat="1" ht="12" customHeight="1">
      <c r="A26" s="170"/>
      <c r="B26" s="117"/>
      <c r="C26" s="117"/>
      <c r="D26" s="117"/>
      <c r="E26" s="117"/>
      <c r="F26" s="117"/>
      <c r="G26" s="117"/>
      <c r="H26" s="117"/>
      <c r="I26" s="117"/>
      <c r="J26" s="117"/>
      <c r="K26" s="117"/>
      <c r="L26" s="96"/>
    </row>
    <row r="27" spans="1:12" s="10" customFormat="1" ht="12" customHeight="1">
      <c r="A27" s="33"/>
      <c r="B27" s="34"/>
      <c r="C27" s="34"/>
      <c r="D27" s="34"/>
      <c r="E27" s="34"/>
      <c r="F27" s="34"/>
      <c r="G27" s="34"/>
      <c r="H27" s="34"/>
      <c r="I27" s="34"/>
      <c r="J27" s="34"/>
      <c r="K27" s="34"/>
      <c r="L27" s="96"/>
    </row>
    <row r="28" spans="1:12" s="10" customFormat="1" ht="15.75">
      <c r="A28" s="69"/>
      <c r="B28" s="70"/>
      <c r="C28" s="70"/>
      <c r="D28" s="70"/>
      <c r="E28" s="70"/>
      <c r="F28" s="70"/>
      <c r="G28" s="70"/>
      <c r="H28" s="70"/>
      <c r="I28" s="70"/>
      <c r="J28" s="70"/>
      <c r="K28" s="70"/>
      <c r="L28" s="96"/>
    </row>
    <row r="29" spans="1:12" ht="71.25" customHeight="1">
      <c r="A29" s="559"/>
      <c r="B29" s="559"/>
      <c r="C29" s="559"/>
      <c r="D29" s="559"/>
      <c r="E29" s="559"/>
      <c r="F29" s="559"/>
      <c r="G29" s="559"/>
      <c r="H29" s="559"/>
      <c r="I29" s="559"/>
      <c r="J29" s="559"/>
      <c r="K29" s="559"/>
    </row>
    <row r="30" spans="1:12" ht="39.75" customHeight="1">
      <c r="A30" s="559"/>
      <c r="B30" s="559"/>
      <c r="C30" s="559"/>
      <c r="D30" s="559"/>
      <c r="E30" s="559"/>
      <c r="F30" s="559"/>
      <c r="G30" s="559"/>
      <c r="H30" s="559"/>
      <c r="I30" s="559"/>
      <c r="J30" s="559"/>
      <c r="K30" s="559"/>
    </row>
    <row r="31" spans="1:12" ht="58.5" customHeight="1">
      <c r="A31" s="559"/>
      <c r="B31" s="559"/>
      <c r="C31" s="559"/>
      <c r="D31" s="559"/>
      <c r="E31" s="559"/>
      <c r="F31" s="559"/>
      <c r="G31" s="559"/>
      <c r="H31" s="559"/>
      <c r="I31" s="559"/>
      <c r="J31" s="559"/>
      <c r="K31" s="559"/>
    </row>
    <row r="32" spans="1:12" ht="69" customHeight="1">
      <c r="A32" s="559"/>
      <c r="B32" s="559"/>
      <c r="C32" s="559"/>
      <c r="D32" s="559"/>
      <c r="E32" s="559"/>
      <c r="F32" s="559"/>
      <c r="G32" s="559"/>
      <c r="H32" s="559"/>
      <c r="I32" s="559"/>
      <c r="J32" s="559"/>
      <c r="K32" s="559"/>
    </row>
    <row r="33" spans="1:11">
      <c r="A33" s="61"/>
      <c r="B33" s="51"/>
      <c r="C33" s="51"/>
      <c r="D33" s="51"/>
      <c r="E33" s="51"/>
      <c r="F33" s="51"/>
      <c r="G33" s="51"/>
      <c r="H33" s="51"/>
      <c r="I33" s="51"/>
      <c r="J33" s="51"/>
      <c r="K33" s="51"/>
    </row>
    <row r="35" spans="1:11">
      <c r="A35" s="460"/>
      <c r="K35" s="80"/>
    </row>
  </sheetData>
  <mergeCells count="27">
    <mergeCell ref="H10:H11"/>
    <mergeCell ref="A7:K7"/>
    <mergeCell ref="A8:K8"/>
    <mergeCell ref="G10:G11"/>
    <mergeCell ref="B10:B11"/>
    <mergeCell ref="C10:C11"/>
    <mergeCell ref="D10:D11"/>
    <mergeCell ref="F10:F11"/>
    <mergeCell ref="F9:K9"/>
    <mergeCell ref="D9:E9"/>
    <mergeCell ref="B9:C9"/>
    <mergeCell ref="K10:K11"/>
    <mergeCell ref="J10:J11"/>
    <mergeCell ref="I10:I11"/>
    <mergeCell ref="E10:E11"/>
    <mergeCell ref="A9:A11"/>
    <mergeCell ref="A1:K1"/>
    <mergeCell ref="A4:K4"/>
    <mergeCell ref="A5:K5"/>
    <mergeCell ref="A6:K6"/>
    <mergeCell ref="A2:K2"/>
    <mergeCell ref="A3:K3"/>
    <mergeCell ref="A32:K32"/>
    <mergeCell ref="A29:K29"/>
    <mergeCell ref="A30:K30"/>
    <mergeCell ref="A31:K31"/>
    <mergeCell ref="A22:K22"/>
  </mergeCells>
  <phoneticPr fontId="0" type="noConversion"/>
  <printOptions horizontalCentered="1"/>
  <pageMargins left="0.75" right="0.75" top="1" bottom="1" header="0.5" footer="0.5"/>
  <pageSetup scale="71" orientation="landscape" r:id="rId1"/>
  <headerFooter alignWithMargins="0">
    <oddFooter>&amp;C&amp;"Times New Roman,Regular"Exhibit I - Detail of Permanent Positions by Category</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17</vt:i4>
      </vt:variant>
      <vt:variant>
        <vt:lpstr>Named Ranges</vt:lpstr>
      </vt:variant>
      <vt:variant>
        <vt:i4>24</vt:i4>
      </vt:variant>
    </vt:vector>
  </HeadingPairs>
  <TitlesOfParts>
    <vt:vector size="41" baseType="lpstr">
      <vt:lpstr>A. Organization Chart</vt:lpstr>
      <vt:lpstr>B. Summary of Requirements </vt:lpstr>
      <vt:lpstr>C. Increases Offsets</vt:lpstr>
      <vt:lpstr>D. Strategic Goals &amp; Objectives</vt:lpstr>
      <vt:lpstr>E. ATB Justification</vt:lpstr>
      <vt:lpstr>F. 2010 Crosswalk</vt:lpstr>
      <vt:lpstr>(G) 2011 Crosswalk</vt:lpstr>
      <vt:lpstr>H. Reimbursable Resources</vt:lpstr>
      <vt:lpstr>I. Permanent Positions</vt:lpstr>
      <vt:lpstr>J. Financial Analysis</vt:lpstr>
      <vt:lpstr>K. Summary by Grade</vt:lpstr>
      <vt:lpstr>L. Summary by Object Class</vt:lpstr>
      <vt:lpstr>(N-2) Domestic Agent</vt:lpstr>
      <vt:lpstr>(N-3) Domestic Attorney</vt:lpstr>
      <vt:lpstr>(N-4) Domestic Prof Sup</vt:lpstr>
      <vt:lpstr>(N-5) Domestic Clerical</vt:lpstr>
      <vt:lpstr>(P) IT</vt:lpstr>
      <vt:lpstr>'B. Summary of Requirements '!DL</vt:lpstr>
      <vt:lpstr>'(G) 2011 Crosswalk'!Print_Area</vt:lpstr>
      <vt:lpstr>'(N-2) Domestic Agent'!Print_Area</vt:lpstr>
      <vt:lpstr>'(N-3) Domestic Attorney'!Print_Area</vt:lpstr>
      <vt:lpstr>'(N-4) Domestic Prof Sup'!Print_Area</vt:lpstr>
      <vt:lpstr>'(N-5) Domestic Clerical'!Print_Area</vt:lpstr>
      <vt:lpstr>'(P) IT'!Print_Area</vt:lpstr>
      <vt:lpstr>'A. Organization Chart'!Print_Area</vt:lpstr>
      <vt:lpstr>'B. Summary of Requirements '!Print_Area</vt:lpstr>
      <vt:lpstr>'C. Increases Offsets'!Print_Area</vt:lpstr>
      <vt:lpstr>'D. Strategic Goals &amp; Objectives'!Print_Area</vt:lpstr>
      <vt:lpstr>'E. ATB Justification'!Print_Area</vt:lpstr>
      <vt:lpstr>'F. 2010 Crosswalk'!Print_Area</vt:lpstr>
      <vt:lpstr>'H. Reimbursable Resources'!Print_Area</vt:lpstr>
      <vt:lpstr>'I. Permanent Positions'!Print_Area</vt:lpstr>
      <vt:lpstr>'J. Financial Analysis'!Print_Area</vt:lpstr>
      <vt:lpstr>'K. Summary by Grade'!Print_Area</vt:lpstr>
      <vt:lpstr>'L. Summary by Object Class'!Print_Area</vt:lpstr>
      <vt:lpstr>'(N-2) Domestic Agent'!Print_Titles</vt:lpstr>
      <vt:lpstr>'(N-3) Domestic Attorney'!Print_Titles</vt:lpstr>
      <vt:lpstr>'(N-4) Domestic Prof Sup'!Print_Titles</vt:lpstr>
      <vt:lpstr>'(N-5) Domestic Clerical'!Print_Titles</vt:lpstr>
      <vt:lpstr>'H. Reimbursable Resources'!REIMPRO</vt:lpstr>
      <vt:lpstr>'H. Reimbursable Resources'!REIMSOR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rlindsay</cp:lastModifiedBy>
  <cp:lastPrinted>2011-02-04T21:18:32Z</cp:lastPrinted>
  <dcterms:created xsi:type="dcterms:W3CDTF">2003-08-28T20:51:00Z</dcterms:created>
  <dcterms:modified xsi:type="dcterms:W3CDTF">2011-02-09T20:10:49Z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