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comments4.xml" ContentType="application/vnd.openxmlformats-officedocument.spreadsheetml.comments+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comments2.xml" ContentType="application/vnd.openxmlformats-officedocument.spreadsheetml.comments+xml"/>
  <Override PartName="/xl/comments3.xml" ContentType="application/vnd.openxmlformats-officedocument.spreadsheetml.comments+xml"/>
  <Override PartName="/docProps/custom.xml" ContentType="application/vnd.openxmlformats-officedocument.custom-properties+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xl/worksheets/sheet17.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6"/>
  <workbookPr codeName="ThisWorkbook" defaultThemeVersion="124226"/>
  <bookViews>
    <workbookView xWindow="1095" yWindow="195" windowWidth="21315" windowHeight="10815" tabRatio="889"/>
  </bookViews>
  <sheets>
    <sheet name="A. Organization Chart" sheetId="25" r:id="rId1"/>
    <sheet name="B. Summary of Requirements " sheetId="45" r:id="rId2"/>
    <sheet name="C. Increases Offsets" sheetId="21" r:id="rId3"/>
    <sheet name="D. Strategic Goals &amp; Objectives" sheetId="57" r:id="rId4"/>
    <sheet name="E. ATB Justification" sheetId="29" r:id="rId5"/>
    <sheet name="F. 2010 Crosswalk" sheetId="2" r:id="rId6"/>
    <sheet name="(G) 2011 Crosswalk" sheetId="56" r:id="rId7"/>
    <sheet name="H. Reimbursable Resources" sheetId="16" r:id="rId8"/>
    <sheet name="I. Permanent Positions" sheetId="10" r:id="rId9"/>
    <sheet name="J. Financial Analysis" sheetId="36" r:id="rId10"/>
    <sheet name="K. Summary by Grade" sheetId="6" r:id="rId11"/>
    <sheet name="L. Summary by Object Class" sheetId="14" r:id="rId12"/>
    <sheet name="(N-2) Domestic Agent" sheetId="50" state="hidden" r:id="rId13"/>
    <sheet name="(N-3) Domestic Attorney" sheetId="49" state="hidden" r:id="rId14"/>
    <sheet name="(N-4) Domestic Prof Sup" sheetId="51" state="hidden" r:id="rId15"/>
    <sheet name="(N-5) Domestic Clerical" sheetId="52" state="hidden" r:id="rId16"/>
    <sheet name="(P) IT" sheetId="55" state="hidden" r:id="rId17"/>
  </sheets>
  <externalReferences>
    <externalReference r:id="rId18"/>
    <externalReference r:id="rId19"/>
  </externalReferences>
  <definedNames>
    <definedName name="_10POS_BY_CAT" localSheetId="9">'[1]Summ Atty Agt'!#REF!</definedName>
    <definedName name="_11POS_BY_CAT">#REF!</definedName>
    <definedName name="_1ATTORNEY_SUPP" localSheetId="1">#REF!</definedName>
    <definedName name="_2ATTORNEY_SUPP">#REF!</definedName>
    <definedName name="_3GA_ROLLUP" localSheetId="1">'B. Summary of Requirements '!#REF!</definedName>
    <definedName name="_4GA_ROLLUP" localSheetId="3">#REF!</definedName>
    <definedName name="_5GA_ROLLUP" localSheetId="7">[2]SumReq!#REF!</definedName>
    <definedName name="_6GA_ROLLUP" localSheetId="9">'[1]Sum of Req'!#REF!</definedName>
    <definedName name="_7GA_ROLLUP">#REF!</definedName>
    <definedName name="_8POS_BY_CAT" localSheetId="1">#REF!</definedName>
    <definedName name="_9POS_BY_CAT" localSheetId="3">#REF!</definedName>
    <definedName name="_xlnm._FilterDatabase" localSheetId="16" hidden="1">'(P) IT'!$F$14:$G$14</definedName>
    <definedName name="DL" localSheetId="1">'B. Summary of Requirements '!$A$3:$X$59</definedName>
    <definedName name="DL">#REF!</definedName>
    <definedName name="EXECSUPP" localSheetId="1">'B. Summary of Requirements '!#REF!</definedName>
    <definedName name="EXECSUPP" localSheetId="3">#REF!</definedName>
    <definedName name="EXECSUPP" localSheetId="9">'[1]Sum of Req'!#REF!</definedName>
    <definedName name="EXECSUPP">#REF!</definedName>
    <definedName name="FY0711.1">#REF!</definedName>
    <definedName name="FY0711.5">#REF!</definedName>
    <definedName name="FY0712.1">#REF!</definedName>
    <definedName name="FY0721.0">#REF!</definedName>
    <definedName name="FY0722.0">#REF!</definedName>
    <definedName name="FY0723.1">#REF!</definedName>
    <definedName name="FY0723.2">#REF!</definedName>
    <definedName name="FY0723.3">#REF!</definedName>
    <definedName name="FY0724.0">#REF!</definedName>
    <definedName name="FY0725.2">#REF!</definedName>
    <definedName name="FY0725.3">#REF!</definedName>
    <definedName name="FY0725.6">#REF!</definedName>
    <definedName name="FY0726.0">#REF!</definedName>
    <definedName name="FY0731.0">#REF!</definedName>
    <definedName name="FY0732.0">#REF!</definedName>
    <definedName name="FY07Ling">#REF!</definedName>
    <definedName name="FY07Mult">#REF!</definedName>
    <definedName name="FY07PEPI">#REF!</definedName>
    <definedName name="FY07Tot">#REF!</definedName>
    <definedName name="FY07Train">#REF!</definedName>
    <definedName name="FY0811.1">#REF!</definedName>
    <definedName name="FY0811.5">#REF!</definedName>
    <definedName name="FY0812.1">#REF!</definedName>
    <definedName name="FY0821.0">#REF!</definedName>
    <definedName name="FY0822.0">#REF!</definedName>
    <definedName name="FY0823.1">#REF!</definedName>
    <definedName name="FY0823.2">#REF!</definedName>
    <definedName name="FY0823.3">#REF!</definedName>
    <definedName name="FY0824.0">#REF!</definedName>
    <definedName name="FY0825.2">#REF!</definedName>
    <definedName name="FY0825.3">#REF!</definedName>
    <definedName name="FY0825.6">#REF!</definedName>
    <definedName name="FY0826.0">#REF!</definedName>
    <definedName name="FY0831.0">#REF!</definedName>
    <definedName name="FY0832.0">#REF!</definedName>
    <definedName name="FY08Ling">#REF!</definedName>
    <definedName name="FY08Mult">#REF!</definedName>
    <definedName name="FY08PEPI">#REF!</definedName>
    <definedName name="FY08Tot">#REF!</definedName>
    <definedName name="FY08Train">#REF!</definedName>
    <definedName name="FY0911.1">#REF!</definedName>
    <definedName name="FY0911.5">#REF!</definedName>
    <definedName name="FY0912.1">#REF!</definedName>
    <definedName name="FY0921.0">#REF!</definedName>
    <definedName name="FY0922.0">#REF!</definedName>
    <definedName name="FY0923.1">#REF!</definedName>
    <definedName name="FY0923.2">#REF!</definedName>
    <definedName name="FY0923.3">#REF!</definedName>
    <definedName name="FY0924.0">#REF!</definedName>
    <definedName name="FY0925.2">#REF!</definedName>
    <definedName name="FY0925.3">#REF!</definedName>
    <definedName name="FY0925.6">#REF!</definedName>
    <definedName name="FY0926.0">#REF!</definedName>
    <definedName name="FY0931.0">#REF!</definedName>
    <definedName name="FY0932.0">#REF!</definedName>
    <definedName name="FY09Ling">#REF!</definedName>
    <definedName name="FY09Mult">#REF!</definedName>
    <definedName name="FY09PEPI">#REF!</definedName>
    <definedName name="FY09Tot">#REF!</definedName>
    <definedName name="FY09Train">#REF!</definedName>
    <definedName name="hlhl0" localSheetId="4">'E. ATB Justification'!#REF!</definedName>
    <definedName name="INTEL" localSheetId="1">'B. Summary of Requirements '!#REF!</definedName>
    <definedName name="INTEL" localSheetId="3">#REF!</definedName>
    <definedName name="INTEL" localSheetId="9">'[1]Sum of Req'!#REF!</definedName>
    <definedName name="INTEL">#REF!</definedName>
    <definedName name="JMD" localSheetId="1">'B. Summary of Requirements '!#REF!</definedName>
    <definedName name="JMD" localSheetId="3">#REF!</definedName>
    <definedName name="JMD" localSheetId="9">'[1]Sum of Req'!#REF!</definedName>
    <definedName name="JMD">#REF!</definedName>
    <definedName name="OLE_LINK7" localSheetId="4">'E. ATB Justification'!#REF!</definedName>
    <definedName name="PART">#REF!</definedName>
    <definedName name="_xlnm.Print_Area" localSheetId="6">'(G) 2011 Crosswalk'!$A$1:$J$25</definedName>
    <definedName name="_xlnm.Print_Area" localSheetId="12">'(N-2) Domestic Agent'!$A$1:$J$69</definedName>
    <definedName name="_xlnm.Print_Area" localSheetId="13">'(N-3) Domestic Attorney'!$A$1:$H$53</definedName>
    <definedName name="_xlnm.Print_Area" localSheetId="14">'(N-4) Domestic Prof Sup'!$A$1:$J$53</definedName>
    <definedName name="_xlnm.Print_Area" localSheetId="15">'(N-5) Domestic Clerical'!$A$1:$H$52</definedName>
    <definedName name="_xlnm.Print_Area" localSheetId="16">'(P) IT'!$A$1:$H$32</definedName>
    <definedName name="_xlnm.Print_Area" localSheetId="0">'A. Organization Chart'!$A$1:$N$24</definedName>
    <definedName name="_xlnm.Print_Area" localSheetId="1">'B. Summary of Requirements '!$A$1:$X$68</definedName>
    <definedName name="_xlnm.Print_Area" localSheetId="2">'C. Increases Offsets'!$A$1:$G$16</definedName>
    <definedName name="_xlnm.Print_Area" localSheetId="3">'D. Strategic Goals &amp; Objectives'!$A$1:$P$41</definedName>
    <definedName name="_xlnm.Print_Area" localSheetId="4">'E. ATB Justification'!$A$1:$I$29</definedName>
    <definedName name="_xlnm.Print_Area" localSheetId="5">'F. 2010 Crosswalk'!$A$1:$K$27</definedName>
    <definedName name="_xlnm.Print_Area" localSheetId="7">'H. Reimbursable Resources'!$A$1:$N$14</definedName>
    <definedName name="_xlnm.Print_Area" localSheetId="8">'I. Permanent Positions'!$A$1:$K$36</definedName>
    <definedName name="_xlnm.Print_Area" localSheetId="9">'J. Financial Analysis'!$A$1:$I$45</definedName>
    <definedName name="_xlnm.Print_Area" localSheetId="10">'K. Summary by Grade'!$A$1:$I$31</definedName>
    <definedName name="_xlnm.Print_Area" localSheetId="11">'L. Summary by Object Class'!$A$1:$I$46</definedName>
    <definedName name="_xlnm.Print_Area">#REF!</definedName>
    <definedName name="_xlnm.Print_Titles" localSheetId="12">'(N-2) Domestic Agent'!$1:$13</definedName>
    <definedName name="_xlnm.Print_Titles" localSheetId="13">'(N-3) Domestic Attorney'!$1:$13</definedName>
    <definedName name="_xlnm.Print_Titles" localSheetId="14">'(N-4) Domestic Prof Sup'!$1:$13</definedName>
    <definedName name="_xlnm.Print_Titles" localSheetId="15">'(N-5) Domestic Clerical'!$1:$13</definedName>
    <definedName name="REIMPRO" localSheetId="7">'H. Reimbursable Resources'!$A$1:$N$15</definedName>
    <definedName name="REIMPRO">#REF!</definedName>
    <definedName name="REIMSOR" localSheetId="7">'H. Reimbursable Resources'!#REF!</definedName>
    <definedName name="REIMSOR">#REF!</definedName>
  </definedNames>
  <calcPr calcId="144525"/>
</workbook>
</file>

<file path=xl/calcChain.xml><?xml version="1.0" encoding="utf-8"?>
<calcChain xmlns="http://schemas.openxmlformats.org/spreadsheetml/2006/main">
  <c r="V26" i="45"/>
  <c r="V24"/>
  <c r="W24"/>
  <c r="X24"/>
  <c r="X26" s="1"/>
  <c r="E32" i="14" l="1"/>
  <c r="E18"/>
  <c r="C18"/>
  <c r="F24" i="36" l="1"/>
  <c r="I21" i="29" l="1"/>
  <c r="H21"/>
  <c r="G21"/>
  <c r="W26" i="45"/>
  <c r="J12" i="10" l="1"/>
  <c r="I31"/>
  <c r="I30"/>
  <c r="I29"/>
  <c r="I28"/>
  <c r="I27"/>
  <c r="I26"/>
  <c r="I25"/>
  <c r="I24"/>
  <c r="I23"/>
  <c r="I22"/>
  <c r="I21"/>
  <c r="I20"/>
  <c r="I19"/>
  <c r="I18"/>
  <c r="I17"/>
  <c r="I16"/>
  <c r="I15"/>
  <c r="I14"/>
  <c r="I13"/>
  <c r="I12"/>
  <c r="H11" i="36" l="1"/>
  <c r="K60" i="45" l="1"/>
  <c r="J31" i="10" l="1"/>
  <c r="J30"/>
  <c r="J29"/>
  <c r="J28"/>
  <c r="J27"/>
  <c r="J26"/>
  <c r="J25"/>
  <c r="J24"/>
  <c r="J23"/>
  <c r="J22"/>
  <c r="J21"/>
  <c r="J20"/>
  <c r="J19"/>
  <c r="J18"/>
  <c r="J17"/>
  <c r="J16"/>
  <c r="J15"/>
  <c r="J14"/>
  <c r="J13"/>
  <c r="H26" i="29" l="1"/>
  <c r="G26"/>
  <c r="G29" s="1"/>
  <c r="O24" i="57"/>
  <c r="P24" l="1"/>
  <c r="H12" i="6"/>
  <c r="X59" i="45" l="1"/>
  <c r="G24" i="14" l="1"/>
  <c r="I35"/>
  <c r="I34"/>
  <c r="I33"/>
  <c r="G32"/>
  <c r="G31"/>
  <c r="G30"/>
  <c r="G28"/>
  <c r="G27"/>
  <c r="G26"/>
  <c r="G25"/>
  <c r="I25" s="1"/>
  <c r="G23"/>
  <c r="G21"/>
  <c r="G20"/>
  <c r="G19"/>
  <c r="I19" s="1"/>
  <c r="G18"/>
  <c r="I18" s="1"/>
  <c r="F12" l="1"/>
  <c r="D12"/>
  <c r="B12"/>
  <c r="H12" l="1"/>
  <c r="H13" i="6"/>
  <c r="G28"/>
  <c r="E28"/>
  <c r="C28"/>
  <c r="G38" i="36" l="1"/>
  <c r="X35" i="45"/>
  <c r="I43" i="36"/>
  <c r="I42"/>
  <c r="H43"/>
  <c r="H42"/>
  <c r="I21"/>
  <c r="H21"/>
  <c r="H32" i="10"/>
  <c r="J32" l="1"/>
  <c r="V35" i="45"/>
  <c r="W35"/>
  <c r="I44" i="36" l="1"/>
  <c r="I41"/>
  <c r="I40"/>
  <c r="I39"/>
  <c r="I38"/>
  <c r="I37"/>
  <c r="I36"/>
  <c r="I35"/>
  <c r="I34"/>
  <c r="I33"/>
  <c r="I32"/>
  <c r="H44"/>
  <c r="H41"/>
  <c r="H40"/>
  <c r="H39"/>
  <c r="H38"/>
  <c r="H37"/>
  <c r="H36"/>
  <c r="H35"/>
  <c r="H34"/>
  <c r="H33"/>
  <c r="H32"/>
  <c r="H31"/>
  <c r="I31"/>
  <c r="I26"/>
  <c r="H26"/>
  <c r="I22"/>
  <c r="I20"/>
  <c r="I19"/>
  <c r="I18"/>
  <c r="I17"/>
  <c r="I16"/>
  <c r="I15"/>
  <c r="I14"/>
  <c r="I13"/>
  <c r="H22"/>
  <c r="H20"/>
  <c r="H19"/>
  <c r="H18"/>
  <c r="H17"/>
  <c r="H16"/>
  <c r="H15"/>
  <c r="H14"/>
  <c r="H13"/>
  <c r="I11"/>
  <c r="I12"/>
  <c r="H12"/>
  <c r="I26" i="29" l="1"/>
  <c r="O60" i="45" l="1"/>
  <c r="N10" i="16" l="1"/>
  <c r="N11"/>
  <c r="I18" i="56" l="1"/>
  <c r="I17"/>
  <c r="I14"/>
  <c r="J12"/>
  <c r="I12"/>
  <c r="H12"/>
  <c r="J18" i="2"/>
  <c r="J17"/>
  <c r="J14"/>
  <c r="K12"/>
  <c r="J12"/>
  <c r="I12"/>
  <c r="G15" i="21" l="1"/>
  <c r="G14"/>
  <c r="G13"/>
  <c r="G12"/>
  <c r="G11"/>
  <c r="C16"/>
  <c r="D16"/>
  <c r="E16"/>
  <c r="F16"/>
  <c r="G16" l="1"/>
  <c r="W66" i="45"/>
  <c r="W67"/>
  <c r="I44" i="14" l="1"/>
  <c r="I43"/>
  <c r="I45"/>
  <c r="H43"/>
  <c r="I22"/>
  <c r="I20"/>
  <c r="I21"/>
  <c r="I23"/>
  <c r="I24"/>
  <c r="I26"/>
  <c r="I27"/>
  <c r="I28"/>
  <c r="I29"/>
  <c r="I30"/>
  <c r="I31"/>
  <c r="I32"/>
  <c r="I15"/>
  <c r="I14"/>
  <c r="I13"/>
  <c r="I11"/>
  <c r="I10"/>
  <c r="H15"/>
  <c r="H14"/>
  <c r="H13"/>
  <c r="H11"/>
  <c r="H10"/>
  <c r="H17" i="6"/>
  <c r="H14"/>
  <c r="H15"/>
  <c r="H16"/>
  <c r="H18"/>
  <c r="H19"/>
  <c r="H20"/>
  <c r="H21"/>
  <c r="H22"/>
  <c r="H23"/>
  <c r="H24"/>
  <c r="H25"/>
  <c r="H26"/>
  <c r="H27"/>
  <c r="M11" i="16"/>
  <c r="M12"/>
  <c r="N12"/>
  <c r="M10"/>
  <c r="L11"/>
  <c r="L12"/>
  <c r="L10"/>
  <c r="I13" i="56"/>
  <c r="A48" i="45"/>
  <c r="A5" i="21" s="1"/>
  <c r="L14" i="16" l="1"/>
  <c r="H28" i="6"/>
  <c r="N14" i="16"/>
  <c r="G12" i="14"/>
  <c r="E12"/>
  <c r="E16" s="1"/>
  <c r="E36" s="1"/>
  <c r="C12"/>
  <c r="C16" s="1"/>
  <c r="C36" s="1"/>
  <c r="C40" s="1"/>
  <c r="B16"/>
  <c r="G13" i="56"/>
  <c r="F13"/>
  <c r="F15" s="1"/>
  <c r="F19" s="1"/>
  <c r="E13"/>
  <c r="D13"/>
  <c r="C13"/>
  <c r="C15" s="1"/>
  <c r="C19" s="1"/>
  <c r="B13"/>
  <c r="J13"/>
  <c r="A5"/>
  <c r="A4"/>
  <c r="W62" i="45"/>
  <c r="W59"/>
  <c r="V59"/>
  <c r="A4" i="57"/>
  <c r="N39"/>
  <c r="M39"/>
  <c r="L39"/>
  <c r="K39"/>
  <c r="J39"/>
  <c r="I39"/>
  <c r="G39"/>
  <c r="F39"/>
  <c r="D39"/>
  <c r="C39"/>
  <c r="P38"/>
  <c r="O38"/>
  <c r="P37"/>
  <c r="O37"/>
  <c r="P36"/>
  <c r="O36"/>
  <c r="P35"/>
  <c r="O35"/>
  <c r="P34"/>
  <c r="O34"/>
  <c r="P33"/>
  <c r="O33"/>
  <c r="P32"/>
  <c r="O32"/>
  <c r="N29"/>
  <c r="M29"/>
  <c r="L29"/>
  <c r="K29"/>
  <c r="J29"/>
  <c r="I29"/>
  <c r="G29"/>
  <c r="F29"/>
  <c r="D29"/>
  <c r="C29"/>
  <c r="P28"/>
  <c r="O28"/>
  <c r="P27"/>
  <c r="O27"/>
  <c r="P26"/>
  <c r="O26"/>
  <c r="P25"/>
  <c r="O25"/>
  <c r="P23"/>
  <c r="O23"/>
  <c r="P22"/>
  <c r="O22"/>
  <c r="P21"/>
  <c r="O21"/>
  <c r="N18"/>
  <c r="M18"/>
  <c r="L18"/>
  <c r="K18"/>
  <c r="J18"/>
  <c r="J41" s="1"/>
  <c r="I18"/>
  <c r="G18"/>
  <c r="F18"/>
  <c r="D18"/>
  <c r="C18"/>
  <c r="C41" s="1"/>
  <c r="P17"/>
  <c r="O17"/>
  <c r="P16"/>
  <c r="O16"/>
  <c r="P15"/>
  <c r="O15"/>
  <c r="P14"/>
  <c r="O14"/>
  <c r="V16" i="45"/>
  <c r="W16"/>
  <c r="X16"/>
  <c r="V19"/>
  <c r="V27" s="1"/>
  <c r="W19"/>
  <c r="W27" s="1"/>
  <c r="X19"/>
  <c r="X27" s="1"/>
  <c r="D60"/>
  <c r="E60"/>
  <c r="E63" s="1"/>
  <c r="E68" s="1"/>
  <c r="F60"/>
  <c r="G60"/>
  <c r="H60"/>
  <c r="I60"/>
  <c r="J60"/>
  <c r="K63"/>
  <c r="K68" s="1"/>
  <c r="L60"/>
  <c r="M60"/>
  <c r="N60"/>
  <c r="N63" s="1"/>
  <c r="N68" s="1"/>
  <c r="P60"/>
  <c r="Q60"/>
  <c r="R60"/>
  <c r="S60"/>
  <c r="T60"/>
  <c r="U60"/>
  <c r="I29" i="29"/>
  <c r="H29"/>
  <c r="D16" i="14"/>
  <c r="J14" i="16"/>
  <c r="D14"/>
  <c r="G14"/>
  <c r="C24" i="36"/>
  <c r="C25" s="1"/>
  <c r="B24"/>
  <c r="B25" s="1"/>
  <c r="H36" i="10"/>
  <c r="F28" i="6"/>
  <c r="I33" i="10"/>
  <c r="J33" s="1"/>
  <c r="I35"/>
  <c r="J35" s="1"/>
  <c r="G36"/>
  <c r="K36"/>
  <c r="D13" i="2"/>
  <c r="B28" i="6"/>
  <c r="H24" i="36"/>
  <c r="D24"/>
  <c r="D25" s="1"/>
  <c r="D29" s="1"/>
  <c r="D45" s="1"/>
  <c r="E24"/>
  <c r="F29"/>
  <c r="F45" s="1"/>
  <c r="B36" i="10"/>
  <c r="B32"/>
  <c r="I32"/>
  <c r="E32"/>
  <c r="H14" i="16"/>
  <c r="C14"/>
  <c r="F16" i="14"/>
  <c r="A5"/>
  <c r="A4"/>
  <c r="D36" i="10"/>
  <c r="D28" i="6"/>
  <c r="K32" i="10"/>
  <c r="G32"/>
  <c r="F32"/>
  <c r="D32"/>
  <c r="C32"/>
  <c r="A6" i="6"/>
  <c r="A5"/>
  <c r="A5" i="36"/>
  <c r="A4"/>
  <c r="A6" i="10"/>
  <c r="A5"/>
  <c r="A4" i="29"/>
  <c r="A5" i="16"/>
  <c r="A4"/>
  <c r="A5" i="2"/>
  <c r="A4"/>
  <c r="C36" i="10"/>
  <c r="E36"/>
  <c r="F36"/>
  <c r="E14" i="16"/>
  <c r="F14"/>
  <c r="I14"/>
  <c r="K14"/>
  <c r="M14"/>
  <c r="B13" i="2"/>
  <c r="C13"/>
  <c r="C15" s="1"/>
  <c r="C19" s="1"/>
  <c r="E13"/>
  <c r="F13"/>
  <c r="F15" s="1"/>
  <c r="F19" s="1"/>
  <c r="G13"/>
  <c r="H13"/>
  <c r="J13"/>
  <c r="J15" s="1"/>
  <c r="J36" i="10" l="1"/>
  <c r="I36"/>
  <c r="O29" i="57"/>
  <c r="K41"/>
  <c r="T63" i="45"/>
  <c r="T68" s="1"/>
  <c r="I12" i="14"/>
  <c r="I16" s="1"/>
  <c r="I36" s="1"/>
  <c r="B29" i="36"/>
  <c r="B45" s="1"/>
  <c r="H25"/>
  <c r="H29" s="1"/>
  <c r="H45" s="1"/>
  <c r="C29"/>
  <c r="C45" s="1"/>
  <c r="I25"/>
  <c r="N41" i="57"/>
  <c r="P29"/>
  <c r="F41"/>
  <c r="D41"/>
  <c r="Q63" i="45"/>
  <c r="Q68" s="1"/>
  <c r="V36"/>
  <c r="V37" s="1"/>
  <c r="V60"/>
  <c r="W60"/>
  <c r="X60"/>
  <c r="H63"/>
  <c r="H68" s="1"/>
  <c r="P18" i="57"/>
  <c r="I41"/>
  <c r="M41"/>
  <c r="P39"/>
  <c r="H16" i="14"/>
  <c r="O18" i="57"/>
  <c r="G41"/>
  <c r="L41"/>
  <c r="O39"/>
  <c r="G16" i="14"/>
  <c r="H13" i="56"/>
  <c r="I15"/>
  <c r="I19" s="1"/>
  <c r="J19" i="2"/>
  <c r="K13"/>
  <c r="I13"/>
  <c r="E40" i="14"/>
  <c r="G29" i="36"/>
  <c r="G45" s="1"/>
  <c r="E25"/>
  <c r="E29" s="1"/>
  <c r="E45" s="1"/>
  <c r="P41" i="57" l="1"/>
  <c r="W63" i="45"/>
  <c r="W68" s="1"/>
  <c r="X36"/>
  <c r="X37" s="1"/>
  <c r="G36" i="14"/>
  <c r="G40" s="1"/>
  <c r="I45" i="36"/>
  <c r="O41" i="57"/>
  <c r="W36" i="45"/>
  <c r="W37" s="1"/>
</calcChain>
</file>

<file path=xl/comments1.xml><?xml version="1.0" encoding="utf-8"?>
<comments xmlns="http://schemas.openxmlformats.org/spreadsheetml/2006/main">
  <authors>
    <author>Nicholas D. Sterganos</author>
    <author>matsatt</author>
  </authors>
  <commentList>
    <comment ref="C12" authorId="0">
      <text>
        <r>
          <rPr>
            <sz val="8"/>
            <color indexed="81"/>
            <rFont val="Tahoma"/>
            <family val="2"/>
          </rPr>
          <t xml:space="preserve">Entry-Level, could be other than 9/1, which is shown here
</t>
        </r>
      </text>
    </comment>
    <comment ref="G12" authorId="0">
      <text>
        <r>
          <rPr>
            <sz val="8"/>
            <color indexed="81"/>
            <rFont val="Tahoma"/>
            <family val="2"/>
          </rPr>
          <t xml:space="preserve">Annualization + Non-Recurring
</t>
        </r>
      </text>
    </comment>
    <comment ref="H12" authorId="0">
      <text>
        <r>
          <rPr>
            <sz val="8"/>
            <color indexed="81"/>
            <rFont val="Tahoma"/>
            <family val="2"/>
          </rPr>
          <t>1st year Lapsed at 50% + Adjustments to Base, 1 GS level grade increase</t>
        </r>
      </text>
    </comment>
    <comment ref="J12" authorId="1">
      <text>
        <r>
          <rPr>
            <sz val="8"/>
            <color indexed="81"/>
            <rFont val="Tahoma"/>
            <family val="2"/>
          </rPr>
          <t>Journeyman grade</t>
        </r>
      </text>
    </comment>
  </commentList>
</comments>
</file>

<file path=xl/comments2.xml><?xml version="1.0" encoding="utf-8"?>
<comments xmlns="http://schemas.openxmlformats.org/spreadsheetml/2006/main">
  <authors>
    <author>Nicholas D. Sterganos</author>
  </authors>
  <commentList>
    <comment ref="C12" authorId="0">
      <text>
        <r>
          <rPr>
            <sz val="8"/>
            <color indexed="81"/>
            <rFont val="Tahoma"/>
            <family val="2"/>
          </rPr>
          <t xml:space="preserve">Average Entry-Level
</t>
        </r>
      </text>
    </comment>
    <comment ref="G12" authorId="0">
      <text>
        <r>
          <rPr>
            <sz val="8"/>
            <color indexed="81"/>
            <rFont val="Tahoma"/>
            <family val="2"/>
          </rPr>
          <t xml:space="preserve">Annualization + Non-Recurring
</t>
        </r>
      </text>
    </comment>
    <comment ref="H12" authorId="0">
      <text>
        <r>
          <rPr>
            <sz val="8"/>
            <color indexed="81"/>
            <rFont val="Tahoma"/>
            <family val="2"/>
          </rPr>
          <t>1st year Lapsed at 50% + Adjustments to Base, Journeyman grade</t>
        </r>
      </text>
    </comment>
  </commentList>
</comments>
</file>

<file path=xl/comments3.xml><?xml version="1.0" encoding="utf-8"?>
<comments xmlns="http://schemas.openxmlformats.org/spreadsheetml/2006/main">
  <authors>
    <author>Nicholas D. Sterganos</author>
    <author>matsatt</author>
  </authors>
  <commentList>
    <comment ref="C12" authorId="0">
      <text>
        <r>
          <rPr>
            <sz val="8"/>
            <color indexed="81"/>
            <rFont val="Tahoma"/>
            <family val="2"/>
          </rPr>
          <t xml:space="preserve">Entry-Level, could be other than 9/1, which is shown here
</t>
        </r>
      </text>
    </comment>
    <comment ref="G12" authorId="0">
      <text>
        <r>
          <rPr>
            <sz val="8"/>
            <color indexed="81"/>
            <rFont val="Tahoma"/>
            <family val="2"/>
          </rPr>
          <t xml:space="preserve">Annualization + Non-Recurring
</t>
        </r>
      </text>
    </comment>
    <comment ref="H12" authorId="0">
      <text>
        <r>
          <rPr>
            <sz val="8"/>
            <color indexed="81"/>
            <rFont val="Tahoma"/>
            <family val="2"/>
          </rPr>
          <t>1st year Lapsed at 50% + Adjustments to Base, 1 GS level grade increase</t>
        </r>
      </text>
    </comment>
    <comment ref="J12" authorId="1">
      <text>
        <r>
          <rPr>
            <sz val="8"/>
            <color indexed="81"/>
            <rFont val="Tahoma"/>
            <family val="2"/>
          </rPr>
          <t>Journeyman grade</t>
        </r>
      </text>
    </comment>
  </commentList>
</comments>
</file>

<file path=xl/comments4.xml><?xml version="1.0" encoding="utf-8"?>
<comments xmlns="http://schemas.openxmlformats.org/spreadsheetml/2006/main">
  <authors>
    <author>Nicholas D. Sterganos</author>
  </authors>
  <commentList>
    <comment ref="C12" authorId="0">
      <text>
        <r>
          <rPr>
            <sz val="8"/>
            <color indexed="81"/>
            <rFont val="Tahoma"/>
            <family val="2"/>
          </rPr>
          <t xml:space="preserve">Entry-Level
</t>
        </r>
      </text>
    </comment>
    <comment ref="G12" authorId="0">
      <text>
        <r>
          <rPr>
            <sz val="8"/>
            <color indexed="81"/>
            <rFont val="Tahoma"/>
            <family val="2"/>
          </rPr>
          <t xml:space="preserve">Annualization + Non-Recurring
</t>
        </r>
      </text>
    </comment>
    <comment ref="H12" authorId="0">
      <text>
        <r>
          <rPr>
            <sz val="8"/>
            <color indexed="81"/>
            <rFont val="Tahoma"/>
            <family val="2"/>
          </rPr>
          <t>1st year Lapsed at 50% + Adjustments to Base</t>
        </r>
      </text>
    </comment>
  </commentList>
</comments>
</file>

<file path=xl/sharedStrings.xml><?xml version="1.0" encoding="utf-8"?>
<sst xmlns="http://schemas.openxmlformats.org/spreadsheetml/2006/main" count="1431" uniqueCount="385">
  <si>
    <t>25.3 Purchases of goods &amp; services from Government accounts (Antennas, DHS Sec. Etc..)</t>
  </si>
  <si>
    <t>end of line</t>
  </si>
  <si>
    <t xml:space="preserve">          Total DIRECT requirements</t>
  </si>
  <si>
    <t>23.1  GSA rent (Reimbursable)</t>
  </si>
  <si>
    <t>25.3 DHS Security (Reimbursable)</t>
  </si>
  <si>
    <t>Financial Analysis of Program Changes</t>
  </si>
  <si>
    <t>Inc. 1</t>
  </si>
  <si>
    <t>Inc. 2</t>
  </si>
  <si>
    <t>Offset</t>
  </si>
  <si>
    <t>Total positions &amp; annual amount</t>
  </si>
  <si>
    <t xml:space="preserve">      Lapse (-)</t>
  </si>
  <si>
    <t xml:space="preserve">     Other personnel compensation</t>
  </si>
  <si>
    <t>Total FTE &amp; personnel compensation</t>
  </si>
  <si>
    <t>Agt./Atty.</t>
  </si>
  <si>
    <t>Program Offsets</t>
  </si>
  <si>
    <t>Adjustments to Base</t>
  </si>
  <si>
    <t>Domestic Rent and Facilities</t>
  </si>
  <si>
    <t>Offsets [list all]</t>
  </si>
  <si>
    <t>ATBs</t>
  </si>
  <si>
    <t>11.1  Direct FTE &amp; personnel compensation</t>
  </si>
  <si>
    <t xml:space="preserve">       Total </t>
  </si>
  <si>
    <t>Average SES Salary</t>
  </si>
  <si>
    <t>2010 Appropriation Enacted w/Rescissions and Supplementals</t>
  </si>
  <si>
    <t>2010 Enacted w/Rescissions and Supplementals</t>
  </si>
  <si>
    <t>Perm. Pos.</t>
  </si>
  <si>
    <t>Location of Description by Decision Unit</t>
  </si>
  <si>
    <t>Reprogrammings / Transfers</t>
  </si>
  <si>
    <t>end of sheet</t>
  </si>
  <si>
    <t>Program Decreases</t>
  </si>
  <si>
    <t>Total Pr. Changes</t>
  </si>
  <si>
    <t>Total Authorized</t>
  </si>
  <si>
    <t>Total Reimbursable</t>
  </si>
  <si>
    <t xml:space="preserve">   J: Financial Analysis of Program Changes</t>
  </si>
  <si>
    <t>I: Detail of Permanent Positions by Category</t>
  </si>
  <si>
    <t>H: Summary of Reimbursable Resources</t>
  </si>
  <si>
    <t>E.  Justification for Base Adjustments</t>
  </si>
  <si>
    <t>C: Program Increases/Offsets By Decision Unit</t>
  </si>
  <si>
    <t>B: Summary of Requirements</t>
  </si>
  <si>
    <t>Intelligence Series (132)</t>
  </si>
  <si>
    <t>Criminal Investigative Series (1811)</t>
  </si>
  <si>
    <t>2010 Availability</t>
  </si>
  <si>
    <t>23.2 Moving/Lease Expirations/Contract Parking</t>
  </si>
  <si>
    <t xml:space="preserve">Total Adjustments to Base </t>
  </si>
  <si>
    <t>Decreases:</t>
  </si>
  <si>
    <t>2011 Supplementals</t>
  </si>
  <si>
    <t>2012 Request</t>
  </si>
  <si>
    <t xml:space="preserve">2010 Enacted w/Rescissions and Supplementals </t>
  </si>
  <si>
    <t>Increase/Decrease</t>
  </si>
  <si>
    <t>Decision Unit</t>
  </si>
  <si>
    <t xml:space="preserve">     Total</t>
  </si>
  <si>
    <t>FTE</t>
  </si>
  <si>
    <t>Total</t>
  </si>
  <si>
    <t>Detail of Permanent Positions by Category</t>
  </si>
  <si>
    <t>Category</t>
  </si>
  <si>
    <t>Grades and Salary Ranges</t>
  </si>
  <si>
    <t>LEAP</t>
  </si>
  <si>
    <t>11.5  Total, Other personnel compensation</t>
  </si>
  <si>
    <t xml:space="preserve">     Other Compensation</t>
  </si>
  <si>
    <t xml:space="preserve">     Overtime</t>
  </si>
  <si>
    <t>11.8  Special personal services payments</t>
  </si>
  <si>
    <t xml:space="preserve">    Full-time permanent</t>
  </si>
  <si>
    <t>12.0  Personnel benefits</t>
  </si>
  <si>
    <t>21.0  Travel and transportation of persons</t>
  </si>
  <si>
    <t>22.0  Transportation of things</t>
  </si>
  <si>
    <t>23.3  Comm., util., &amp; other misc. charges</t>
  </si>
  <si>
    <t>24.0  Printing and reproduction</t>
  </si>
  <si>
    <t>25.1  Advisory and assistance services</t>
  </si>
  <si>
    <t>25.2 Other services</t>
  </si>
  <si>
    <t>26.0  Supplies and materials</t>
  </si>
  <si>
    <t>31.0  Equipment</t>
  </si>
  <si>
    <t xml:space="preserve">          Total obligations</t>
  </si>
  <si>
    <t>Unobligated balance, start of year</t>
  </si>
  <si>
    <t>Unobligated balance, end of year</t>
  </si>
  <si>
    <t>Recoveries of prior year obligations</t>
  </si>
  <si>
    <t>11.3  Other than full-time permanent</t>
  </si>
  <si>
    <t xml:space="preserve">     Total, appropriated positions</t>
  </si>
  <si>
    <t>SES</t>
  </si>
  <si>
    <t>GS-15</t>
  </si>
  <si>
    <t>GS-14</t>
  </si>
  <si>
    <t>GS-13</t>
  </si>
  <si>
    <t>GS-12</t>
  </si>
  <si>
    <t>GS-11</t>
  </si>
  <si>
    <t>GS-10</t>
  </si>
  <si>
    <t>GS-9</t>
  </si>
  <si>
    <t>GS-8</t>
  </si>
  <si>
    <t>GS-7</t>
  </si>
  <si>
    <t xml:space="preserve">GS-5 </t>
  </si>
  <si>
    <t>Personnel benefits</t>
  </si>
  <si>
    <t>Transportation of things</t>
  </si>
  <si>
    <t>Printing</t>
  </si>
  <si>
    <t>Equipment</t>
  </si>
  <si>
    <t>Purchases of goods &amp; services from Government accounts</t>
  </si>
  <si>
    <t>Travel and transportation of persons</t>
  </si>
  <si>
    <t>GSA rent</t>
  </si>
  <si>
    <t>Communication, rents, and utilities</t>
  </si>
  <si>
    <t>Advisory and assistance services</t>
  </si>
  <si>
    <t>Other services</t>
  </si>
  <si>
    <t>Supplies and materials</t>
  </si>
  <si>
    <t>Average GS Salary</t>
  </si>
  <si>
    <t>Average GS Grade</t>
  </si>
  <si>
    <t>Object Classes</t>
  </si>
  <si>
    <t>Other Object Classes:</t>
  </si>
  <si>
    <t>Summary of Reimbursable Resources</t>
  </si>
  <si>
    <t>Summary of Requirements by Object Class</t>
  </si>
  <si>
    <t>Overtime</t>
  </si>
  <si>
    <t>Program Changes</t>
  </si>
  <si>
    <t>Total Program Changes</t>
  </si>
  <si>
    <t>Attorneys (905)</t>
  </si>
  <si>
    <t>Paralegals / Other Law (900-998)</t>
  </si>
  <si>
    <t>Information &amp; Arts (1000-1099)</t>
  </si>
  <si>
    <t>Business &amp; Industry (1100-1199)</t>
  </si>
  <si>
    <t>Library (1400-1499)</t>
  </si>
  <si>
    <t>Equipment/Facilities Services (1600-1699)</t>
  </si>
  <si>
    <t>Supply Services (2000-2099)</t>
  </si>
  <si>
    <t>Security Specialists (080)</t>
  </si>
  <si>
    <t>Motor Vehicle Operations (5703)</t>
  </si>
  <si>
    <t>2010 Enacted (with Rescissions, direct only)</t>
  </si>
  <si>
    <t>Total 2010 Enacted (with Rescissions and Supplementals)</t>
  </si>
  <si>
    <t>N: Modular Costs for New Positions</t>
  </si>
  <si>
    <t xml:space="preserve">Component: </t>
  </si>
  <si>
    <t>Type:</t>
  </si>
  <si>
    <t>Position:</t>
  </si>
  <si>
    <t>Special Agent</t>
  </si>
  <si>
    <t>Object Class</t>
  </si>
  <si>
    <t>Annualization</t>
  </si>
  <si>
    <t>Non-Recurring</t>
  </si>
  <si>
    <t>Personnel Compensation and Benefits</t>
  </si>
  <si>
    <t>11.1</t>
  </si>
  <si>
    <t>Full-Time Permanent</t>
  </si>
  <si>
    <t>11.5</t>
  </si>
  <si>
    <t xml:space="preserve">LEAP </t>
  </si>
  <si>
    <t>AUO</t>
  </si>
  <si>
    <t>Awards</t>
  </si>
  <si>
    <t xml:space="preserve">Overtime </t>
  </si>
  <si>
    <t xml:space="preserve">Personnel Benefits </t>
  </si>
  <si>
    <t>12.1</t>
  </si>
  <si>
    <t>Contractual Services and Supplies</t>
  </si>
  <si>
    <t>21.0</t>
  </si>
  <si>
    <t xml:space="preserve">Operational Travel </t>
  </si>
  <si>
    <t xml:space="preserve">Transportation of Things </t>
  </si>
  <si>
    <t>23.2</t>
  </si>
  <si>
    <t xml:space="preserve">Rental Payments to Others </t>
  </si>
  <si>
    <t>23.3</t>
  </si>
  <si>
    <t>Comm. Utilities etc. Postage</t>
  </si>
  <si>
    <t>Comm. Utilities etc. Telephones</t>
  </si>
  <si>
    <t>Comm. Utilities etc. Utilities</t>
  </si>
  <si>
    <t xml:space="preserve">Payroll Services </t>
  </si>
  <si>
    <t>Recruitment-- Non OPM Costs</t>
  </si>
  <si>
    <t>Recruitment-- OPM Costs</t>
  </si>
  <si>
    <t xml:space="preserve">Drug Test </t>
  </si>
  <si>
    <t>Security (Background) Investigations</t>
  </si>
  <si>
    <t>25.6</t>
  </si>
  <si>
    <t xml:space="preserve">Physical Exams </t>
  </si>
  <si>
    <t>Psychological Exam</t>
  </si>
  <si>
    <t>Written Exam</t>
  </si>
  <si>
    <t>25.2</t>
  </si>
  <si>
    <t>Guard Services</t>
  </si>
  <si>
    <t xml:space="preserve">Medical Care </t>
  </si>
  <si>
    <t>26.0</t>
  </si>
  <si>
    <t xml:space="preserve">Office Supplies </t>
  </si>
  <si>
    <t xml:space="preserve">Fuel </t>
  </si>
  <si>
    <t>Ammunition</t>
  </si>
  <si>
    <t>D: Resources by DOJ Strategic Goal and Strategic Objective</t>
  </si>
  <si>
    <t xml:space="preserve">Safety/Protective Equiment </t>
  </si>
  <si>
    <t xml:space="preserve">Uniforms and Clothing </t>
  </si>
  <si>
    <t>Acquisition of Assets</t>
  </si>
  <si>
    <t>31.0</t>
  </si>
  <si>
    <t xml:space="preserve">Vehicles </t>
  </si>
  <si>
    <t xml:space="preserve">Radios-Mobile </t>
  </si>
  <si>
    <t xml:space="preserve">Radios-Portable </t>
  </si>
  <si>
    <t xml:space="preserve">Radio Installation </t>
  </si>
  <si>
    <t>Computer Workstation-- Desktop</t>
  </si>
  <si>
    <t>Computer Workstation-- Installation of Desktop</t>
  </si>
  <si>
    <t>Computer Workstation-- Software</t>
  </si>
  <si>
    <t>Computer Workstation-- Accessories</t>
  </si>
  <si>
    <t>Computer Workstation-- Networking Costs</t>
  </si>
  <si>
    <t>Laptop Computer</t>
  </si>
  <si>
    <t xml:space="preserve">Tech/Invest Equipment </t>
  </si>
  <si>
    <t>Items that may have Multiple Object Classes</t>
  </si>
  <si>
    <t>Multiple</t>
  </si>
  <si>
    <t xml:space="preserve">Advanced Training </t>
  </si>
  <si>
    <t xml:space="preserve">Other Training </t>
  </si>
  <si>
    <t>Operational Expenses Linguist Costs</t>
  </si>
  <si>
    <t>Operational Expenses PE/PI/Misc</t>
  </si>
  <si>
    <t xml:space="preserve">PCS </t>
  </si>
  <si>
    <t>Computer Workstation-- Enterprise Costs</t>
  </si>
  <si>
    <t>Total:</t>
  </si>
  <si>
    <t>Object class entries should match the entries in the revised New Position Cost Module Standards.  For most agencies, the display will differ slightly from the display shown here.</t>
  </si>
  <si>
    <t xml:space="preserve">Provide modules for new positions being requested.  The position cost module identifies the ordinary costs associated with filling a position and is one of the most basic elements used in construction of a budget.  </t>
  </si>
  <si>
    <t>Some Components provide JMD with three year modular cost estimates in addition to this exhibit.  Please follow past procedure, and submit all of the modular cost data required by your JMD Budget Analyst.</t>
  </si>
  <si>
    <t>Domestic</t>
  </si>
  <si>
    <t>Attorney</t>
  </si>
  <si>
    <t xml:space="preserve">Awards </t>
  </si>
  <si>
    <t xml:space="preserve">Transit Subsidy </t>
  </si>
  <si>
    <t>22.0</t>
  </si>
  <si>
    <t>23.1</t>
  </si>
  <si>
    <t xml:space="preserve">GSA Rent </t>
  </si>
  <si>
    <t>Rental Payments to Others</t>
  </si>
  <si>
    <t>Portable Comm. Devices etc. Cellular Phones</t>
  </si>
  <si>
    <t>Portable Comm. Devices etc. Wireless Handheld Devices</t>
  </si>
  <si>
    <t>24.0</t>
  </si>
  <si>
    <t xml:space="preserve">Printing and Reproduction </t>
  </si>
  <si>
    <t xml:space="preserve">Litigation Support </t>
  </si>
  <si>
    <t>Financial Operations Information (FMIS)</t>
  </si>
  <si>
    <t xml:space="preserve">Furniture </t>
  </si>
  <si>
    <t xml:space="preserve">Laptop Computer </t>
  </si>
  <si>
    <t>32.0</t>
  </si>
  <si>
    <t xml:space="preserve">Buildout </t>
  </si>
  <si>
    <t xml:space="preserve">Training </t>
  </si>
  <si>
    <t>Polygraph Examination</t>
  </si>
  <si>
    <t>Medical Care</t>
  </si>
  <si>
    <t xml:space="preserve">Firearms </t>
  </si>
  <si>
    <t xml:space="preserve">Basic Training </t>
  </si>
  <si>
    <t>Professional Support</t>
  </si>
  <si>
    <t>Training</t>
  </si>
  <si>
    <t>Clerical</t>
  </si>
  <si>
    <t>Computer Workstation-- Server Hardware</t>
  </si>
  <si>
    <t>Modular Costs for New 2012 Positions</t>
  </si>
  <si>
    <t>GS-1, $22,115 - 27,663</t>
  </si>
  <si>
    <t>GS-2, $24,865 - 31,292</t>
  </si>
  <si>
    <t>GS-4, $30,456 - 39,590</t>
  </si>
  <si>
    <t>GS-3, $27,130 - 35,269</t>
  </si>
  <si>
    <t>GS-5, $34,075 - 44,293</t>
  </si>
  <si>
    <t>GS-6, $37,983 - 49,375</t>
  </si>
  <si>
    <t>GS-7, $42,209 - 54,875</t>
  </si>
  <si>
    <t>GS-8, $46,745 - 60,765</t>
  </si>
  <si>
    <t>GS-9, $51,630 - 67,114</t>
  </si>
  <si>
    <t>GS-10, $56,857 - 73,917</t>
  </si>
  <si>
    <t>GS-11, $62,467 - 81,204</t>
  </si>
  <si>
    <t>GS-12, $74,872 - 97,333</t>
  </si>
  <si>
    <t>GS-13, $89,033 - 115,742</t>
  </si>
  <si>
    <t>GS-14, $105,211 - 136,771</t>
  </si>
  <si>
    <t>GS-15, $123,758 - 155,500</t>
  </si>
  <si>
    <t>SES, $119,554 - 179,700</t>
  </si>
  <si>
    <t>Crosswalk of 2010 Availability</t>
  </si>
  <si>
    <t>2012 template</t>
  </si>
  <si>
    <t>Information Technology Mgmt  (2210)</t>
  </si>
  <si>
    <t>23.1  GSA rent</t>
  </si>
  <si>
    <t>25.4  Operation and maintenance of facilities</t>
  </si>
  <si>
    <t>L: Summary of Requirements by Object Class</t>
  </si>
  <si>
    <t>K: Summary of Requirements by Grade</t>
  </si>
  <si>
    <t>Program Increases</t>
  </si>
  <si>
    <t>FY 2012 Program Increases/Offsets By Decision Unit</t>
  </si>
  <si>
    <t>F: Crosswalk of 2010 Availability</t>
  </si>
  <si>
    <t>25.5 Research and development contracts</t>
  </si>
  <si>
    <t>25.7 Operation and maintenance of equipment</t>
  </si>
  <si>
    <t>2010 Supplementals</t>
  </si>
  <si>
    <t>Justification for Base Adjustments</t>
  </si>
  <si>
    <t>2012 Current Services</t>
  </si>
  <si>
    <t>2012 Total Request</t>
  </si>
  <si>
    <t>2012 Adjustments to Base and Technical Adjustments</t>
  </si>
  <si>
    <t>2012 Increases</t>
  </si>
  <si>
    <t>2012 Offsets</t>
  </si>
  <si>
    <t>P.  IT Investment Questionnaire</t>
  </si>
  <si>
    <t xml:space="preserve"> A response should be provided only in the highlighted cells.  </t>
  </si>
  <si>
    <t>Pay and Benefits</t>
  </si>
  <si>
    <t>POS</t>
  </si>
  <si>
    <t>Total Increase:</t>
  </si>
  <si>
    <t>Total Decrease:</t>
  </si>
  <si>
    <t>Total ATB:</t>
  </si>
  <si>
    <t>Decreases</t>
  </si>
  <si>
    <t xml:space="preserve">Amount  </t>
  </si>
  <si>
    <t>Grades:</t>
  </si>
  <si>
    <t>(Dollars in Thousands)</t>
  </si>
  <si>
    <t>Salaries and Expenses</t>
  </si>
  <si>
    <t>A: Organizational Chart</t>
  </si>
  <si>
    <t>Total Offsets</t>
  </si>
  <si>
    <t>Other FTE:</t>
  </si>
  <si>
    <t>Total Comp. FTE</t>
  </si>
  <si>
    <t>Total FTE</t>
  </si>
  <si>
    <t>Reimbursable FTE</t>
  </si>
  <si>
    <t>Other FTE</t>
  </si>
  <si>
    <t>Total Compensable FTE</t>
  </si>
  <si>
    <t>Headquarters (Washington, D.C.)</t>
  </si>
  <si>
    <t>Summary of Requirements</t>
  </si>
  <si>
    <t>Reimbursable FTE:</t>
  </si>
  <si>
    <t xml:space="preserve">     Subtotal Increases</t>
  </si>
  <si>
    <t xml:space="preserve">  Total, 2012 program changes requested</t>
  </si>
  <si>
    <t>Collections by Source</t>
  </si>
  <si>
    <t>Budgetary Resources:</t>
  </si>
  <si>
    <t>Instructions</t>
  </si>
  <si>
    <t>Estimates by budget activity</t>
  </si>
  <si>
    <t>Pos.</t>
  </si>
  <si>
    <t xml:space="preserve"> </t>
  </si>
  <si>
    <t>Amount</t>
  </si>
  <si>
    <t>Increases</t>
  </si>
  <si>
    <t>Personnel Management (200-299)</t>
  </si>
  <si>
    <t>Clerical and Office Services (300-399)</t>
  </si>
  <si>
    <t>Accounting and Budget (500-599)</t>
  </si>
  <si>
    <t>U.S. Field</t>
  </si>
  <si>
    <t>Foreign Field</t>
  </si>
  <si>
    <t>TOTAL</t>
  </si>
  <si>
    <t>Summary of Requirements by Grade</t>
  </si>
  <si>
    <t>Resources by Department of Justice Strategic Goal/Objective</t>
  </si>
  <si>
    <t>Offsets</t>
  </si>
  <si>
    <t>Strategic Goal and Strategic Objective</t>
  </si>
  <si>
    <t>Direct, Reimb. Other FTE</t>
  </si>
  <si>
    <t>Direct Amount $000s</t>
  </si>
  <si>
    <t>Goal 1: Prevent Terrorism and Promote the Nation's Security</t>
  </si>
  <si>
    <r>
      <t xml:space="preserve">   1.1 Prevent, disrupt, and defeat terrorist operations before they occur</t>
    </r>
    <r>
      <rPr>
        <b/>
        <sz val="10"/>
        <rFont val="Times New Roman"/>
        <family val="1"/>
      </rPr>
      <t xml:space="preserve"> </t>
    </r>
  </si>
  <si>
    <t xml:space="preserve">   1.2  Strengthen partnerships to prevent, deter, and respond to terrorist incidents </t>
  </si>
  <si>
    <t xml:space="preserve">   1.3  Prosecute those who have committed, or intend to commit, terrorist acts in                                                                                                                                                                                                                                                                                                                             the United States  </t>
  </si>
  <si>
    <t xml:space="preserve">    1.4  Combat espionage against the United States </t>
  </si>
  <si>
    <t>Subtotal, Goal 1</t>
  </si>
  <si>
    <t>Goal 2: Prevent Crime, Enforce Federal Laws and Represent the 
              Rights and Interests of the American People</t>
  </si>
  <si>
    <t xml:space="preserve">   2.1  Strengthen partnerships for safer communities and enhance the Nation’s capacity to prevent, solve, and control crime </t>
  </si>
  <si>
    <t xml:space="preserve">   2.2  Reduce the threat, incidence, and prevalence of violent crime </t>
  </si>
  <si>
    <r>
      <t xml:space="preserve">   2.3  Prevent, suppress, and intervene in crimes against children</t>
    </r>
    <r>
      <rPr>
        <b/>
        <sz val="10"/>
        <rFont val="Times New Roman"/>
        <family val="1"/>
      </rPr>
      <t xml:space="preserve"> </t>
    </r>
  </si>
  <si>
    <t xml:space="preserve">   2.4  Reduce the threat, trafficking, use, and related violence of illegal drugs </t>
  </si>
  <si>
    <r>
      <t xml:space="preserve">   2.5 Combat public and corporate corruption, fraud, economic crime, and cybercrime</t>
    </r>
    <r>
      <rPr>
        <b/>
        <sz val="10"/>
        <rFont val="Times New Roman"/>
        <family val="1"/>
      </rPr>
      <t xml:space="preserve"> </t>
    </r>
  </si>
  <si>
    <t xml:space="preserve">   2.6 Uphold the civil and Constitutional rights of all Americans </t>
  </si>
  <si>
    <t xml:space="preserve">   2.7 Vigorously enforce and represent the interests of the United States in all matters over which the Department has jurisdiction </t>
  </si>
  <si>
    <t xml:space="preserve">   2.8 Protect the integrity and ensure the effective operation of the Nation’s bankruptcy system </t>
  </si>
  <si>
    <t>Subtotal, Goal 2</t>
  </si>
  <si>
    <t xml:space="preserve">Goal 3: Ensure the Fair and Efficient Administration of Justice
           </t>
  </si>
  <si>
    <t xml:space="preserve">   3.1 Protect judges, witnesses, and other participants in federal proceedings, and ensure the appearance of criminal defendants for judicial proceedings or confinement </t>
  </si>
  <si>
    <r>
      <t xml:space="preserve">   3.2 Ensure the apprehension of fugitives from justice</t>
    </r>
    <r>
      <rPr>
        <b/>
        <sz val="10"/>
        <rFont val="Times New Roman"/>
        <family val="1"/>
      </rPr>
      <t xml:space="preserve"> </t>
    </r>
  </si>
  <si>
    <t xml:space="preserve">   3.3  Provide for the safe, secure, and humane confinement of detained persons awaiting trial and/or sentencing, and those in the custody of the Federal Prison System </t>
  </si>
  <si>
    <t xml:space="preserve">   3.4  Provide services and programs to facilitate inmates’ successful reintegration into society, consistent with community expectations and standards </t>
  </si>
  <si>
    <t xml:space="preserve">   3.5  Adjudicate all immigration cases promptly and impartially in accordance with due process </t>
  </si>
  <si>
    <t xml:space="preserve">   3.6  Promote and strengthen innovative strategies in the administration of State and local justice systems </t>
  </si>
  <si>
    <t xml:space="preserve">   3.7  Uphold the rights and improve services to America’s crime victims </t>
  </si>
  <si>
    <t>Subtotal, Goal 3</t>
  </si>
  <si>
    <t>GRAND TOTAL</t>
  </si>
  <si>
    <t>2010 Appropriation Enacted w/ Rescissions and Supplementals</t>
  </si>
  <si>
    <t>(Not required for OMB Submission)</t>
  </si>
  <si>
    <t>1st Year
Lapsed 50%</t>
  </si>
  <si>
    <t>Subtotal
Adjust to Base</t>
  </si>
  <si>
    <t>2013 Cost
GS-11/1</t>
  </si>
  <si>
    <t>Full Year
GS-9/1</t>
  </si>
  <si>
    <t>2014 Cost
GS-12/5</t>
  </si>
  <si>
    <t>Full Year
GS - 14/5</t>
  </si>
  <si>
    <t>2013 Cost
GS-15/5</t>
  </si>
  <si>
    <t>Full Year
GS - 7/1</t>
  </si>
  <si>
    <t>2013 Cost
GS-8/5</t>
  </si>
  <si>
    <t>Crosswalk of 2011 Availability</t>
  </si>
  <si>
    <t>2011 Availability</t>
  </si>
  <si>
    <t>Increases (Direct Only):</t>
  </si>
  <si>
    <t>2010 Actual</t>
  </si>
  <si>
    <t>2011 Planned</t>
  </si>
  <si>
    <t>2011 Continuing Resolution (with Rescissions, direct only)</t>
  </si>
  <si>
    <t>Total 2011 CR (with Rescissions and Supplementals)</t>
  </si>
  <si>
    <t>Carryover</t>
  </si>
  <si>
    <t>2010 - 2012 Total Change</t>
  </si>
  <si>
    <t xml:space="preserve">Increase/Decrease </t>
  </si>
  <si>
    <t>DIRECTOR</t>
  </si>
  <si>
    <t>DIRECTOR'S OFFICE</t>
  </si>
  <si>
    <t>OFFICE OF POLICY &amp; INTERAGENCY AFFAIRS</t>
  </si>
  <si>
    <t>CHIEF OF STAFF</t>
  </si>
  <si>
    <t>OFFICE OF SECURITY AND CLASSIFIED PROGRAMS</t>
  </si>
  <si>
    <t>DEPUTY DIRECTOR</t>
  </si>
  <si>
    <t>INTELLIGENCE DIVISION</t>
  </si>
  <si>
    <t>INTELLIGENCE SUPPORT DIVISION</t>
  </si>
  <si>
    <t>National Drug Intelligence Center</t>
  </si>
  <si>
    <t>NDIC</t>
  </si>
  <si>
    <r>
      <t>Retirement</t>
    </r>
    <r>
      <rPr>
        <sz val="9"/>
        <rFont val="Times New Roman"/>
        <family val="1"/>
      </rPr>
      <t>.  Agency retirement contributions increase as employees under CSRS retire and are replaced by FERS employees.  Based on OPM government-wide estimates, we project that the DOJ workforce will convert from CSRS to FERS at a rate of 1.3 percent per year.  The requested increase of  $28,000  is necessary to meet our increased retirement obligations as a result of this conversion.</t>
    </r>
  </si>
  <si>
    <r>
      <t>Employees Compensation Fund:</t>
    </r>
    <r>
      <rPr>
        <sz val="9"/>
        <rFont val="Times New Roman"/>
        <family val="1"/>
      </rPr>
      <t xml:space="preserve"> No increase for Fiscal Year 2012.</t>
    </r>
  </si>
  <si>
    <r>
      <t>Health Insurance</t>
    </r>
    <r>
      <rPr>
        <sz val="9"/>
        <rFont val="Times New Roman"/>
        <family val="1"/>
      </rPr>
      <t>:  Effective January 2012, this component's contribution to Federal employees' health insurance premiums increased by 6.3 percent.  Applied against the 2011 estimate of $1,185,000, the additional amount required is $75,000.</t>
    </r>
  </si>
  <si>
    <r>
      <t>Changes in Compensable Days</t>
    </r>
    <r>
      <rPr>
        <sz val="9"/>
        <rFont val="Times New Roman"/>
        <family val="1"/>
      </rPr>
      <t xml:space="preserve">.  The decreased cost for one compensable day in FY 2012 compared to FY 2011. </t>
    </r>
  </si>
  <si>
    <r>
      <t>DHS Security Charges</t>
    </r>
    <r>
      <rPr>
        <sz val="9"/>
        <color indexed="8"/>
        <rFont val="Times New Roman"/>
        <family val="1"/>
      </rPr>
      <t>.  The Department of Homeland Security (DHS) will continue to charge Basic Security and Building Specific Security.  The requested increase of $7,000 is required to meet our commitment to DHS, and cost estimates were developed by DHS.</t>
    </r>
  </si>
  <si>
    <t>Asset Forfeiture Fund</t>
  </si>
  <si>
    <t>OCDETF</t>
  </si>
  <si>
    <t>Other</t>
  </si>
  <si>
    <t>Administrative Efficiencies</t>
  </si>
  <si>
    <t>Mathematics and Statistics (1500-1599)</t>
  </si>
  <si>
    <t>Education (1700-1799)</t>
  </si>
  <si>
    <t>Transportation</t>
  </si>
  <si>
    <t>GS-6</t>
  </si>
  <si>
    <t>Staffing: Other Offsets</t>
  </si>
  <si>
    <t>Intelligence Collection and Analysis: Other Offsets</t>
  </si>
  <si>
    <t>Administration and Management: Other Offsets</t>
  </si>
  <si>
    <t>G: Crosswalk of 2011 Availability</t>
  </si>
  <si>
    <t>Physical Sciences (1300-1399)</t>
  </si>
  <si>
    <t>Miscellaneous Inspectors Series (1802)</t>
  </si>
  <si>
    <t>Administration and Management Other Offsets</t>
  </si>
  <si>
    <t>Extend Technology Refresh</t>
  </si>
  <si>
    <t>2011 Continuing Resolution (CR)</t>
  </si>
  <si>
    <t xml:space="preserve">2011 Continuing Resolution  (CR) </t>
  </si>
  <si>
    <t>Staffing</t>
  </si>
  <si>
    <t xml:space="preserve"> 2012 Request</t>
  </si>
  <si>
    <t>2010 Enacted Without Rescissions</t>
  </si>
  <si>
    <t>2011 CR Without Rescissions</t>
  </si>
  <si>
    <r>
      <t>Annualization of 2010 Pay Raise:</t>
    </r>
    <r>
      <rPr>
        <sz val="9"/>
        <rFont val="Times New Roman"/>
        <family val="1"/>
      </rPr>
      <t xml:space="preserve">  This pay annualization represents first quarter amounts (October through December) of the 2010 pay increase of 2.0 percent for which funds were not provided under FY 2011 CR.  Together with the resources provided in 2010 for the pay raise, the $286,000 requested represents the pay requirements for the full year 2010 enacted pay raise.</t>
    </r>
  </si>
  <si>
    <t xml:space="preserve"> Funds carried over from three-year account 15 8/10 0129.  </t>
  </si>
  <si>
    <r>
      <rPr>
        <u/>
        <sz val="9"/>
        <color indexed="8"/>
        <rFont val="Times New Roman"/>
        <family val="1"/>
      </rPr>
      <t xml:space="preserve">Air Force  Position/FTE  Adjustment: </t>
    </r>
    <r>
      <rPr>
        <sz val="9"/>
        <color indexed="8"/>
        <rFont val="Times New Roman"/>
        <family val="1"/>
      </rPr>
      <t>These FTE and positions are being added to account for onboard, NDIC reimbursed, USAF personnel.</t>
    </r>
  </si>
</sst>
</file>

<file path=xl/styles.xml><?xml version="1.0" encoding="utf-8"?>
<styleSheet xmlns="http://schemas.openxmlformats.org/spreadsheetml/2006/main">
  <numFmts count="11">
    <numFmt numFmtId="5" formatCode="&quot;$&quot;#,##0_);\(&quot;$&quot;#,##0\)"/>
    <numFmt numFmtId="7" formatCode="&quot;$&quot;#,##0.00_);\(&quot;$&quot;#,##0.00\)"/>
    <numFmt numFmtId="44" formatCode="_(&quot;$&quot;* #,##0.00_);_(&quot;$&quot;* \(#,##0.00\);_(&quot;$&quot;* &quot;-&quot;??_);_(@_)"/>
    <numFmt numFmtId="43" formatCode="_(* #,##0.00_);_(* \(#,##0.00\);_(* &quot;-&quot;??_);_(@_)"/>
    <numFmt numFmtId="164" formatCode="&quot;$&quot;#,##0"/>
    <numFmt numFmtId="165" formatCode="_(* #,##0_);_(* \(#,##0\);_(* &quot;....&quot;_);_(@_)"/>
    <numFmt numFmtId="166" formatCode="0.0"/>
    <numFmt numFmtId="167" formatCode="_(* #,##0_);_(* \(#,##0\);_(* &quot;-&quot;??_);_(@_)"/>
    <numFmt numFmtId="168" formatCode="_(&quot;$&quot;* #,##0_);_(&quot;$&quot;* \(#,##0\);_(&quot;$&quot;* &quot;-&quot;??_);_(@_)"/>
    <numFmt numFmtId="169" formatCode="_(&quot;$&quot;* #,##0.0_);_(&quot;$&quot;* \(#,##0.0\);_(&quot;$&quot;* &quot;-&quot;??_);_(@_)"/>
    <numFmt numFmtId="170" formatCode="0_);\(0\)"/>
  </numFmts>
  <fonts count="73">
    <font>
      <sz val="12"/>
      <name val="Arial"/>
    </font>
    <font>
      <sz val="12"/>
      <name val="TimesNewRomanPS"/>
    </font>
    <font>
      <sz val="12"/>
      <name val="Times New Roman"/>
      <family val="1"/>
    </font>
    <font>
      <sz val="12"/>
      <name val="Times New Roman"/>
      <family val="1"/>
    </font>
    <font>
      <sz val="12"/>
      <name val="Times New Roman"/>
      <family val="1"/>
    </font>
    <font>
      <sz val="10"/>
      <color indexed="8"/>
      <name val="Times New Roman"/>
      <family val="1"/>
    </font>
    <font>
      <i/>
      <sz val="10"/>
      <color indexed="8"/>
      <name val="Times New Roman"/>
      <family val="1"/>
    </font>
    <font>
      <sz val="10"/>
      <name val="Times New Roman"/>
      <family val="1"/>
    </font>
    <font>
      <b/>
      <sz val="14"/>
      <name val="Times New Roman"/>
      <family val="1"/>
    </font>
    <font>
      <sz val="9"/>
      <color indexed="8"/>
      <name val="Times New Roman"/>
      <family val="1"/>
    </font>
    <font>
      <sz val="13"/>
      <name val="Times New Roman"/>
      <family val="1"/>
    </font>
    <font>
      <b/>
      <sz val="12"/>
      <name val="Arial"/>
      <family val="2"/>
    </font>
    <font>
      <sz val="12"/>
      <name val="Arial"/>
      <family val="2"/>
    </font>
    <font>
      <sz val="10"/>
      <name val="Arial"/>
      <family val="2"/>
    </font>
    <font>
      <b/>
      <sz val="12"/>
      <name val="Times New Roman"/>
      <family val="1"/>
    </font>
    <font>
      <b/>
      <sz val="16"/>
      <name val="Times New Roman"/>
      <family val="1"/>
    </font>
    <font>
      <sz val="10"/>
      <name val="Arial"/>
      <family val="2"/>
    </font>
    <font>
      <b/>
      <sz val="10"/>
      <name val="Times New Roman"/>
      <family val="1"/>
    </font>
    <font>
      <sz val="14"/>
      <name val="Times New Roman"/>
      <family val="1"/>
    </font>
    <font>
      <sz val="12"/>
      <color indexed="8"/>
      <name val="Times New Roman"/>
      <family val="1"/>
    </font>
    <font>
      <b/>
      <sz val="12"/>
      <color indexed="8"/>
      <name val="Times New Roman"/>
      <family val="1"/>
    </font>
    <font>
      <sz val="14"/>
      <name val="Arial"/>
      <family val="2"/>
    </font>
    <font>
      <b/>
      <sz val="10"/>
      <color indexed="8"/>
      <name val="Times New Roman"/>
      <family val="1"/>
    </font>
    <font>
      <b/>
      <sz val="11"/>
      <color indexed="8"/>
      <name val="Times New Roman"/>
      <family val="1"/>
    </font>
    <font>
      <b/>
      <sz val="11"/>
      <name val="Times New Roman"/>
      <family val="1"/>
    </font>
    <font>
      <sz val="8"/>
      <name val="Arial"/>
      <family val="2"/>
    </font>
    <font>
      <sz val="9"/>
      <name val="Times New Roman"/>
      <family val="1"/>
    </font>
    <font>
      <b/>
      <sz val="18"/>
      <name val="Times New Roman"/>
      <family val="1"/>
    </font>
    <font>
      <sz val="18"/>
      <name val="Times New Roman"/>
      <family val="1"/>
    </font>
    <font>
      <b/>
      <sz val="14"/>
      <color indexed="8"/>
      <name val="Times New Roman"/>
      <family val="1"/>
    </font>
    <font>
      <b/>
      <sz val="16"/>
      <color indexed="8"/>
      <name val="Times New Roman"/>
      <family val="1"/>
    </font>
    <font>
      <sz val="14"/>
      <color indexed="8"/>
      <name val="Times New Roman"/>
      <family val="1"/>
    </font>
    <font>
      <u/>
      <sz val="9"/>
      <name val="Times New Roman"/>
      <family val="1"/>
    </font>
    <font>
      <u/>
      <sz val="9"/>
      <color indexed="8"/>
      <name val="Times New Roman"/>
      <family val="1"/>
    </font>
    <font>
      <sz val="8"/>
      <name val="Arial"/>
      <family val="2"/>
    </font>
    <font>
      <sz val="9"/>
      <name val="Arial"/>
      <family val="2"/>
    </font>
    <font>
      <sz val="12"/>
      <color indexed="9"/>
      <name val="Arial"/>
      <family val="2"/>
    </font>
    <font>
      <sz val="12"/>
      <color indexed="9"/>
      <name val="Times New Roman"/>
      <family val="1"/>
    </font>
    <font>
      <sz val="10"/>
      <color indexed="9"/>
      <name val="Times New Roman"/>
      <family val="1"/>
    </font>
    <font>
      <sz val="10"/>
      <color indexed="9"/>
      <name val="Arial"/>
      <family val="2"/>
    </font>
    <font>
      <sz val="10"/>
      <color indexed="9"/>
      <name val="TMS"/>
    </font>
    <font>
      <sz val="8"/>
      <color indexed="9"/>
      <name val="Arial"/>
      <family val="2"/>
    </font>
    <font>
      <sz val="8"/>
      <color indexed="9"/>
      <name val="Arial"/>
      <family val="2"/>
    </font>
    <font>
      <sz val="8"/>
      <name val="Times New Roman"/>
      <family val="1"/>
    </font>
    <font>
      <sz val="8"/>
      <color indexed="9"/>
      <name val="Times New Roman"/>
      <family val="1"/>
    </font>
    <font>
      <sz val="8"/>
      <color indexed="8"/>
      <name val="Arial"/>
      <family val="2"/>
    </font>
    <font>
      <sz val="8"/>
      <color indexed="9"/>
      <name val="Times New Roman"/>
      <family val="1"/>
    </font>
    <font>
      <sz val="8"/>
      <name val="Times New Roman"/>
      <family val="1"/>
    </font>
    <font>
      <sz val="12"/>
      <name val="Arial"/>
      <family val="2"/>
    </font>
    <font>
      <sz val="16"/>
      <name val="Arial"/>
      <family val="2"/>
    </font>
    <font>
      <b/>
      <sz val="12"/>
      <color indexed="8"/>
      <name val="Arial"/>
      <family val="2"/>
    </font>
    <font>
      <sz val="6"/>
      <color indexed="9"/>
      <name val="Arial"/>
      <family val="2"/>
    </font>
    <font>
      <b/>
      <i/>
      <u/>
      <sz val="10"/>
      <name val="Times New Roman"/>
      <family val="1"/>
    </font>
    <font>
      <sz val="8"/>
      <color indexed="81"/>
      <name val="Tahoma"/>
      <family val="2"/>
    </font>
    <font>
      <sz val="6"/>
      <color indexed="9"/>
      <name val="Arial"/>
      <family val="2"/>
    </font>
    <font>
      <i/>
      <sz val="12"/>
      <name val="Times New Roman"/>
      <family val="1"/>
    </font>
    <font>
      <u/>
      <sz val="12"/>
      <name val="Times New Roman"/>
      <family val="1"/>
    </font>
    <font>
      <b/>
      <sz val="9"/>
      <name val="Times New Roman"/>
      <family val="1"/>
    </font>
    <font>
      <b/>
      <u/>
      <sz val="9"/>
      <name val="Times New Roman"/>
      <family val="1"/>
    </font>
    <font>
      <b/>
      <sz val="9.75"/>
      <color indexed="8"/>
      <name val="Times New Roman"/>
      <family val="1"/>
    </font>
    <font>
      <b/>
      <sz val="9"/>
      <color indexed="8"/>
      <name val="Times New Roman"/>
      <family val="1"/>
    </font>
    <font>
      <b/>
      <sz val="7"/>
      <name val="Times New Roman"/>
      <family val="1"/>
    </font>
    <font>
      <b/>
      <sz val="6.75"/>
      <color indexed="8"/>
      <name val="Times New Roman"/>
      <family val="1"/>
    </font>
    <font>
      <b/>
      <sz val="7"/>
      <color indexed="8"/>
      <name val="Times New Roman"/>
      <family val="1"/>
    </font>
    <font>
      <sz val="7"/>
      <name val="Times New Roman"/>
      <family val="1"/>
    </font>
    <font>
      <sz val="16"/>
      <name val="Times New Roman"/>
      <family val="1"/>
    </font>
    <font>
      <u/>
      <sz val="10"/>
      <name val="Times New Roman"/>
      <family val="1"/>
    </font>
    <font>
      <b/>
      <sz val="10"/>
      <name val="Arial"/>
      <family val="2"/>
    </font>
    <font>
      <sz val="10"/>
      <name val="Arial"/>
      <family val="2"/>
    </font>
    <font>
      <sz val="16"/>
      <color indexed="8"/>
      <name val="Times New Roman"/>
      <family val="1"/>
    </font>
    <font>
      <b/>
      <sz val="9"/>
      <name val="Arial"/>
      <family val="2"/>
    </font>
    <font>
      <sz val="10"/>
      <name val="Arial"/>
      <family val="2"/>
    </font>
    <font>
      <u/>
      <sz val="12"/>
      <name val="Arial"/>
      <family val="2"/>
    </font>
  </fonts>
  <fills count="5">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indexed="22"/>
        <bgColor indexed="64"/>
      </patternFill>
    </fill>
  </fills>
  <borders count="174">
    <border>
      <left/>
      <right/>
      <top/>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bottom style="hair">
        <color indexed="64"/>
      </bottom>
      <diagonal/>
    </border>
    <border>
      <left style="thin">
        <color indexed="64"/>
      </left>
      <right style="thin">
        <color indexed="64"/>
      </right>
      <top/>
      <bottom style="thin">
        <color indexed="8"/>
      </bottom>
      <diagonal/>
    </border>
    <border>
      <left style="thin">
        <color indexed="64"/>
      </left>
      <right style="thin">
        <color indexed="64"/>
      </right>
      <top/>
      <bottom style="thin">
        <color indexed="23"/>
      </bottom>
      <diagonal/>
    </border>
    <border>
      <left style="thin">
        <color indexed="64"/>
      </left>
      <right style="thin">
        <color indexed="64"/>
      </right>
      <top style="thin">
        <color indexed="23"/>
      </top>
      <bottom style="thin">
        <color indexed="64"/>
      </bottom>
      <diagonal/>
    </border>
    <border>
      <left style="thin">
        <color indexed="23"/>
      </left>
      <right style="thin">
        <color indexed="64"/>
      </right>
      <top style="thin">
        <color indexed="23"/>
      </top>
      <bottom style="thin">
        <color indexed="23"/>
      </bottom>
      <diagonal/>
    </border>
    <border>
      <left/>
      <right style="thin">
        <color indexed="64"/>
      </right>
      <top style="thin">
        <color indexed="64"/>
      </top>
      <bottom style="thin">
        <color indexed="64"/>
      </bottom>
      <diagonal/>
    </border>
    <border>
      <left style="thin">
        <color indexed="8"/>
      </left>
      <right/>
      <top/>
      <bottom style="hair">
        <color indexed="8"/>
      </bottom>
      <diagonal/>
    </border>
    <border>
      <left/>
      <right style="thin">
        <color indexed="8"/>
      </right>
      <top/>
      <bottom style="hair">
        <color indexed="8"/>
      </bottom>
      <diagonal/>
    </border>
    <border>
      <left/>
      <right/>
      <top/>
      <bottom style="hair">
        <color indexed="8"/>
      </bottom>
      <diagonal/>
    </border>
    <border>
      <left/>
      <right style="thin">
        <color indexed="64"/>
      </right>
      <top/>
      <bottom style="hair">
        <color indexed="8"/>
      </bottom>
      <diagonal/>
    </border>
    <border>
      <left style="thin">
        <color indexed="64"/>
      </left>
      <right/>
      <top/>
      <bottom style="hair">
        <color indexed="8"/>
      </bottom>
      <diagonal/>
    </border>
    <border>
      <left/>
      <right style="medium">
        <color indexed="64"/>
      </right>
      <top/>
      <bottom style="hair">
        <color indexed="8"/>
      </bottom>
      <diagonal/>
    </border>
    <border>
      <left style="thin">
        <color indexed="8"/>
      </left>
      <right/>
      <top/>
      <bottom/>
      <diagonal/>
    </border>
    <border>
      <left/>
      <right style="thin">
        <color indexed="8"/>
      </right>
      <top/>
      <bottom style="thin">
        <color indexed="8"/>
      </bottom>
      <diagonal/>
    </border>
    <border>
      <left style="thin">
        <color indexed="8"/>
      </left>
      <right/>
      <top style="thin">
        <color indexed="8"/>
      </top>
      <bottom/>
      <diagonal/>
    </border>
    <border>
      <left/>
      <right style="thin">
        <color indexed="8"/>
      </right>
      <top style="thin">
        <color indexed="8"/>
      </top>
      <bottom/>
      <diagonal/>
    </border>
    <border>
      <left/>
      <right/>
      <top style="thin">
        <color indexed="8"/>
      </top>
      <bottom/>
      <diagonal/>
    </border>
    <border>
      <left style="thin">
        <color indexed="8"/>
      </left>
      <right/>
      <top style="hair">
        <color indexed="8"/>
      </top>
      <bottom style="thin">
        <color indexed="64"/>
      </bottom>
      <diagonal/>
    </border>
    <border>
      <left/>
      <right style="medium">
        <color indexed="64"/>
      </right>
      <top/>
      <bottom style="thin">
        <color indexed="8"/>
      </bottom>
      <diagonal/>
    </border>
    <border>
      <left/>
      <right style="medium">
        <color indexed="64"/>
      </right>
      <top style="thin">
        <color indexed="8"/>
      </top>
      <bottom/>
      <diagonal/>
    </border>
    <border>
      <left/>
      <right style="thin">
        <color indexed="8"/>
      </right>
      <top/>
      <bottom/>
      <diagonal/>
    </border>
    <border>
      <left/>
      <right style="medium">
        <color indexed="64"/>
      </right>
      <top/>
      <bottom/>
      <diagonal/>
    </border>
    <border>
      <left style="thin">
        <color indexed="8"/>
      </left>
      <right/>
      <top/>
      <bottom style="thin">
        <color indexed="64"/>
      </bottom>
      <diagonal/>
    </border>
    <border>
      <left/>
      <right style="thin">
        <color indexed="8"/>
      </right>
      <top/>
      <bottom style="thin">
        <color indexed="64"/>
      </bottom>
      <diagonal/>
    </border>
    <border>
      <left/>
      <right style="medium">
        <color indexed="64"/>
      </right>
      <top/>
      <bottom style="thin">
        <color indexed="64"/>
      </bottom>
      <diagonal/>
    </border>
    <border>
      <left/>
      <right style="thin">
        <color indexed="8"/>
      </right>
      <top style="thin">
        <color indexed="64"/>
      </top>
      <bottom/>
      <diagonal/>
    </border>
    <border>
      <left style="thin">
        <color indexed="64"/>
      </left>
      <right/>
      <top style="thin">
        <color indexed="64"/>
      </top>
      <bottom style="thin">
        <color indexed="64"/>
      </bottom>
      <diagonal/>
    </border>
    <border>
      <left style="thin">
        <color indexed="64"/>
      </left>
      <right/>
      <top style="hair">
        <color indexed="64"/>
      </top>
      <bottom style="medium">
        <color indexed="64"/>
      </bottom>
      <diagonal/>
    </border>
    <border>
      <left/>
      <right style="thin">
        <color indexed="64"/>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bottom style="thin">
        <color indexed="23"/>
      </bottom>
      <diagonal/>
    </border>
    <border>
      <left/>
      <right/>
      <top style="hair">
        <color indexed="64"/>
      </top>
      <bottom style="medium">
        <color indexed="64"/>
      </bottom>
      <diagonal/>
    </border>
    <border>
      <left style="hair">
        <color indexed="64"/>
      </left>
      <right style="hair">
        <color indexed="64"/>
      </right>
      <top/>
      <bottom style="medium">
        <color indexed="64"/>
      </bottom>
      <diagonal/>
    </border>
    <border>
      <left style="hair">
        <color indexed="64"/>
      </left>
      <right style="thin">
        <color indexed="64"/>
      </right>
      <top/>
      <bottom style="medium">
        <color indexed="64"/>
      </bottom>
      <diagonal/>
    </border>
    <border>
      <left style="thin">
        <color indexed="8"/>
      </left>
      <right/>
      <top style="thin">
        <color indexed="64"/>
      </top>
      <bottom/>
      <diagonal/>
    </border>
    <border>
      <left style="thin">
        <color indexed="64"/>
      </left>
      <right/>
      <top style="thin">
        <color indexed="8"/>
      </top>
      <bottom style="thin">
        <color indexed="23"/>
      </bottom>
      <diagonal/>
    </border>
    <border>
      <left style="thin">
        <color indexed="64"/>
      </left>
      <right/>
      <top style="thin">
        <color indexed="23"/>
      </top>
      <bottom style="thin">
        <color indexed="23"/>
      </bottom>
      <diagonal/>
    </border>
    <border>
      <left style="thin">
        <color indexed="64"/>
      </left>
      <right/>
      <top style="thin">
        <color indexed="23"/>
      </top>
      <bottom style="hair">
        <color indexed="64"/>
      </bottom>
      <diagonal/>
    </border>
    <border>
      <left style="thin">
        <color indexed="8"/>
      </left>
      <right/>
      <top style="thin">
        <color indexed="8"/>
      </top>
      <bottom style="medium">
        <color indexed="64"/>
      </bottom>
      <diagonal/>
    </border>
    <border>
      <left/>
      <right/>
      <top style="thin">
        <color indexed="8"/>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hair">
        <color indexed="64"/>
      </bottom>
      <diagonal/>
    </border>
    <border>
      <left style="thin">
        <color indexed="64"/>
      </left>
      <right/>
      <top style="thin">
        <color indexed="64"/>
      </top>
      <bottom style="hair">
        <color indexed="64"/>
      </bottom>
      <diagonal/>
    </border>
    <border>
      <left style="thin">
        <color indexed="64"/>
      </left>
      <right/>
      <top style="thin">
        <color indexed="64"/>
      </top>
      <bottom/>
      <diagonal/>
    </border>
    <border>
      <left style="thin">
        <color indexed="64"/>
      </left>
      <right/>
      <top style="hair">
        <color indexed="64"/>
      </top>
      <bottom/>
      <diagonal/>
    </border>
    <border>
      <left/>
      <right/>
      <top style="hair">
        <color indexed="64"/>
      </top>
      <bottom style="hair">
        <color indexed="64"/>
      </bottom>
      <diagonal/>
    </border>
    <border>
      <left/>
      <right style="hair">
        <color indexed="64"/>
      </right>
      <top style="medium">
        <color indexed="64"/>
      </top>
      <bottom style="hair">
        <color indexed="64"/>
      </bottom>
      <diagonal/>
    </border>
    <border>
      <left/>
      <right style="hair">
        <color indexed="64"/>
      </right>
      <top/>
      <bottom style="hair">
        <color indexed="64"/>
      </bottom>
      <diagonal/>
    </border>
    <border>
      <left/>
      <right style="hair">
        <color indexed="64"/>
      </right>
      <top/>
      <bottom style="thin">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bottom style="hair">
        <color indexed="64"/>
      </bottom>
      <diagonal/>
    </border>
    <border>
      <left style="hair">
        <color indexed="64"/>
      </left>
      <right style="hair">
        <color indexed="64"/>
      </right>
      <top/>
      <bottom style="thin">
        <color indexed="64"/>
      </bottom>
      <diagonal/>
    </border>
    <border>
      <left style="hair">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hair">
        <color indexed="64"/>
      </right>
      <top style="medium">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diagonal/>
    </border>
    <border>
      <left/>
      <right style="hair">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bottom style="hair">
        <color indexed="64"/>
      </bottom>
      <diagonal/>
    </border>
    <border>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hair">
        <color indexed="64"/>
      </top>
      <bottom/>
      <diagonal/>
    </border>
    <border>
      <left/>
      <right style="thin">
        <color indexed="64"/>
      </right>
      <top style="hair">
        <color indexed="64"/>
      </top>
      <bottom/>
      <diagonal/>
    </border>
    <border>
      <left style="thin">
        <color indexed="64"/>
      </left>
      <right style="thin">
        <color indexed="64"/>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right style="thin">
        <color indexed="64"/>
      </right>
      <top style="hair">
        <color indexed="64"/>
      </top>
      <bottom style="hair">
        <color indexed="64"/>
      </bottom>
      <diagonal/>
    </border>
    <border>
      <left/>
      <right style="thin">
        <color indexed="64"/>
      </right>
      <top style="thin">
        <color indexed="64"/>
      </top>
      <bottom/>
      <diagonal/>
    </border>
    <border>
      <left style="thin">
        <color indexed="64"/>
      </left>
      <right/>
      <top/>
      <bottom style="thin">
        <color indexed="23"/>
      </bottom>
      <diagonal/>
    </border>
    <border>
      <left/>
      <right/>
      <top/>
      <bottom style="thin">
        <color indexed="23"/>
      </bottom>
      <diagonal/>
    </border>
    <border>
      <left style="thin">
        <color indexed="64"/>
      </left>
      <right style="thin">
        <color indexed="64"/>
      </right>
      <top/>
      <bottom style="medium">
        <color indexed="64"/>
      </bottom>
      <diagonal/>
    </border>
    <border>
      <left style="thin">
        <color indexed="64"/>
      </left>
      <right/>
      <top/>
      <bottom style="thin">
        <color indexed="8"/>
      </bottom>
      <diagonal/>
    </border>
    <border>
      <left/>
      <right/>
      <top/>
      <bottom style="thin">
        <color indexed="8"/>
      </bottom>
      <diagonal/>
    </border>
    <border>
      <left/>
      <right/>
      <top style="thin">
        <color indexed="23"/>
      </top>
      <bottom style="hair">
        <color indexed="64"/>
      </bottom>
      <diagonal/>
    </border>
    <border>
      <left/>
      <right/>
      <top style="thin">
        <color indexed="23"/>
      </top>
      <bottom style="thin">
        <color indexed="23"/>
      </bottom>
      <diagonal/>
    </border>
    <border>
      <left style="thin">
        <color indexed="64"/>
      </left>
      <right/>
      <top style="thin">
        <color indexed="23"/>
      </top>
      <bottom style="thin">
        <color indexed="64"/>
      </bottom>
      <diagonal/>
    </border>
    <border>
      <left/>
      <right/>
      <top style="thin">
        <color indexed="23"/>
      </top>
      <bottom style="thin">
        <color indexed="64"/>
      </bottom>
      <diagonal/>
    </border>
    <border>
      <left/>
      <right/>
      <top style="thin">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8"/>
      </top>
      <bottom/>
      <diagonal/>
    </border>
    <border>
      <left style="thin">
        <color indexed="8"/>
      </left>
      <right style="thin">
        <color indexed="64"/>
      </right>
      <top style="thin">
        <color indexed="8"/>
      </top>
      <bottom/>
      <diagonal/>
    </border>
    <border>
      <left style="thin">
        <color indexed="8"/>
      </left>
      <right style="thin">
        <color indexed="64"/>
      </right>
      <top/>
      <bottom style="thin">
        <color indexed="23"/>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style="thin">
        <color indexed="8"/>
      </top>
      <bottom style="thin">
        <color indexed="64"/>
      </bottom>
      <diagonal/>
    </border>
    <border>
      <left/>
      <right style="thin">
        <color indexed="8"/>
      </right>
      <top style="thin">
        <color indexed="8"/>
      </top>
      <bottom style="thin">
        <color indexed="64"/>
      </bottom>
      <diagonal/>
    </border>
    <border>
      <left style="thin">
        <color indexed="8"/>
      </left>
      <right style="thin">
        <color indexed="64"/>
      </right>
      <top/>
      <bottom style="thin">
        <color indexed="8"/>
      </bottom>
      <diagonal/>
    </border>
    <border>
      <left style="thin">
        <color indexed="64"/>
      </left>
      <right style="thin">
        <color indexed="8"/>
      </right>
      <top style="thin">
        <color indexed="8"/>
      </top>
      <bottom/>
      <diagonal/>
    </border>
    <border>
      <left style="thin">
        <color indexed="64"/>
      </left>
      <right style="thin">
        <color indexed="8"/>
      </right>
      <top/>
      <bottom style="thin">
        <color indexed="8"/>
      </bottom>
      <diagonal/>
    </border>
    <border>
      <left style="thin">
        <color indexed="64"/>
      </left>
      <right/>
      <top style="thin">
        <color indexed="8"/>
      </top>
      <bottom/>
      <diagonal/>
    </border>
    <border>
      <left style="thin">
        <color indexed="8"/>
      </left>
      <right/>
      <top/>
      <bottom style="thin">
        <color indexed="8"/>
      </bottom>
      <diagonal/>
    </border>
    <border>
      <left style="thin">
        <color indexed="64"/>
      </left>
      <right style="thin">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thick">
        <color indexed="64"/>
      </right>
      <top style="medium">
        <color indexed="64"/>
      </top>
      <bottom/>
      <diagonal/>
    </border>
    <border>
      <left/>
      <right style="thick">
        <color indexed="64"/>
      </right>
      <top/>
      <bottom/>
      <diagonal/>
    </border>
    <border>
      <left style="medium">
        <color indexed="64"/>
      </left>
      <right style="thick">
        <color indexed="64"/>
      </right>
      <top/>
      <bottom style="medium">
        <color indexed="64"/>
      </bottom>
      <diagonal/>
    </border>
    <border>
      <left style="thin">
        <color indexed="8"/>
      </left>
      <right/>
      <top style="hair">
        <color indexed="8"/>
      </top>
      <bottom style="hair">
        <color indexed="64"/>
      </bottom>
      <diagonal/>
    </border>
    <border>
      <left/>
      <right style="thin">
        <color indexed="64"/>
      </right>
      <top style="hair">
        <color indexed="8"/>
      </top>
      <bottom style="hair">
        <color indexed="64"/>
      </bottom>
      <diagonal/>
    </border>
    <border>
      <left style="thin">
        <color indexed="64"/>
      </left>
      <right/>
      <top style="hair">
        <color indexed="8"/>
      </top>
      <bottom style="hair">
        <color indexed="64"/>
      </bottom>
      <diagonal/>
    </border>
    <border>
      <left/>
      <right style="thin">
        <color indexed="8"/>
      </right>
      <top style="hair">
        <color indexed="8"/>
      </top>
      <bottom style="hair">
        <color indexed="64"/>
      </bottom>
      <diagonal/>
    </border>
    <border>
      <left/>
      <right/>
      <top style="hair">
        <color indexed="8"/>
      </top>
      <bottom style="hair">
        <color indexed="64"/>
      </bottom>
      <diagonal/>
    </border>
    <border>
      <left/>
      <right style="thin">
        <color indexed="64"/>
      </right>
      <top style="hair">
        <color indexed="8"/>
      </top>
      <bottom/>
      <diagonal/>
    </border>
    <border>
      <left/>
      <right style="medium">
        <color indexed="64"/>
      </right>
      <top style="thin">
        <color indexed="8"/>
      </top>
      <bottom style="medium">
        <color indexed="64"/>
      </bottom>
      <diagonal/>
    </border>
    <border>
      <left style="medium">
        <color indexed="64"/>
      </left>
      <right/>
      <top/>
      <bottom/>
      <diagonal/>
    </border>
    <border>
      <left style="medium">
        <color indexed="64"/>
      </left>
      <right/>
      <top/>
      <bottom style="hair">
        <color indexed="8"/>
      </bottom>
      <diagonal/>
    </border>
    <border>
      <left style="medium">
        <color indexed="64"/>
      </left>
      <right style="thin">
        <color indexed="8"/>
      </right>
      <top style="hair">
        <color indexed="8"/>
      </top>
      <bottom style="thin">
        <color indexed="64"/>
      </bottom>
      <diagonal/>
    </border>
    <border>
      <left style="medium">
        <color indexed="64"/>
      </left>
      <right style="thin">
        <color indexed="64"/>
      </right>
      <top style="hair">
        <color indexed="8"/>
      </top>
      <bottom style="hair">
        <color indexed="8"/>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8"/>
      </right>
      <top/>
      <bottom style="thin">
        <color indexed="8"/>
      </bottom>
      <diagonal/>
    </border>
    <border>
      <left style="medium">
        <color indexed="64"/>
      </left>
      <right style="thin">
        <color indexed="8"/>
      </right>
      <top/>
      <bottom/>
      <diagonal/>
    </border>
    <border>
      <left style="medium">
        <color indexed="64"/>
      </left>
      <right style="thin">
        <color indexed="8"/>
      </right>
      <top/>
      <bottom style="medium">
        <color indexed="64"/>
      </bottom>
      <diagonal/>
    </border>
    <border>
      <left style="medium">
        <color indexed="64"/>
      </left>
      <right style="thin">
        <color indexed="8"/>
      </right>
      <top style="medium">
        <color indexed="64"/>
      </top>
      <bottom/>
      <diagonal/>
    </border>
    <border>
      <left style="thin">
        <color indexed="8"/>
      </left>
      <right/>
      <top style="medium">
        <color indexed="64"/>
      </top>
      <bottom/>
      <diagonal/>
    </border>
    <border>
      <left/>
      <right/>
      <top style="medium">
        <color indexed="64"/>
      </top>
      <bottom/>
      <diagonal/>
    </border>
    <border>
      <left/>
      <right style="thin">
        <color indexed="8"/>
      </right>
      <top style="medium">
        <color indexed="64"/>
      </top>
      <bottom/>
      <diagonal/>
    </border>
    <border>
      <left style="medium">
        <color indexed="64"/>
      </left>
      <right/>
      <top style="thin">
        <color indexed="64"/>
      </top>
      <bottom style="medium">
        <color indexed="64"/>
      </bottom>
      <diagonal/>
    </border>
    <border>
      <left style="thin">
        <color indexed="8"/>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8"/>
      </right>
      <top style="thin">
        <color indexed="8"/>
      </top>
      <bottom style="medium">
        <color indexed="64"/>
      </bottom>
      <diagonal/>
    </border>
    <border>
      <left style="medium">
        <color indexed="64"/>
      </left>
      <right style="thin">
        <color indexed="64"/>
      </right>
      <top style="hair">
        <color indexed="8"/>
      </top>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bottom style="thin">
        <color indexed="64"/>
      </bottom>
      <diagonal/>
    </border>
    <border>
      <left/>
      <right style="thin">
        <color indexed="8"/>
      </right>
      <top style="hair">
        <color indexed="64"/>
      </top>
      <bottom style="hair">
        <color indexed="64"/>
      </bottom>
      <diagonal/>
    </border>
    <border>
      <left style="thin">
        <color indexed="8"/>
      </left>
      <right/>
      <top/>
      <bottom style="hair">
        <color indexed="64"/>
      </bottom>
      <diagonal/>
    </border>
    <border>
      <left/>
      <right style="thin">
        <color indexed="8"/>
      </right>
      <top/>
      <bottom style="hair">
        <color indexed="64"/>
      </bottom>
      <diagonal/>
    </border>
    <border>
      <left style="thin">
        <color indexed="64"/>
      </left>
      <right style="thin">
        <color indexed="23"/>
      </right>
      <top style="thin">
        <color indexed="23"/>
      </top>
      <bottom style="thin">
        <color indexed="23"/>
      </bottom>
      <diagonal/>
    </border>
    <border>
      <left/>
      <right style="thin">
        <color indexed="64"/>
      </right>
      <top style="thin">
        <color indexed="64"/>
      </top>
      <bottom style="hair">
        <color indexed="64"/>
      </bottom>
      <diagonal/>
    </border>
    <border>
      <left/>
      <right style="thin">
        <color indexed="64"/>
      </right>
      <top style="hair">
        <color indexed="64"/>
      </top>
      <bottom style="medium">
        <color indexed="64"/>
      </bottom>
      <diagonal/>
    </border>
  </borders>
  <cellStyleXfs count="19">
    <xf numFmtId="0" fontId="0" fillId="0" borderId="0"/>
    <xf numFmtId="43" fontId="16" fillId="0" borderId="0" applyFont="0" applyFill="0" applyBorder="0" applyAlignment="0" applyProtection="0"/>
    <xf numFmtId="43" fontId="13" fillId="0" borderId="0" applyFont="0" applyFill="0" applyBorder="0" applyAlignment="0" applyProtection="0"/>
    <xf numFmtId="44" fontId="16" fillId="0" borderId="0" applyFont="0" applyFill="0" applyBorder="0" applyAlignment="0" applyProtection="0"/>
    <xf numFmtId="44" fontId="13" fillId="0" borderId="0" applyFont="0" applyFill="0" applyBorder="0" applyAlignment="0" applyProtection="0"/>
    <xf numFmtId="0" fontId="12" fillId="0" borderId="0"/>
    <xf numFmtId="0" fontId="68" fillId="0" borderId="0"/>
    <xf numFmtId="0" fontId="16" fillId="0" borderId="0"/>
    <xf numFmtId="0" fontId="16" fillId="0" borderId="0"/>
    <xf numFmtId="0" fontId="16" fillId="0" borderId="0"/>
    <xf numFmtId="0" fontId="16" fillId="0" borderId="0"/>
    <xf numFmtId="9" fontId="16" fillId="0" borderId="0" applyFont="0" applyFill="0" applyBorder="0" applyAlignment="0" applyProtection="0"/>
    <xf numFmtId="43" fontId="71" fillId="0" borderId="0" applyFont="0" applyFill="0" applyBorder="0" applyAlignment="0" applyProtection="0"/>
    <xf numFmtId="44" fontId="71"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cellStyleXfs>
  <cellXfs count="853">
    <xf numFmtId="0" fontId="0" fillId="0" borderId="0" xfId="0"/>
    <xf numFmtId="165" fontId="1" fillId="0" borderId="0" xfId="0" applyNumberFormat="1" applyFont="1" applyAlignment="1"/>
    <xf numFmtId="165" fontId="4" fillId="0" borderId="0" xfId="0" applyNumberFormat="1" applyFont="1"/>
    <xf numFmtId="3" fontId="4" fillId="0" borderId="0" xfId="0" applyNumberFormat="1" applyFont="1" applyAlignment="1"/>
    <xf numFmtId="3" fontId="4" fillId="0" borderId="0" xfId="0" applyNumberFormat="1" applyFont="1" applyAlignment="1">
      <alignment horizontal="fill"/>
    </xf>
    <xf numFmtId="165" fontId="4" fillId="0" borderId="0" xfId="0" applyNumberFormat="1" applyFont="1" applyAlignment="1"/>
    <xf numFmtId="165" fontId="3" fillId="0" borderId="0" xfId="0" applyNumberFormat="1" applyFont="1" applyAlignment="1"/>
    <xf numFmtId="165" fontId="3" fillId="0" borderId="0" xfId="0" applyNumberFormat="1" applyFont="1" applyBorder="1" applyAlignment="1"/>
    <xf numFmtId="165" fontId="0" fillId="0" borderId="0" xfId="0" applyNumberFormat="1"/>
    <xf numFmtId="165" fontId="0" fillId="0" borderId="0" xfId="0" applyNumberFormat="1" applyBorder="1"/>
    <xf numFmtId="165" fontId="5" fillId="2" borderId="0" xfId="0" applyNumberFormat="1" applyFont="1" applyFill="1" applyAlignment="1"/>
    <xf numFmtId="165" fontId="6" fillId="2" borderId="0" xfId="0" applyNumberFormat="1" applyFont="1" applyFill="1" applyBorder="1" applyAlignment="1"/>
    <xf numFmtId="0" fontId="0" fillId="0" borderId="0" xfId="0" applyBorder="1"/>
    <xf numFmtId="3" fontId="15" fillId="0" borderId="0" xfId="0" applyNumberFormat="1" applyFont="1" applyAlignment="1"/>
    <xf numFmtId="165" fontId="2" fillId="0" borderId="0" xfId="0" applyNumberFormat="1" applyFont="1" applyAlignment="1"/>
    <xf numFmtId="165" fontId="4" fillId="0" borderId="0" xfId="0" applyNumberFormat="1" applyFont="1" applyBorder="1"/>
    <xf numFmtId="0" fontId="16" fillId="0" borderId="0" xfId="9"/>
    <xf numFmtId="0" fontId="17" fillId="0" borderId="3" xfId="9" applyFont="1" applyBorder="1" applyAlignment="1">
      <alignment horizontal="center"/>
    </xf>
    <xf numFmtId="0" fontId="17" fillId="0" borderId="4" xfId="9" applyFont="1" applyBorder="1" applyAlignment="1">
      <alignment horizontal="center"/>
    </xf>
    <xf numFmtId="0" fontId="0" fillId="0" borderId="0" xfId="0" applyBorder="1" applyAlignment="1">
      <alignment vertical="top" wrapText="1"/>
    </xf>
    <xf numFmtId="0" fontId="26" fillId="0" borderId="0" xfId="0" applyFont="1"/>
    <xf numFmtId="165" fontId="1" fillId="0" borderId="0" xfId="0" applyNumberFormat="1" applyFont="1" applyFill="1" applyAlignment="1"/>
    <xf numFmtId="3" fontId="4" fillId="0" borderId="11" xfId="0" applyNumberFormat="1" applyFont="1" applyBorder="1" applyAlignment="1"/>
    <xf numFmtId="5" fontId="22" fillId="2" borderId="12" xfId="0" applyNumberFormat="1" applyFont="1" applyFill="1" applyBorder="1" applyAlignment="1"/>
    <xf numFmtId="5" fontId="22" fillId="2" borderId="11" xfId="0" applyNumberFormat="1" applyFont="1" applyFill="1" applyBorder="1" applyAlignment="1"/>
    <xf numFmtId="0" fontId="0" fillId="0" borderId="0" xfId="0" applyBorder="1" applyAlignment="1">
      <alignment horizontal="center"/>
    </xf>
    <xf numFmtId="0" fontId="26" fillId="0" borderId="0" xfId="0" applyFont="1" applyBorder="1" applyAlignment="1">
      <alignment horizontal="center"/>
    </xf>
    <xf numFmtId="0" fontId="0" fillId="0" borderId="0" xfId="0" applyAlignment="1">
      <alignment horizontal="center"/>
    </xf>
    <xf numFmtId="0" fontId="7" fillId="0" borderId="13" xfId="9" applyFont="1" applyBorder="1"/>
    <xf numFmtId="0" fontId="16" fillId="0" borderId="14" xfId="9" applyBorder="1"/>
    <xf numFmtId="3" fontId="14" fillId="0" borderId="0" xfId="0" applyNumberFormat="1" applyFont="1" applyAlignment="1">
      <alignment horizontal="centerContinuous"/>
    </xf>
    <xf numFmtId="165" fontId="14" fillId="0" borderId="0" xfId="0" applyNumberFormat="1" applyFont="1" applyAlignment="1">
      <alignment horizontal="centerContinuous"/>
    </xf>
    <xf numFmtId="165" fontId="5" fillId="0" borderId="0" xfId="0" applyNumberFormat="1" applyFont="1" applyFill="1" applyBorder="1" applyAlignment="1"/>
    <xf numFmtId="165" fontId="4" fillId="0" borderId="0" xfId="0" applyNumberFormat="1" applyFont="1" applyBorder="1" applyAlignment="1"/>
    <xf numFmtId="0" fontId="21" fillId="3" borderId="0" xfId="0" applyFont="1" applyFill="1" applyBorder="1" applyAlignment="1">
      <alignment vertical="top" wrapText="1"/>
    </xf>
    <xf numFmtId="164" fontId="20" fillId="2" borderId="11" xfId="0" applyNumberFormat="1" applyFont="1" applyFill="1" applyBorder="1" applyAlignment="1"/>
    <xf numFmtId="170" fontId="22" fillId="2" borderId="15" xfId="0" applyNumberFormat="1" applyFont="1" applyFill="1" applyBorder="1" applyAlignment="1"/>
    <xf numFmtId="0" fontId="42" fillId="0" borderId="0" xfId="0" applyFont="1"/>
    <xf numFmtId="165" fontId="41" fillId="0" borderId="0" xfId="0" applyNumberFormat="1" applyFont="1"/>
    <xf numFmtId="165" fontId="25" fillId="0" borderId="0" xfId="0" applyNumberFormat="1" applyFont="1"/>
    <xf numFmtId="165" fontId="41" fillId="0" borderId="0" xfId="0" applyNumberFormat="1" applyFont="1" applyAlignment="1"/>
    <xf numFmtId="165" fontId="25" fillId="0" borderId="0" xfId="0" applyNumberFormat="1" applyFont="1" applyAlignment="1"/>
    <xf numFmtId="3" fontId="41" fillId="2" borderId="0" xfId="0" applyNumberFormat="1" applyFont="1" applyFill="1" applyAlignment="1"/>
    <xf numFmtId="3" fontId="45" fillId="2" borderId="0" xfId="0" applyNumberFormat="1" applyFont="1" applyFill="1" applyBorder="1" applyAlignment="1"/>
    <xf numFmtId="0" fontId="25" fillId="0" borderId="0" xfId="0" applyFont="1"/>
    <xf numFmtId="165" fontId="42" fillId="0" borderId="0" xfId="0" applyNumberFormat="1" applyFont="1"/>
    <xf numFmtId="165" fontId="42" fillId="0" borderId="0" xfId="0" applyNumberFormat="1" applyFont="1" applyBorder="1"/>
    <xf numFmtId="165" fontId="46" fillId="0" borderId="0" xfId="0" applyNumberFormat="1" applyFont="1" applyAlignment="1"/>
    <xf numFmtId="165" fontId="47" fillId="0" borderId="0" xfId="0" applyNumberFormat="1" applyFont="1" applyAlignment="1"/>
    <xf numFmtId="3" fontId="44" fillId="0" borderId="0" xfId="0" applyNumberFormat="1" applyFont="1" applyAlignment="1"/>
    <xf numFmtId="3" fontId="43" fillId="0" borderId="0" xfId="0" applyNumberFormat="1" applyFont="1" applyAlignment="1"/>
    <xf numFmtId="0" fontId="42" fillId="0" borderId="0" xfId="9" applyFont="1"/>
    <xf numFmtId="0" fontId="34" fillId="0" borderId="0" xfId="9" applyFont="1"/>
    <xf numFmtId="37" fontId="4" fillId="0" borderId="9" xfId="0" applyNumberFormat="1" applyFont="1" applyBorder="1" applyAlignment="1"/>
    <xf numFmtId="37" fontId="4" fillId="0" borderId="12" xfId="0" applyNumberFormat="1" applyFont="1" applyBorder="1" applyAlignment="1"/>
    <xf numFmtId="37" fontId="4" fillId="0" borderId="16" xfId="0" applyNumberFormat="1" applyFont="1" applyBorder="1" applyAlignment="1"/>
    <xf numFmtId="37" fontId="4" fillId="0" borderId="17" xfId="0" applyNumberFormat="1" applyFont="1" applyBorder="1" applyAlignment="1"/>
    <xf numFmtId="37" fontId="14" fillId="0" borderId="18" xfId="0" applyNumberFormat="1" applyFont="1" applyBorder="1" applyAlignment="1"/>
    <xf numFmtId="37" fontId="4" fillId="0" borderId="5" xfId="0" applyNumberFormat="1" applyFont="1" applyBorder="1" applyAlignment="1"/>
    <xf numFmtId="37" fontId="4" fillId="0" borderId="10" xfId="0" applyNumberFormat="1" applyFont="1" applyBorder="1" applyAlignment="1"/>
    <xf numFmtId="37" fontId="14" fillId="0" borderId="5" xfId="0" applyNumberFormat="1" applyFont="1" applyBorder="1" applyAlignment="1"/>
    <xf numFmtId="37" fontId="5" fillId="2" borderId="1" xfId="0" applyNumberFormat="1" applyFont="1" applyFill="1" applyBorder="1" applyAlignment="1"/>
    <xf numFmtId="37" fontId="5" fillId="2" borderId="19" xfId="0" applyNumberFormat="1" applyFont="1" applyFill="1" applyBorder="1" applyAlignment="1"/>
    <xf numFmtId="37" fontId="5" fillId="2" borderId="12" xfId="0" applyNumberFormat="1" applyFont="1" applyFill="1" applyBorder="1" applyAlignment="1"/>
    <xf numFmtId="37" fontId="24" fillId="0" borderId="20" xfId="0" applyNumberFormat="1" applyFont="1" applyBorder="1"/>
    <xf numFmtId="37" fontId="19" fillId="2" borderId="21" xfId="0" applyNumberFormat="1" applyFont="1" applyFill="1" applyBorder="1" applyAlignment="1"/>
    <xf numFmtId="37" fontId="19" fillId="2" borderId="23" xfId="0" applyNumberFormat="1" applyFont="1" applyFill="1" applyBorder="1" applyAlignment="1"/>
    <xf numFmtId="37" fontId="19" fillId="2" borderId="25" xfId="0" applyNumberFormat="1" applyFont="1" applyFill="1" applyBorder="1" applyAlignment="1"/>
    <xf numFmtId="37" fontId="19" fillId="2" borderId="27" xfId="0" applyNumberFormat="1" applyFont="1" applyFill="1" applyBorder="1" applyAlignment="1"/>
    <xf numFmtId="37" fontId="19" fillId="2" borderId="29" xfId="0" applyNumberFormat="1" applyFont="1" applyFill="1" applyBorder="1" applyAlignment="1"/>
    <xf numFmtId="37" fontId="19" fillId="2" borderId="31" xfId="0" applyNumberFormat="1" applyFont="1" applyFill="1" applyBorder="1" applyAlignment="1"/>
    <xf numFmtId="37" fontId="19" fillId="2" borderId="32" xfId="0" applyNumberFormat="1" applyFont="1" applyFill="1" applyBorder="1" applyAlignment="1"/>
    <xf numFmtId="37" fontId="19" fillId="2" borderId="0" xfId="0" applyNumberFormat="1" applyFont="1" applyFill="1" applyBorder="1" applyAlignment="1"/>
    <xf numFmtId="37" fontId="19" fillId="2" borderId="37" xfId="0" applyNumberFormat="1" applyFont="1" applyFill="1" applyBorder="1" applyAlignment="1"/>
    <xf numFmtId="37" fontId="19" fillId="2" borderId="15" xfId="0" applyNumberFormat="1" applyFont="1" applyFill="1" applyBorder="1" applyAlignment="1"/>
    <xf numFmtId="37" fontId="19" fillId="2" borderId="11" xfId="0" applyNumberFormat="1" applyFont="1" applyFill="1" applyBorder="1" applyAlignment="1"/>
    <xf numFmtId="37" fontId="19" fillId="2" borderId="7" xfId="0" applyNumberFormat="1" applyFont="1" applyFill="1" applyBorder="1" applyAlignment="1"/>
    <xf numFmtId="37" fontId="19" fillId="2" borderId="3" xfId="0" applyNumberFormat="1" applyFont="1" applyFill="1" applyBorder="1" applyAlignment="1"/>
    <xf numFmtId="37" fontId="20" fillId="2" borderId="41" xfId="0" applyNumberFormat="1" applyFont="1" applyFill="1" applyBorder="1" applyAlignment="1"/>
    <xf numFmtId="4" fontId="19" fillId="2" borderId="15" xfId="0" applyNumberFormat="1" applyFont="1" applyFill="1" applyBorder="1" applyAlignment="1"/>
    <xf numFmtId="4" fontId="19" fillId="2" borderId="15" xfId="0" applyNumberFormat="1" applyFont="1" applyFill="1" applyBorder="1" applyAlignment="1">
      <alignment horizontal="right"/>
    </xf>
    <xf numFmtId="4" fontId="19" fillId="2" borderId="42" xfId="0" applyNumberFormat="1" applyFont="1" applyFill="1" applyBorder="1" applyAlignment="1">
      <alignment horizontal="right"/>
    </xf>
    <xf numFmtId="4" fontId="19" fillId="2" borderId="42" xfId="0" applyNumberFormat="1" applyFont="1" applyFill="1" applyBorder="1" applyAlignment="1"/>
    <xf numFmtId="4" fontId="4" fillId="0" borderId="15" xfId="0" applyNumberFormat="1" applyFont="1" applyBorder="1" applyAlignment="1"/>
    <xf numFmtId="37" fontId="5" fillId="2" borderId="15" xfId="0" applyNumberFormat="1" applyFont="1" applyFill="1" applyBorder="1" applyAlignment="1"/>
    <xf numFmtId="37" fontId="5" fillId="2" borderId="11" xfId="0" applyNumberFormat="1" applyFont="1" applyFill="1" applyBorder="1" applyAlignment="1"/>
    <xf numFmtId="37" fontId="5" fillId="2" borderId="15" xfId="0" applyNumberFormat="1" applyFont="1" applyFill="1" applyBorder="1" applyAlignment="1">
      <alignment horizontal="right"/>
    </xf>
    <xf numFmtId="37" fontId="5" fillId="0" borderId="15" xfId="0" applyNumberFormat="1" applyFont="1" applyFill="1" applyBorder="1" applyAlignment="1"/>
    <xf numFmtId="37" fontId="5" fillId="0" borderId="11" xfId="0" applyNumberFormat="1" applyFont="1" applyFill="1" applyBorder="1" applyAlignment="1"/>
    <xf numFmtId="37" fontId="5" fillId="0" borderId="12" xfId="0" applyNumberFormat="1" applyFont="1" applyFill="1" applyBorder="1" applyAlignment="1"/>
    <xf numFmtId="37" fontId="6" fillId="2" borderId="15" xfId="0" applyNumberFormat="1" applyFont="1" applyFill="1" applyBorder="1" applyAlignment="1"/>
    <xf numFmtId="37" fontId="6" fillId="2" borderId="11" xfId="0" applyNumberFormat="1" applyFont="1" applyFill="1" applyBorder="1" applyAlignment="1"/>
    <xf numFmtId="37" fontId="6" fillId="2" borderId="12" xfId="0" applyNumberFormat="1" applyFont="1" applyFill="1" applyBorder="1" applyAlignment="1"/>
    <xf numFmtId="37" fontId="5" fillId="2" borderId="8" xfId="0" applyNumberFormat="1" applyFont="1" applyFill="1" applyBorder="1" applyAlignment="1"/>
    <xf numFmtId="37" fontId="5" fillId="2" borderId="0" xfId="0" applyNumberFormat="1" applyFont="1" applyFill="1" applyBorder="1" applyAlignment="1"/>
    <xf numFmtId="37" fontId="5" fillId="2" borderId="43" xfId="0" applyNumberFormat="1" applyFont="1" applyFill="1" applyBorder="1" applyAlignment="1"/>
    <xf numFmtId="37" fontId="5" fillId="2" borderId="41" xfId="0" applyNumberFormat="1" applyFont="1" applyFill="1" applyBorder="1" applyAlignment="1"/>
    <xf numFmtId="37" fontId="5" fillId="2" borderId="44" xfId="0" applyNumberFormat="1" applyFont="1" applyFill="1" applyBorder="1" applyAlignment="1"/>
    <xf numFmtId="0" fontId="17" fillId="0" borderId="45" xfId="9" applyFont="1" applyBorder="1"/>
    <xf numFmtId="0" fontId="16" fillId="0" borderId="44" xfId="9" applyBorder="1"/>
    <xf numFmtId="37" fontId="17" fillId="0" borderId="41" xfId="9" applyNumberFormat="1" applyFont="1" applyBorder="1"/>
    <xf numFmtId="37" fontId="17" fillId="0" borderId="44" xfId="9" applyNumberFormat="1" applyFont="1" applyBorder="1"/>
    <xf numFmtId="5" fontId="17" fillId="0" borderId="44" xfId="9" applyNumberFormat="1" applyFont="1" applyBorder="1"/>
    <xf numFmtId="5" fontId="17" fillId="0" borderId="45" xfId="9" applyNumberFormat="1" applyFont="1" applyBorder="1"/>
    <xf numFmtId="0" fontId="32" fillId="0" borderId="0" xfId="0" applyFont="1" applyBorder="1" applyAlignment="1">
      <alignment vertical="top" wrapText="1"/>
    </xf>
    <xf numFmtId="0" fontId="0" fillId="0" borderId="0" xfId="0" applyAlignment="1">
      <alignment vertical="top"/>
    </xf>
    <xf numFmtId="0" fontId="26" fillId="0" borderId="0" xfId="0" applyFont="1" applyAlignment="1">
      <alignment vertical="top"/>
    </xf>
    <xf numFmtId="0" fontId="26" fillId="0" borderId="0" xfId="0" applyFont="1" applyBorder="1" applyAlignment="1">
      <alignment vertical="top"/>
    </xf>
    <xf numFmtId="0" fontId="26" fillId="0" borderId="0" xfId="0" applyFont="1" applyBorder="1" applyAlignment="1">
      <alignment vertical="top" wrapText="1"/>
    </xf>
    <xf numFmtId="37" fontId="5" fillId="2" borderId="46" xfId="0" applyNumberFormat="1" applyFont="1" applyFill="1" applyBorder="1" applyAlignment="1"/>
    <xf numFmtId="37" fontId="5" fillId="0" borderId="46" xfId="0" applyNumberFormat="1" applyFont="1" applyFill="1" applyBorder="1" applyAlignment="1"/>
    <xf numFmtId="37" fontId="20" fillId="2" borderId="44" xfId="0" applyNumberFormat="1" applyFont="1" applyFill="1" applyBorder="1" applyAlignment="1"/>
    <xf numFmtId="164" fontId="14" fillId="0" borderId="49" xfId="0" applyNumberFormat="1" applyFont="1" applyBorder="1" applyAlignment="1"/>
    <xf numFmtId="3" fontId="20" fillId="2" borderId="50" xfId="0" applyNumberFormat="1" applyFont="1" applyFill="1" applyBorder="1" applyAlignment="1"/>
    <xf numFmtId="37" fontId="23" fillId="2" borderId="51" xfId="0" applyNumberFormat="1" applyFont="1" applyFill="1" applyBorder="1" applyAlignment="1"/>
    <xf numFmtId="1" fontId="14" fillId="0" borderId="17" xfId="0" applyNumberFormat="1" applyFont="1" applyBorder="1" applyAlignment="1">
      <alignment horizontal="right"/>
    </xf>
    <xf numFmtId="37" fontId="4" fillId="0" borderId="9" xfId="0" applyNumberFormat="1" applyFont="1" applyBorder="1" applyAlignment="1">
      <alignment horizontal="right"/>
    </xf>
    <xf numFmtId="37" fontId="4" fillId="0" borderId="16" xfId="0" applyNumberFormat="1" applyFont="1" applyBorder="1" applyAlignment="1">
      <alignment horizontal="right"/>
    </xf>
    <xf numFmtId="37" fontId="4" fillId="0" borderId="17" xfId="0" applyNumberFormat="1" applyFont="1" applyBorder="1" applyAlignment="1">
      <alignment horizontal="right"/>
    </xf>
    <xf numFmtId="37" fontId="14" fillId="0" borderId="18" xfId="0" applyNumberFormat="1" applyFont="1" applyBorder="1" applyAlignment="1">
      <alignment horizontal="right"/>
    </xf>
    <xf numFmtId="37" fontId="23" fillId="2" borderId="52" xfId="0" applyNumberFormat="1" applyFont="1" applyFill="1" applyBorder="1" applyAlignment="1"/>
    <xf numFmtId="37" fontId="19" fillId="2" borderId="53" xfId="0" applyNumberFormat="1" applyFont="1" applyFill="1" applyBorder="1" applyAlignment="1"/>
    <xf numFmtId="37" fontId="4" fillId="0" borderId="15" xfId="0" applyNumberFormat="1" applyFont="1" applyBorder="1" applyAlignment="1">
      <alignment horizontal="center"/>
    </xf>
    <xf numFmtId="37" fontId="4" fillId="0" borderId="11" xfId="0" applyNumberFormat="1" applyFont="1" applyBorder="1" applyAlignment="1">
      <alignment horizontal="center"/>
    </xf>
    <xf numFmtId="37" fontId="4" fillId="0" borderId="11" xfId="0" applyNumberFormat="1" applyFont="1" applyBorder="1" applyAlignment="1"/>
    <xf numFmtId="3" fontId="4" fillId="0" borderId="12" xfId="0" applyNumberFormat="1" applyFont="1" applyBorder="1" applyAlignment="1"/>
    <xf numFmtId="164" fontId="14" fillId="0" borderId="3" xfId="0" applyNumberFormat="1" applyFont="1" applyBorder="1" applyAlignment="1"/>
    <xf numFmtId="164" fontId="14" fillId="0" borderId="4" xfId="0" applyNumberFormat="1" applyFont="1" applyBorder="1" applyAlignment="1"/>
    <xf numFmtId="3" fontId="4" fillId="0" borderId="3" xfId="0" applyNumberFormat="1" applyFont="1" applyBorder="1" applyAlignment="1"/>
    <xf numFmtId="0" fontId="5" fillId="2" borderId="54" xfId="0" applyNumberFormat="1" applyFont="1" applyFill="1" applyBorder="1" applyAlignment="1"/>
    <xf numFmtId="0" fontId="5" fillId="2" borderId="55" xfId="0" applyNumberFormat="1" applyFont="1" applyFill="1" applyBorder="1" applyAlignment="1">
      <alignment horizontal="left"/>
    </xf>
    <xf numFmtId="0" fontId="7" fillId="0" borderId="55" xfId="0" applyNumberFormat="1" applyFont="1" applyBorder="1" applyAlignment="1"/>
    <xf numFmtId="0" fontId="23" fillId="2" borderId="42" xfId="0" applyNumberFormat="1" applyFont="1" applyFill="1" applyBorder="1" applyAlignment="1">
      <alignment horizontal="left" indent="5"/>
    </xf>
    <xf numFmtId="0" fontId="20" fillId="2" borderId="57" xfId="0" applyNumberFormat="1" applyFont="1" applyFill="1" applyBorder="1" applyAlignment="1">
      <alignment horizontal="right"/>
    </xf>
    <xf numFmtId="0" fontId="20" fillId="2" borderId="59" xfId="0" applyNumberFormat="1" applyFont="1" applyFill="1" applyBorder="1" applyAlignment="1">
      <alignment horizontal="right"/>
    </xf>
    <xf numFmtId="0" fontId="15" fillId="0" borderId="0" xfId="0" applyNumberFormat="1" applyFont="1" applyAlignment="1"/>
    <xf numFmtId="0" fontId="19" fillId="0" borderId="15" xfId="0" applyNumberFormat="1" applyFont="1" applyFill="1" applyBorder="1" applyAlignment="1">
      <alignment horizontal="left"/>
    </xf>
    <xf numFmtId="0" fontId="19" fillId="2" borderId="15" xfId="0" applyNumberFormat="1" applyFont="1" applyFill="1" applyBorder="1" applyAlignment="1">
      <alignment horizontal="left"/>
    </xf>
    <xf numFmtId="0" fontId="20" fillId="2" borderId="41" xfId="0" applyNumberFormat="1" applyFont="1" applyFill="1" applyBorder="1" applyAlignment="1">
      <alignment horizontal="left"/>
    </xf>
    <xf numFmtId="0" fontId="20" fillId="2" borderId="15" xfId="0" applyNumberFormat="1" applyFont="1" applyFill="1" applyBorder="1" applyAlignment="1">
      <alignment horizontal="left"/>
    </xf>
    <xf numFmtId="0" fontId="20" fillId="2" borderId="42" xfId="0" applyNumberFormat="1" applyFont="1" applyFill="1" applyBorder="1" applyAlignment="1">
      <alignment horizontal="left"/>
    </xf>
    <xf numFmtId="0" fontId="20" fillId="2" borderId="60" xfId="0" applyNumberFormat="1" applyFont="1" applyFill="1" applyBorder="1" applyAlignment="1">
      <alignment horizontal="right"/>
    </xf>
    <xf numFmtId="0" fontId="20" fillId="2" borderId="61" xfId="0" applyNumberFormat="1" applyFont="1" applyFill="1" applyBorder="1" applyAlignment="1">
      <alignment horizontal="right"/>
    </xf>
    <xf numFmtId="0" fontId="20" fillId="2" borderId="62" xfId="0" applyNumberFormat="1" applyFont="1" applyFill="1" applyBorder="1" applyAlignment="1">
      <alignment horizontal="right"/>
    </xf>
    <xf numFmtId="0" fontId="5" fillId="2" borderId="63" xfId="0" applyNumberFormat="1" applyFont="1" applyFill="1" applyBorder="1" applyAlignment="1">
      <alignment horizontal="left" indent="1"/>
    </xf>
    <xf numFmtId="0" fontId="5" fillId="2" borderId="13" xfId="0" applyNumberFormat="1" applyFont="1" applyFill="1" applyBorder="1" applyAlignment="1">
      <alignment horizontal="left" indent="1"/>
    </xf>
    <xf numFmtId="0" fontId="6" fillId="2" borderId="13" xfId="0" applyNumberFormat="1" applyFont="1" applyFill="1" applyBorder="1" applyAlignment="1">
      <alignment horizontal="left" indent="2"/>
    </xf>
    <xf numFmtId="0" fontId="5" fillId="2" borderId="46" xfId="0" applyNumberFormat="1" applyFont="1" applyFill="1" applyBorder="1" applyAlignment="1">
      <alignment horizontal="left" indent="1"/>
    </xf>
    <xf numFmtId="0" fontId="5" fillId="2" borderId="64" xfId="0" applyNumberFormat="1" applyFont="1" applyFill="1" applyBorder="1" applyAlignment="1">
      <alignment horizontal="left" indent="2"/>
    </xf>
    <xf numFmtId="0" fontId="5" fillId="2" borderId="13" xfId="0" applyNumberFormat="1" applyFont="1" applyFill="1" applyBorder="1" applyAlignment="1">
      <alignment horizontal="left" indent="2"/>
    </xf>
    <xf numFmtId="0" fontId="22" fillId="2" borderId="13" xfId="0" applyNumberFormat="1" applyFont="1" applyFill="1" applyBorder="1" applyAlignment="1">
      <alignment horizontal="left" indent="3"/>
    </xf>
    <xf numFmtId="0" fontId="5" fillId="0" borderId="13" xfId="0" applyNumberFormat="1" applyFont="1" applyFill="1" applyBorder="1" applyAlignment="1">
      <alignment horizontal="left" indent="2"/>
    </xf>
    <xf numFmtId="0" fontId="22" fillId="2" borderId="60" xfId="0" applyNumberFormat="1" applyFont="1" applyFill="1" applyBorder="1" applyAlignment="1">
      <alignment horizontal="right"/>
    </xf>
    <xf numFmtId="0" fontId="22" fillId="2" borderId="61" xfId="0" applyNumberFormat="1" applyFont="1" applyFill="1" applyBorder="1" applyAlignment="1">
      <alignment horizontal="right"/>
    </xf>
    <xf numFmtId="0" fontId="22" fillId="2" borderId="62" xfId="0" applyNumberFormat="1" applyFont="1" applyFill="1" applyBorder="1" applyAlignment="1">
      <alignment horizontal="right"/>
    </xf>
    <xf numFmtId="37" fontId="19" fillId="2" borderId="13" xfId="0" applyNumberFormat="1" applyFont="1" applyFill="1" applyBorder="1" applyAlignment="1"/>
    <xf numFmtId="0" fontId="4" fillId="0" borderId="15" xfId="0" applyNumberFormat="1" applyFont="1" applyBorder="1" applyAlignment="1"/>
    <xf numFmtId="0" fontId="4" fillId="0" borderId="11" xfId="0" applyNumberFormat="1" applyFont="1" applyBorder="1" applyAlignment="1"/>
    <xf numFmtId="0" fontId="4" fillId="0" borderId="7" xfId="0" applyNumberFormat="1" applyFont="1" applyBorder="1" applyAlignment="1"/>
    <xf numFmtId="0" fontId="14" fillId="0" borderId="3" xfId="0" applyNumberFormat="1" applyFont="1" applyBorder="1" applyAlignment="1"/>
    <xf numFmtId="0" fontId="4" fillId="0" borderId="65" xfId="0" applyNumberFormat="1" applyFont="1" applyBorder="1" applyAlignment="1"/>
    <xf numFmtId="0" fontId="4" fillId="0" borderId="66" xfId="0" applyNumberFormat="1" applyFont="1" applyBorder="1" applyAlignment="1"/>
    <xf numFmtId="0" fontId="4" fillId="0" borderId="11" xfId="0" applyNumberFormat="1" applyFont="1" applyBorder="1" applyAlignment="1">
      <alignment horizontal="fill"/>
    </xf>
    <xf numFmtId="0" fontId="4" fillId="0" borderId="3" xfId="0" applyNumberFormat="1" applyFont="1" applyBorder="1" applyAlignment="1">
      <alignment horizontal="fill"/>
    </xf>
    <xf numFmtId="0" fontId="4" fillId="0" borderId="3" xfId="0" applyNumberFormat="1" applyFont="1" applyBorder="1" applyAlignment="1"/>
    <xf numFmtId="0" fontId="4" fillId="0" borderId="60" xfId="0" applyNumberFormat="1" applyFont="1" applyBorder="1" applyAlignment="1">
      <alignment horizontal="right"/>
    </xf>
    <xf numFmtId="0" fontId="4" fillId="0" borderId="61" xfId="0" applyNumberFormat="1" applyFont="1" applyBorder="1" applyAlignment="1">
      <alignment horizontal="center"/>
    </xf>
    <xf numFmtId="0" fontId="4" fillId="0" borderId="61" xfId="0" applyNumberFormat="1" applyFont="1" applyBorder="1" applyAlignment="1">
      <alignment horizontal="right"/>
    </xf>
    <xf numFmtId="0" fontId="4" fillId="0" borderId="60" xfId="0" applyNumberFormat="1" applyFont="1" applyBorder="1" applyAlignment="1">
      <alignment horizontal="center"/>
    </xf>
    <xf numFmtId="0" fontId="4" fillId="0" borderId="62" xfId="0" applyNumberFormat="1" applyFont="1" applyBorder="1" applyAlignment="1">
      <alignment horizontal="right"/>
    </xf>
    <xf numFmtId="37" fontId="14" fillId="0" borderId="46" xfId="0" applyNumberFormat="1" applyFont="1" applyBorder="1" applyAlignment="1">
      <alignment horizontal="center"/>
    </xf>
    <xf numFmtId="37" fontId="14" fillId="0" borderId="3" xfId="0" applyNumberFormat="1" applyFont="1" applyBorder="1" applyAlignment="1">
      <alignment horizontal="center"/>
    </xf>
    <xf numFmtId="37" fontId="4" fillId="0" borderId="8" xfId="0" applyNumberFormat="1" applyFont="1" applyBorder="1" applyAlignment="1">
      <alignment horizontal="center"/>
    </xf>
    <xf numFmtId="37" fontId="4" fillId="0" borderId="0" xfId="0" applyNumberFormat="1" applyFont="1" applyAlignment="1">
      <alignment horizontal="center"/>
    </xf>
    <xf numFmtId="37" fontId="4" fillId="0" borderId="7" xfId="0" applyNumberFormat="1" applyFont="1" applyBorder="1" applyAlignment="1">
      <alignment horizontal="center"/>
    </xf>
    <xf numFmtId="37" fontId="4" fillId="0" borderId="3" xfId="0" applyNumberFormat="1" applyFont="1" applyBorder="1" applyAlignment="1">
      <alignment horizontal="center"/>
    </xf>
    <xf numFmtId="37" fontId="4" fillId="0" borderId="8" xfId="0" applyNumberFormat="1" applyFont="1" applyBorder="1" applyAlignment="1"/>
    <xf numFmtId="37" fontId="4" fillId="0" borderId="0" xfId="0" applyNumberFormat="1" applyFont="1" applyAlignment="1"/>
    <xf numFmtId="37" fontId="4" fillId="0" borderId="7" xfId="0" applyNumberFormat="1" applyFont="1" applyBorder="1" applyAlignment="1"/>
    <xf numFmtId="37" fontId="4" fillId="0" borderId="3" xfId="0" applyNumberFormat="1" applyFont="1" applyBorder="1" applyAlignment="1"/>
    <xf numFmtId="37" fontId="4" fillId="0" borderId="15" xfId="0" applyNumberFormat="1" applyFont="1" applyBorder="1" applyAlignment="1"/>
    <xf numFmtId="37" fontId="4" fillId="0" borderId="67" xfId="0" applyNumberFormat="1" applyFont="1" applyBorder="1" applyAlignment="1">
      <alignment horizontal="center"/>
    </xf>
    <xf numFmtId="37" fontId="4" fillId="0" borderId="0" xfId="0" applyNumberFormat="1" applyFont="1" applyBorder="1" applyAlignment="1"/>
    <xf numFmtId="167" fontId="50" fillId="0" borderId="0" xfId="1" applyNumberFormat="1" applyFont="1" applyAlignment="1">
      <alignment horizontal="center" vertical="center"/>
    </xf>
    <xf numFmtId="0" fontId="51" fillId="0" borderId="0" xfId="8" applyNumberFormat="1" applyFont="1" applyFill="1" applyBorder="1" applyAlignment="1" applyProtection="1"/>
    <xf numFmtId="0" fontId="16" fillId="0" borderId="0" xfId="8" applyNumberFormat="1" applyFill="1" applyBorder="1" applyAlignment="1" applyProtection="1"/>
    <xf numFmtId="167" fontId="50" fillId="0" borderId="0" xfId="1" applyNumberFormat="1" applyFont="1" applyAlignment="1">
      <alignment horizontal="centerContinuous" vertical="center"/>
    </xf>
    <xf numFmtId="167" fontId="16" fillId="0" borderId="0" xfId="1" applyNumberFormat="1" applyFill="1" applyBorder="1" applyAlignment="1" applyProtection="1"/>
    <xf numFmtId="0" fontId="51" fillId="0" borderId="0" xfId="8" applyNumberFormat="1" applyFont="1" applyFill="1" applyBorder="1" applyAlignment="1" applyProtection="1">
      <alignment horizontal="left"/>
    </xf>
    <xf numFmtId="165" fontId="7" fillId="3" borderId="0" xfId="0" applyNumberFormat="1" applyFont="1" applyFill="1" applyAlignment="1">
      <alignment horizontal="centerContinuous"/>
    </xf>
    <xf numFmtId="166" fontId="52" fillId="3" borderId="0" xfId="0" applyNumberFormat="1" applyFont="1" applyFill="1" applyAlignment="1">
      <alignment horizontal="centerContinuous"/>
    </xf>
    <xf numFmtId="0" fontId="16" fillId="3" borderId="0" xfId="0" applyFont="1" applyFill="1" applyBorder="1" applyAlignment="1">
      <alignment vertical="top" wrapText="1"/>
    </xf>
    <xf numFmtId="166" fontId="7" fillId="3" borderId="0" xfId="0" applyNumberFormat="1" applyFont="1" applyFill="1" applyBorder="1"/>
    <xf numFmtId="165" fontId="7" fillId="3" borderId="0" xfId="0" applyNumberFormat="1" applyFont="1" applyFill="1" applyBorder="1"/>
    <xf numFmtId="0" fontId="16" fillId="0" borderId="0" xfId="8" applyNumberFormat="1" applyFont="1" applyFill="1" applyBorder="1" applyAlignment="1" applyProtection="1"/>
    <xf numFmtId="0" fontId="0" fillId="0" borderId="0" xfId="0" applyBorder="1" applyAlignment="1">
      <alignment wrapText="1"/>
    </xf>
    <xf numFmtId="166" fontId="52" fillId="3" borderId="0" xfId="0" applyNumberFormat="1" applyFont="1" applyFill="1" applyAlignment="1">
      <alignment horizontal="centerContinuous" wrapText="1"/>
    </xf>
    <xf numFmtId="165" fontId="7" fillId="3" borderId="0" xfId="0" applyNumberFormat="1" applyFont="1" applyFill="1" applyAlignment="1">
      <alignment horizontal="centerContinuous" wrapText="1"/>
    </xf>
    <xf numFmtId="166" fontId="7" fillId="3" borderId="0" xfId="0" applyNumberFormat="1" applyFont="1" applyFill="1" applyBorder="1" applyAlignment="1">
      <alignment wrapText="1"/>
    </xf>
    <xf numFmtId="165" fontId="7" fillId="3" borderId="0" xfId="0" applyNumberFormat="1" applyFont="1" applyFill="1" applyBorder="1" applyAlignment="1">
      <alignment wrapText="1"/>
    </xf>
    <xf numFmtId="0" fontId="0" fillId="0" borderId="0" xfId="0" applyAlignment="1">
      <alignment wrapText="1"/>
    </xf>
    <xf numFmtId="0" fontId="48" fillId="0" borderId="0" xfId="8" applyNumberFormat="1" applyFont="1" applyFill="1" applyBorder="1" applyAlignment="1" applyProtection="1"/>
    <xf numFmtId="167" fontId="16" fillId="0" borderId="0" xfId="1" applyNumberFormat="1" applyFont="1" applyFill="1" applyBorder="1" applyAlignment="1" applyProtection="1"/>
    <xf numFmtId="0" fontId="16" fillId="0" borderId="0" xfId="0" applyFont="1" applyBorder="1" applyAlignment="1"/>
    <xf numFmtId="166" fontId="7" fillId="0" borderId="0" xfId="0" applyNumberFormat="1" applyFont="1" applyBorder="1"/>
    <xf numFmtId="165" fontId="7" fillId="0" borderId="0" xfId="0" applyNumberFormat="1" applyFont="1" applyBorder="1"/>
    <xf numFmtId="9" fontId="16" fillId="0" borderId="0" xfId="11" applyFill="1" applyBorder="1" applyAlignment="1" applyProtection="1"/>
    <xf numFmtId="0" fontId="16" fillId="0" borderId="0" xfId="8"/>
    <xf numFmtId="165" fontId="18" fillId="3" borderId="0" xfId="0" applyNumberFormat="1" applyFont="1" applyFill="1" applyAlignment="1">
      <alignment horizontal="centerContinuous"/>
    </xf>
    <xf numFmtId="165" fontId="4" fillId="3" borderId="0" xfId="0" applyNumberFormat="1" applyFont="1" applyFill="1" applyBorder="1"/>
    <xf numFmtId="167" fontId="54" fillId="0" borderId="0" xfId="1" applyNumberFormat="1" applyFont="1" applyAlignment="1">
      <alignment horizontal="left" vertical="center"/>
    </xf>
    <xf numFmtId="5" fontId="5" fillId="2" borderId="11" xfId="0" applyNumberFormat="1" applyFont="1" applyFill="1" applyBorder="1" applyAlignment="1"/>
    <xf numFmtId="5" fontId="5" fillId="2" borderId="12" xfId="0" applyNumberFormat="1" applyFont="1" applyFill="1" applyBorder="1" applyAlignment="1"/>
    <xf numFmtId="0" fontId="4" fillId="0" borderId="0" xfId="7" applyFont="1" applyAlignment="1">
      <alignment vertical="top" wrapText="1"/>
    </xf>
    <xf numFmtId="0" fontId="4" fillId="0" borderId="0" xfId="7" applyFont="1" applyAlignment="1">
      <alignment vertical="top"/>
    </xf>
    <xf numFmtId="0" fontId="37" fillId="0" borderId="0" xfId="7" applyFont="1" applyAlignment="1">
      <alignment vertical="top"/>
    </xf>
    <xf numFmtId="0" fontId="4" fillId="0" borderId="0" xfId="7" applyFont="1" applyFill="1" applyBorder="1" applyAlignment="1">
      <alignment vertical="top" wrapText="1"/>
    </xf>
    <xf numFmtId="169" fontId="4" fillId="0" borderId="0" xfId="3" applyNumberFormat="1" applyFont="1" applyFill="1" applyBorder="1" applyAlignment="1">
      <alignment vertical="top"/>
    </xf>
    <xf numFmtId="0" fontId="4" fillId="0" borderId="0" xfId="7" applyFont="1" applyFill="1" applyBorder="1" applyAlignment="1">
      <alignment vertical="top"/>
    </xf>
    <xf numFmtId="0" fontId="14" fillId="0" borderId="0" xfId="7" applyFont="1" applyFill="1" applyBorder="1" applyAlignment="1">
      <alignment vertical="top"/>
    </xf>
    <xf numFmtId="0" fontId="55" fillId="0" borderId="0" xfId="7" applyFont="1" applyAlignment="1">
      <alignment horizontal="left" vertical="top" wrapText="1"/>
    </xf>
    <xf numFmtId="0" fontId="4" fillId="0" borderId="0" xfId="7" applyFont="1" applyFill="1" applyAlignment="1">
      <alignment vertical="top"/>
    </xf>
    <xf numFmtId="0" fontId="56" fillId="0" borderId="0" xfId="7" applyFont="1" applyAlignment="1">
      <alignment vertical="top" wrapText="1"/>
    </xf>
    <xf numFmtId="0" fontId="4" fillId="3" borderId="0" xfId="7" applyFont="1" applyFill="1" applyAlignment="1">
      <alignment vertical="top" wrapText="1"/>
    </xf>
    <xf numFmtId="0" fontId="0" fillId="3" borderId="0" xfId="0" applyFill="1" applyBorder="1" applyAlignment="1"/>
    <xf numFmtId="166" fontId="52" fillId="0" borderId="0" xfId="0" applyNumberFormat="1" applyFont="1" applyFill="1" applyAlignment="1">
      <alignment horizontal="centerContinuous"/>
    </xf>
    <xf numFmtId="165" fontId="7" fillId="0" borderId="0" xfId="0" applyNumberFormat="1" applyFont="1" applyFill="1" applyAlignment="1">
      <alignment horizontal="centerContinuous"/>
    </xf>
    <xf numFmtId="166" fontId="7" fillId="0" borderId="0" xfId="0" applyNumberFormat="1" applyFont="1" applyFill="1" applyBorder="1"/>
    <xf numFmtId="165" fontId="7" fillId="0" borderId="0" xfId="0" applyNumberFormat="1" applyFont="1" applyFill="1" applyBorder="1"/>
    <xf numFmtId="0" fontId="4" fillId="0" borderId="0" xfId="7" applyFont="1" applyFill="1" applyAlignment="1">
      <alignment vertical="top" wrapText="1"/>
    </xf>
    <xf numFmtId="37" fontId="7" fillId="0" borderId="68" xfId="0" applyNumberFormat="1" applyFont="1" applyBorder="1"/>
    <xf numFmtId="37" fontId="7" fillId="0" borderId="69" xfId="0" applyNumberFormat="1" applyFont="1" applyBorder="1"/>
    <xf numFmtId="37" fontId="7" fillId="0" borderId="70" xfId="0" applyNumberFormat="1" applyFont="1" applyBorder="1"/>
    <xf numFmtId="37" fontId="7" fillId="0" borderId="71" xfId="0" applyNumberFormat="1" applyFont="1" applyBorder="1"/>
    <xf numFmtId="37" fontId="7" fillId="0" borderId="72" xfId="0" applyNumberFormat="1" applyFont="1" applyBorder="1"/>
    <xf numFmtId="37" fontId="7" fillId="0" borderId="73" xfId="0" applyNumberFormat="1" applyFont="1" applyBorder="1"/>
    <xf numFmtId="37" fontId="24" fillId="0" borderId="74" xfId="0" applyNumberFormat="1" applyFont="1" applyBorder="1"/>
    <xf numFmtId="37" fontId="5" fillId="2" borderId="68" xfId="0" applyNumberFormat="1" applyFont="1" applyFill="1" applyBorder="1" applyAlignment="1"/>
    <xf numFmtId="37" fontId="5" fillId="2" borderId="69" xfId="0" applyNumberFormat="1" applyFont="1" applyFill="1" applyBorder="1" applyAlignment="1"/>
    <xf numFmtId="37" fontId="5" fillId="2" borderId="70" xfId="0" applyNumberFormat="1" applyFont="1" applyFill="1" applyBorder="1" applyAlignment="1"/>
    <xf numFmtId="37" fontId="24" fillId="0" borderId="75" xfId="0" applyNumberFormat="1" applyFont="1" applyBorder="1"/>
    <xf numFmtId="0" fontId="5" fillId="2" borderId="76" xfId="0" applyNumberFormat="1" applyFont="1" applyFill="1" applyBorder="1" applyAlignment="1">
      <alignment horizontal="left"/>
    </xf>
    <xf numFmtId="0" fontId="5" fillId="2" borderId="77" xfId="0" applyNumberFormat="1" applyFont="1" applyFill="1" applyBorder="1" applyAlignment="1">
      <alignment horizontal="left"/>
    </xf>
    <xf numFmtId="0" fontId="5" fillId="2" borderId="78" xfId="0" applyNumberFormat="1" applyFont="1" applyFill="1" applyBorder="1" applyAlignment="1">
      <alignment horizontal="left"/>
    </xf>
    <xf numFmtId="0" fontId="23" fillId="2" borderId="79" xfId="0" applyNumberFormat="1" applyFont="1" applyFill="1" applyBorder="1" applyAlignment="1">
      <alignment horizontal="left" indent="5"/>
    </xf>
    <xf numFmtId="165" fontId="1" fillId="0" borderId="0" xfId="0" applyNumberFormat="1" applyFont="1" applyBorder="1"/>
    <xf numFmtId="0" fontId="0" fillId="0" borderId="0" xfId="0" applyBorder="1" applyAlignment="1">
      <alignment horizontal="center" vertical="top"/>
    </xf>
    <xf numFmtId="0" fontId="35" fillId="0" borderId="0" xfId="0" applyFont="1" applyBorder="1" applyAlignment="1">
      <alignment vertical="top" wrapText="1"/>
    </xf>
    <xf numFmtId="0" fontId="32" fillId="0" borderId="0" xfId="0" applyFont="1" applyBorder="1" applyAlignment="1">
      <alignment horizontal="center" vertical="top"/>
    </xf>
    <xf numFmtId="0" fontId="26" fillId="0" borderId="0" xfId="0" applyFont="1" applyBorder="1" applyAlignment="1">
      <alignment horizontal="center" vertical="top"/>
    </xf>
    <xf numFmtId="0" fontId="32" fillId="0" borderId="0" xfId="0" applyFont="1" applyBorder="1" applyAlignment="1">
      <alignment horizontal="center" vertical="top" wrapText="1"/>
    </xf>
    <xf numFmtId="0" fontId="42" fillId="0" borderId="0" xfId="0" applyFont="1" applyAlignment="1"/>
    <xf numFmtId="0" fontId="58" fillId="0" borderId="0" xfId="0" applyFont="1" applyBorder="1" applyAlignment="1">
      <alignment horizontal="center"/>
    </xf>
    <xf numFmtId="0" fontId="57" fillId="0" borderId="0" xfId="0" applyFont="1" applyBorder="1" applyAlignment="1">
      <alignment vertical="top" wrapText="1"/>
    </xf>
    <xf numFmtId="164" fontId="26" fillId="0" borderId="0" xfId="0" applyNumberFormat="1" applyFont="1" applyBorder="1" applyAlignment="1">
      <alignment horizontal="right" vertical="top" wrapText="1"/>
    </xf>
    <xf numFmtId="164" fontId="26" fillId="0" borderId="0" xfId="0" applyNumberFormat="1" applyFont="1" applyBorder="1" applyAlignment="1">
      <alignment vertical="top" wrapText="1"/>
    </xf>
    <xf numFmtId="1" fontId="26" fillId="0" borderId="0" xfId="0" applyNumberFormat="1" applyFont="1" applyBorder="1" applyAlignment="1">
      <alignment vertical="top" wrapText="1"/>
    </xf>
    <xf numFmtId="0" fontId="32" fillId="0" borderId="0" xfId="0" applyFont="1" applyBorder="1" applyAlignment="1">
      <alignment horizontal="center"/>
    </xf>
    <xf numFmtId="0" fontId="4" fillId="0" borderId="41" xfId="0" applyNumberFormat="1" applyFont="1" applyBorder="1" applyAlignment="1"/>
    <xf numFmtId="0" fontId="14" fillId="0" borderId="60" xfId="0" applyNumberFormat="1" applyFont="1" applyBorder="1" applyAlignment="1">
      <alignment horizontal="right"/>
    </xf>
    <xf numFmtId="0" fontId="14" fillId="0" borderId="61" xfId="0" applyNumberFormat="1" applyFont="1" applyBorder="1" applyAlignment="1">
      <alignment horizontal="right"/>
    </xf>
    <xf numFmtId="0" fontId="14" fillId="0" borderId="62" xfId="0" applyNumberFormat="1" applyFont="1" applyBorder="1" applyAlignment="1">
      <alignment horizontal="right"/>
    </xf>
    <xf numFmtId="0" fontId="14" fillId="0" borderId="41" xfId="0" applyNumberFormat="1" applyFont="1" applyBorder="1" applyAlignment="1">
      <alignment horizontal="left" indent="3"/>
    </xf>
    <xf numFmtId="37" fontId="14" fillId="0" borderId="7" xfId="0" applyNumberFormat="1" applyFont="1" applyBorder="1" applyAlignment="1"/>
    <xf numFmtId="37" fontId="14" fillId="0" borderId="3" xfId="0" applyNumberFormat="1" applyFont="1" applyBorder="1" applyAlignment="1"/>
    <xf numFmtId="5" fontId="14" fillId="0" borderId="3" xfId="0" applyNumberFormat="1" applyFont="1" applyBorder="1" applyAlignment="1"/>
    <xf numFmtId="5" fontId="14" fillId="0" borderId="4" xfId="0" applyNumberFormat="1" applyFont="1" applyBorder="1" applyAlignment="1"/>
    <xf numFmtId="37" fontId="4" fillId="0" borderId="4" xfId="0" applyNumberFormat="1" applyFont="1" applyBorder="1" applyAlignment="1"/>
    <xf numFmtId="37" fontId="4" fillId="0" borderId="41" xfId="0" applyNumberFormat="1" applyFont="1" applyBorder="1" applyAlignment="1"/>
    <xf numFmtId="37" fontId="4" fillId="0" borderId="44" xfId="0" applyNumberFormat="1" applyFont="1" applyBorder="1" applyAlignment="1"/>
    <xf numFmtId="37" fontId="4" fillId="0" borderId="20" xfId="0" applyNumberFormat="1" applyFont="1" applyBorder="1" applyAlignment="1"/>
    <xf numFmtId="0" fontId="4" fillId="0" borderId="64" xfId="0" applyNumberFormat="1" applyFont="1" applyBorder="1" applyAlignment="1"/>
    <xf numFmtId="0" fontId="4" fillId="0" borderId="13" xfId="0" applyNumberFormat="1" applyFont="1" applyBorder="1" applyAlignment="1">
      <alignment horizontal="left" indent="3"/>
    </xf>
    <xf numFmtId="0" fontId="4" fillId="0" borderId="46" xfId="0" applyNumberFormat="1" applyFont="1" applyBorder="1" applyAlignment="1">
      <alignment horizontal="left" indent="3"/>
    </xf>
    <xf numFmtId="5" fontId="4" fillId="0" borderId="3" xfId="0" applyNumberFormat="1" applyFont="1" applyBorder="1" applyAlignment="1"/>
    <xf numFmtId="5" fontId="4" fillId="0" borderId="4" xfId="0" applyNumberFormat="1" applyFont="1" applyBorder="1" applyAlignment="1"/>
    <xf numFmtId="165" fontId="4" fillId="0" borderId="0" xfId="0" applyNumberFormat="1" applyFont="1" applyAlignment="1">
      <alignment horizontal="centerContinuous"/>
    </xf>
    <xf numFmtId="0" fontId="14" fillId="0" borderId="0" xfId="0" applyNumberFormat="1" applyFont="1" applyBorder="1" applyAlignment="1">
      <alignment horizontal="left" indent="5"/>
    </xf>
    <xf numFmtId="37" fontId="14" fillId="0" borderId="0" xfId="0" applyNumberFormat="1" applyFont="1" applyBorder="1" applyAlignment="1"/>
    <xf numFmtId="5" fontId="14" fillId="0" borderId="0" xfId="0" applyNumberFormat="1" applyFont="1" applyBorder="1" applyAlignment="1"/>
    <xf numFmtId="3" fontId="5" fillId="2" borderId="0" xfId="0" applyNumberFormat="1" applyFont="1" applyFill="1" applyAlignment="1"/>
    <xf numFmtId="165" fontId="44" fillId="0" borderId="0" xfId="0" applyNumberFormat="1" applyFont="1" applyAlignment="1"/>
    <xf numFmtId="165" fontId="43" fillId="0" borderId="0" xfId="0" applyNumberFormat="1" applyFont="1" applyAlignment="1"/>
    <xf numFmtId="0" fontId="7" fillId="0" borderId="0" xfId="8" applyNumberFormat="1" applyFont="1" applyFill="1" applyBorder="1" applyAlignment="1" applyProtection="1"/>
    <xf numFmtId="0" fontId="60" fillId="0" borderId="0" xfId="8" applyFont="1" applyBorder="1" applyAlignment="1">
      <alignment vertical="center"/>
    </xf>
    <xf numFmtId="0" fontId="60" fillId="0" borderId="0" xfId="8" applyFont="1" applyAlignment="1">
      <alignment vertical="center"/>
    </xf>
    <xf numFmtId="0" fontId="62" fillId="0" borderId="44" xfId="8" applyFont="1" applyFill="1" applyBorder="1" applyAlignment="1">
      <alignment horizontal="left" vertical="center"/>
    </xf>
    <xf numFmtId="0" fontId="62" fillId="0" borderId="80" xfId="8" applyFont="1" applyFill="1" applyBorder="1" applyAlignment="1">
      <alignment horizontal="left" vertical="center"/>
    </xf>
    <xf numFmtId="0" fontId="62" fillId="0" borderId="13" xfId="8" applyFont="1" applyFill="1" applyBorder="1" applyAlignment="1">
      <alignment horizontal="left" vertical="center"/>
    </xf>
    <xf numFmtId="0" fontId="62" fillId="0" borderId="81" xfId="8" applyFont="1" applyFill="1" applyBorder="1" applyAlignment="1">
      <alignment horizontal="left" vertical="center"/>
    </xf>
    <xf numFmtId="166" fontId="62" fillId="0" borderId="13" xfId="8" applyNumberFormat="1" applyFont="1" applyFill="1" applyBorder="1" applyAlignment="1">
      <alignment horizontal="left" vertical="center"/>
    </xf>
    <xf numFmtId="0" fontId="63" fillId="0" borderId="81" xfId="8" applyFont="1" applyFill="1" applyBorder="1" applyAlignment="1">
      <alignment horizontal="left" vertical="center"/>
    </xf>
    <xf numFmtId="166" fontId="63" fillId="0" borderId="13" xfId="8" applyNumberFormat="1" applyFont="1" applyFill="1" applyBorder="1" applyAlignment="1">
      <alignment horizontal="left" vertical="center"/>
    </xf>
    <xf numFmtId="0" fontId="62" fillId="0" borderId="82" xfId="8" applyFont="1" applyFill="1" applyBorder="1" applyAlignment="1">
      <alignment horizontal="left" vertical="center"/>
    </xf>
    <xf numFmtId="0" fontId="62" fillId="0" borderId="41" xfId="8" applyFont="1" applyFill="1" applyBorder="1" applyAlignment="1">
      <alignment vertical="center"/>
    </xf>
    <xf numFmtId="0" fontId="62" fillId="0" borderId="64" xfId="8" applyFont="1" applyFill="1" applyBorder="1" applyAlignment="1">
      <alignment vertical="center"/>
    </xf>
    <xf numFmtId="0" fontId="62" fillId="0" borderId="13" xfId="8" applyFont="1" applyFill="1" applyBorder="1" applyAlignment="1">
      <alignment vertical="center"/>
    </xf>
    <xf numFmtId="0" fontId="62" fillId="0" borderId="66" xfId="8" applyFont="1" applyFill="1" applyBorder="1" applyAlignment="1">
      <alignment vertical="center"/>
    </xf>
    <xf numFmtId="166" fontId="63" fillId="0" borderId="46" xfId="8" applyNumberFormat="1" applyFont="1" applyFill="1" applyBorder="1" applyAlignment="1">
      <alignment horizontal="left" vertical="center"/>
    </xf>
    <xf numFmtId="0" fontId="63" fillId="0" borderId="83" xfId="8" applyFont="1" applyFill="1" applyBorder="1" applyAlignment="1">
      <alignment horizontal="left" vertical="center"/>
    </xf>
    <xf numFmtId="0" fontId="63" fillId="0" borderId="41" xfId="8" applyFont="1" applyFill="1" applyBorder="1" applyAlignment="1">
      <alignment vertical="center"/>
    </xf>
    <xf numFmtId="0" fontId="64" fillId="0" borderId="44" xfId="8" applyNumberFormat="1" applyFont="1" applyFill="1" applyBorder="1" applyAlignment="1" applyProtection="1"/>
    <xf numFmtId="166" fontId="63" fillId="0" borderId="64" xfId="8" applyNumberFormat="1" applyFont="1" applyFill="1" applyBorder="1" applyAlignment="1">
      <alignment horizontal="left" vertical="center"/>
    </xf>
    <xf numFmtId="0" fontId="63" fillId="0" borderId="80" xfId="8" applyFont="1" applyFill="1" applyBorder="1" applyAlignment="1">
      <alignment horizontal="left" vertical="center"/>
    </xf>
    <xf numFmtId="166" fontId="63" fillId="0" borderId="66" xfId="8" applyNumberFormat="1" applyFont="1" applyFill="1" applyBorder="1" applyAlignment="1">
      <alignment horizontal="left" vertical="center"/>
    </xf>
    <xf numFmtId="0" fontId="63" fillId="0" borderId="82" xfId="8" applyFont="1" applyFill="1" applyBorder="1" applyAlignment="1">
      <alignment horizontal="left" vertical="center"/>
    </xf>
    <xf numFmtId="0" fontId="63" fillId="0" borderId="44" xfId="8" applyFont="1" applyFill="1" applyBorder="1" applyAlignment="1">
      <alignment horizontal="right" vertical="center"/>
    </xf>
    <xf numFmtId="0" fontId="63" fillId="0" borderId="15" xfId="8" applyFont="1" applyFill="1" applyBorder="1" applyAlignment="1">
      <alignment vertical="center"/>
    </xf>
    <xf numFmtId="0" fontId="63" fillId="0" borderId="69" xfId="8" applyFont="1" applyFill="1" applyBorder="1" applyAlignment="1">
      <alignment horizontal="left" vertical="center"/>
    </xf>
    <xf numFmtId="0" fontId="63" fillId="0" borderId="66" xfId="8" applyFont="1" applyFill="1" applyBorder="1" applyAlignment="1">
      <alignment vertical="center"/>
    </xf>
    <xf numFmtId="0" fontId="63" fillId="0" borderId="44" xfId="8" applyFont="1" applyFill="1" applyBorder="1" applyAlignment="1">
      <alignment horizontal="left" vertical="center"/>
    </xf>
    <xf numFmtId="0" fontId="62" fillId="0" borderId="7" xfId="8" applyFont="1" applyFill="1" applyBorder="1" applyAlignment="1">
      <alignment vertical="center"/>
    </xf>
    <xf numFmtId="0" fontId="62" fillId="0" borderId="3" xfId="8" applyFont="1" applyFill="1" applyBorder="1" applyAlignment="1">
      <alignment horizontal="left" vertical="center"/>
    </xf>
    <xf numFmtId="37" fontId="62" fillId="0" borderId="44" xfId="1" applyNumberFormat="1" applyFont="1" applyFill="1" applyBorder="1" applyAlignment="1">
      <alignment horizontal="right" vertical="center"/>
    </xf>
    <xf numFmtId="37" fontId="62" fillId="0" borderId="20" xfId="1" applyNumberFormat="1" applyFont="1" applyFill="1" applyBorder="1" applyAlignment="1">
      <alignment horizontal="right" vertical="center"/>
    </xf>
    <xf numFmtId="37" fontId="62" fillId="0" borderId="84" xfId="1" applyNumberFormat="1" applyFont="1" applyFill="1" applyBorder="1" applyAlignment="1">
      <alignment horizontal="right" vertical="center"/>
    </xf>
    <xf numFmtId="37" fontId="62" fillId="0" borderId="85" xfId="1" applyNumberFormat="1" applyFont="1" applyFill="1" applyBorder="1" applyAlignment="1">
      <alignment horizontal="right" vertical="center"/>
    </xf>
    <xf numFmtId="37" fontId="62" fillId="0" borderId="86" xfId="1" applyNumberFormat="1" applyFont="1" applyFill="1" applyBorder="1" applyAlignment="1">
      <alignment horizontal="right" vertical="center"/>
    </xf>
    <xf numFmtId="37" fontId="62" fillId="0" borderId="87" xfId="1" applyNumberFormat="1" applyFont="1" applyFill="1" applyBorder="1" applyAlignment="1">
      <alignment horizontal="right" vertical="center"/>
    </xf>
    <xf numFmtId="37" fontId="62" fillId="0" borderId="88" xfId="1" applyNumberFormat="1" applyFont="1" applyFill="1" applyBorder="1" applyAlignment="1">
      <alignment horizontal="right" vertical="center"/>
    </xf>
    <xf numFmtId="37" fontId="62" fillId="0" borderId="81" xfId="1" applyNumberFormat="1" applyFont="1" applyFill="1" applyBorder="1" applyAlignment="1">
      <alignment horizontal="right" vertical="center"/>
    </xf>
    <xf numFmtId="37" fontId="62" fillId="0" borderId="89" xfId="1" applyNumberFormat="1" applyFont="1" applyFill="1" applyBorder="1" applyAlignment="1">
      <alignment horizontal="right" vertical="center"/>
    </xf>
    <xf numFmtId="37" fontId="62" fillId="0" borderId="90" xfId="1" applyNumberFormat="1" applyFont="1" applyFill="1" applyBorder="1" applyAlignment="1">
      <alignment horizontal="right" vertical="center"/>
    </xf>
    <xf numFmtId="37" fontId="62" fillId="0" borderId="91" xfId="1" applyNumberFormat="1" applyFont="1" applyFill="1" applyBorder="1" applyAlignment="1">
      <alignment horizontal="right" vertical="center"/>
    </xf>
    <xf numFmtId="37" fontId="62" fillId="0" borderId="3" xfId="1" applyNumberFormat="1" applyFont="1" applyFill="1" applyBorder="1" applyAlignment="1">
      <alignment horizontal="right" vertical="center"/>
    </xf>
    <xf numFmtId="37" fontId="62" fillId="0" borderId="4" xfId="1" applyNumberFormat="1" applyFont="1" applyFill="1" applyBorder="1" applyAlignment="1">
      <alignment horizontal="right" vertical="center"/>
    </xf>
    <xf numFmtId="37" fontId="7" fillId="0" borderId="0" xfId="1" applyNumberFormat="1" applyFont="1" applyFill="1" applyBorder="1" applyAlignment="1" applyProtection="1"/>
    <xf numFmtId="37" fontId="64" fillId="0" borderId="44" xfId="1" applyNumberFormat="1" applyFont="1" applyFill="1" applyBorder="1" applyAlignment="1" applyProtection="1"/>
    <xf numFmtId="37" fontId="64" fillId="0" borderId="20" xfId="1" applyNumberFormat="1" applyFont="1" applyFill="1" applyBorder="1" applyAlignment="1" applyProtection="1"/>
    <xf numFmtId="37" fontId="63" fillId="0" borderId="84" xfId="1" applyNumberFormat="1" applyFont="1" applyFill="1" applyBorder="1" applyAlignment="1">
      <alignment horizontal="right" vertical="center"/>
    </xf>
    <xf numFmtId="37" fontId="63" fillId="0" borderId="85" xfId="1" applyNumberFormat="1" applyFont="1" applyFill="1" applyBorder="1" applyAlignment="1">
      <alignment horizontal="right" vertical="center"/>
    </xf>
    <xf numFmtId="37" fontId="63" fillId="0" borderId="86" xfId="1" applyNumberFormat="1" applyFont="1" applyFill="1" applyBorder="1" applyAlignment="1">
      <alignment horizontal="right" vertical="center"/>
    </xf>
    <xf numFmtId="37" fontId="63" fillId="0" borderId="87" xfId="1" applyNumberFormat="1" applyFont="1" applyFill="1" applyBorder="1" applyAlignment="1">
      <alignment horizontal="right" vertical="center"/>
    </xf>
    <xf numFmtId="37" fontId="63" fillId="0" borderId="88" xfId="1" applyNumberFormat="1" applyFont="1" applyFill="1" applyBorder="1" applyAlignment="1">
      <alignment horizontal="right" vertical="center"/>
    </xf>
    <xf numFmtId="37" fontId="63" fillId="0" borderId="89" xfId="1" applyNumberFormat="1" applyFont="1" applyFill="1" applyBorder="1" applyAlignment="1">
      <alignment horizontal="right" vertical="center"/>
    </xf>
    <xf numFmtId="37" fontId="63" fillId="0" borderId="90" xfId="1" applyNumberFormat="1" applyFont="1" applyFill="1" applyBorder="1" applyAlignment="1">
      <alignment horizontal="right" vertical="center"/>
    </xf>
    <xf numFmtId="37" fontId="63" fillId="0" borderId="91" xfId="1" applyNumberFormat="1" applyFont="1" applyFill="1" applyBorder="1" applyAlignment="1">
      <alignment horizontal="right" vertical="center"/>
    </xf>
    <xf numFmtId="37" fontId="63" fillId="0" borderId="72" xfId="1" applyNumberFormat="1" applyFont="1" applyFill="1" applyBorder="1" applyAlignment="1">
      <alignment horizontal="right" vertical="center"/>
    </xf>
    <xf numFmtId="37" fontId="63" fillId="0" borderId="92" xfId="1" applyNumberFormat="1" applyFont="1" applyFill="1" applyBorder="1" applyAlignment="1">
      <alignment horizontal="right" vertical="center"/>
    </xf>
    <xf numFmtId="37" fontId="63" fillId="0" borderId="44" xfId="1" applyNumberFormat="1" applyFont="1" applyFill="1" applyBorder="1" applyAlignment="1">
      <alignment horizontal="right" vertical="center"/>
    </xf>
    <xf numFmtId="37" fontId="63" fillId="0" borderId="20" xfId="1" applyNumberFormat="1" applyFont="1" applyFill="1" applyBorder="1" applyAlignment="1">
      <alignment horizontal="right" vertical="center"/>
    </xf>
    <xf numFmtId="37" fontId="4" fillId="0" borderId="43" xfId="0" applyNumberFormat="1" applyFont="1" applyBorder="1" applyAlignment="1"/>
    <xf numFmtId="0" fontId="56" fillId="0" borderId="8" xfId="0" applyNumberFormat="1" applyFont="1" applyBorder="1" applyAlignment="1"/>
    <xf numFmtId="0" fontId="56" fillId="0" borderId="0" xfId="0" applyNumberFormat="1" applyFont="1" applyBorder="1" applyAlignment="1"/>
    <xf numFmtId="0" fontId="56" fillId="0" borderId="43" xfId="0" applyNumberFormat="1" applyFont="1" applyBorder="1" applyAlignment="1"/>
    <xf numFmtId="0" fontId="56" fillId="0" borderId="0" xfId="0" applyNumberFormat="1" applyFont="1" applyAlignment="1"/>
    <xf numFmtId="0" fontId="39" fillId="0" borderId="0" xfId="10" applyFont="1"/>
    <xf numFmtId="0" fontId="0" fillId="0" borderId="0" xfId="0" applyAlignment="1"/>
    <xf numFmtId="0" fontId="16" fillId="0" borderId="0" xfId="10"/>
    <xf numFmtId="0" fontId="14" fillId="0" borderId="0" xfId="10" applyFont="1"/>
    <xf numFmtId="0" fontId="17" fillId="0" borderId="0" xfId="10" applyFont="1"/>
    <xf numFmtId="0" fontId="7" fillId="0" borderId="0" xfId="10" applyFont="1"/>
    <xf numFmtId="0" fontId="7" fillId="0" borderId="0" xfId="10" applyFont="1" applyFill="1" applyAlignment="1">
      <alignment vertical="center"/>
    </xf>
    <xf numFmtId="0" fontId="17" fillId="0" borderId="0" xfId="10" applyFont="1" applyFill="1" applyBorder="1" applyAlignment="1">
      <alignment horizontal="centerContinuous"/>
    </xf>
    <xf numFmtId="0" fontId="7" fillId="0" borderId="8" xfId="10" applyFont="1" applyFill="1" applyBorder="1" applyAlignment="1">
      <alignment horizontal="center"/>
    </xf>
    <xf numFmtId="0" fontId="7" fillId="0" borderId="43" xfId="10" applyFont="1" applyFill="1" applyBorder="1" applyAlignment="1">
      <alignment horizontal="center"/>
    </xf>
    <xf numFmtId="0" fontId="7" fillId="0" borderId="0" xfId="10" applyFont="1" applyFill="1"/>
    <xf numFmtId="0" fontId="7" fillId="0" borderId="0" xfId="10" applyFont="1" applyFill="1" applyBorder="1" applyAlignment="1">
      <alignment horizontal="center"/>
    </xf>
    <xf numFmtId="0" fontId="7" fillId="0" borderId="7" xfId="10" applyFont="1" applyFill="1" applyBorder="1" applyAlignment="1">
      <alignment horizontal="center" wrapText="1"/>
    </xf>
    <xf numFmtId="0" fontId="7" fillId="0" borderId="4" xfId="10" applyFont="1" applyFill="1" applyBorder="1" applyAlignment="1">
      <alignment horizontal="center" wrapText="1"/>
    </xf>
    <xf numFmtId="0" fontId="66" fillId="0" borderId="0" xfId="10" applyFont="1" applyFill="1" applyBorder="1" applyAlignment="1">
      <alignment horizontal="center"/>
    </xf>
    <xf numFmtId="0" fontId="7" fillId="0" borderId="2" xfId="10" applyFont="1" applyBorder="1"/>
    <xf numFmtId="37" fontId="7" fillId="0" borderId="8" xfId="10" applyNumberFormat="1" applyFont="1" applyBorder="1"/>
    <xf numFmtId="37" fontId="7" fillId="0" borderId="43" xfId="10" applyNumberFormat="1" applyFont="1" applyBorder="1"/>
    <xf numFmtId="3" fontId="7" fillId="0" borderId="0" xfId="10" applyNumberFormat="1" applyFont="1"/>
    <xf numFmtId="37" fontId="7" fillId="0" borderId="0" xfId="10" applyNumberFormat="1" applyFont="1" applyBorder="1"/>
    <xf numFmtId="37" fontId="7" fillId="0" borderId="65" xfId="10" applyNumberFormat="1" applyFont="1" applyBorder="1"/>
    <xf numFmtId="0" fontId="7" fillId="0" borderId="0" xfId="10" applyFont="1" applyBorder="1"/>
    <xf numFmtId="0" fontId="17" fillId="0" borderId="6" xfId="10" applyFont="1" applyBorder="1"/>
    <xf numFmtId="37" fontId="7" fillId="0" borderId="43" xfId="3" applyNumberFormat="1" applyFont="1" applyBorder="1"/>
    <xf numFmtId="168" fontId="17" fillId="0" borderId="0" xfId="3" applyNumberFormat="1" applyFont="1" applyBorder="1"/>
    <xf numFmtId="0" fontId="7" fillId="0" borderId="6" xfId="0" applyFont="1" applyBorder="1"/>
    <xf numFmtId="0" fontId="7" fillId="0" borderId="6" xfId="0" applyFont="1" applyBorder="1" applyAlignment="1">
      <alignment wrapText="1"/>
    </xf>
    <xf numFmtId="0" fontId="7" fillId="0" borderId="6" xfId="10" applyFont="1" applyBorder="1"/>
    <xf numFmtId="37" fontId="7" fillId="0" borderId="7" xfId="1" applyNumberFormat="1" applyFont="1" applyBorder="1"/>
    <xf numFmtId="37" fontId="7" fillId="0" borderId="4" xfId="1" applyNumberFormat="1" applyFont="1" applyBorder="1"/>
    <xf numFmtId="3" fontId="7" fillId="0" borderId="8" xfId="1" applyNumberFormat="1" applyFont="1" applyBorder="1"/>
    <xf numFmtId="3" fontId="7" fillId="0" borderId="6" xfId="1" applyNumberFormat="1" applyFont="1" applyBorder="1"/>
    <xf numFmtId="37" fontId="7" fillId="0" borderId="3" xfId="1" applyNumberFormat="1" applyFont="1" applyBorder="1"/>
    <xf numFmtId="167" fontId="7" fillId="0" borderId="0" xfId="1" applyNumberFormat="1" applyFont="1" applyBorder="1"/>
    <xf numFmtId="0" fontId="17" fillId="0" borderId="5" xfId="10" applyFont="1" applyBorder="1"/>
    <xf numFmtId="37" fontId="17" fillId="0" borderId="7" xfId="1" applyNumberFormat="1" applyFont="1" applyBorder="1"/>
    <xf numFmtId="37" fontId="17" fillId="0" borderId="4" xfId="1" applyNumberFormat="1" applyFont="1" applyBorder="1"/>
    <xf numFmtId="3" fontId="17" fillId="0" borderId="8" xfId="1" applyNumberFormat="1" applyFont="1" applyBorder="1"/>
    <xf numFmtId="3" fontId="17" fillId="0" borderId="6" xfId="1" applyNumberFormat="1" applyFont="1" applyBorder="1"/>
    <xf numFmtId="167" fontId="17" fillId="0" borderId="0" xfId="1" applyNumberFormat="1" applyFont="1" applyBorder="1"/>
    <xf numFmtId="0" fontId="67" fillId="0" borderId="0" xfId="10" applyFont="1"/>
    <xf numFmtId="170" fontId="7" fillId="0" borderId="0" xfId="10" applyNumberFormat="1" applyFont="1"/>
    <xf numFmtId="0" fontId="17" fillId="0" borderId="6" xfId="10" applyFont="1" applyBorder="1" applyAlignment="1">
      <alignment wrapText="1"/>
    </xf>
    <xf numFmtId="37" fontId="7" fillId="0" borderId="0" xfId="10" applyNumberFormat="1" applyFont="1"/>
    <xf numFmtId="37" fontId="7" fillId="0" borderId="8" xfId="10" applyNumberFormat="1" applyFont="1" applyBorder="1" applyAlignment="1"/>
    <xf numFmtId="37" fontId="7" fillId="0" borderId="43" xfId="10" applyNumberFormat="1" applyFont="1" applyBorder="1" applyAlignment="1"/>
    <xf numFmtId="37" fontId="7" fillId="0" borderId="8" xfId="1" applyNumberFormat="1" applyFont="1" applyBorder="1"/>
    <xf numFmtId="37" fontId="7" fillId="0" borderId="6" xfId="1" applyNumberFormat="1" applyFont="1" applyBorder="1"/>
    <xf numFmtId="37" fontId="7" fillId="0" borderId="4" xfId="10" applyNumberFormat="1" applyFont="1" applyBorder="1"/>
    <xf numFmtId="37" fontId="17" fillId="0" borderId="8" xfId="1" applyNumberFormat="1" applyFont="1" applyBorder="1"/>
    <xf numFmtId="37" fontId="17" fillId="0" borderId="6" xfId="1" applyNumberFormat="1" applyFont="1" applyBorder="1"/>
    <xf numFmtId="37" fontId="17" fillId="0" borderId="41" xfId="1" applyNumberFormat="1" applyFont="1" applyBorder="1"/>
    <xf numFmtId="37" fontId="17" fillId="0" borderId="3" xfId="1" applyNumberFormat="1" applyFont="1" applyBorder="1"/>
    <xf numFmtId="0" fontId="7" fillId="0" borderId="0" xfId="10" applyNumberFormat="1" applyFont="1"/>
    <xf numFmtId="37" fontId="7" fillId="0" borderId="93" xfId="10" applyNumberFormat="1" applyFont="1" applyBorder="1"/>
    <xf numFmtId="0" fontId="17" fillId="0" borderId="94" xfId="10" applyFont="1" applyBorder="1" applyAlignment="1">
      <alignment horizontal="left"/>
    </xf>
    <xf numFmtId="0" fontId="17" fillId="0" borderId="95" xfId="10" applyFont="1" applyBorder="1" applyAlignment="1">
      <alignment horizontal="left"/>
    </xf>
    <xf numFmtId="37" fontId="17" fillId="0" borderId="96" xfId="10" applyNumberFormat="1" applyFont="1" applyBorder="1" applyAlignment="1">
      <alignment horizontal="left"/>
    </xf>
    <xf numFmtId="5" fontId="17" fillId="0" borderId="97" xfId="3" applyNumberFormat="1" applyFont="1" applyBorder="1" applyAlignment="1">
      <alignment horizontal="left"/>
    </xf>
    <xf numFmtId="167" fontId="17" fillId="0" borderId="0" xfId="10" applyNumberFormat="1" applyFont="1" applyBorder="1" applyAlignment="1">
      <alignment horizontal="left"/>
    </xf>
    <xf numFmtId="168" fontId="17" fillId="0" borderId="0" xfId="3" applyNumberFormat="1" applyFont="1" applyBorder="1" applyAlignment="1">
      <alignment horizontal="left"/>
    </xf>
    <xf numFmtId="0" fontId="67" fillId="0" borderId="0" xfId="10" applyFont="1" applyAlignment="1">
      <alignment horizontal="left"/>
    </xf>
    <xf numFmtId="0" fontId="67" fillId="0" borderId="0" xfId="10" applyFont="1" applyBorder="1" applyAlignment="1">
      <alignment horizontal="left"/>
    </xf>
    <xf numFmtId="0" fontId="17" fillId="0" borderId="0" xfId="10" applyFont="1" applyBorder="1" applyAlignment="1">
      <alignment horizontal="left"/>
    </xf>
    <xf numFmtId="5" fontId="4" fillId="0" borderId="0" xfId="3" applyNumberFormat="1" applyFont="1" applyFill="1" applyBorder="1" applyAlignment="1">
      <alignment vertical="top"/>
    </xf>
    <xf numFmtId="0" fontId="4" fillId="0" borderId="0" xfId="7" applyFont="1" applyFill="1" applyBorder="1" applyAlignment="1">
      <alignment horizontal="center" vertical="top" wrapText="1"/>
    </xf>
    <xf numFmtId="7" fontId="4" fillId="0" borderId="0" xfId="3" applyNumberFormat="1" applyFont="1" applyFill="1" applyBorder="1" applyAlignment="1">
      <alignment vertical="top"/>
    </xf>
    <xf numFmtId="0" fontId="5" fillId="2" borderId="15" xfId="0" applyNumberFormat="1" applyFont="1" applyFill="1" applyBorder="1" applyAlignment="1">
      <alignment horizontal="left" indent="1"/>
    </xf>
    <xf numFmtId="0" fontId="22" fillId="0" borderId="66" xfId="0" applyNumberFormat="1" applyFont="1" applyFill="1" applyBorder="1" applyAlignment="1">
      <alignment horizontal="left" indent="2"/>
    </xf>
    <xf numFmtId="37" fontId="22" fillId="0" borderId="66" xfId="0" applyNumberFormat="1" applyFont="1" applyFill="1" applyBorder="1" applyAlignment="1"/>
    <xf numFmtId="37" fontId="22" fillId="0" borderId="98" xfId="0" applyNumberFormat="1" applyFont="1" applyFill="1" applyBorder="1" applyAlignment="1"/>
    <xf numFmtId="37" fontId="22" fillId="0" borderId="99" xfId="0" applyNumberFormat="1" applyFont="1" applyFill="1" applyBorder="1" applyAlignment="1"/>
    <xf numFmtId="0" fontId="22" fillId="0" borderId="100" xfId="0" applyNumberFormat="1" applyFont="1" applyFill="1" applyBorder="1" applyAlignment="1">
      <alignment horizontal="left" indent="2"/>
    </xf>
    <xf numFmtId="37" fontId="22" fillId="0" borderId="63" xfId="0" applyNumberFormat="1" applyFont="1" applyFill="1" applyBorder="1" applyAlignment="1"/>
    <xf numFmtId="37" fontId="22" fillId="0" borderId="101" xfId="0" applyNumberFormat="1" applyFont="1" applyFill="1" applyBorder="1" applyAlignment="1"/>
    <xf numFmtId="37" fontId="22" fillId="0" borderId="102" xfId="0" applyNumberFormat="1" applyFont="1" applyFill="1" applyBorder="1" applyAlignment="1"/>
    <xf numFmtId="0" fontId="62" fillId="0" borderId="83" xfId="8" applyFont="1" applyFill="1" applyBorder="1" applyAlignment="1">
      <alignment horizontal="left" vertical="center"/>
    </xf>
    <xf numFmtId="0" fontId="62" fillId="0" borderId="46" xfId="8" applyFont="1" applyFill="1" applyBorder="1" applyAlignment="1">
      <alignment vertical="center"/>
    </xf>
    <xf numFmtId="1" fontId="4" fillId="0" borderId="17" xfId="0" applyNumberFormat="1" applyFont="1" applyBorder="1" applyAlignment="1">
      <alignment horizontal="right"/>
    </xf>
    <xf numFmtId="3" fontId="4" fillId="0" borderId="49" xfId="0" applyNumberFormat="1" applyFont="1" applyBorder="1" applyAlignment="1"/>
    <xf numFmtId="37" fontId="5" fillId="2" borderId="20" xfId="0" applyNumberFormat="1" applyFont="1" applyFill="1" applyBorder="1" applyAlignment="1"/>
    <xf numFmtId="37" fontId="5" fillId="2" borderId="13" xfId="0" applyNumberFormat="1" applyFont="1" applyFill="1" applyBorder="1" applyAlignment="1"/>
    <xf numFmtId="3" fontId="5" fillId="2" borderId="0" xfId="0" applyNumberFormat="1" applyFont="1" applyFill="1" applyAlignment="1">
      <alignment horizontal="center"/>
    </xf>
    <xf numFmtId="5" fontId="14" fillId="0" borderId="5" xfId="0" applyNumberFormat="1" applyFont="1" applyBorder="1" applyAlignment="1"/>
    <xf numFmtId="37" fontId="4" fillId="0" borderId="45" xfId="0" applyNumberFormat="1" applyFont="1" applyBorder="1" applyAlignment="1"/>
    <xf numFmtId="5" fontId="4" fillId="0" borderId="5" xfId="0" applyNumberFormat="1" applyFont="1" applyBorder="1" applyAlignment="1"/>
    <xf numFmtId="0" fontId="14" fillId="0" borderId="107" xfId="0" applyNumberFormat="1" applyFont="1" applyBorder="1" applyAlignment="1">
      <alignment horizontal="center"/>
    </xf>
    <xf numFmtId="37" fontId="14" fillId="0" borderId="41" xfId="0" applyNumberFormat="1" applyFont="1" applyBorder="1" applyAlignment="1"/>
    <xf numFmtId="37" fontId="14" fillId="0" borderId="44" xfId="0" applyNumberFormat="1" applyFont="1" applyBorder="1" applyAlignment="1"/>
    <xf numFmtId="0" fontId="20" fillId="2" borderId="58" xfId="0" applyNumberFormat="1" applyFont="1" applyFill="1" applyBorder="1" applyAlignment="1">
      <alignment horizontal="center"/>
    </xf>
    <xf numFmtId="37" fontId="19" fillId="2" borderId="22" xfId="0" applyNumberFormat="1" applyFont="1" applyFill="1" applyBorder="1" applyAlignment="1">
      <alignment horizontal="center"/>
    </xf>
    <xf numFmtId="37" fontId="19" fillId="2" borderId="28" xfId="0" applyNumberFormat="1" applyFont="1" applyFill="1" applyBorder="1" applyAlignment="1">
      <alignment horizontal="center"/>
    </xf>
    <xf numFmtId="37" fontId="19" fillId="2" borderId="30" xfId="0" applyNumberFormat="1" applyFont="1" applyFill="1" applyBorder="1" applyAlignment="1">
      <alignment horizontal="center"/>
    </xf>
    <xf numFmtId="37" fontId="19" fillId="2" borderId="35" xfId="0" applyNumberFormat="1" applyFont="1" applyFill="1" applyBorder="1" applyAlignment="1">
      <alignment horizontal="center"/>
    </xf>
    <xf numFmtId="37" fontId="19" fillId="2" borderId="38" xfId="0" applyNumberFormat="1" applyFont="1" applyFill="1" applyBorder="1" applyAlignment="1">
      <alignment horizontal="center"/>
    </xf>
    <xf numFmtId="37" fontId="19" fillId="2" borderId="40" xfId="0" applyNumberFormat="1" applyFont="1" applyFill="1" applyBorder="1" applyAlignment="1">
      <alignment horizontal="center"/>
    </xf>
    <xf numFmtId="37" fontId="19" fillId="2" borderId="24" xfId="0" applyNumberFormat="1" applyFont="1" applyFill="1" applyBorder="1" applyAlignment="1">
      <alignment horizontal="center"/>
    </xf>
    <xf numFmtId="37" fontId="19" fillId="2" borderId="43" xfId="0" applyNumberFormat="1" applyFont="1" applyFill="1" applyBorder="1" applyAlignment="1">
      <alignment horizontal="center"/>
    </xf>
    <xf numFmtId="37" fontId="19" fillId="2" borderId="23" xfId="0" applyNumberFormat="1" applyFont="1" applyFill="1" applyBorder="1" applyAlignment="1">
      <alignment horizontal="center"/>
    </xf>
    <xf numFmtId="37" fontId="19" fillId="2" borderId="31" xfId="0" applyNumberFormat="1" applyFont="1" applyFill="1" applyBorder="1" applyAlignment="1">
      <alignment horizontal="center"/>
    </xf>
    <xf numFmtId="37" fontId="19" fillId="2" borderId="0" xfId="0" applyNumberFormat="1" applyFont="1" applyFill="1" applyBorder="1" applyAlignment="1">
      <alignment horizontal="center"/>
    </xf>
    <xf numFmtId="37" fontId="19" fillId="2" borderId="26" xfId="0" applyNumberFormat="1" applyFont="1" applyFill="1" applyBorder="1" applyAlignment="1">
      <alignment horizontal="center"/>
    </xf>
    <xf numFmtId="37" fontId="19" fillId="2" borderId="33" xfId="0" applyNumberFormat="1" applyFont="1" applyFill="1" applyBorder="1" applyAlignment="1">
      <alignment horizontal="center"/>
    </xf>
    <xf numFmtId="37" fontId="19" fillId="2" borderId="34" xfId="0" applyNumberFormat="1" applyFont="1" applyFill="1" applyBorder="1" applyAlignment="1">
      <alignment horizontal="center"/>
    </xf>
    <xf numFmtId="37" fontId="19" fillId="2" borderId="36" xfId="0" applyNumberFormat="1" applyFont="1" applyFill="1" applyBorder="1" applyAlignment="1">
      <alignment horizontal="center"/>
    </xf>
    <xf numFmtId="37" fontId="19" fillId="2" borderId="39" xfId="0" applyNumberFormat="1" applyFont="1" applyFill="1" applyBorder="1" applyAlignment="1">
      <alignment horizontal="center"/>
    </xf>
    <xf numFmtId="5" fontId="5" fillId="2" borderId="47" xfId="0" applyNumberFormat="1" applyFont="1" applyFill="1" applyBorder="1" applyAlignment="1"/>
    <xf numFmtId="5" fontId="5" fillId="2" borderId="48" xfId="0" applyNumberFormat="1" applyFont="1" applyFill="1" applyBorder="1" applyAlignment="1"/>
    <xf numFmtId="0" fontId="0" fillId="0" borderId="0" xfId="0"/>
    <xf numFmtId="0" fontId="0" fillId="0" borderId="67" xfId="0" applyNumberFormat="1" applyBorder="1" applyAlignment="1">
      <alignment horizontal="left" indent="4"/>
    </xf>
    <xf numFmtId="0" fontId="0" fillId="0" borderId="0" xfId="0"/>
    <xf numFmtId="3" fontId="15" fillId="0" borderId="0" xfId="0" applyNumberFormat="1" applyFont="1" applyAlignment="1"/>
    <xf numFmtId="0" fontId="26" fillId="0" borderId="0" xfId="0" applyFont="1" applyBorder="1" applyAlignment="1">
      <alignment vertical="top" wrapText="1"/>
    </xf>
    <xf numFmtId="165" fontId="4" fillId="0" borderId="0" xfId="0" applyNumberFormat="1" applyFont="1" applyAlignment="1">
      <alignment horizontal="center"/>
    </xf>
    <xf numFmtId="165" fontId="4" fillId="0" borderId="3" xfId="0" applyNumberFormat="1" applyFont="1" applyBorder="1" applyAlignment="1">
      <alignment horizontal="center"/>
    </xf>
    <xf numFmtId="0" fontId="8" fillId="0" borderId="0" xfId="5" applyFont="1"/>
    <xf numFmtId="0" fontId="12" fillId="0" borderId="0" xfId="5"/>
    <xf numFmtId="0" fontId="41" fillId="0" borderId="0" xfId="0" applyFont="1"/>
    <xf numFmtId="0" fontId="11" fillId="0" borderId="0" xfId="5" applyFont="1" applyFill="1" applyBorder="1" applyAlignment="1">
      <alignment horizontal="center" vertical="center"/>
    </xf>
    <xf numFmtId="0" fontId="12" fillId="0" borderId="138" xfId="5" applyBorder="1"/>
    <xf numFmtId="0" fontId="12" fillId="0" borderId="139" xfId="5" applyBorder="1"/>
    <xf numFmtId="0" fontId="12" fillId="0" borderId="140" xfId="5" applyBorder="1"/>
    <xf numFmtId="0" fontId="12" fillId="0" borderId="61" xfId="5" applyBorder="1"/>
    <xf numFmtId="0" fontId="70" fillId="0" borderId="0" xfId="5" applyFont="1" applyFill="1" applyBorder="1" applyAlignment="1">
      <alignment vertical="center" wrapText="1"/>
    </xf>
    <xf numFmtId="0" fontId="12" fillId="0" borderId="0" xfId="5" applyBorder="1"/>
    <xf numFmtId="0" fontId="2" fillId="0" borderId="13" xfId="0" applyNumberFormat="1" applyFont="1" applyBorder="1" applyAlignment="1">
      <alignment horizontal="left" indent="4"/>
    </xf>
    <xf numFmtId="0" fontId="16" fillId="0" borderId="0" xfId="9" applyAlignment="1"/>
    <xf numFmtId="0" fontId="13" fillId="0" borderId="0" xfId="9" applyFont="1" applyAlignment="1"/>
    <xf numFmtId="0" fontId="16" fillId="0" borderId="3" xfId="9" applyBorder="1" applyAlignment="1"/>
    <xf numFmtId="37" fontId="7" fillId="0" borderId="8" xfId="10" applyNumberFormat="1" applyFont="1" applyFill="1" applyBorder="1"/>
    <xf numFmtId="37" fontId="7" fillId="0" borderId="43" xfId="10" applyNumberFormat="1" applyFont="1" applyFill="1" applyBorder="1"/>
    <xf numFmtId="0" fontId="2" fillId="0" borderId="63" xfId="0" applyNumberFormat="1" applyFont="1" applyBorder="1" applyAlignment="1">
      <alignment horizontal="left"/>
    </xf>
    <xf numFmtId="165" fontId="4" fillId="0" borderId="3" xfId="0" applyNumberFormat="1" applyFont="1" applyBorder="1" applyAlignment="1"/>
    <xf numFmtId="170" fontId="26" fillId="0" borderId="0" xfId="0" applyNumberFormat="1" applyFont="1" applyBorder="1" applyAlignment="1">
      <alignment vertical="top" wrapText="1"/>
    </xf>
    <xf numFmtId="0" fontId="7" fillId="0" borderId="0" xfId="0" applyNumberFormat="1" applyFont="1" applyAlignment="1">
      <alignment horizontal="center"/>
    </xf>
    <xf numFmtId="0" fontId="0" fillId="0" borderId="67" xfId="0" applyNumberFormat="1" applyFill="1" applyBorder="1" applyAlignment="1">
      <alignment horizontal="left" indent="4"/>
    </xf>
    <xf numFmtId="37" fontId="4" fillId="0" borderId="9" xfId="0" applyNumberFormat="1" applyFont="1" applyFill="1" applyBorder="1" applyAlignment="1"/>
    <xf numFmtId="37" fontId="4" fillId="0" borderId="12" xfId="0" applyNumberFormat="1" applyFont="1" applyFill="1" applyBorder="1" applyAlignment="1"/>
    <xf numFmtId="0" fontId="7" fillId="0" borderId="13" xfId="9" applyFont="1" applyFill="1" applyBorder="1"/>
    <xf numFmtId="0" fontId="16" fillId="0" borderId="14" xfId="9" applyFill="1" applyBorder="1"/>
    <xf numFmtId="0" fontId="0" fillId="0" borderId="0" xfId="0"/>
    <xf numFmtId="37" fontId="4" fillId="0" borderId="15" xfId="0" applyNumberFormat="1" applyFont="1" applyFill="1" applyBorder="1" applyAlignment="1"/>
    <xf numFmtId="37" fontId="4" fillId="0" borderId="11" xfId="0" applyNumberFormat="1" applyFont="1" applyFill="1" applyBorder="1" applyAlignment="1"/>
    <xf numFmtId="37" fontId="19" fillId="2" borderId="141" xfId="0" applyNumberFormat="1" applyFont="1" applyFill="1" applyBorder="1" applyAlignment="1"/>
    <xf numFmtId="37" fontId="19" fillId="2" borderId="142" xfId="0" applyNumberFormat="1" applyFont="1" applyFill="1" applyBorder="1" applyAlignment="1">
      <alignment horizontal="center"/>
    </xf>
    <xf numFmtId="37" fontId="19" fillId="2" borderId="143" xfId="0" applyNumberFormat="1" applyFont="1" applyFill="1" applyBorder="1" applyAlignment="1"/>
    <xf numFmtId="37" fontId="19" fillId="2" borderId="144" xfId="0" applyNumberFormat="1" applyFont="1" applyFill="1" applyBorder="1" applyAlignment="1">
      <alignment horizontal="center"/>
    </xf>
    <xf numFmtId="37" fontId="19" fillId="2" borderId="145" xfId="0" applyNumberFormat="1" applyFont="1" applyFill="1" applyBorder="1" applyAlignment="1"/>
    <xf numFmtId="37" fontId="19" fillId="2" borderId="146" xfId="0" applyNumberFormat="1" applyFont="1" applyFill="1" applyBorder="1" applyAlignment="1">
      <alignment horizontal="center"/>
    </xf>
    <xf numFmtId="37" fontId="19" fillId="2" borderId="103" xfId="0" applyNumberFormat="1" applyFont="1" applyFill="1" applyBorder="1" applyAlignment="1">
      <alignment horizontal="center"/>
    </xf>
    <xf numFmtId="37" fontId="19" fillId="2" borderId="99" xfId="0" applyNumberFormat="1" applyFont="1" applyFill="1" applyBorder="1" applyAlignment="1">
      <alignment horizontal="center"/>
    </xf>
    <xf numFmtId="0" fontId="20" fillId="2" borderId="147" xfId="0" applyNumberFormat="1" applyFont="1" applyFill="1" applyBorder="1" applyAlignment="1">
      <alignment horizontal="center"/>
    </xf>
    <xf numFmtId="0" fontId="69" fillId="2" borderId="149" xfId="0" applyNumberFormat="1" applyFont="1" applyFill="1" applyBorder="1" applyAlignment="1">
      <alignment horizontal="left"/>
    </xf>
    <xf numFmtId="0" fontId="69" fillId="2" borderId="148" xfId="0" applyNumberFormat="1" applyFont="1" applyFill="1" applyBorder="1" applyAlignment="1">
      <alignment horizontal="left"/>
    </xf>
    <xf numFmtId="0" fontId="69" fillId="2" borderId="150" xfId="0" applyNumberFormat="1" applyFont="1" applyFill="1" applyBorder="1" applyAlignment="1">
      <alignment horizontal="left"/>
    </xf>
    <xf numFmtId="0" fontId="69" fillId="2" borderId="151" xfId="0" applyNumberFormat="1" applyFont="1" applyFill="1" applyBorder="1" applyAlignment="1">
      <alignment horizontal="left"/>
    </xf>
    <xf numFmtId="0" fontId="69" fillId="2" borderId="152" xfId="0" applyNumberFormat="1" applyFont="1" applyFill="1" applyBorder="1" applyAlignment="1">
      <alignment horizontal="left"/>
    </xf>
    <xf numFmtId="0" fontId="65" fillId="0" borderId="153" xfId="0" applyNumberFormat="1" applyFont="1" applyBorder="1"/>
    <xf numFmtId="0" fontId="69" fillId="2" borderId="154" xfId="0" applyNumberFormat="1" applyFont="1" applyFill="1" applyBorder="1" applyAlignment="1">
      <alignment horizontal="left"/>
    </xf>
    <xf numFmtId="0" fontId="0" fillId="0" borderId="0" xfId="0"/>
    <xf numFmtId="0" fontId="7" fillId="0" borderId="0" xfId="0" applyNumberFormat="1" applyFont="1" applyAlignment="1">
      <alignment horizontal="center"/>
    </xf>
    <xf numFmtId="3" fontId="5" fillId="2" borderId="0" xfId="0" applyNumberFormat="1" applyFont="1" applyFill="1" applyBorder="1" applyAlignment="1">
      <alignment horizontal="center"/>
    </xf>
    <xf numFmtId="0" fontId="7" fillId="0" borderId="0" xfId="0" applyNumberFormat="1" applyFont="1" applyBorder="1" applyAlignment="1">
      <alignment horizontal="center"/>
    </xf>
    <xf numFmtId="0" fontId="30" fillId="2" borderId="161" xfId="0" applyNumberFormat="1" applyFont="1" applyFill="1" applyBorder="1" applyAlignment="1">
      <alignment horizontal="left"/>
    </xf>
    <xf numFmtId="170" fontId="20" fillId="2" borderId="162" xfId="0" applyNumberFormat="1" applyFont="1" applyFill="1" applyBorder="1" applyAlignment="1"/>
    <xf numFmtId="5" fontId="20" fillId="2" borderId="163" xfId="0" applyNumberFormat="1" applyFont="1" applyFill="1" applyBorder="1" applyAlignment="1">
      <alignment horizontal="center"/>
    </xf>
    <xf numFmtId="170" fontId="20" fillId="2" borderId="59" xfId="0" applyNumberFormat="1" applyFont="1" applyFill="1" applyBorder="1" applyAlignment="1"/>
    <xf numFmtId="5" fontId="20" fillId="2" borderId="164" xfId="0" applyNumberFormat="1" applyFont="1" applyFill="1" applyBorder="1" applyAlignment="1">
      <alignment horizontal="center"/>
    </xf>
    <xf numFmtId="170" fontId="20" fillId="2" borderId="58" xfId="0" applyNumberFormat="1" applyFont="1" applyFill="1" applyBorder="1" applyAlignment="1"/>
    <xf numFmtId="5" fontId="20" fillId="2" borderId="58" xfId="0" applyNumberFormat="1" applyFont="1" applyFill="1" applyBorder="1" applyAlignment="1">
      <alignment horizontal="center"/>
    </xf>
    <xf numFmtId="37" fontId="20" fillId="2" borderId="57" xfId="0" applyNumberFormat="1" applyFont="1" applyFill="1" applyBorder="1" applyAlignment="1"/>
    <xf numFmtId="5" fontId="20" fillId="2" borderId="147" xfId="0" applyNumberFormat="1" applyFont="1" applyFill="1" applyBorder="1" applyAlignment="1">
      <alignment horizontal="center"/>
    </xf>
    <xf numFmtId="37" fontId="19" fillId="2" borderId="67" xfId="0" applyNumberFormat="1" applyFont="1" applyFill="1" applyBorder="1" applyAlignment="1"/>
    <xf numFmtId="37" fontId="19" fillId="2" borderId="98" xfId="0" applyNumberFormat="1" applyFont="1" applyFill="1" applyBorder="1" applyAlignment="1"/>
    <xf numFmtId="0" fontId="69" fillId="2" borderId="165" xfId="0" applyNumberFormat="1" applyFont="1" applyFill="1" applyBorder="1" applyAlignment="1">
      <alignment horizontal="left"/>
    </xf>
    <xf numFmtId="0" fontId="69" fillId="2" borderId="166" xfId="0" applyNumberFormat="1" applyFont="1" applyFill="1" applyBorder="1" applyAlignment="1">
      <alignment horizontal="left"/>
    </xf>
    <xf numFmtId="0" fontId="69" fillId="2" borderId="167" xfId="0" applyNumberFormat="1" applyFont="1" applyFill="1" applyBorder="1" applyAlignment="1">
      <alignment horizontal="left"/>
    </xf>
    <xf numFmtId="37" fontId="19" fillId="2" borderId="168" xfId="0" applyNumberFormat="1" applyFont="1" applyFill="1" applyBorder="1" applyAlignment="1">
      <alignment horizontal="center"/>
    </xf>
    <xf numFmtId="37" fontId="19" fillId="2" borderId="169" xfId="0" applyNumberFormat="1" applyFont="1" applyFill="1" applyBorder="1" applyAlignment="1"/>
    <xf numFmtId="37" fontId="19" fillId="2" borderId="170" xfId="0" applyNumberFormat="1" applyFont="1" applyFill="1" applyBorder="1" applyAlignment="1">
      <alignment horizontal="center"/>
    </xf>
    <xf numFmtId="0" fontId="0" fillId="0" borderId="0" xfId="0"/>
    <xf numFmtId="37" fontId="4" fillId="0" borderId="10" xfId="0" applyNumberFormat="1" applyFont="1" applyFill="1" applyBorder="1" applyAlignment="1"/>
    <xf numFmtId="37" fontId="4" fillId="0" borderId="5" xfId="0" applyNumberFormat="1" applyFont="1" applyFill="1" applyBorder="1" applyAlignment="1"/>
    <xf numFmtId="0" fontId="5" fillId="2" borderId="171" xfId="0" applyNumberFormat="1" applyFont="1" applyFill="1" applyBorder="1" applyAlignment="1">
      <alignment horizontal="left"/>
    </xf>
    <xf numFmtId="0" fontId="7" fillId="0" borderId="171" xfId="0" applyNumberFormat="1" applyFont="1" applyFill="1" applyBorder="1" applyAlignment="1"/>
    <xf numFmtId="37" fontId="7" fillId="0" borderId="13" xfId="0" applyNumberFormat="1" applyFont="1" applyFill="1" applyBorder="1"/>
    <xf numFmtId="37" fontId="7" fillId="0" borderId="11" xfId="0" applyNumberFormat="1" applyFont="1" applyFill="1" applyBorder="1"/>
    <xf numFmtId="37" fontId="7" fillId="0" borderId="11" xfId="0" applyNumberFormat="1" applyFont="1" applyBorder="1"/>
    <xf numFmtId="37" fontId="7" fillId="0" borderId="12" xfId="0" applyNumberFormat="1" applyFont="1" applyBorder="1"/>
    <xf numFmtId="37" fontId="7" fillId="0" borderId="13" xfId="0" applyNumberFormat="1" applyFont="1" applyBorder="1"/>
    <xf numFmtId="37" fontId="7" fillId="0" borderId="12" xfId="0" applyNumberFormat="1" applyFont="1" applyFill="1" applyBorder="1"/>
    <xf numFmtId="5" fontId="19" fillId="2" borderId="102" xfId="0" applyNumberFormat="1" applyFont="1" applyFill="1" applyBorder="1" applyAlignment="1"/>
    <xf numFmtId="5" fontId="19" fillId="2" borderId="103" xfId="0" applyNumberFormat="1" applyFont="1" applyFill="1" applyBorder="1" applyAlignment="1"/>
    <xf numFmtId="5" fontId="19" fillId="2" borderId="48" xfId="0" applyNumberFormat="1" applyFont="1" applyFill="1" applyBorder="1" applyAlignment="1"/>
    <xf numFmtId="5" fontId="20" fillId="2" borderId="20" xfId="0" applyNumberFormat="1" applyFont="1" applyFill="1" applyBorder="1" applyAlignment="1"/>
    <xf numFmtId="5" fontId="19" fillId="2" borderId="172" xfId="0" applyNumberFormat="1" applyFont="1" applyFill="1" applyBorder="1" applyAlignment="1"/>
    <xf numFmtId="5" fontId="19" fillId="2" borderId="173" xfId="0" applyNumberFormat="1" applyFont="1" applyFill="1" applyBorder="1" applyAlignment="1"/>
    <xf numFmtId="37" fontId="5" fillId="0" borderId="1" xfId="0" applyNumberFormat="1" applyFont="1" applyFill="1" applyBorder="1" applyAlignment="1"/>
    <xf numFmtId="170" fontId="26" fillId="0" borderId="0" xfId="0" applyNumberFormat="1" applyFont="1" applyFill="1" applyBorder="1" applyAlignment="1">
      <alignment vertical="top" wrapText="1"/>
    </xf>
    <xf numFmtId="170" fontId="26" fillId="0" borderId="0" xfId="0" applyNumberFormat="1" applyFont="1" applyBorder="1" applyAlignment="1">
      <alignment horizontal="right" vertical="top" wrapText="1"/>
    </xf>
    <xf numFmtId="0" fontId="33" fillId="0" borderId="0" xfId="0" applyFont="1" applyBorder="1" applyAlignment="1">
      <alignment vertical="top" wrapText="1"/>
    </xf>
    <xf numFmtId="0" fontId="0" fillId="0" borderId="0" xfId="0" applyBorder="1" applyAlignment="1">
      <alignment vertical="top" wrapText="1"/>
    </xf>
    <xf numFmtId="0" fontId="26" fillId="0" borderId="0" xfId="0" applyFont="1" applyBorder="1" applyAlignment="1">
      <alignment vertical="top" wrapText="1"/>
    </xf>
    <xf numFmtId="37" fontId="23" fillId="0" borderId="51" xfId="0" applyNumberFormat="1" applyFont="1" applyFill="1" applyBorder="1" applyAlignment="1"/>
    <xf numFmtId="37" fontId="20" fillId="0" borderId="41" xfId="0" applyNumberFormat="1" applyFont="1" applyFill="1" applyBorder="1" applyAlignment="1"/>
    <xf numFmtId="37" fontId="20" fillId="0" borderId="44" xfId="0" applyNumberFormat="1" applyFont="1" applyFill="1" applyBorder="1" applyAlignment="1"/>
    <xf numFmtId="37" fontId="19" fillId="0" borderId="22" xfId="0" applyNumberFormat="1" applyFont="1" applyFill="1" applyBorder="1" applyAlignment="1">
      <alignment horizontal="center"/>
    </xf>
    <xf numFmtId="37" fontId="19" fillId="0" borderId="26" xfId="0" applyNumberFormat="1" applyFont="1" applyFill="1" applyBorder="1" applyAlignment="1">
      <alignment horizontal="center"/>
    </xf>
    <xf numFmtId="37" fontId="22" fillId="0" borderId="11" xfId="0" applyNumberFormat="1" applyFont="1" applyFill="1" applyBorder="1" applyAlignment="1"/>
    <xf numFmtId="5" fontId="5" fillId="0" borderId="102" xfId="0" applyNumberFormat="1" applyFont="1" applyFill="1" applyBorder="1" applyAlignment="1"/>
    <xf numFmtId="37" fontId="6" fillId="0" borderId="12" xfId="0" applyNumberFormat="1" applyFont="1" applyFill="1" applyBorder="1" applyAlignment="1"/>
    <xf numFmtId="37" fontId="5" fillId="0" borderId="43" xfId="0" applyNumberFormat="1" applyFont="1" applyFill="1" applyBorder="1" applyAlignment="1"/>
    <xf numFmtId="37" fontId="5" fillId="0" borderId="20" xfId="0" applyNumberFormat="1" applyFont="1" applyFill="1" applyBorder="1" applyAlignment="1"/>
    <xf numFmtId="5" fontId="22" fillId="0" borderId="12" xfId="0" applyNumberFormat="1" applyFont="1" applyFill="1" applyBorder="1" applyAlignment="1"/>
    <xf numFmtId="37" fontId="22" fillId="0" borderId="173" xfId="0" applyNumberFormat="1" applyFont="1" applyFill="1" applyBorder="1" applyAlignment="1"/>
    <xf numFmtId="37" fontId="14" fillId="0" borderId="14" xfId="0" applyNumberFormat="1" applyFont="1" applyFill="1" applyBorder="1" applyAlignment="1">
      <alignment horizontal="right"/>
    </xf>
    <xf numFmtId="0" fontId="38" fillId="0" borderId="0" xfId="0" applyFont="1" applyBorder="1" applyAlignment="1"/>
    <xf numFmtId="0" fontId="12" fillId="0" borderId="0" xfId="0" applyFont="1" applyBorder="1" applyAlignment="1"/>
    <xf numFmtId="0" fontId="70" fillId="4" borderId="134" xfId="5" applyFont="1" applyFill="1" applyBorder="1" applyAlignment="1">
      <alignment horizontal="center" vertical="center"/>
    </xf>
    <xf numFmtId="0" fontId="70" fillId="4" borderId="135" xfId="5" applyFont="1" applyFill="1" applyBorder="1" applyAlignment="1">
      <alignment horizontal="center" vertical="center"/>
    </xf>
    <xf numFmtId="0" fontId="70" fillId="4" borderId="136" xfId="5" applyFont="1" applyFill="1" applyBorder="1" applyAlignment="1">
      <alignment horizontal="center" vertical="center"/>
    </xf>
    <xf numFmtId="0" fontId="70" fillId="4" borderId="137" xfId="5" applyFont="1" applyFill="1" applyBorder="1" applyAlignment="1">
      <alignment horizontal="center" vertical="center"/>
    </xf>
    <xf numFmtId="0" fontId="70" fillId="4" borderId="134" xfId="5" applyFont="1" applyFill="1" applyBorder="1" applyAlignment="1">
      <alignment horizontal="center" vertical="center" wrapText="1"/>
    </xf>
    <xf numFmtId="0" fontId="70" fillId="4" borderId="135" xfId="5" applyFont="1" applyFill="1" applyBorder="1" applyAlignment="1">
      <alignment horizontal="center" vertical="center" wrapText="1"/>
    </xf>
    <xf numFmtId="0" fontId="70" fillId="4" borderId="136" xfId="5" applyFont="1" applyFill="1" applyBorder="1" applyAlignment="1">
      <alignment horizontal="center" vertical="center" wrapText="1"/>
    </xf>
    <xf numFmtId="0" fontId="70" fillId="4" borderId="137" xfId="5" applyFont="1" applyFill="1" applyBorder="1" applyAlignment="1">
      <alignment horizontal="center" vertical="center" wrapText="1"/>
    </xf>
    <xf numFmtId="0" fontId="0" fillId="0" borderId="135" xfId="0" applyBorder="1"/>
    <xf numFmtId="0" fontId="0" fillId="0" borderId="136" xfId="0" applyBorder="1"/>
    <xf numFmtId="0" fontId="0" fillId="0" borderId="137" xfId="0" applyBorder="1"/>
    <xf numFmtId="0" fontId="15" fillId="0" borderId="0" xfId="0" applyNumberFormat="1" applyFont="1" applyAlignment="1"/>
    <xf numFmtId="0" fontId="49" fillId="0" borderId="0" xfId="0" applyNumberFormat="1" applyFont="1" applyAlignment="1"/>
    <xf numFmtId="0" fontId="14" fillId="0" borderId="105" xfId="0" applyNumberFormat="1" applyFont="1" applyBorder="1" applyAlignment="1"/>
    <xf numFmtId="0" fontId="0" fillId="0" borderId="106" xfId="0" applyNumberFormat="1" applyBorder="1" applyAlignment="1"/>
    <xf numFmtId="3" fontId="4" fillId="0" borderId="0" xfId="0" applyNumberFormat="1" applyFont="1" applyAlignment="1">
      <alignment horizontal="center"/>
    </xf>
    <xf numFmtId="3" fontId="7" fillId="0" borderId="0" xfId="0" applyNumberFormat="1" applyFont="1" applyAlignment="1">
      <alignment horizontal="center"/>
    </xf>
    <xf numFmtId="3" fontId="28" fillId="0" borderId="0" xfId="0" applyNumberFormat="1" applyFont="1" applyAlignment="1">
      <alignment horizontal="center"/>
    </xf>
    <xf numFmtId="165" fontId="14" fillId="0" borderId="2" xfId="0" applyNumberFormat="1" applyFont="1" applyBorder="1" applyAlignment="1">
      <alignment horizontal="right"/>
    </xf>
    <xf numFmtId="0" fontId="0" fillId="0" borderId="107" xfId="0" applyBorder="1" applyAlignment="1"/>
    <xf numFmtId="165" fontId="14" fillId="0" borderId="2" xfId="0" applyNumberFormat="1" applyFont="1" applyBorder="1" applyAlignment="1">
      <alignment horizontal="center"/>
    </xf>
    <xf numFmtId="0" fontId="27" fillId="0" borderId="0" xfId="0" applyNumberFormat="1" applyFont="1" applyAlignment="1">
      <alignment horizontal="center"/>
    </xf>
    <xf numFmtId="0" fontId="0" fillId="0" borderId="0" xfId="0" applyNumberFormat="1" applyAlignment="1">
      <alignment horizontal="center"/>
    </xf>
    <xf numFmtId="0" fontId="28" fillId="0" borderId="0" xfId="0" applyNumberFormat="1" applyFont="1" applyAlignment="1">
      <alignment horizontal="center"/>
    </xf>
    <xf numFmtId="0" fontId="0" fillId="0" borderId="0" xfId="0" applyNumberFormat="1" applyBorder="1" applyAlignment="1">
      <alignment horizontal="center"/>
    </xf>
    <xf numFmtId="165" fontId="14" fillId="0" borderId="41" xfId="0" applyNumberFormat="1" applyFont="1" applyBorder="1" applyAlignment="1">
      <alignment horizontal="center"/>
    </xf>
    <xf numFmtId="165" fontId="14" fillId="0" borderId="44" xfId="0" applyNumberFormat="1" applyFont="1" applyBorder="1" applyAlignment="1">
      <alignment horizontal="center"/>
    </xf>
    <xf numFmtId="165" fontId="14" fillId="0" borderId="20" xfId="0" applyNumberFormat="1" applyFont="1" applyBorder="1" applyAlignment="1">
      <alignment horizontal="center"/>
    </xf>
    <xf numFmtId="0" fontId="4" fillId="0" borderId="56" xfId="0" applyNumberFormat="1" applyFont="1" applyBorder="1" applyAlignment="1"/>
    <xf numFmtId="0" fontId="0" fillId="0" borderId="110" xfId="0" applyNumberFormat="1" applyBorder="1" applyAlignment="1"/>
    <xf numFmtId="3" fontId="7" fillId="0" borderId="43" xfId="0" applyNumberFormat="1" applyFont="1" applyBorder="1" applyAlignment="1">
      <alignment horizontal="center"/>
    </xf>
    <xf numFmtId="3" fontId="7" fillId="0" borderId="61" xfId="0" applyNumberFormat="1" applyFont="1" applyBorder="1" applyAlignment="1">
      <alignment horizontal="center"/>
    </xf>
    <xf numFmtId="3" fontId="7" fillId="0" borderId="62" xfId="0" applyNumberFormat="1" applyFont="1" applyBorder="1" applyAlignment="1">
      <alignment horizontal="center"/>
    </xf>
    <xf numFmtId="0" fontId="4" fillId="0" borderId="55" xfId="0" applyNumberFormat="1" applyFont="1" applyBorder="1" applyAlignment="1"/>
    <xf numFmtId="0" fontId="0" fillId="0" borderId="111" xfId="0" applyNumberFormat="1" applyBorder="1" applyAlignment="1"/>
    <xf numFmtId="165" fontId="14" fillId="0" borderId="2" xfId="0" applyNumberFormat="1" applyFont="1" applyBorder="1" applyAlignment="1">
      <alignment horizontal="center" wrapText="1"/>
    </xf>
    <xf numFmtId="0" fontId="0" fillId="0" borderId="107" xfId="0" applyBorder="1" applyAlignment="1">
      <alignment horizontal="center" wrapText="1"/>
    </xf>
    <xf numFmtId="0" fontId="14" fillId="0" borderId="108" xfId="0" applyNumberFormat="1" applyFont="1" applyBorder="1" applyAlignment="1">
      <alignment horizontal="left" indent="2"/>
    </xf>
    <xf numFmtId="0" fontId="0" fillId="0" borderId="109" xfId="0" applyNumberFormat="1" applyBorder="1" applyAlignment="1">
      <alignment horizontal="left" indent="2"/>
    </xf>
    <xf numFmtId="0" fontId="14" fillId="0" borderId="65" xfId="0" applyNumberFormat="1" applyFont="1" applyBorder="1" applyAlignment="1"/>
    <xf numFmtId="0" fontId="48" fillId="0" borderId="114" xfId="0" applyNumberFormat="1" applyFont="1" applyBorder="1" applyAlignment="1"/>
    <xf numFmtId="0" fontId="48" fillId="0" borderId="8" xfId="0" applyNumberFormat="1" applyFont="1" applyBorder="1" applyAlignment="1"/>
    <xf numFmtId="0" fontId="48" fillId="0" borderId="0" xfId="0" applyNumberFormat="1" applyFont="1" applyBorder="1" applyAlignment="1"/>
    <xf numFmtId="0" fontId="48" fillId="0" borderId="60" xfId="0" applyNumberFormat="1" applyFont="1" applyBorder="1" applyAlignment="1"/>
    <xf numFmtId="0" fontId="48" fillId="0" borderId="61" xfId="0" applyNumberFormat="1" applyFont="1" applyBorder="1" applyAlignment="1"/>
    <xf numFmtId="0" fontId="14" fillId="0" borderId="112" xfId="0" applyNumberFormat="1" applyFont="1" applyBorder="1" applyAlignment="1">
      <alignment horizontal="left" indent="2"/>
    </xf>
    <xf numFmtId="0" fontId="0" fillId="0" borderId="113" xfId="0" applyNumberFormat="1" applyBorder="1" applyAlignment="1">
      <alignment horizontal="left" indent="2"/>
    </xf>
    <xf numFmtId="0" fontId="4" fillId="0" borderId="15" xfId="0" applyNumberFormat="1" applyFont="1" applyBorder="1" applyAlignment="1">
      <alignment horizontal="left" indent="4"/>
    </xf>
    <xf numFmtId="0" fontId="0" fillId="0" borderId="11" xfId="0" applyNumberFormat="1" applyBorder="1" applyAlignment="1">
      <alignment horizontal="left" indent="4"/>
    </xf>
    <xf numFmtId="0" fontId="4" fillId="0" borderId="13" xfId="0" applyNumberFormat="1" applyFont="1" applyBorder="1" applyAlignment="1"/>
    <xf numFmtId="0" fontId="0" fillId="0" borderId="67" xfId="0" applyNumberFormat="1" applyBorder="1" applyAlignment="1"/>
    <xf numFmtId="0" fontId="2" fillId="0" borderId="13" xfId="0" applyNumberFormat="1" applyFont="1" applyBorder="1" applyAlignment="1">
      <alignment horizontal="left" indent="2"/>
    </xf>
    <xf numFmtId="0" fontId="0" fillId="0" borderId="67" xfId="0" applyNumberFormat="1" applyBorder="1" applyAlignment="1">
      <alignment horizontal="left" indent="2"/>
    </xf>
    <xf numFmtId="0" fontId="4" fillId="0" borderId="13" xfId="0" applyNumberFormat="1" applyFont="1" applyFill="1" applyBorder="1" applyAlignment="1">
      <alignment horizontal="left" indent="4"/>
    </xf>
    <xf numFmtId="0" fontId="0" fillId="0" borderId="67" xfId="0" applyNumberFormat="1" applyBorder="1" applyAlignment="1">
      <alignment horizontal="left" indent="4"/>
    </xf>
    <xf numFmtId="0" fontId="2" fillId="0" borderId="65" xfId="0" applyNumberFormat="1" applyFont="1" applyBorder="1" applyAlignment="1">
      <alignment horizontal="center" vertical="center"/>
    </xf>
    <xf numFmtId="0" fontId="48" fillId="0" borderId="114" xfId="0" applyNumberFormat="1" applyFont="1" applyBorder="1" applyAlignment="1">
      <alignment vertical="center"/>
    </xf>
    <xf numFmtId="0" fontId="48" fillId="0" borderId="104" xfId="0" applyNumberFormat="1" applyFont="1" applyBorder="1" applyAlignment="1">
      <alignment vertical="center"/>
    </xf>
    <xf numFmtId="0" fontId="48" fillId="0" borderId="7" xfId="0" applyNumberFormat="1" applyFont="1" applyBorder="1" applyAlignment="1">
      <alignment vertical="center"/>
    </xf>
    <xf numFmtId="0" fontId="48" fillId="0" borderId="3" xfId="0" applyNumberFormat="1" applyFont="1" applyBorder="1" applyAlignment="1">
      <alignment vertical="center"/>
    </xf>
    <xf numFmtId="0" fontId="48" fillId="0" borderId="4" xfId="0" applyNumberFormat="1" applyFont="1" applyBorder="1" applyAlignment="1">
      <alignment vertical="center"/>
    </xf>
    <xf numFmtId="0" fontId="4" fillId="0" borderId="65" xfId="0" applyNumberFormat="1" applyFont="1" applyBorder="1" applyAlignment="1">
      <alignment horizontal="center" vertical="center" wrapText="1"/>
    </xf>
    <xf numFmtId="0" fontId="48" fillId="0" borderId="114" xfId="0" applyNumberFormat="1" applyFont="1" applyBorder="1" applyAlignment="1">
      <alignment horizontal="center" vertical="center" wrapText="1"/>
    </xf>
    <xf numFmtId="0" fontId="48" fillId="0" borderId="104" xfId="0" applyNumberFormat="1" applyFont="1" applyBorder="1" applyAlignment="1">
      <alignment horizontal="center" vertical="center" wrapText="1"/>
    </xf>
    <xf numFmtId="0" fontId="48" fillId="0" borderId="7" xfId="0" applyNumberFormat="1" applyFont="1" applyBorder="1" applyAlignment="1">
      <alignment horizontal="center" vertical="center" wrapText="1"/>
    </xf>
    <xf numFmtId="0" fontId="48" fillId="0" borderId="3" xfId="0" applyNumberFormat="1" applyFont="1" applyBorder="1" applyAlignment="1">
      <alignment horizontal="center" vertical="center" wrapText="1"/>
    </xf>
    <xf numFmtId="0" fontId="48" fillId="0" borderId="4" xfId="0" applyNumberFormat="1" applyFont="1" applyBorder="1" applyAlignment="1">
      <alignment horizontal="center" vertical="center" wrapText="1"/>
    </xf>
    <xf numFmtId="0" fontId="48" fillId="0" borderId="114" xfId="0" applyNumberFormat="1" applyFont="1" applyBorder="1" applyAlignment="1">
      <alignment vertical="center" wrapText="1"/>
    </xf>
    <xf numFmtId="0" fontId="48" fillId="0" borderId="7" xfId="0" applyNumberFormat="1" applyFont="1" applyBorder="1" applyAlignment="1">
      <alignment vertical="center" wrapText="1"/>
    </xf>
    <xf numFmtId="0" fontId="48" fillId="0" borderId="3" xfId="0" applyNumberFormat="1" applyFont="1" applyBorder="1" applyAlignment="1">
      <alignment vertical="center" wrapText="1"/>
    </xf>
    <xf numFmtId="0" fontId="2" fillId="0" borderId="11" xfId="0" applyNumberFormat="1" applyFont="1" applyBorder="1" applyAlignment="1"/>
    <xf numFmtId="0" fontId="4" fillId="0" borderId="11" xfId="0" applyNumberFormat="1" applyFont="1" applyBorder="1" applyAlignment="1"/>
    <xf numFmtId="0" fontId="4" fillId="0" borderId="11" xfId="0" applyNumberFormat="1" applyFont="1" applyBorder="1" applyAlignment="1">
      <alignment horizontal="left"/>
    </xf>
    <xf numFmtId="0" fontId="4" fillId="0" borderId="12" xfId="0" applyNumberFormat="1" applyFont="1" applyBorder="1" applyAlignment="1">
      <alignment horizontal="left"/>
    </xf>
    <xf numFmtId="0" fontId="2" fillId="0" borderId="41" xfId="0" applyNumberFormat="1" applyFont="1" applyBorder="1" applyAlignment="1"/>
    <xf numFmtId="0" fontId="0" fillId="0" borderId="44" xfId="0" applyNumberFormat="1" applyBorder="1" applyAlignment="1"/>
    <xf numFmtId="0" fontId="4" fillId="0" borderId="13" xfId="0" applyNumberFormat="1" applyFont="1" applyBorder="1" applyAlignment="1">
      <alignment horizontal="left" indent="4"/>
    </xf>
    <xf numFmtId="0" fontId="4" fillId="0" borderId="13" xfId="0" applyNumberFormat="1" applyFont="1" applyBorder="1" applyAlignment="1">
      <alignment horizontal="left" indent="2"/>
    </xf>
    <xf numFmtId="0" fontId="2" fillId="0" borderId="13" xfId="0" applyNumberFormat="1" applyFont="1" applyBorder="1" applyAlignment="1">
      <alignment horizontal="left" indent="4"/>
    </xf>
    <xf numFmtId="0" fontId="14" fillId="0" borderId="13" xfId="0" applyNumberFormat="1" applyFont="1" applyBorder="1" applyAlignment="1">
      <alignment horizontal="left"/>
    </xf>
    <xf numFmtId="0" fontId="14" fillId="0" borderId="67" xfId="0" applyNumberFormat="1" applyFont="1" applyBorder="1" applyAlignment="1">
      <alignment horizontal="left"/>
    </xf>
    <xf numFmtId="0" fontId="14" fillId="0" borderId="103" xfId="0" applyNumberFormat="1" applyFont="1" applyBorder="1" applyAlignment="1">
      <alignment horizontal="left"/>
    </xf>
    <xf numFmtId="0" fontId="14" fillId="0" borderId="41" xfId="0" applyNumberFormat="1" applyFont="1" applyBorder="1" applyAlignment="1"/>
    <xf numFmtId="0" fontId="0" fillId="0" borderId="0" xfId="0"/>
    <xf numFmtId="0" fontId="4" fillId="0" borderId="44" xfId="0" applyNumberFormat="1" applyFont="1" applyBorder="1" applyAlignment="1">
      <alignment horizontal="left"/>
    </xf>
    <xf numFmtId="0" fontId="4" fillId="0" borderId="20" xfId="0" applyNumberFormat="1" applyFont="1" applyBorder="1" applyAlignment="1">
      <alignment horizontal="left"/>
    </xf>
    <xf numFmtId="0" fontId="4" fillId="0" borderId="114" xfId="0" applyNumberFormat="1" applyFont="1" applyBorder="1" applyAlignment="1">
      <alignment horizontal="center"/>
    </xf>
    <xf numFmtId="0" fontId="4" fillId="0" borderId="104" xfId="0" applyNumberFormat="1" applyFont="1" applyBorder="1" applyAlignment="1">
      <alignment horizontal="center"/>
    </xf>
    <xf numFmtId="0" fontId="4" fillId="0" borderId="3" xfId="0" applyNumberFormat="1" applyFont="1" applyBorder="1" applyAlignment="1">
      <alignment horizontal="left"/>
    </xf>
    <xf numFmtId="0" fontId="4" fillId="0" borderId="4" xfId="0" applyNumberFormat="1" applyFont="1" applyBorder="1" applyAlignment="1">
      <alignment horizontal="left"/>
    </xf>
    <xf numFmtId="0" fontId="4" fillId="0" borderId="98" xfId="0" applyNumberFormat="1" applyFont="1" applyBorder="1" applyAlignment="1">
      <alignment horizontal="center"/>
    </xf>
    <xf numFmtId="0" fontId="4" fillId="0" borderId="99" xfId="0" applyNumberFormat="1" applyFont="1" applyBorder="1" applyAlignment="1">
      <alignment horizontal="center"/>
    </xf>
    <xf numFmtId="3" fontId="15" fillId="0" borderId="0" xfId="0" applyNumberFormat="1" applyFont="1" applyAlignment="1">
      <alignment horizontal="center"/>
    </xf>
    <xf numFmtId="0" fontId="27" fillId="0" borderId="0" xfId="9" applyFont="1" applyAlignment="1">
      <alignment horizontal="center"/>
    </xf>
    <xf numFmtId="3" fontId="28" fillId="0" borderId="0" xfId="9" applyNumberFormat="1" applyFont="1" applyAlignment="1">
      <alignment horizontal="center"/>
    </xf>
    <xf numFmtId="0" fontId="28" fillId="0" borderId="0" xfId="9" applyFont="1" applyAlignment="1">
      <alignment horizontal="center"/>
    </xf>
    <xf numFmtId="0" fontId="17" fillId="0" borderId="2" xfId="9" applyFont="1" applyBorder="1" applyAlignment="1">
      <alignment horizontal="center" wrapText="1"/>
    </xf>
    <xf numFmtId="0" fontId="17" fillId="0" borderId="5" xfId="9" applyFont="1" applyBorder="1" applyAlignment="1">
      <alignment horizontal="center" wrapText="1"/>
    </xf>
    <xf numFmtId="0" fontId="17" fillId="0" borderId="41" xfId="9" applyFont="1" applyBorder="1" applyAlignment="1">
      <alignment horizontal="center"/>
    </xf>
    <xf numFmtId="0" fontId="17" fillId="0" borderId="44" xfId="9" applyFont="1" applyBorder="1" applyAlignment="1">
      <alignment horizontal="center"/>
    </xf>
    <xf numFmtId="0" fontId="17" fillId="0" borderId="20" xfId="9" applyFont="1" applyBorder="1" applyAlignment="1">
      <alignment horizontal="center"/>
    </xf>
    <xf numFmtId="0" fontId="17" fillId="0" borderId="2" xfId="9" applyFont="1" applyBorder="1" applyAlignment="1"/>
    <xf numFmtId="0" fontId="17" fillId="0" borderId="5" xfId="9" applyFont="1" applyBorder="1" applyAlignment="1"/>
    <xf numFmtId="0" fontId="17" fillId="0" borderId="114" xfId="10" applyFont="1" applyFill="1" applyBorder="1" applyAlignment="1"/>
    <xf numFmtId="0" fontId="7" fillId="0" borderId="3" xfId="10" applyFont="1" applyFill="1" applyBorder="1" applyAlignment="1"/>
    <xf numFmtId="0" fontId="57" fillId="0" borderId="115" xfId="10" applyFont="1" applyFill="1" applyBorder="1" applyAlignment="1">
      <alignment horizontal="center" vertical="center" wrapText="1"/>
    </xf>
    <xf numFmtId="0" fontId="0" fillId="0" borderId="116" xfId="0" applyBorder="1" applyAlignment="1">
      <alignment horizontal="center" vertical="center" wrapText="1"/>
    </xf>
    <xf numFmtId="0" fontId="0" fillId="0" borderId="7" xfId="0" applyBorder="1" applyAlignment="1">
      <alignment horizontal="center" vertical="center" wrapText="1"/>
    </xf>
    <xf numFmtId="0" fontId="0" fillId="0" borderId="4" xfId="0" applyBorder="1" applyAlignment="1">
      <alignment horizontal="center" vertical="center" wrapText="1"/>
    </xf>
    <xf numFmtId="1" fontId="17" fillId="0" borderId="115" xfId="10" applyNumberFormat="1" applyFont="1" applyFill="1" applyBorder="1" applyAlignment="1">
      <alignment horizontal="center" vertical="center" wrapText="1"/>
    </xf>
    <xf numFmtId="1" fontId="17" fillId="0" borderId="117" xfId="10" applyNumberFormat="1" applyFont="1" applyFill="1" applyBorder="1" applyAlignment="1">
      <alignment horizontal="center" vertical="center" wrapText="1"/>
    </xf>
    <xf numFmtId="0" fontId="0" fillId="0" borderId="118" xfId="0" applyBorder="1" applyAlignment="1">
      <alignment horizontal="center" vertical="center" wrapText="1"/>
    </xf>
    <xf numFmtId="0" fontId="0" fillId="0" borderId="119" xfId="0" applyBorder="1" applyAlignment="1">
      <alignment horizontal="center" vertical="center" wrapText="1"/>
    </xf>
    <xf numFmtId="0" fontId="17" fillId="0" borderId="7" xfId="10" applyFont="1" applyFill="1" applyBorder="1" applyAlignment="1">
      <alignment horizontal="center"/>
    </xf>
    <xf numFmtId="0" fontId="17" fillId="0" borderId="4" xfId="10" applyFont="1" applyFill="1" applyBorder="1" applyAlignment="1">
      <alignment horizontal="center"/>
    </xf>
    <xf numFmtId="0" fontId="15" fillId="0" borderId="0" xfId="10" applyFont="1" applyAlignment="1"/>
    <xf numFmtId="0" fontId="65" fillId="0" borderId="0" xfId="0" applyFont="1" applyBorder="1" applyAlignment="1"/>
    <xf numFmtId="0" fontId="14" fillId="0" borderId="0" xfId="10" applyFont="1" applyAlignment="1">
      <alignment horizontal="center"/>
    </xf>
    <xf numFmtId="0" fontId="0" fillId="0" borderId="0" xfId="0" applyBorder="1" applyAlignment="1">
      <alignment horizontal="center"/>
    </xf>
    <xf numFmtId="3" fontId="14" fillId="0" borderId="0" xfId="10" applyNumberFormat="1" applyFont="1" applyAlignment="1">
      <alignment horizontal="center"/>
    </xf>
    <xf numFmtId="0" fontId="7" fillId="0" borderId="0" xfId="10" applyFont="1" applyAlignment="1">
      <alignment horizontal="center"/>
    </xf>
    <xf numFmtId="0" fontId="0" fillId="0" borderId="7" xfId="0" applyBorder="1" applyAlignment="1">
      <alignment vertical="center" wrapText="1"/>
    </xf>
    <xf numFmtId="0" fontId="0" fillId="0" borderId="4" xfId="0" applyBorder="1" applyAlignment="1">
      <alignment vertical="center" wrapText="1"/>
    </xf>
    <xf numFmtId="0" fontId="17" fillId="0" borderId="41" xfId="10" applyFont="1" applyFill="1" applyBorder="1" applyAlignment="1">
      <alignment horizontal="center"/>
    </xf>
    <xf numFmtId="0" fontId="0" fillId="0" borderId="20" xfId="0" applyBorder="1" applyAlignment="1">
      <alignment horizontal="center"/>
    </xf>
    <xf numFmtId="0" fontId="32" fillId="0" borderId="0" xfId="0" applyFont="1" applyBorder="1" applyAlignment="1">
      <alignment horizontal="center" vertical="top"/>
    </xf>
    <xf numFmtId="0" fontId="0" fillId="0" borderId="0" xfId="0" applyBorder="1" applyAlignment="1">
      <alignment horizontal="center" vertical="top"/>
    </xf>
    <xf numFmtId="0" fontId="15" fillId="0" borderId="0" xfId="10" applyFont="1" applyAlignment="1">
      <alignment horizontal="left"/>
    </xf>
    <xf numFmtId="0" fontId="0" fillId="0" borderId="0" xfId="0" applyBorder="1" applyAlignment="1">
      <alignment horizontal="left"/>
    </xf>
    <xf numFmtId="0" fontId="4" fillId="0" borderId="0" xfId="10" applyFont="1" applyAlignment="1">
      <alignment horizontal="center"/>
    </xf>
    <xf numFmtId="0" fontId="4" fillId="0" borderId="0" xfId="10" applyFont="1" applyBorder="1" applyAlignment="1">
      <alignment horizontal="center"/>
    </xf>
    <xf numFmtId="0" fontId="26" fillId="0" borderId="0" xfId="10" applyFont="1" applyBorder="1" applyAlignment="1">
      <alignment horizontal="center"/>
    </xf>
    <xf numFmtId="0" fontId="32" fillId="0" borderId="0" xfId="0" applyFont="1" applyFill="1" applyBorder="1" applyAlignment="1">
      <alignment vertical="top" wrapText="1"/>
    </xf>
    <xf numFmtId="0" fontId="0" fillId="0" borderId="0" xfId="0" applyBorder="1" applyAlignment="1">
      <alignment vertical="top" wrapText="1"/>
    </xf>
    <xf numFmtId="0" fontId="32" fillId="0" borderId="0" xfId="0" applyNumberFormat="1" applyFont="1" applyBorder="1" applyAlignment="1">
      <alignment vertical="top" wrapText="1"/>
    </xf>
    <xf numFmtId="0" fontId="33" fillId="0" borderId="0" xfId="0" applyFont="1" applyBorder="1" applyAlignment="1">
      <alignment vertical="top" wrapText="1"/>
    </xf>
    <xf numFmtId="0" fontId="32" fillId="0" borderId="0" xfId="0" applyFont="1" applyBorder="1" applyAlignment="1">
      <alignment vertical="top" wrapText="1"/>
    </xf>
    <xf numFmtId="0" fontId="72" fillId="0" borderId="0" xfId="0" applyFont="1" applyBorder="1" applyAlignment="1">
      <alignment vertical="top" wrapText="1"/>
    </xf>
    <xf numFmtId="0" fontId="9" fillId="0" borderId="0" xfId="0" applyFont="1" applyBorder="1" applyAlignment="1">
      <alignment vertical="top" wrapText="1"/>
    </xf>
    <xf numFmtId="3" fontId="15" fillId="0" borderId="0" xfId="0" applyNumberFormat="1" applyFont="1" applyAlignment="1"/>
    <xf numFmtId="0" fontId="49" fillId="0" borderId="0" xfId="0" applyFont="1" applyAlignment="1"/>
    <xf numFmtId="165" fontId="8" fillId="0" borderId="0" xfId="0" applyNumberFormat="1" applyFont="1" applyAlignment="1">
      <alignment horizontal="center"/>
    </xf>
    <xf numFmtId="165" fontId="10" fillId="0" borderId="0" xfId="0" applyNumberFormat="1" applyFont="1" applyAlignment="1">
      <alignment horizontal="center"/>
    </xf>
    <xf numFmtId="165" fontId="7" fillId="0" borderId="0" xfId="0" applyNumberFormat="1" applyFont="1" applyAlignment="1">
      <alignment horizontal="center"/>
    </xf>
    <xf numFmtId="0" fontId="14" fillId="0" borderId="65" xfId="0" applyNumberFormat="1" applyFont="1" applyBorder="1" applyAlignment="1">
      <alignment horizontal="center" vertical="center" wrapText="1"/>
    </xf>
    <xf numFmtId="0" fontId="4" fillId="0" borderId="114" xfId="0" applyNumberFormat="1" applyFont="1" applyBorder="1" applyAlignment="1">
      <alignment horizontal="center" vertical="center" wrapText="1"/>
    </xf>
    <xf numFmtId="0" fontId="4" fillId="0" borderId="104" xfId="0" applyNumberFormat="1" applyFont="1" applyBorder="1" applyAlignment="1">
      <alignment horizontal="center" vertical="center" wrapText="1"/>
    </xf>
    <xf numFmtId="0" fontId="4" fillId="0" borderId="8" xfId="0" applyNumberFormat="1" applyFont="1" applyBorder="1" applyAlignment="1">
      <alignment horizontal="center" vertical="center" wrapText="1"/>
    </xf>
    <xf numFmtId="0" fontId="4" fillId="0" borderId="0" xfId="0" applyNumberFormat="1" applyFont="1" applyBorder="1" applyAlignment="1">
      <alignment horizontal="center" vertical="center" wrapText="1"/>
    </xf>
    <xf numFmtId="0" fontId="4" fillId="0" borderId="43" xfId="0" applyNumberFormat="1" applyFont="1" applyBorder="1" applyAlignment="1">
      <alignment horizontal="center" vertical="center" wrapText="1"/>
    </xf>
    <xf numFmtId="0" fontId="14" fillId="0" borderId="2" xfId="0" applyNumberFormat="1" applyFont="1" applyBorder="1" applyAlignment="1">
      <alignment horizontal="center" vertical="center" wrapText="1"/>
    </xf>
    <xf numFmtId="0" fontId="14" fillId="0" borderId="6" xfId="0" applyNumberFormat="1" applyFont="1" applyBorder="1" applyAlignment="1">
      <alignment horizontal="center" vertical="center" wrapText="1"/>
    </xf>
    <xf numFmtId="0" fontId="14" fillId="0" borderId="65" xfId="0" applyNumberFormat="1" applyFont="1" applyBorder="1" applyAlignment="1">
      <alignment horizontal="center"/>
    </xf>
    <xf numFmtId="0" fontId="14" fillId="0" borderId="8" xfId="0" applyNumberFormat="1" applyFont="1" applyBorder="1" applyAlignment="1">
      <alignment horizontal="center"/>
    </xf>
    <xf numFmtId="0" fontId="14" fillId="0" borderId="60" xfId="0" applyNumberFormat="1" applyFont="1" applyBorder="1" applyAlignment="1">
      <alignment horizontal="center"/>
    </xf>
    <xf numFmtId="0" fontId="14" fillId="0" borderId="7" xfId="0" applyNumberFormat="1" applyFont="1" applyBorder="1" applyAlignment="1">
      <alignment horizontal="left" indent="5"/>
    </xf>
    <xf numFmtId="0" fontId="14" fillId="0" borderId="4" xfId="0" applyNumberFormat="1" applyFont="1" applyBorder="1" applyAlignment="1">
      <alignment horizontal="left" indent="5"/>
    </xf>
    <xf numFmtId="0" fontId="2" fillId="0" borderId="63" xfId="0" applyNumberFormat="1" applyFont="1" applyBorder="1" applyAlignment="1">
      <alignment horizontal="left"/>
    </xf>
    <xf numFmtId="0" fontId="4" fillId="0" borderId="102" xfId="0" applyNumberFormat="1" applyFont="1" applyBorder="1" applyAlignment="1">
      <alignment horizontal="left"/>
    </xf>
    <xf numFmtId="0" fontId="2" fillId="0" borderId="13" xfId="0" applyNumberFormat="1" applyFont="1" applyBorder="1" applyAlignment="1">
      <alignment horizontal="left"/>
    </xf>
    <xf numFmtId="0" fontId="4" fillId="0" borderId="103" xfId="0" applyNumberFormat="1" applyFont="1" applyBorder="1" applyAlignment="1">
      <alignment horizontal="left"/>
    </xf>
    <xf numFmtId="0" fontId="4" fillId="0" borderId="114" xfId="0" applyNumberFormat="1" applyFont="1" applyBorder="1" applyAlignment="1"/>
    <xf numFmtId="0" fontId="4" fillId="0" borderId="60" xfId="0" applyNumberFormat="1" applyFont="1" applyBorder="1" applyAlignment="1"/>
    <xf numFmtId="0" fontId="4" fillId="0" borderId="61" xfId="0" applyNumberFormat="1" applyFont="1" applyBorder="1" applyAlignment="1"/>
    <xf numFmtId="0" fontId="14" fillId="0" borderId="41" xfId="0" applyNumberFormat="1" applyFont="1" applyBorder="1" applyAlignment="1">
      <alignment horizontal="center"/>
    </xf>
    <xf numFmtId="0" fontId="4" fillId="0" borderId="44" xfId="0" applyNumberFormat="1" applyFont="1" applyBorder="1" applyAlignment="1">
      <alignment horizontal="center"/>
    </xf>
    <xf numFmtId="0" fontId="4" fillId="0" borderId="20" xfId="0" applyNumberFormat="1" applyFont="1" applyBorder="1" applyAlignment="1">
      <alignment horizontal="center"/>
    </xf>
    <xf numFmtId="0" fontId="4" fillId="0" borderId="65" xfId="0" applyNumberFormat="1" applyFont="1" applyBorder="1" applyAlignment="1">
      <alignment horizontal="center"/>
    </xf>
    <xf numFmtId="0" fontId="4" fillId="0" borderId="0" xfId="0" applyNumberFormat="1" applyFont="1" applyAlignment="1"/>
    <xf numFmtId="0" fontId="8" fillId="0" borderId="0" xfId="0" applyNumberFormat="1" applyFont="1" applyAlignment="1">
      <alignment horizontal="center"/>
    </xf>
    <xf numFmtId="0" fontId="4" fillId="0" borderId="0" xfId="0" applyNumberFormat="1" applyFont="1" applyAlignment="1">
      <alignment horizontal="center"/>
    </xf>
    <xf numFmtId="0" fontId="10" fillId="0" borderId="0" xfId="0" applyNumberFormat="1" applyFont="1" applyAlignment="1">
      <alignment horizontal="center"/>
    </xf>
    <xf numFmtId="0" fontId="4" fillId="0" borderId="0" xfId="0" applyNumberFormat="1" applyFont="1" applyBorder="1" applyAlignment="1">
      <alignment horizontal="center"/>
    </xf>
    <xf numFmtId="0" fontId="7" fillId="0" borderId="0" xfId="0" applyNumberFormat="1" applyFont="1" applyAlignment="1">
      <alignment horizontal="center"/>
    </xf>
    <xf numFmtId="0" fontId="22" fillId="2" borderId="131" xfId="0" applyNumberFormat="1" applyFont="1" applyFill="1" applyBorder="1" applyAlignment="1">
      <alignment horizontal="center" wrapText="1"/>
    </xf>
    <xf numFmtId="0" fontId="4" fillId="0" borderId="8" xfId="0" applyNumberFormat="1" applyFont="1" applyBorder="1" applyAlignment="1">
      <alignment wrapText="1"/>
    </xf>
    <xf numFmtId="0" fontId="4" fillId="0" borderId="108" xfId="0" applyNumberFormat="1" applyFont="1" applyBorder="1" applyAlignment="1">
      <alignment wrapText="1"/>
    </xf>
    <xf numFmtId="0" fontId="22" fillId="2" borderId="126" xfId="0" applyNumberFormat="1" applyFont="1" applyFill="1" applyBorder="1" applyAlignment="1">
      <alignment horizontal="center" vertical="center" wrapText="1"/>
    </xf>
    <xf numFmtId="0" fontId="4" fillId="0" borderId="127" xfId="0" applyNumberFormat="1" applyFont="1" applyBorder="1" applyAlignment="1">
      <alignment horizontal="center" vertical="center" wrapText="1"/>
    </xf>
    <xf numFmtId="0" fontId="22" fillId="2" borderId="121" xfId="0" applyNumberFormat="1" applyFont="1" applyFill="1" applyBorder="1" applyAlignment="1">
      <alignment horizontal="center" wrapText="1"/>
    </xf>
    <xf numFmtId="0" fontId="4" fillId="0" borderId="128" xfId="0" applyNumberFormat="1" applyFont="1" applyBorder="1" applyAlignment="1">
      <alignment horizontal="center" wrapText="1"/>
    </xf>
    <xf numFmtId="0" fontId="22" fillId="2" borderId="129" xfId="0" applyNumberFormat="1" applyFont="1" applyFill="1" applyBorder="1" applyAlignment="1">
      <alignment horizontal="center" wrapText="1"/>
    </xf>
    <xf numFmtId="0" fontId="4" fillId="0" borderId="130" xfId="0" applyNumberFormat="1" applyFont="1" applyBorder="1" applyAlignment="1">
      <alignment horizontal="center" wrapText="1"/>
    </xf>
    <xf numFmtId="0" fontId="22" fillId="2" borderId="120" xfId="0" applyNumberFormat="1" applyFont="1" applyFill="1" applyBorder="1" applyAlignment="1">
      <alignment horizontal="center" wrapText="1"/>
    </xf>
    <xf numFmtId="0" fontId="4" fillId="0" borderId="16" xfId="0" applyNumberFormat="1" applyFont="1" applyBorder="1" applyAlignment="1">
      <alignment horizontal="center" wrapText="1"/>
    </xf>
    <xf numFmtId="0" fontId="22" fillId="2" borderId="40" xfId="0" applyNumberFormat="1" applyFont="1" applyFill="1" applyBorder="1" applyAlignment="1">
      <alignment horizontal="center" wrapText="1"/>
    </xf>
    <xf numFmtId="0" fontId="4" fillId="0" borderId="38" xfId="0" applyNumberFormat="1" applyFont="1" applyBorder="1" applyAlignment="1">
      <alignment horizontal="center" wrapText="1"/>
    </xf>
    <xf numFmtId="165" fontId="36" fillId="0" borderId="114" xfId="0" applyNumberFormat="1" applyFont="1" applyBorder="1" applyAlignment="1">
      <alignment horizontal="center"/>
    </xf>
    <xf numFmtId="0" fontId="4" fillId="0" borderId="0" xfId="0" applyNumberFormat="1" applyFont="1" applyBorder="1" applyAlignment="1"/>
    <xf numFmtId="0" fontId="10" fillId="0" borderId="0" xfId="0" applyNumberFormat="1" applyFont="1" applyBorder="1" applyAlignment="1">
      <alignment horizontal="center"/>
    </xf>
    <xf numFmtId="3" fontId="15" fillId="0" borderId="0" xfId="0" applyNumberFormat="1" applyFont="1" applyBorder="1" applyAlignment="1">
      <alignment horizontal="center"/>
    </xf>
    <xf numFmtId="165" fontId="4" fillId="0" borderId="0" xfId="0" applyNumberFormat="1" applyFont="1" applyBorder="1" applyAlignment="1">
      <alignment horizontal="center"/>
    </xf>
    <xf numFmtId="165" fontId="5" fillId="2" borderId="109" xfId="0" applyNumberFormat="1" applyFont="1" applyFill="1" applyBorder="1" applyAlignment="1">
      <alignment horizontal="center"/>
    </xf>
    <xf numFmtId="0" fontId="22" fillId="2" borderId="53" xfId="0" applyNumberFormat="1" applyFont="1" applyFill="1" applyBorder="1" applyAlignment="1">
      <alignment horizontal="center" wrapText="1"/>
    </xf>
    <xf numFmtId="0" fontId="4" fillId="0" borderId="37" xfId="0" applyNumberFormat="1" applyFont="1" applyBorder="1" applyAlignment="1">
      <alignment horizontal="center" wrapText="1"/>
    </xf>
    <xf numFmtId="0" fontId="22" fillId="2" borderId="122" xfId="0" applyNumberFormat="1" applyFont="1" applyFill="1" applyBorder="1" applyAlignment="1">
      <alignment horizontal="center" wrapText="1"/>
    </xf>
    <xf numFmtId="0" fontId="22" fillId="2" borderId="123" xfId="0" applyNumberFormat="1" applyFont="1" applyFill="1" applyBorder="1" applyAlignment="1">
      <alignment horizontal="center" vertical="center"/>
    </xf>
    <xf numFmtId="0" fontId="22" fillId="2" borderId="124" xfId="0" applyNumberFormat="1" applyFont="1" applyFill="1" applyBorder="1" applyAlignment="1">
      <alignment horizontal="center" vertical="center"/>
    </xf>
    <xf numFmtId="0" fontId="22" fillId="2" borderId="125" xfId="0" applyNumberFormat="1" applyFont="1" applyFill="1" applyBorder="1" applyAlignment="1">
      <alignment horizontal="center" vertical="center"/>
    </xf>
    <xf numFmtId="3" fontId="5" fillId="2" borderId="0" xfId="0" applyNumberFormat="1" applyFont="1" applyFill="1" applyAlignment="1">
      <alignment horizontal="center"/>
    </xf>
    <xf numFmtId="3" fontId="5" fillId="2" borderId="0" xfId="0" applyNumberFormat="1" applyFont="1" applyFill="1" applyBorder="1" applyAlignment="1">
      <alignment horizontal="center"/>
    </xf>
    <xf numFmtId="3" fontId="40" fillId="2" borderId="0" xfId="0" applyNumberFormat="1" applyFont="1" applyFill="1" applyBorder="1" applyAlignment="1">
      <alignment horizontal="center"/>
    </xf>
    <xf numFmtId="0" fontId="36" fillId="0" borderId="0" xfId="0" applyFont="1" applyBorder="1" applyAlignment="1">
      <alignment horizontal="center"/>
    </xf>
    <xf numFmtId="0" fontId="29" fillId="2" borderId="158" xfId="0" applyNumberFormat="1" applyFont="1" applyFill="1" applyBorder="1" applyAlignment="1">
      <alignment horizontal="center" wrapText="1"/>
    </xf>
    <xf numFmtId="0" fontId="18" fillId="0" borderId="135" xfId="0" applyNumberFormat="1" applyFont="1" applyBorder="1" applyAlignment="1">
      <alignment wrapText="1"/>
    </xf>
    <xf numFmtId="0" fontId="18" fillId="0" borderId="132" xfId="0" applyNumberFormat="1" applyFont="1" applyBorder="1" applyAlignment="1">
      <alignment wrapText="1"/>
    </xf>
    <xf numFmtId="0" fontId="18" fillId="0" borderId="33" xfId="0" applyNumberFormat="1" applyFont="1" applyBorder="1" applyAlignment="1">
      <alignment wrapText="1"/>
    </xf>
    <xf numFmtId="0" fontId="20" fillId="2" borderId="157" xfId="0" applyNumberFormat="1" applyFont="1" applyFill="1" applyBorder="1" applyAlignment="1">
      <alignment wrapText="1"/>
    </xf>
    <xf numFmtId="0" fontId="4" fillId="0" borderId="155" xfId="0" applyNumberFormat="1" applyFont="1" applyBorder="1" applyAlignment="1">
      <alignment wrapText="1"/>
    </xf>
    <xf numFmtId="0" fontId="4" fillId="0" borderId="156" xfId="0" applyNumberFormat="1" applyFont="1" applyBorder="1" applyAlignment="1">
      <alignment wrapText="1"/>
    </xf>
    <xf numFmtId="0" fontId="18" fillId="0" borderId="159" xfId="0" applyNumberFormat="1" applyFont="1" applyBorder="1"/>
    <xf numFmtId="0" fontId="18" fillId="0" borderId="160" xfId="0" applyNumberFormat="1" applyFont="1" applyBorder="1"/>
    <xf numFmtId="0" fontId="29" fillId="2" borderId="0" xfId="0" applyNumberFormat="1" applyFont="1" applyFill="1" applyBorder="1" applyAlignment="1">
      <alignment horizontal="center"/>
    </xf>
    <xf numFmtId="0" fontId="29" fillId="2" borderId="132" xfId="0" applyNumberFormat="1" applyFont="1" applyFill="1" applyBorder="1" applyAlignment="1">
      <alignment horizontal="center" wrapText="1"/>
    </xf>
    <xf numFmtId="0" fontId="18" fillId="0" borderId="109" xfId="0" applyNumberFormat="1" applyFont="1" applyBorder="1" applyAlignment="1">
      <alignment horizontal="center" wrapText="1"/>
    </xf>
    <xf numFmtId="0" fontId="29" fillId="2" borderId="35" xfId="0" applyNumberFormat="1" applyFont="1" applyFill="1" applyBorder="1" applyAlignment="1">
      <alignment horizontal="center"/>
    </xf>
    <xf numFmtId="0" fontId="30" fillId="2" borderId="0" xfId="0" applyNumberFormat="1" applyFont="1" applyFill="1" applyAlignment="1"/>
    <xf numFmtId="165" fontId="29" fillId="2" borderId="0" xfId="0" applyNumberFormat="1" applyFont="1" applyFill="1" applyAlignment="1">
      <alignment horizontal="center"/>
    </xf>
    <xf numFmtId="165" fontId="5" fillId="2" borderId="0" xfId="0" applyNumberFormat="1" applyFont="1" applyFill="1" applyAlignment="1">
      <alignment horizontal="center"/>
    </xf>
    <xf numFmtId="0" fontId="20" fillId="2" borderId="115" xfId="0" applyNumberFormat="1" applyFont="1" applyFill="1" applyBorder="1" applyAlignment="1">
      <alignment horizontal="center" wrapText="1"/>
    </xf>
    <xf numFmtId="0" fontId="4" fillId="0" borderId="116" xfId="0" applyNumberFormat="1" applyFont="1" applyBorder="1" applyAlignment="1">
      <alignment horizontal="center" wrapText="1"/>
    </xf>
    <xf numFmtId="0" fontId="4" fillId="0" borderId="7" xfId="0" applyNumberFormat="1" applyFont="1" applyBorder="1" applyAlignment="1">
      <alignment horizontal="center" wrapText="1"/>
    </xf>
    <xf numFmtId="0" fontId="4" fillId="0" borderId="4" xfId="0" applyNumberFormat="1" applyFont="1" applyBorder="1" applyAlignment="1">
      <alignment horizontal="center" wrapText="1"/>
    </xf>
    <xf numFmtId="0" fontId="20" fillId="2" borderId="115" xfId="0" applyNumberFormat="1" applyFont="1" applyFill="1" applyBorder="1" applyAlignment="1">
      <alignment horizontal="center" vertical="center" wrapText="1"/>
    </xf>
    <xf numFmtId="0" fontId="4" fillId="0" borderId="116" xfId="0" applyNumberFormat="1" applyFont="1" applyBorder="1" applyAlignment="1">
      <alignment horizontal="center" vertical="center" wrapText="1"/>
    </xf>
    <xf numFmtId="0" fontId="4" fillId="0" borderId="7" xfId="0" applyNumberFormat="1" applyFont="1" applyBorder="1" applyAlignment="1">
      <alignment horizontal="center" vertical="center" wrapText="1"/>
    </xf>
    <xf numFmtId="0" fontId="4" fillId="0" borderId="4" xfId="0" applyNumberFormat="1" applyFont="1" applyBorder="1" applyAlignment="1">
      <alignment horizontal="center" vertical="center" wrapText="1"/>
    </xf>
    <xf numFmtId="0" fontId="20" fillId="2" borderId="133" xfId="0" applyNumberFormat="1" applyFont="1" applyFill="1" applyBorder="1" applyAlignment="1">
      <alignment wrapText="1"/>
    </xf>
    <xf numFmtId="0" fontId="4" fillId="0" borderId="6" xfId="0" applyNumberFormat="1" applyFont="1" applyBorder="1" applyAlignment="1">
      <alignment wrapText="1"/>
    </xf>
    <xf numFmtId="0" fontId="4" fillId="0" borderId="107" xfId="0" applyNumberFormat="1" applyFont="1" applyBorder="1" applyAlignment="1">
      <alignment wrapText="1"/>
    </xf>
    <xf numFmtId="0" fontId="30" fillId="2" borderId="0" xfId="0" applyNumberFormat="1" applyFont="1" applyFill="1" applyAlignment="1">
      <alignment horizontal="center"/>
    </xf>
    <xf numFmtId="165" fontId="38" fillId="2" borderId="0" xfId="0" applyNumberFormat="1" applyFont="1" applyFill="1" applyAlignment="1">
      <alignment horizontal="center"/>
    </xf>
    <xf numFmtId="0" fontId="37" fillId="0" borderId="0" xfId="0" applyFont="1" applyBorder="1" applyAlignment="1">
      <alignment horizontal="center"/>
    </xf>
    <xf numFmtId="165" fontId="5" fillId="2" borderId="61" xfId="0" applyNumberFormat="1" applyFont="1" applyFill="1" applyBorder="1" applyAlignment="1">
      <alignment horizontal="center"/>
    </xf>
    <xf numFmtId="0" fontId="31" fillId="2" borderId="0" xfId="0" applyNumberFormat="1" applyFont="1" applyFill="1" applyAlignment="1">
      <alignment horizontal="center"/>
    </xf>
    <xf numFmtId="165" fontId="37" fillId="0" borderId="0" xfId="0" applyNumberFormat="1" applyFont="1" applyBorder="1" applyAlignment="1">
      <alignment horizontal="center"/>
    </xf>
    <xf numFmtId="0" fontId="22" fillId="2" borderId="41" xfId="0" applyNumberFormat="1" applyFont="1" applyFill="1" applyBorder="1" applyAlignment="1">
      <alignment horizontal="center" vertical="center"/>
    </xf>
    <xf numFmtId="0" fontId="0" fillId="0" borderId="20" xfId="0" applyNumberFormat="1" applyBorder="1" applyAlignment="1">
      <alignment horizontal="center" vertical="center"/>
    </xf>
    <xf numFmtId="0" fontId="22" fillId="2" borderId="20" xfId="0" applyNumberFormat="1" applyFont="1" applyFill="1" applyBorder="1" applyAlignment="1">
      <alignment horizontal="center" vertical="center"/>
    </xf>
    <xf numFmtId="0" fontId="17" fillId="0" borderId="41" xfId="0" applyNumberFormat="1" applyFont="1" applyBorder="1" applyAlignment="1">
      <alignment horizontal="center" vertical="center" wrapText="1"/>
    </xf>
    <xf numFmtId="0" fontId="17" fillId="0" borderId="20" xfId="0" applyNumberFormat="1" applyFont="1" applyBorder="1" applyAlignment="1">
      <alignment horizontal="center" vertical="center" wrapText="1"/>
    </xf>
    <xf numFmtId="165" fontId="4" fillId="0" borderId="3" xfId="0" applyNumberFormat="1" applyFont="1" applyBorder="1" applyAlignment="1">
      <alignment horizontal="center"/>
    </xf>
    <xf numFmtId="0" fontId="0" fillId="0" borderId="0" xfId="0" applyNumberFormat="1" applyBorder="1" applyAlignment="1"/>
    <xf numFmtId="0" fontId="5" fillId="2" borderId="65" xfId="0" applyNumberFormat="1" applyFont="1" applyFill="1" applyBorder="1" applyAlignment="1"/>
    <xf numFmtId="0" fontId="0" fillId="0" borderId="60" xfId="0" applyNumberFormat="1" applyBorder="1" applyAlignment="1"/>
    <xf numFmtId="0" fontId="7" fillId="0" borderId="0" xfId="0" applyNumberFormat="1" applyFont="1" applyBorder="1" applyAlignment="1">
      <alignment horizontal="center"/>
    </xf>
    <xf numFmtId="3" fontId="15" fillId="0" borderId="0" xfId="0" applyNumberFormat="1" applyFont="1" applyBorder="1" applyAlignment="1"/>
    <xf numFmtId="0" fontId="0" fillId="0" borderId="0" xfId="0" applyBorder="1" applyAlignment="1"/>
    <xf numFmtId="0" fontId="8" fillId="0" borderId="0" xfId="0" applyNumberFormat="1" applyFont="1" applyBorder="1" applyAlignment="1">
      <alignment horizontal="center"/>
    </xf>
    <xf numFmtId="0" fontId="22" fillId="2" borderId="41" xfId="0" applyNumberFormat="1" applyFont="1" applyFill="1" applyBorder="1" applyAlignment="1">
      <alignment horizontal="center" vertical="center" wrapText="1"/>
    </xf>
    <xf numFmtId="0" fontId="0" fillId="0" borderId="44" xfId="0" applyNumberFormat="1" applyBorder="1" applyAlignment="1">
      <alignment horizontal="center" vertical="center" wrapText="1"/>
    </xf>
    <xf numFmtId="166" fontId="7" fillId="3" borderId="0" xfId="0" applyNumberFormat="1" applyFont="1" applyFill="1" applyBorder="1" applyAlignment="1">
      <alignment vertical="top" wrapText="1"/>
    </xf>
    <xf numFmtId="0" fontId="0" fillId="0" borderId="0" xfId="0" applyAlignment="1">
      <alignment vertical="top" wrapText="1"/>
    </xf>
    <xf numFmtId="0" fontId="61" fillId="0" borderId="65" xfId="8" applyNumberFormat="1" applyFont="1" applyFill="1" applyBorder="1" applyAlignment="1" applyProtection="1"/>
    <xf numFmtId="0" fontId="61" fillId="0" borderId="114" xfId="8" applyNumberFormat="1" applyFont="1" applyFill="1" applyBorder="1" applyAlignment="1" applyProtection="1"/>
    <xf numFmtId="0" fontId="61" fillId="0" borderId="7" xfId="8" applyNumberFormat="1" applyFont="1" applyFill="1" applyBorder="1" applyAlignment="1" applyProtection="1"/>
    <xf numFmtId="0" fontId="61" fillId="0" borderId="3" xfId="8" applyNumberFormat="1" applyFont="1" applyFill="1" applyBorder="1" applyAlignment="1" applyProtection="1"/>
    <xf numFmtId="166" fontId="52" fillId="3" borderId="0" xfId="0" applyNumberFormat="1" applyFont="1" applyFill="1" applyBorder="1" applyAlignment="1">
      <alignment horizontal="center"/>
    </xf>
    <xf numFmtId="166" fontId="7" fillId="3" borderId="0" xfId="0" applyNumberFormat="1" applyFont="1" applyFill="1" applyBorder="1" applyAlignment="1">
      <alignment horizontal="left" wrapText="1"/>
    </xf>
    <xf numFmtId="0" fontId="7" fillId="3" borderId="0" xfId="0" applyFont="1" applyFill="1" applyBorder="1" applyAlignment="1">
      <alignment vertical="top" wrapText="1"/>
    </xf>
    <xf numFmtId="167" fontId="61" fillId="0" borderId="104" xfId="1" applyNumberFormat="1" applyFont="1" applyFill="1" applyBorder="1" applyAlignment="1">
      <alignment horizontal="center" vertical="top" wrapText="1"/>
    </xf>
    <xf numFmtId="167" fontId="61" fillId="0" borderId="4" xfId="1" applyNumberFormat="1" applyFont="1" applyFill="1" applyBorder="1" applyAlignment="1">
      <alignment horizontal="center" vertical="top" wrapText="1"/>
    </xf>
    <xf numFmtId="167" fontId="61" fillId="0" borderId="114" xfId="1" applyNumberFormat="1" applyFont="1" applyFill="1" applyBorder="1" applyAlignment="1">
      <alignment horizontal="center" vertical="top" wrapText="1"/>
    </xf>
    <xf numFmtId="167" fontId="61" fillId="0" borderId="3" xfId="1" applyNumberFormat="1" applyFont="1" applyFill="1" applyBorder="1" applyAlignment="1">
      <alignment horizontal="center" vertical="top" wrapText="1"/>
    </xf>
    <xf numFmtId="167" fontId="61" fillId="0" borderId="65" xfId="1" applyNumberFormat="1" applyFont="1" applyFill="1" applyBorder="1" applyAlignment="1">
      <alignment horizontal="center" vertical="top" wrapText="1"/>
    </xf>
    <xf numFmtId="167" fontId="61" fillId="0" borderId="7" xfId="1" applyNumberFormat="1" applyFont="1" applyFill="1" applyBorder="1" applyAlignment="1">
      <alignment horizontal="center" vertical="top" wrapText="1"/>
    </xf>
    <xf numFmtId="167" fontId="59" fillId="0" borderId="0" xfId="1" applyNumberFormat="1" applyFont="1" applyAlignment="1">
      <alignment horizontal="center" vertical="center"/>
    </xf>
    <xf numFmtId="0" fontId="7" fillId="0" borderId="3" xfId="8" applyNumberFormat="1" applyFont="1" applyFill="1" applyBorder="1" applyAlignment="1" applyProtection="1">
      <alignment horizontal="center"/>
    </xf>
    <xf numFmtId="167" fontId="7" fillId="0" borderId="0" xfId="1" applyNumberFormat="1" applyFont="1" applyFill="1" applyBorder="1" applyAlignment="1" applyProtection="1">
      <alignment horizontal="center"/>
    </xf>
    <xf numFmtId="166" fontId="4" fillId="0" borderId="0" xfId="8" applyNumberFormat="1" applyFont="1" applyAlignment="1">
      <alignment horizontal="center"/>
    </xf>
    <xf numFmtId="3" fontId="14" fillId="0" borderId="0" xfId="8" applyNumberFormat="1" applyFont="1" applyAlignment="1">
      <alignment horizontal="left"/>
    </xf>
    <xf numFmtId="166" fontId="14" fillId="0" borderId="0" xfId="8" applyNumberFormat="1" applyFont="1" applyAlignment="1">
      <alignment horizontal="center"/>
    </xf>
    <xf numFmtId="167" fontId="20" fillId="0" borderId="0" xfId="1" applyNumberFormat="1" applyFont="1" applyAlignment="1">
      <alignment horizontal="center" vertical="center"/>
    </xf>
    <xf numFmtId="0" fontId="60" fillId="0" borderId="3" xfId="8" applyFont="1" applyBorder="1" applyAlignment="1">
      <alignment horizontal="center" vertical="center"/>
    </xf>
    <xf numFmtId="0" fontId="0" fillId="0" borderId="0" xfId="0" applyBorder="1" applyAlignment="1">
      <alignment wrapText="1"/>
    </xf>
    <xf numFmtId="0" fontId="62" fillId="0" borderId="41" xfId="8" applyFont="1" applyFill="1" applyBorder="1" applyAlignment="1">
      <alignment horizontal="left" vertical="center"/>
    </xf>
    <xf numFmtId="0" fontId="62" fillId="0" borderId="44" xfId="8" applyFont="1" applyFill="1" applyBorder="1" applyAlignment="1">
      <alignment horizontal="left" vertical="center"/>
    </xf>
    <xf numFmtId="0" fontId="16" fillId="0" borderId="0" xfId="0" applyFont="1" applyBorder="1" applyAlignment="1">
      <alignment vertical="top" wrapText="1"/>
    </xf>
    <xf numFmtId="0" fontId="16" fillId="0" borderId="0" xfId="0" applyFont="1" applyBorder="1" applyAlignment="1">
      <alignment horizontal="center"/>
    </xf>
    <xf numFmtId="0" fontId="16" fillId="0" borderId="0" xfId="0" applyFont="1" applyBorder="1" applyAlignment="1">
      <alignment wrapText="1"/>
    </xf>
    <xf numFmtId="0" fontId="0" fillId="0" borderId="0" xfId="0" applyBorder="1"/>
    <xf numFmtId="0" fontId="14" fillId="0" borderId="0" xfId="0" applyFont="1" applyBorder="1" applyAlignment="1">
      <alignment horizontal="left"/>
    </xf>
    <xf numFmtId="3" fontId="4" fillId="0" borderId="0" xfId="0" applyNumberFormat="1" applyFont="1" applyBorder="1" applyAlignment="1">
      <alignment horizontal="center"/>
    </xf>
    <xf numFmtId="0" fontId="14" fillId="0" borderId="0" xfId="0" applyFont="1" applyBorder="1" applyAlignment="1">
      <alignment horizontal="center"/>
    </xf>
    <xf numFmtId="0" fontId="7" fillId="0" borderId="0" xfId="0" applyFont="1" applyFill="1" applyBorder="1" applyAlignment="1">
      <alignment vertical="top" wrapText="1"/>
    </xf>
    <xf numFmtId="0" fontId="0" fillId="0" borderId="0" xfId="0" applyFill="1" applyBorder="1"/>
    <xf numFmtId="166" fontId="7" fillId="0" borderId="0" xfId="0" applyNumberFormat="1" applyFont="1" applyFill="1" applyBorder="1" applyAlignment="1">
      <alignment vertical="top" wrapText="1"/>
    </xf>
    <xf numFmtId="0" fontId="4" fillId="0" borderId="0" xfId="7" applyFont="1" applyAlignment="1">
      <alignment horizontal="center" vertical="top"/>
    </xf>
    <xf numFmtId="0" fontId="4" fillId="0" borderId="0" xfId="0" applyFont="1" applyBorder="1" applyAlignment="1">
      <alignment horizontal="left"/>
    </xf>
  </cellXfs>
  <cellStyles count="19">
    <cellStyle name="Comma" xfId="1" builtinId="3"/>
    <cellStyle name="Comma 2" xfId="2"/>
    <cellStyle name="Comma 3" xfId="12"/>
    <cellStyle name="Currency" xfId="3" builtinId="4"/>
    <cellStyle name="Currency 2" xfId="4"/>
    <cellStyle name="Currency 3" xfId="13"/>
    <cellStyle name="Normal" xfId="0" builtinId="0"/>
    <cellStyle name="Normal 10" xfId="14"/>
    <cellStyle name="Normal 12" xfId="15"/>
    <cellStyle name="Normal 2" xfId="5"/>
    <cellStyle name="Normal 3" xfId="6"/>
    <cellStyle name="Normal 3 2" xfId="16"/>
    <cellStyle name="Normal 4" xfId="17"/>
    <cellStyle name="Normal 5" xfId="18"/>
    <cellStyle name="Normal_FY 2011 Qs for IT Requests 04-16-09" xfId="7"/>
    <cellStyle name="Normal_FY2009 Cost Mod Prototype - Update 03-05-07" xfId="8"/>
    <cellStyle name="Normal_Improve by DU" xfId="9"/>
    <cellStyle name="Normal_Rsrcs_X_ DOJ Goal  Obj" xfId="10"/>
    <cellStyle name="Percent" xfId="11"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B2B2B2"/>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DDDDDD"/>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WINNT\Profiles\debjones\Temporary%20Internet%20Files\OLKD\2006%20Perf%20Budget%20Cong%20Submission%20Exhibits%20Template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Budget_Staff\napostolides\FY06%20Formulation\05%20OMB%20Budget%20-%20charts.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INSTRUCTIONS"/>
      <sheetName val="Org Chart"/>
      <sheetName val="Approp Lang"/>
      <sheetName val="Sum of Req"/>
      <sheetName val="Increases Offsets"/>
      <sheetName val="Strat Goal &amp; Obj"/>
      <sheetName val="ATB Justification"/>
      <sheetName val="2004 XWalk"/>
      <sheetName val="2005 XWalk"/>
      <sheetName val="Reimb Resources"/>
      <sheetName val="Perm Positions"/>
      <sheetName val="Summ Atty Agt"/>
      <sheetName val="Financial Analysis"/>
      <sheetName val="Sum by Grade"/>
      <sheetName val="Sum by OC"/>
      <sheetName val="Cong Reports"/>
      <sheetName val="PAR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SumReq"/>
      <sheetName val="ATB Narr"/>
      <sheetName val="2003 XWalk"/>
      <sheetName val="2004 XWalk"/>
      <sheetName val="Perm Positions"/>
      <sheetName val="Positions by Category"/>
      <sheetName val="Sum by Grade"/>
      <sheetName val="Sum by OC"/>
    </sheetNames>
    <sheetDataSet>
      <sheetData sheetId="0"/>
      <sheetData sheetId="1" refreshError="1"/>
      <sheetData sheetId="2" refreshError="1"/>
      <sheetData sheetId="3" refreshError="1"/>
      <sheetData sheetId="4" refreshError="1"/>
      <sheetData sheetId="5"/>
      <sheetData sheetId="6" refreshError="1"/>
      <sheetData sheetId="7"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codeName="Sheet3">
    <pageSetUpPr fitToPage="1"/>
  </sheetPr>
  <dimension ref="A1:N24"/>
  <sheetViews>
    <sheetView tabSelected="1" view="pageBreakPreview" zoomScaleNormal="75" zoomScaleSheetLayoutView="100" workbookViewId="0">
      <selection activeCell="L14" sqref="L14"/>
    </sheetView>
  </sheetViews>
  <sheetFormatPr defaultRowHeight="15"/>
  <cols>
    <col min="1" max="1" width="8.88671875" style="454"/>
    <col min="2" max="2" width="10.21875" style="454" customWidth="1"/>
    <col min="3" max="3" width="6.88671875" style="454" customWidth="1"/>
    <col min="4" max="4" width="9.6640625" style="454" customWidth="1"/>
    <col min="5" max="5" width="11" style="454" customWidth="1"/>
    <col min="6" max="13" width="8.88671875" style="454"/>
    <col min="14" max="14" width="1.77734375" style="463" customWidth="1"/>
    <col min="15" max="15" width="8.21875" style="454" customWidth="1"/>
    <col min="16" max="257" width="8.88671875" style="454"/>
    <col min="258" max="258" width="10.21875" style="454" customWidth="1"/>
    <col min="259" max="259" width="6.88671875" style="454" customWidth="1"/>
    <col min="260" max="260" width="9.6640625" style="454" customWidth="1"/>
    <col min="261" max="261" width="11" style="454" customWidth="1"/>
    <col min="262" max="269" width="8.88671875" style="454"/>
    <col min="270" max="270" width="1.5546875" style="454" customWidth="1"/>
    <col min="271" max="513" width="8.88671875" style="454"/>
    <col min="514" max="514" width="10.21875" style="454" customWidth="1"/>
    <col min="515" max="515" width="6.88671875" style="454" customWidth="1"/>
    <col min="516" max="516" width="9.6640625" style="454" customWidth="1"/>
    <col min="517" max="517" width="11" style="454" customWidth="1"/>
    <col min="518" max="525" width="8.88671875" style="454"/>
    <col min="526" max="526" width="1.5546875" style="454" customWidth="1"/>
    <col min="527" max="769" width="8.88671875" style="454"/>
    <col min="770" max="770" width="10.21875" style="454" customWidth="1"/>
    <col min="771" max="771" width="6.88671875" style="454" customWidth="1"/>
    <col min="772" max="772" width="9.6640625" style="454" customWidth="1"/>
    <col min="773" max="773" width="11" style="454" customWidth="1"/>
    <col min="774" max="781" width="8.88671875" style="454"/>
    <col min="782" max="782" width="1.5546875" style="454" customWidth="1"/>
    <col min="783" max="1025" width="8.88671875" style="454"/>
    <col min="1026" max="1026" width="10.21875" style="454" customWidth="1"/>
    <col min="1027" max="1027" width="6.88671875" style="454" customWidth="1"/>
    <col min="1028" max="1028" width="9.6640625" style="454" customWidth="1"/>
    <col min="1029" max="1029" width="11" style="454" customWidth="1"/>
    <col min="1030" max="1037" width="8.88671875" style="454"/>
    <col min="1038" max="1038" width="1.5546875" style="454" customWidth="1"/>
    <col min="1039" max="1281" width="8.88671875" style="454"/>
    <col min="1282" max="1282" width="10.21875" style="454" customWidth="1"/>
    <col min="1283" max="1283" width="6.88671875" style="454" customWidth="1"/>
    <col min="1284" max="1284" width="9.6640625" style="454" customWidth="1"/>
    <col min="1285" max="1285" width="11" style="454" customWidth="1"/>
    <col min="1286" max="1293" width="8.88671875" style="454"/>
    <col min="1294" max="1294" width="1.5546875" style="454" customWidth="1"/>
    <col min="1295" max="1537" width="8.88671875" style="454"/>
    <col min="1538" max="1538" width="10.21875" style="454" customWidth="1"/>
    <col min="1539" max="1539" width="6.88671875" style="454" customWidth="1"/>
    <col min="1540" max="1540" width="9.6640625" style="454" customWidth="1"/>
    <col min="1541" max="1541" width="11" style="454" customWidth="1"/>
    <col min="1542" max="1549" width="8.88671875" style="454"/>
    <col min="1550" max="1550" width="1.5546875" style="454" customWidth="1"/>
    <col min="1551" max="1793" width="8.88671875" style="454"/>
    <col min="1794" max="1794" width="10.21875" style="454" customWidth="1"/>
    <col min="1795" max="1795" width="6.88671875" style="454" customWidth="1"/>
    <col min="1796" max="1796" width="9.6640625" style="454" customWidth="1"/>
    <col min="1797" max="1797" width="11" style="454" customWidth="1"/>
    <col min="1798" max="1805" width="8.88671875" style="454"/>
    <col min="1806" max="1806" width="1.5546875" style="454" customWidth="1"/>
    <col min="1807" max="2049" width="8.88671875" style="454"/>
    <col min="2050" max="2050" width="10.21875" style="454" customWidth="1"/>
    <col min="2051" max="2051" width="6.88671875" style="454" customWidth="1"/>
    <col min="2052" max="2052" width="9.6640625" style="454" customWidth="1"/>
    <col min="2053" max="2053" width="11" style="454" customWidth="1"/>
    <col min="2054" max="2061" width="8.88671875" style="454"/>
    <col min="2062" max="2062" width="1.5546875" style="454" customWidth="1"/>
    <col min="2063" max="2305" width="8.88671875" style="454"/>
    <col min="2306" max="2306" width="10.21875" style="454" customWidth="1"/>
    <col min="2307" max="2307" width="6.88671875" style="454" customWidth="1"/>
    <col min="2308" max="2308" width="9.6640625" style="454" customWidth="1"/>
    <col min="2309" max="2309" width="11" style="454" customWidth="1"/>
    <col min="2310" max="2317" width="8.88671875" style="454"/>
    <col min="2318" max="2318" width="1.5546875" style="454" customWidth="1"/>
    <col min="2319" max="2561" width="8.88671875" style="454"/>
    <col min="2562" max="2562" width="10.21875" style="454" customWidth="1"/>
    <col min="2563" max="2563" width="6.88671875" style="454" customWidth="1"/>
    <col min="2564" max="2564" width="9.6640625" style="454" customWidth="1"/>
    <col min="2565" max="2565" width="11" style="454" customWidth="1"/>
    <col min="2566" max="2573" width="8.88671875" style="454"/>
    <col min="2574" max="2574" width="1.5546875" style="454" customWidth="1"/>
    <col min="2575" max="2817" width="8.88671875" style="454"/>
    <col min="2818" max="2818" width="10.21875" style="454" customWidth="1"/>
    <col min="2819" max="2819" width="6.88671875" style="454" customWidth="1"/>
    <col min="2820" max="2820" width="9.6640625" style="454" customWidth="1"/>
    <col min="2821" max="2821" width="11" style="454" customWidth="1"/>
    <col min="2822" max="2829" width="8.88671875" style="454"/>
    <col min="2830" max="2830" width="1.5546875" style="454" customWidth="1"/>
    <col min="2831" max="3073" width="8.88671875" style="454"/>
    <col min="3074" max="3074" width="10.21875" style="454" customWidth="1"/>
    <col min="3075" max="3075" width="6.88671875" style="454" customWidth="1"/>
    <col min="3076" max="3076" width="9.6640625" style="454" customWidth="1"/>
    <col min="3077" max="3077" width="11" style="454" customWidth="1"/>
    <col min="3078" max="3085" width="8.88671875" style="454"/>
    <col min="3086" max="3086" width="1.5546875" style="454" customWidth="1"/>
    <col min="3087" max="3329" width="8.88671875" style="454"/>
    <col min="3330" max="3330" width="10.21875" style="454" customWidth="1"/>
    <col min="3331" max="3331" width="6.88671875" style="454" customWidth="1"/>
    <col min="3332" max="3332" width="9.6640625" style="454" customWidth="1"/>
    <col min="3333" max="3333" width="11" style="454" customWidth="1"/>
    <col min="3334" max="3341" width="8.88671875" style="454"/>
    <col min="3342" max="3342" width="1.5546875" style="454" customWidth="1"/>
    <col min="3343" max="3585" width="8.88671875" style="454"/>
    <col min="3586" max="3586" width="10.21875" style="454" customWidth="1"/>
    <col min="3587" max="3587" width="6.88671875" style="454" customWidth="1"/>
    <col min="3588" max="3588" width="9.6640625" style="454" customWidth="1"/>
    <col min="3589" max="3589" width="11" style="454" customWidth="1"/>
    <col min="3590" max="3597" width="8.88671875" style="454"/>
    <col min="3598" max="3598" width="1.5546875" style="454" customWidth="1"/>
    <col min="3599" max="3841" width="8.88671875" style="454"/>
    <col min="3842" max="3842" width="10.21875" style="454" customWidth="1"/>
    <col min="3843" max="3843" width="6.88671875" style="454" customWidth="1"/>
    <col min="3844" max="3844" width="9.6640625" style="454" customWidth="1"/>
    <col min="3845" max="3845" width="11" style="454" customWidth="1"/>
    <col min="3846" max="3853" width="8.88671875" style="454"/>
    <col min="3854" max="3854" width="1.5546875" style="454" customWidth="1"/>
    <col min="3855" max="4097" width="8.88671875" style="454"/>
    <col min="4098" max="4098" width="10.21875" style="454" customWidth="1"/>
    <col min="4099" max="4099" width="6.88671875" style="454" customWidth="1"/>
    <col min="4100" max="4100" width="9.6640625" style="454" customWidth="1"/>
    <col min="4101" max="4101" width="11" style="454" customWidth="1"/>
    <col min="4102" max="4109" width="8.88671875" style="454"/>
    <col min="4110" max="4110" width="1.5546875" style="454" customWidth="1"/>
    <col min="4111" max="4353" width="8.88671875" style="454"/>
    <col min="4354" max="4354" width="10.21875" style="454" customWidth="1"/>
    <col min="4355" max="4355" width="6.88671875" style="454" customWidth="1"/>
    <col min="4356" max="4356" width="9.6640625" style="454" customWidth="1"/>
    <col min="4357" max="4357" width="11" style="454" customWidth="1"/>
    <col min="4358" max="4365" width="8.88671875" style="454"/>
    <col min="4366" max="4366" width="1.5546875" style="454" customWidth="1"/>
    <col min="4367" max="4609" width="8.88671875" style="454"/>
    <col min="4610" max="4610" width="10.21875" style="454" customWidth="1"/>
    <col min="4611" max="4611" width="6.88671875" style="454" customWidth="1"/>
    <col min="4612" max="4612" width="9.6640625" style="454" customWidth="1"/>
    <col min="4613" max="4613" width="11" style="454" customWidth="1"/>
    <col min="4614" max="4621" width="8.88671875" style="454"/>
    <col min="4622" max="4622" width="1.5546875" style="454" customWidth="1"/>
    <col min="4623" max="4865" width="8.88671875" style="454"/>
    <col min="4866" max="4866" width="10.21875" style="454" customWidth="1"/>
    <col min="4867" max="4867" width="6.88671875" style="454" customWidth="1"/>
    <col min="4868" max="4868" width="9.6640625" style="454" customWidth="1"/>
    <col min="4869" max="4869" width="11" style="454" customWidth="1"/>
    <col min="4870" max="4877" width="8.88671875" style="454"/>
    <col min="4878" max="4878" width="1.5546875" style="454" customWidth="1"/>
    <col min="4879" max="5121" width="8.88671875" style="454"/>
    <col min="5122" max="5122" width="10.21875" style="454" customWidth="1"/>
    <col min="5123" max="5123" width="6.88671875" style="454" customWidth="1"/>
    <col min="5124" max="5124" width="9.6640625" style="454" customWidth="1"/>
    <col min="5125" max="5125" width="11" style="454" customWidth="1"/>
    <col min="5126" max="5133" width="8.88671875" style="454"/>
    <col min="5134" max="5134" width="1.5546875" style="454" customWidth="1"/>
    <col min="5135" max="5377" width="8.88671875" style="454"/>
    <col min="5378" max="5378" width="10.21875" style="454" customWidth="1"/>
    <col min="5379" max="5379" width="6.88671875" style="454" customWidth="1"/>
    <col min="5380" max="5380" width="9.6640625" style="454" customWidth="1"/>
    <col min="5381" max="5381" width="11" style="454" customWidth="1"/>
    <col min="5382" max="5389" width="8.88671875" style="454"/>
    <col min="5390" max="5390" width="1.5546875" style="454" customWidth="1"/>
    <col min="5391" max="5633" width="8.88671875" style="454"/>
    <col min="5634" max="5634" width="10.21875" style="454" customWidth="1"/>
    <col min="5635" max="5635" width="6.88671875" style="454" customWidth="1"/>
    <col min="5636" max="5636" width="9.6640625" style="454" customWidth="1"/>
    <col min="5637" max="5637" width="11" style="454" customWidth="1"/>
    <col min="5638" max="5645" width="8.88671875" style="454"/>
    <col min="5646" max="5646" width="1.5546875" style="454" customWidth="1"/>
    <col min="5647" max="5889" width="8.88671875" style="454"/>
    <col min="5890" max="5890" width="10.21875" style="454" customWidth="1"/>
    <col min="5891" max="5891" width="6.88671875" style="454" customWidth="1"/>
    <col min="5892" max="5892" width="9.6640625" style="454" customWidth="1"/>
    <col min="5893" max="5893" width="11" style="454" customWidth="1"/>
    <col min="5894" max="5901" width="8.88671875" style="454"/>
    <col min="5902" max="5902" width="1.5546875" style="454" customWidth="1"/>
    <col min="5903" max="6145" width="8.88671875" style="454"/>
    <col min="6146" max="6146" width="10.21875" style="454" customWidth="1"/>
    <col min="6147" max="6147" width="6.88671875" style="454" customWidth="1"/>
    <col min="6148" max="6148" width="9.6640625" style="454" customWidth="1"/>
    <col min="6149" max="6149" width="11" style="454" customWidth="1"/>
    <col min="6150" max="6157" width="8.88671875" style="454"/>
    <col min="6158" max="6158" width="1.5546875" style="454" customWidth="1"/>
    <col min="6159" max="6401" width="8.88671875" style="454"/>
    <col min="6402" max="6402" width="10.21875" style="454" customWidth="1"/>
    <col min="6403" max="6403" width="6.88671875" style="454" customWidth="1"/>
    <col min="6404" max="6404" width="9.6640625" style="454" customWidth="1"/>
    <col min="6405" max="6405" width="11" style="454" customWidth="1"/>
    <col min="6406" max="6413" width="8.88671875" style="454"/>
    <col min="6414" max="6414" width="1.5546875" style="454" customWidth="1"/>
    <col min="6415" max="6657" width="8.88671875" style="454"/>
    <col min="6658" max="6658" width="10.21875" style="454" customWidth="1"/>
    <col min="6659" max="6659" width="6.88671875" style="454" customWidth="1"/>
    <col min="6660" max="6660" width="9.6640625" style="454" customWidth="1"/>
    <col min="6661" max="6661" width="11" style="454" customWidth="1"/>
    <col min="6662" max="6669" width="8.88671875" style="454"/>
    <col min="6670" max="6670" width="1.5546875" style="454" customWidth="1"/>
    <col min="6671" max="6913" width="8.88671875" style="454"/>
    <col min="6914" max="6914" width="10.21875" style="454" customWidth="1"/>
    <col min="6915" max="6915" width="6.88671875" style="454" customWidth="1"/>
    <col min="6916" max="6916" width="9.6640625" style="454" customWidth="1"/>
    <col min="6917" max="6917" width="11" style="454" customWidth="1"/>
    <col min="6918" max="6925" width="8.88671875" style="454"/>
    <col min="6926" max="6926" width="1.5546875" style="454" customWidth="1"/>
    <col min="6927" max="7169" width="8.88671875" style="454"/>
    <col min="7170" max="7170" width="10.21875" style="454" customWidth="1"/>
    <col min="7171" max="7171" width="6.88671875" style="454" customWidth="1"/>
    <col min="7172" max="7172" width="9.6640625" style="454" customWidth="1"/>
    <col min="7173" max="7173" width="11" style="454" customWidth="1"/>
    <col min="7174" max="7181" width="8.88671875" style="454"/>
    <col min="7182" max="7182" width="1.5546875" style="454" customWidth="1"/>
    <col min="7183" max="7425" width="8.88671875" style="454"/>
    <col min="7426" max="7426" width="10.21875" style="454" customWidth="1"/>
    <col min="7427" max="7427" width="6.88671875" style="454" customWidth="1"/>
    <col min="7428" max="7428" width="9.6640625" style="454" customWidth="1"/>
    <col min="7429" max="7429" width="11" style="454" customWidth="1"/>
    <col min="7430" max="7437" width="8.88671875" style="454"/>
    <col min="7438" max="7438" width="1.5546875" style="454" customWidth="1"/>
    <col min="7439" max="7681" width="8.88671875" style="454"/>
    <col min="7682" max="7682" width="10.21875" style="454" customWidth="1"/>
    <col min="7683" max="7683" width="6.88671875" style="454" customWidth="1"/>
    <col min="7684" max="7684" width="9.6640625" style="454" customWidth="1"/>
    <col min="7685" max="7685" width="11" style="454" customWidth="1"/>
    <col min="7686" max="7693" width="8.88671875" style="454"/>
    <col min="7694" max="7694" width="1.5546875" style="454" customWidth="1"/>
    <col min="7695" max="7937" width="8.88671875" style="454"/>
    <col min="7938" max="7938" width="10.21875" style="454" customWidth="1"/>
    <col min="7939" max="7939" width="6.88671875" style="454" customWidth="1"/>
    <col min="7940" max="7940" width="9.6640625" style="454" customWidth="1"/>
    <col min="7941" max="7941" width="11" style="454" customWidth="1"/>
    <col min="7942" max="7949" width="8.88671875" style="454"/>
    <col min="7950" max="7950" width="1.5546875" style="454" customWidth="1"/>
    <col min="7951" max="8193" width="8.88671875" style="454"/>
    <col min="8194" max="8194" width="10.21875" style="454" customWidth="1"/>
    <col min="8195" max="8195" width="6.88671875" style="454" customWidth="1"/>
    <col min="8196" max="8196" width="9.6640625" style="454" customWidth="1"/>
    <col min="8197" max="8197" width="11" style="454" customWidth="1"/>
    <col min="8198" max="8205" width="8.88671875" style="454"/>
    <col min="8206" max="8206" width="1.5546875" style="454" customWidth="1"/>
    <col min="8207" max="8449" width="8.88671875" style="454"/>
    <col min="8450" max="8450" width="10.21875" style="454" customWidth="1"/>
    <col min="8451" max="8451" width="6.88671875" style="454" customWidth="1"/>
    <col min="8452" max="8452" width="9.6640625" style="454" customWidth="1"/>
    <col min="8453" max="8453" width="11" style="454" customWidth="1"/>
    <col min="8454" max="8461" width="8.88671875" style="454"/>
    <col min="8462" max="8462" width="1.5546875" style="454" customWidth="1"/>
    <col min="8463" max="8705" width="8.88671875" style="454"/>
    <col min="8706" max="8706" width="10.21875" style="454" customWidth="1"/>
    <col min="8707" max="8707" width="6.88671875" style="454" customWidth="1"/>
    <col min="8708" max="8708" width="9.6640625" style="454" customWidth="1"/>
    <col min="8709" max="8709" width="11" style="454" customWidth="1"/>
    <col min="8710" max="8717" width="8.88671875" style="454"/>
    <col min="8718" max="8718" width="1.5546875" style="454" customWidth="1"/>
    <col min="8719" max="8961" width="8.88671875" style="454"/>
    <col min="8962" max="8962" width="10.21875" style="454" customWidth="1"/>
    <col min="8963" max="8963" width="6.88671875" style="454" customWidth="1"/>
    <col min="8964" max="8964" width="9.6640625" style="454" customWidth="1"/>
    <col min="8965" max="8965" width="11" style="454" customWidth="1"/>
    <col min="8966" max="8973" width="8.88671875" style="454"/>
    <col min="8974" max="8974" width="1.5546875" style="454" customWidth="1"/>
    <col min="8975" max="9217" width="8.88671875" style="454"/>
    <col min="9218" max="9218" width="10.21875" style="454" customWidth="1"/>
    <col min="9219" max="9219" width="6.88671875" style="454" customWidth="1"/>
    <col min="9220" max="9220" width="9.6640625" style="454" customWidth="1"/>
    <col min="9221" max="9221" width="11" style="454" customWidth="1"/>
    <col min="9222" max="9229" width="8.88671875" style="454"/>
    <col min="9230" max="9230" width="1.5546875" style="454" customWidth="1"/>
    <col min="9231" max="9473" width="8.88671875" style="454"/>
    <col min="9474" max="9474" width="10.21875" style="454" customWidth="1"/>
    <col min="9475" max="9475" width="6.88671875" style="454" customWidth="1"/>
    <col min="9476" max="9476" width="9.6640625" style="454" customWidth="1"/>
    <col min="9477" max="9477" width="11" style="454" customWidth="1"/>
    <col min="9478" max="9485" width="8.88671875" style="454"/>
    <col min="9486" max="9486" width="1.5546875" style="454" customWidth="1"/>
    <col min="9487" max="9729" width="8.88671875" style="454"/>
    <col min="9730" max="9730" width="10.21875" style="454" customWidth="1"/>
    <col min="9731" max="9731" width="6.88671875" style="454" customWidth="1"/>
    <col min="9732" max="9732" width="9.6640625" style="454" customWidth="1"/>
    <col min="9733" max="9733" width="11" style="454" customWidth="1"/>
    <col min="9734" max="9741" width="8.88671875" style="454"/>
    <col min="9742" max="9742" width="1.5546875" style="454" customWidth="1"/>
    <col min="9743" max="9985" width="8.88671875" style="454"/>
    <col min="9986" max="9986" width="10.21875" style="454" customWidth="1"/>
    <col min="9987" max="9987" width="6.88671875" style="454" customWidth="1"/>
    <col min="9988" max="9988" width="9.6640625" style="454" customWidth="1"/>
    <col min="9989" max="9989" width="11" style="454" customWidth="1"/>
    <col min="9990" max="9997" width="8.88671875" style="454"/>
    <col min="9998" max="9998" width="1.5546875" style="454" customWidth="1"/>
    <col min="9999" max="10241" width="8.88671875" style="454"/>
    <col min="10242" max="10242" width="10.21875" style="454" customWidth="1"/>
    <col min="10243" max="10243" width="6.88671875" style="454" customWidth="1"/>
    <col min="10244" max="10244" width="9.6640625" style="454" customWidth="1"/>
    <col min="10245" max="10245" width="11" style="454" customWidth="1"/>
    <col min="10246" max="10253" width="8.88671875" style="454"/>
    <col min="10254" max="10254" width="1.5546875" style="454" customWidth="1"/>
    <col min="10255" max="10497" width="8.88671875" style="454"/>
    <col min="10498" max="10498" width="10.21875" style="454" customWidth="1"/>
    <col min="10499" max="10499" width="6.88671875" style="454" customWidth="1"/>
    <col min="10500" max="10500" width="9.6640625" style="454" customWidth="1"/>
    <col min="10501" max="10501" width="11" style="454" customWidth="1"/>
    <col min="10502" max="10509" width="8.88671875" style="454"/>
    <col min="10510" max="10510" width="1.5546875" style="454" customWidth="1"/>
    <col min="10511" max="10753" width="8.88671875" style="454"/>
    <col min="10754" max="10754" width="10.21875" style="454" customWidth="1"/>
    <col min="10755" max="10755" width="6.88671875" style="454" customWidth="1"/>
    <col min="10756" max="10756" width="9.6640625" style="454" customWidth="1"/>
    <col min="10757" max="10757" width="11" style="454" customWidth="1"/>
    <col min="10758" max="10765" width="8.88671875" style="454"/>
    <col min="10766" max="10766" width="1.5546875" style="454" customWidth="1"/>
    <col min="10767" max="11009" width="8.88671875" style="454"/>
    <col min="11010" max="11010" width="10.21875" style="454" customWidth="1"/>
    <col min="11011" max="11011" width="6.88671875" style="454" customWidth="1"/>
    <col min="11012" max="11012" width="9.6640625" style="454" customWidth="1"/>
    <col min="11013" max="11013" width="11" style="454" customWidth="1"/>
    <col min="11014" max="11021" width="8.88671875" style="454"/>
    <col min="11022" max="11022" width="1.5546875" style="454" customWidth="1"/>
    <col min="11023" max="11265" width="8.88671875" style="454"/>
    <col min="11266" max="11266" width="10.21875" style="454" customWidth="1"/>
    <col min="11267" max="11267" width="6.88671875" style="454" customWidth="1"/>
    <col min="11268" max="11268" width="9.6640625" style="454" customWidth="1"/>
    <col min="11269" max="11269" width="11" style="454" customWidth="1"/>
    <col min="11270" max="11277" width="8.88671875" style="454"/>
    <col min="11278" max="11278" width="1.5546875" style="454" customWidth="1"/>
    <col min="11279" max="11521" width="8.88671875" style="454"/>
    <col min="11522" max="11522" width="10.21875" style="454" customWidth="1"/>
    <col min="11523" max="11523" width="6.88671875" style="454" customWidth="1"/>
    <col min="11524" max="11524" width="9.6640625" style="454" customWidth="1"/>
    <col min="11525" max="11525" width="11" style="454" customWidth="1"/>
    <col min="11526" max="11533" width="8.88671875" style="454"/>
    <col min="11534" max="11534" width="1.5546875" style="454" customWidth="1"/>
    <col min="11535" max="11777" width="8.88671875" style="454"/>
    <col min="11778" max="11778" width="10.21875" style="454" customWidth="1"/>
    <col min="11779" max="11779" width="6.88671875" style="454" customWidth="1"/>
    <col min="11780" max="11780" width="9.6640625" style="454" customWidth="1"/>
    <col min="11781" max="11781" width="11" style="454" customWidth="1"/>
    <col min="11782" max="11789" width="8.88671875" style="454"/>
    <col min="11790" max="11790" width="1.5546875" style="454" customWidth="1"/>
    <col min="11791" max="12033" width="8.88671875" style="454"/>
    <col min="12034" max="12034" width="10.21875" style="454" customWidth="1"/>
    <col min="12035" max="12035" width="6.88671875" style="454" customWidth="1"/>
    <col min="12036" max="12036" width="9.6640625" style="454" customWidth="1"/>
    <col min="12037" max="12037" width="11" style="454" customWidth="1"/>
    <col min="12038" max="12045" width="8.88671875" style="454"/>
    <col min="12046" max="12046" width="1.5546875" style="454" customWidth="1"/>
    <col min="12047" max="12289" width="8.88671875" style="454"/>
    <col min="12290" max="12290" width="10.21875" style="454" customWidth="1"/>
    <col min="12291" max="12291" width="6.88671875" style="454" customWidth="1"/>
    <col min="12292" max="12292" width="9.6640625" style="454" customWidth="1"/>
    <col min="12293" max="12293" width="11" style="454" customWidth="1"/>
    <col min="12294" max="12301" width="8.88671875" style="454"/>
    <col min="12302" max="12302" width="1.5546875" style="454" customWidth="1"/>
    <col min="12303" max="12545" width="8.88671875" style="454"/>
    <col min="12546" max="12546" width="10.21875" style="454" customWidth="1"/>
    <col min="12547" max="12547" width="6.88671875" style="454" customWidth="1"/>
    <col min="12548" max="12548" width="9.6640625" style="454" customWidth="1"/>
    <col min="12549" max="12549" width="11" style="454" customWidth="1"/>
    <col min="12550" max="12557" width="8.88671875" style="454"/>
    <col min="12558" max="12558" width="1.5546875" style="454" customWidth="1"/>
    <col min="12559" max="12801" width="8.88671875" style="454"/>
    <col min="12802" max="12802" width="10.21875" style="454" customWidth="1"/>
    <col min="12803" max="12803" width="6.88671875" style="454" customWidth="1"/>
    <col min="12804" max="12804" width="9.6640625" style="454" customWidth="1"/>
    <col min="12805" max="12805" width="11" style="454" customWidth="1"/>
    <col min="12806" max="12813" width="8.88671875" style="454"/>
    <col min="12814" max="12814" width="1.5546875" style="454" customWidth="1"/>
    <col min="12815" max="13057" width="8.88671875" style="454"/>
    <col min="13058" max="13058" width="10.21875" style="454" customWidth="1"/>
    <col min="13059" max="13059" width="6.88671875" style="454" customWidth="1"/>
    <col min="13060" max="13060" width="9.6640625" style="454" customWidth="1"/>
    <col min="13061" max="13061" width="11" style="454" customWidth="1"/>
    <col min="13062" max="13069" width="8.88671875" style="454"/>
    <col min="13070" max="13070" width="1.5546875" style="454" customWidth="1"/>
    <col min="13071" max="13313" width="8.88671875" style="454"/>
    <col min="13314" max="13314" width="10.21875" style="454" customWidth="1"/>
    <col min="13315" max="13315" width="6.88671875" style="454" customWidth="1"/>
    <col min="13316" max="13316" width="9.6640625" style="454" customWidth="1"/>
    <col min="13317" max="13317" width="11" style="454" customWidth="1"/>
    <col min="13318" max="13325" width="8.88671875" style="454"/>
    <col min="13326" max="13326" width="1.5546875" style="454" customWidth="1"/>
    <col min="13327" max="13569" width="8.88671875" style="454"/>
    <col min="13570" max="13570" width="10.21875" style="454" customWidth="1"/>
    <col min="13571" max="13571" width="6.88671875" style="454" customWidth="1"/>
    <col min="13572" max="13572" width="9.6640625" style="454" customWidth="1"/>
    <col min="13573" max="13573" width="11" style="454" customWidth="1"/>
    <col min="13574" max="13581" width="8.88671875" style="454"/>
    <col min="13582" max="13582" width="1.5546875" style="454" customWidth="1"/>
    <col min="13583" max="13825" width="8.88671875" style="454"/>
    <col min="13826" max="13826" width="10.21875" style="454" customWidth="1"/>
    <col min="13827" max="13827" width="6.88671875" style="454" customWidth="1"/>
    <col min="13828" max="13828" width="9.6640625" style="454" customWidth="1"/>
    <col min="13829" max="13829" width="11" style="454" customWidth="1"/>
    <col min="13830" max="13837" width="8.88671875" style="454"/>
    <col min="13838" max="13838" width="1.5546875" style="454" customWidth="1"/>
    <col min="13839" max="14081" width="8.88671875" style="454"/>
    <col min="14082" max="14082" width="10.21875" style="454" customWidth="1"/>
    <col min="14083" max="14083" width="6.88671875" style="454" customWidth="1"/>
    <col min="14084" max="14084" width="9.6640625" style="454" customWidth="1"/>
    <col min="14085" max="14085" width="11" style="454" customWidth="1"/>
    <col min="14086" max="14093" width="8.88671875" style="454"/>
    <col min="14094" max="14094" width="1.5546875" style="454" customWidth="1"/>
    <col min="14095" max="14337" width="8.88671875" style="454"/>
    <col min="14338" max="14338" width="10.21875" style="454" customWidth="1"/>
    <col min="14339" max="14339" width="6.88671875" style="454" customWidth="1"/>
    <col min="14340" max="14340" width="9.6640625" style="454" customWidth="1"/>
    <col min="14341" max="14341" width="11" style="454" customWidth="1"/>
    <col min="14342" max="14349" width="8.88671875" style="454"/>
    <col min="14350" max="14350" width="1.5546875" style="454" customWidth="1"/>
    <col min="14351" max="14593" width="8.88671875" style="454"/>
    <col min="14594" max="14594" width="10.21875" style="454" customWidth="1"/>
    <col min="14595" max="14595" width="6.88671875" style="454" customWidth="1"/>
    <col min="14596" max="14596" width="9.6640625" style="454" customWidth="1"/>
    <col min="14597" max="14597" width="11" style="454" customWidth="1"/>
    <col min="14598" max="14605" width="8.88671875" style="454"/>
    <col min="14606" max="14606" width="1.5546875" style="454" customWidth="1"/>
    <col min="14607" max="14849" width="8.88671875" style="454"/>
    <col min="14850" max="14850" width="10.21875" style="454" customWidth="1"/>
    <col min="14851" max="14851" width="6.88671875" style="454" customWidth="1"/>
    <col min="14852" max="14852" width="9.6640625" style="454" customWidth="1"/>
    <col min="14853" max="14853" width="11" style="454" customWidth="1"/>
    <col min="14854" max="14861" width="8.88671875" style="454"/>
    <col min="14862" max="14862" width="1.5546875" style="454" customWidth="1"/>
    <col min="14863" max="15105" width="8.88671875" style="454"/>
    <col min="15106" max="15106" width="10.21875" style="454" customWidth="1"/>
    <col min="15107" max="15107" width="6.88671875" style="454" customWidth="1"/>
    <col min="15108" max="15108" width="9.6640625" style="454" customWidth="1"/>
    <col min="15109" max="15109" width="11" style="454" customWidth="1"/>
    <col min="15110" max="15117" width="8.88671875" style="454"/>
    <col min="15118" max="15118" width="1.5546875" style="454" customWidth="1"/>
    <col min="15119" max="15361" width="8.88671875" style="454"/>
    <col min="15362" max="15362" width="10.21875" style="454" customWidth="1"/>
    <col min="15363" max="15363" width="6.88671875" style="454" customWidth="1"/>
    <col min="15364" max="15364" width="9.6640625" style="454" customWidth="1"/>
    <col min="15365" max="15365" width="11" style="454" customWidth="1"/>
    <col min="15366" max="15373" width="8.88671875" style="454"/>
    <col min="15374" max="15374" width="1.5546875" style="454" customWidth="1"/>
    <col min="15375" max="15617" width="8.88671875" style="454"/>
    <col min="15618" max="15618" width="10.21875" style="454" customWidth="1"/>
    <col min="15619" max="15619" width="6.88671875" style="454" customWidth="1"/>
    <col min="15620" max="15620" width="9.6640625" style="454" customWidth="1"/>
    <col min="15621" max="15621" width="11" style="454" customWidth="1"/>
    <col min="15622" max="15629" width="8.88671875" style="454"/>
    <col min="15630" max="15630" width="1.5546875" style="454" customWidth="1"/>
    <col min="15631" max="15873" width="8.88671875" style="454"/>
    <col min="15874" max="15874" width="10.21875" style="454" customWidth="1"/>
    <col min="15875" max="15875" width="6.88671875" style="454" customWidth="1"/>
    <col min="15876" max="15876" width="9.6640625" style="454" customWidth="1"/>
    <col min="15877" max="15877" width="11" style="454" customWidth="1"/>
    <col min="15878" max="15885" width="8.88671875" style="454"/>
    <col min="15886" max="15886" width="1.5546875" style="454" customWidth="1"/>
    <col min="15887" max="16129" width="8.88671875" style="454"/>
    <col min="16130" max="16130" width="10.21875" style="454" customWidth="1"/>
    <col min="16131" max="16131" width="6.88671875" style="454" customWidth="1"/>
    <col min="16132" max="16132" width="9.6640625" style="454" customWidth="1"/>
    <col min="16133" max="16133" width="11" style="454" customWidth="1"/>
    <col min="16134" max="16141" width="8.88671875" style="454"/>
    <col min="16142" max="16142" width="1.5546875" style="454" customWidth="1"/>
    <col min="16143" max="16384" width="8.88671875" style="454"/>
  </cols>
  <sheetData>
    <row r="1" spans="1:14" ht="19.5" thickBot="1">
      <c r="A1" s="461" t="s">
        <v>265</v>
      </c>
      <c r="B1" s="462"/>
      <c r="C1" s="462"/>
      <c r="D1" s="462"/>
      <c r="E1" s="462"/>
      <c r="F1" s="462"/>
      <c r="G1" s="462"/>
      <c r="H1" s="462"/>
      <c r="I1" s="462"/>
      <c r="N1" s="463" t="s">
        <v>1</v>
      </c>
    </row>
    <row r="2" spans="1:14" ht="15.75">
      <c r="A2" s="462"/>
      <c r="B2" s="462"/>
      <c r="C2" s="462"/>
      <c r="D2" s="462"/>
      <c r="E2" s="464"/>
      <c r="F2" s="564" t="s">
        <v>345</v>
      </c>
      <c r="G2" s="565"/>
      <c r="H2" s="464"/>
      <c r="I2" s="462"/>
      <c r="N2" s="463" t="s">
        <v>1</v>
      </c>
    </row>
    <row r="3" spans="1:14" ht="16.5" thickBot="1">
      <c r="A3" s="462"/>
      <c r="B3" s="462"/>
      <c r="C3" s="462"/>
      <c r="D3" s="462"/>
      <c r="E3" s="464"/>
      <c r="F3" s="566"/>
      <c r="G3" s="567"/>
      <c r="H3" s="464"/>
      <c r="I3" s="462"/>
      <c r="N3" s="463" t="s">
        <v>1</v>
      </c>
    </row>
    <row r="4" spans="1:14">
      <c r="A4" s="462"/>
      <c r="B4" s="462"/>
      <c r="C4" s="462"/>
      <c r="D4" s="462"/>
      <c r="E4" s="462"/>
      <c r="F4" s="465"/>
      <c r="G4" s="462"/>
      <c r="H4" s="462"/>
      <c r="I4" s="462"/>
      <c r="N4" s="463" t="s">
        <v>1</v>
      </c>
    </row>
    <row r="5" spans="1:14" ht="15.75" thickBot="1">
      <c r="A5" s="462"/>
      <c r="B5" s="462"/>
      <c r="C5" s="462"/>
      <c r="D5" s="462"/>
      <c r="E5" s="462"/>
      <c r="F5" s="466"/>
      <c r="G5" s="462"/>
      <c r="H5" s="462"/>
      <c r="I5" s="462"/>
      <c r="N5" s="463" t="s">
        <v>1</v>
      </c>
    </row>
    <row r="6" spans="1:14" ht="15.75" customHeight="1" thickBot="1">
      <c r="A6" s="462"/>
      <c r="B6" s="462"/>
      <c r="D6" s="564" t="s">
        <v>346</v>
      </c>
      <c r="E6" s="565"/>
      <c r="F6" s="467"/>
      <c r="G6" s="468"/>
      <c r="H6" s="568" t="s">
        <v>347</v>
      </c>
      <c r="I6" s="569"/>
      <c r="J6" s="469"/>
      <c r="N6" s="463" t="s">
        <v>1</v>
      </c>
    </row>
    <row r="7" spans="1:14" ht="27.75" customHeight="1" thickBot="1">
      <c r="A7" s="462"/>
      <c r="B7" s="462"/>
      <c r="D7" s="566"/>
      <c r="E7" s="567"/>
      <c r="F7" s="466"/>
      <c r="G7" s="462"/>
      <c r="H7" s="570"/>
      <c r="I7" s="571"/>
      <c r="J7" s="469"/>
      <c r="N7" s="463" t="s">
        <v>1</v>
      </c>
    </row>
    <row r="8" spans="1:14" ht="15.75" thickBot="1">
      <c r="A8" s="462"/>
      <c r="B8" s="462"/>
      <c r="C8" s="462"/>
      <c r="D8" s="462"/>
      <c r="E8" s="462"/>
      <c r="F8" s="466"/>
      <c r="G8" s="462"/>
      <c r="H8" s="462"/>
      <c r="I8" s="462"/>
      <c r="N8" s="463" t="s">
        <v>1</v>
      </c>
    </row>
    <row r="9" spans="1:14" ht="15.75" thickBot="1">
      <c r="A9" s="462"/>
      <c r="B9" s="462"/>
      <c r="D9" s="564" t="s">
        <v>348</v>
      </c>
      <c r="E9" s="565"/>
      <c r="F9" s="467"/>
      <c r="G9" s="462"/>
      <c r="H9" s="462"/>
      <c r="I9" s="462"/>
      <c r="N9" s="463" t="s">
        <v>1</v>
      </c>
    </row>
    <row r="10" spans="1:14" ht="15.75" thickBot="1">
      <c r="A10" s="462"/>
      <c r="B10" s="462"/>
      <c r="D10" s="566"/>
      <c r="E10" s="567"/>
      <c r="F10" s="466"/>
      <c r="G10" s="462"/>
      <c r="H10" s="462"/>
      <c r="I10" s="462"/>
      <c r="N10" s="463" t="s">
        <v>1</v>
      </c>
    </row>
    <row r="11" spans="1:14" ht="15.75" thickBot="1">
      <c r="A11" s="462"/>
      <c r="B11" s="462"/>
      <c r="C11" s="462"/>
      <c r="D11" s="466"/>
      <c r="E11" s="462"/>
      <c r="F11" s="466"/>
      <c r="G11" s="462"/>
      <c r="H11" s="462"/>
      <c r="I11" s="462"/>
      <c r="N11" s="463" t="s">
        <v>1</v>
      </c>
    </row>
    <row r="12" spans="1:14" ht="15" customHeight="1">
      <c r="A12" s="462"/>
      <c r="B12" s="462"/>
      <c r="D12" s="568" t="s">
        <v>349</v>
      </c>
      <c r="E12" s="569"/>
      <c r="F12" s="466"/>
      <c r="G12" s="462"/>
      <c r="H12" s="462"/>
      <c r="I12" s="462"/>
      <c r="N12" s="463" t="s">
        <v>1</v>
      </c>
    </row>
    <row r="13" spans="1:14" ht="28.5" customHeight="1" thickBot="1">
      <c r="A13" s="462"/>
      <c r="B13" s="462"/>
      <c r="D13" s="570"/>
      <c r="E13" s="571"/>
      <c r="F13" s="466"/>
      <c r="G13" s="462"/>
      <c r="H13" s="462"/>
      <c r="I13" s="462"/>
      <c r="N13" s="463" t="s">
        <v>1</v>
      </c>
    </row>
    <row r="14" spans="1:14" ht="15.75" thickBot="1">
      <c r="A14" s="462"/>
      <c r="B14" s="462"/>
      <c r="C14" s="462"/>
      <c r="D14" s="462"/>
      <c r="E14" s="462"/>
      <c r="F14" s="466"/>
      <c r="G14" s="462"/>
      <c r="H14" s="462"/>
      <c r="I14" s="462"/>
      <c r="N14" s="463" t="s">
        <v>1</v>
      </c>
    </row>
    <row r="15" spans="1:14">
      <c r="A15" s="462"/>
      <c r="B15" s="462"/>
      <c r="C15" s="462"/>
      <c r="D15" s="462"/>
      <c r="E15" s="462"/>
      <c r="F15" s="564" t="s">
        <v>350</v>
      </c>
      <c r="G15" s="565"/>
      <c r="H15" s="462"/>
      <c r="I15" s="462"/>
      <c r="N15" s="463" t="s">
        <v>1</v>
      </c>
    </row>
    <row r="16" spans="1:14" ht="15.75" thickBot="1">
      <c r="A16" s="462"/>
      <c r="B16" s="462"/>
      <c r="C16" s="462"/>
      <c r="D16" s="462"/>
      <c r="E16" s="462"/>
      <c r="F16" s="566"/>
      <c r="G16" s="567"/>
      <c r="H16" s="462"/>
      <c r="I16" s="462"/>
      <c r="N16" s="463" t="s">
        <v>1</v>
      </c>
    </row>
    <row r="17" spans="1:14">
      <c r="D17" s="462"/>
      <c r="E17" s="462"/>
      <c r="F17" s="466"/>
      <c r="G17" s="462"/>
      <c r="H17" s="462"/>
      <c r="I17" s="462"/>
      <c r="N17" s="463" t="s">
        <v>1</v>
      </c>
    </row>
    <row r="18" spans="1:14">
      <c r="D18" s="462"/>
      <c r="E18" s="462"/>
      <c r="F18" s="466"/>
      <c r="G18" s="462"/>
      <c r="H18" s="462"/>
      <c r="I18" s="462"/>
      <c r="N18" s="463" t="s">
        <v>1</v>
      </c>
    </row>
    <row r="19" spans="1:14" ht="15.75" thickBot="1">
      <c r="D19" s="462"/>
      <c r="E19" s="462"/>
      <c r="F19" s="466"/>
      <c r="G19" s="462"/>
      <c r="H19" s="462"/>
      <c r="I19" s="462"/>
      <c r="N19" s="463" t="s">
        <v>1</v>
      </c>
    </row>
    <row r="20" spans="1:14" ht="15.75" customHeight="1" thickBot="1">
      <c r="D20" s="564" t="s">
        <v>351</v>
      </c>
      <c r="E20" s="565"/>
      <c r="F20" s="467"/>
      <c r="G20" s="468"/>
      <c r="H20" s="568" t="s">
        <v>352</v>
      </c>
      <c r="I20" s="572"/>
      <c r="N20" s="463" t="s">
        <v>1</v>
      </c>
    </row>
    <row r="21" spans="1:14" ht="15.75" thickBot="1">
      <c r="D21" s="566"/>
      <c r="E21" s="567"/>
      <c r="F21" s="470"/>
      <c r="G21" s="462"/>
      <c r="H21" s="573"/>
      <c r="I21" s="574"/>
      <c r="N21" s="463" t="s">
        <v>1</v>
      </c>
    </row>
    <row r="22" spans="1:14">
      <c r="N22" s="463" t="s">
        <v>1</v>
      </c>
    </row>
    <row r="23" spans="1:14">
      <c r="N23" s="463" t="s">
        <v>1</v>
      </c>
    </row>
    <row r="24" spans="1:14">
      <c r="A24" s="562"/>
      <c r="B24" s="563"/>
      <c r="C24" s="563"/>
      <c r="D24" s="563"/>
      <c r="E24" s="563"/>
      <c r="F24" s="563"/>
      <c r="G24" s="563"/>
      <c r="H24" s="563"/>
      <c r="I24" s="563"/>
      <c r="J24" s="563"/>
      <c r="K24" s="563"/>
      <c r="L24" s="563"/>
      <c r="M24" s="563"/>
      <c r="N24" s="463" t="s">
        <v>27</v>
      </c>
    </row>
  </sheetData>
  <mergeCells count="9">
    <mergeCell ref="A24:M24"/>
    <mergeCell ref="F2:G3"/>
    <mergeCell ref="D6:E7"/>
    <mergeCell ref="H6:I7"/>
    <mergeCell ref="D9:E10"/>
    <mergeCell ref="D12:E13"/>
    <mergeCell ref="F15:G16"/>
    <mergeCell ref="D20:E21"/>
    <mergeCell ref="H20:I21"/>
  </mergeCells>
  <phoneticPr fontId="0" type="noConversion"/>
  <printOptions horizontalCentered="1"/>
  <pageMargins left="0.75" right="0.75" top="1" bottom="1" header="0.5" footer="0.5"/>
  <pageSetup scale="85" orientation="landscape" r:id="rId1"/>
  <headerFooter alignWithMargins="0">
    <oddFooter>&amp;C&amp;"Times New Roman,Regular"Exhibit A - Organizational Chart</oddFooter>
  </headerFooter>
</worksheet>
</file>

<file path=xl/worksheets/sheet10.xml><?xml version="1.0" encoding="utf-8"?>
<worksheet xmlns="http://schemas.openxmlformats.org/spreadsheetml/2006/main" xmlns:r="http://schemas.openxmlformats.org/officeDocument/2006/relationships">
  <sheetPr codeName="Sheet15"/>
  <dimension ref="A1:X46"/>
  <sheetViews>
    <sheetView view="pageBreakPreview" topLeftCell="A15" zoomScale="75" zoomScaleNormal="75" zoomScaleSheetLayoutView="75" workbookViewId="0">
      <selection activeCell="K35" sqref="K35"/>
    </sheetView>
  </sheetViews>
  <sheetFormatPr defaultRowHeight="15"/>
  <cols>
    <col min="1" max="1" width="57.44140625" customWidth="1"/>
    <col min="2" max="2" width="6.21875" customWidth="1"/>
    <col min="3" max="3" width="14.6640625" style="27" customWidth="1"/>
    <col min="4" max="4" width="6.21875" customWidth="1"/>
    <col min="5" max="5" width="15.6640625" style="27" customWidth="1"/>
    <col min="6" max="6" width="6.21875" customWidth="1"/>
    <col min="7" max="7" width="17.21875" style="27" customWidth="1"/>
    <col min="8" max="8" width="20.6640625" customWidth="1"/>
    <col min="9" max="9" width="20.6640625" style="27" customWidth="1"/>
    <col min="10" max="10" width="20.6640625" style="44" customWidth="1"/>
    <col min="11" max="13" width="20.6640625" customWidth="1"/>
  </cols>
  <sheetData>
    <row r="1" spans="1:10" ht="20.25">
      <c r="A1" s="135" t="s">
        <v>32</v>
      </c>
      <c r="B1" s="280"/>
      <c r="C1" s="428"/>
      <c r="D1" s="280"/>
      <c r="E1" s="428"/>
      <c r="F1" s="280"/>
      <c r="G1" s="428"/>
      <c r="H1" s="280"/>
      <c r="I1" s="507"/>
      <c r="J1" s="42" t="s">
        <v>1</v>
      </c>
    </row>
    <row r="2" spans="1:10" ht="13.15" customHeight="1">
      <c r="A2" s="763"/>
      <c r="B2" s="763"/>
      <c r="C2" s="763"/>
      <c r="D2" s="763"/>
      <c r="E2" s="763"/>
      <c r="F2" s="763"/>
      <c r="G2" s="763"/>
      <c r="H2" s="763"/>
      <c r="I2" s="764"/>
      <c r="J2" s="42" t="s">
        <v>1</v>
      </c>
    </row>
    <row r="3" spans="1:10" ht="18.75">
      <c r="A3" s="733" t="s">
        <v>5</v>
      </c>
      <c r="B3" s="733"/>
      <c r="C3" s="733"/>
      <c r="D3" s="733"/>
      <c r="E3" s="733"/>
      <c r="F3" s="733"/>
      <c r="G3" s="733"/>
      <c r="H3" s="733"/>
      <c r="I3" s="733"/>
      <c r="J3" s="42" t="s">
        <v>1</v>
      </c>
    </row>
    <row r="4" spans="1:10" ht="16.5">
      <c r="A4" s="735" t="str">
        <f>+'B. Summary of Requirements '!A5</f>
        <v>National Drug Intelligence Center</v>
      </c>
      <c r="B4" s="735"/>
      <c r="C4" s="735"/>
      <c r="D4" s="735"/>
      <c r="E4" s="735"/>
      <c r="F4" s="735"/>
      <c r="G4" s="735"/>
      <c r="H4" s="735"/>
      <c r="I4" s="735"/>
      <c r="J4" s="42" t="s">
        <v>1</v>
      </c>
    </row>
    <row r="5" spans="1:10" ht="16.5">
      <c r="A5" s="735" t="str">
        <f>+'B. Summary of Requirements '!A6</f>
        <v>Salaries and Expenses</v>
      </c>
      <c r="B5" s="735"/>
      <c r="C5" s="735"/>
      <c r="D5" s="735"/>
      <c r="E5" s="735"/>
      <c r="F5" s="735"/>
      <c r="G5" s="735"/>
      <c r="H5" s="735"/>
      <c r="I5" s="735"/>
      <c r="J5" s="42" t="s">
        <v>1</v>
      </c>
    </row>
    <row r="6" spans="1:10">
      <c r="A6" s="480" t="s">
        <v>263</v>
      </c>
      <c r="B6" s="480"/>
      <c r="C6" s="480"/>
      <c r="D6" s="480"/>
      <c r="E6" s="480"/>
      <c r="F6" s="480"/>
      <c r="G6" s="480"/>
      <c r="H6" s="480"/>
      <c r="I6" s="508"/>
      <c r="J6" s="42" t="s">
        <v>1</v>
      </c>
    </row>
    <row r="7" spans="1:10" s="505" customFormat="1" ht="15.75" thickBot="1">
      <c r="A7" s="506"/>
      <c r="B7" s="506"/>
      <c r="C7" s="506"/>
      <c r="D7" s="506"/>
      <c r="E7" s="506"/>
      <c r="F7" s="506"/>
      <c r="G7" s="506"/>
      <c r="H7" s="506"/>
      <c r="I7" s="508"/>
      <c r="J7" s="42" t="s">
        <v>1</v>
      </c>
    </row>
    <row r="8" spans="1:10" ht="15.75" customHeight="1">
      <c r="A8" s="771" t="s">
        <v>262</v>
      </c>
      <c r="B8" s="767" t="s">
        <v>354</v>
      </c>
      <c r="C8" s="774"/>
      <c r="D8" s="774"/>
      <c r="E8" s="774"/>
      <c r="F8" s="774"/>
      <c r="G8" s="775"/>
      <c r="H8" s="767" t="s">
        <v>105</v>
      </c>
      <c r="I8" s="768"/>
      <c r="J8" s="42" t="s">
        <v>1</v>
      </c>
    </row>
    <row r="9" spans="1:10" ht="36" customHeight="1">
      <c r="A9" s="772"/>
      <c r="B9" s="777" t="s">
        <v>6</v>
      </c>
      <c r="C9" s="778"/>
      <c r="D9" s="776" t="s">
        <v>7</v>
      </c>
      <c r="E9" s="776"/>
      <c r="F9" s="776" t="s">
        <v>8</v>
      </c>
      <c r="G9" s="779"/>
      <c r="H9" s="769"/>
      <c r="I9" s="770"/>
      <c r="J9" s="42" t="s">
        <v>1</v>
      </c>
    </row>
    <row r="10" spans="1:10" ht="36" customHeight="1" thickBot="1">
      <c r="A10" s="773"/>
      <c r="B10" s="133" t="s">
        <v>282</v>
      </c>
      <c r="C10" s="435" t="s">
        <v>261</v>
      </c>
      <c r="D10" s="134" t="s">
        <v>282</v>
      </c>
      <c r="E10" s="435" t="s">
        <v>261</v>
      </c>
      <c r="F10" s="134" t="s">
        <v>282</v>
      </c>
      <c r="G10" s="435" t="s">
        <v>261</v>
      </c>
      <c r="H10" s="133" t="s">
        <v>282</v>
      </c>
      <c r="I10" s="497" t="s">
        <v>261</v>
      </c>
      <c r="J10" s="42" t="s">
        <v>1</v>
      </c>
    </row>
    <row r="11" spans="1:10" ht="20.25">
      <c r="A11" s="498" t="s">
        <v>76</v>
      </c>
      <c r="B11" s="65"/>
      <c r="C11" s="436"/>
      <c r="D11" s="66"/>
      <c r="E11" s="442"/>
      <c r="F11" s="66">
        <v>0</v>
      </c>
      <c r="G11" s="444"/>
      <c r="H11" s="67">
        <f>SUM(F11,D11,B11)</f>
        <v>0</v>
      </c>
      <c r="I11" s="447">
        <f>SUM(G11,E11,C11)</f>
        <v>0</v>
      </c>
      <c r="J11" s="42" t="s">
        <v>1</v>
      </c>
    </row>
    <row r="12" spans="1:10" ht="20.25">
      <c r="A12" s="498" t="s">
        <v>77</v>
      </c>
      <c r="B12" s="65"/>
      <c r="C12" s="436"/>
      <c r="D12" s="66"/>
      <c r="E12" s="442"/>
      <c r="F12" s="66">
        <v>0</v>
      </c>
      <c r="G12" s="444"/>
      <c r="H12" s="67">
        <f>SUM(F12,D12,B12)</f>
        <v>0</v>
      </c>
      <c r="I12" s="447">
        <f>SUM(G12,E12,C12)</f>
        <v>0</v>
      </c>
      <c r="J12" s="42" t="s">
        <v>1</v>
      </c>
    </row>
    <row r="13" spans="1:10" ht="20.25">
      <c r="A13" s="498" t="s">
        <v>78</v>
      </c>
      <c r="B13" s="65"/>
      <c r="C13" s="436"/>
      <c r="D13" s="66"/>
      <c r="E13" s="442"/>
      <c r="F13" s="66">
        <v>0</v>
      </c>
      <c r="G13" s="444"/>
      <c r="H13" s="67">
        <f t="shared" ref="H13:H22" si="0">SUM(F13,D13,B13)</f>
        <v>0</v>
      </c>
      <c r="I13" s="447">
        <f t="shared" ref="I13:I22" si="1">SUM(G13,E13,C13)</f>
        <v>0</v>
      </c>
      <c r="J13" s="42" t="s">
        <v>1</v>
      </c>
    </row>
    <row r="14" spans="1:10" ht="20.25">
      <c r="A14" s="498" t="s">
        <v>79</v>
      </c>
      <c r="B14" s="65"/>
      <c r="C14" s="436"/>
      <c r="D14" s="66"/>
      <c r="E14" s="442"/>
      <c r="F14" s="66">
        <v>0</v>
      </c>
      <c r="G14" s="444"/>
      <c r="H14" s="67">
        <f t="shared" si="0"/>
        <v>0</v>
      </c>
      <c r="I14" s="447">
        <f t="shared" si="1"/>
        <v>0</v>
      </c>
      <c r="J14" s="42" t="s">
        <v>1</v>
      </c>
    </row>
    <row r="15" spans="1:10" ht="20.25">
      <c r="A15" s="498" t="s">
        <v>80</v>
      </c>
      <c r="B15" s="65"/>
      <c r="C15" s="436"/>
      <c r="D15" s="66"/>
      <c r="E15" s="442"/>
      <c r="F15" s="66">
        <v>-4</v>
      </c>
      <c r="G15" s="444"/>
      <c r="H15" s="67">
        <f t="shared" si="0"/>
        <v>-4</v>
      </c>
      <c r="I15" s="447">
        <f t="shared" si="1"/>
        <v>0</v>
      </c>
      <c r="J15" s="42" t="s">
        <v>1</v>
      </c>
    </row>
    <row r="16" spans="1:10" ht="20.25">
      <c r="A16" s="498" t="s">
        <v>81</v>
      </c>
      <c r="B16" s="65"/>
      <c r="C16" s="436"/>
      <c r="D16" s="66"/>
      <c r="E16" s="442"/>
      <c r="F16" s="66">
        <v>0</v>
      </c>
      <c r="G16" s="444"/>
      <c r="H16" s="67">
        <f t="shared" si="0"/>
        <v>0</v>
      </c>
      <c r="I16" s="447">
        <f t="shared" si="1"/>
        <v>0</v>
      </c>
      <c r="J16" s="42" t="s">
        <v>1</v>
      </c>
    </row>
    <row r="17" spans="1:10" ht="20.25">
      <c r="A17" s="498" t="s">
        <v>82</v>
      </c>
      <c r="B17" s="65"/>
      <c r="C17" s="436"/>
      <c r="D17" s="66"/>
      <c r="E17" s="442"/>
      <c r="F17" s="66">
        <v>0</v>
      </c>
      <c r="G17" s="444"/>
      <c r="H17" s="67">
        <f t="shared" si="0"/>
        <v>0</v>
      </c>
      <c r="I17" s="447">
        <f t="shared" si="1"/>
        <v>0</v>
      </c>
      <c r="J17" s="42" t="s">
        <v>1</v>
      </c>
    </row>
    <row r="18" spans="1:10" ht="20.25">
      <c r="A18" s="498" t="s">
        <v>83</v>
      </c>
      <c r="B18" s="65"/>
      <c r="C18" s="436"/>
      <c r="D18" s="66"/>
      <c r="E18" s="442"/>
      <c r="F18" s="66">
        <v>-10</v>
      </c>
      <c r="G18" s="444"/>
      <c r="H18" s="67">
        <f t="shared" si="0"/>
        <v>-10</v>
      </c>
      <c r="I18" s="447">
        <f t="shared" si="1"/>
        <v>0</v>
      </c>
      <c r="J18" s="42" t="s">
        <v>1</v>
      </c>
    </row>
    <row r="19" spans="1:10" ht="20.25">
      <c r="A19" s="498" t="s">
        <v>84</v>
      </c>
      <c r="B19" s="65"/>
      <c r="C19" s="436"/>
      <c r="D19" s="66"/>
      <c r="E19" s="442"/>
      <c r="F19" s="66">
        <v>0</v>
      </c>
      <c r="G19" s="444"/>
      <c r="H19" s="67">
        <f t="shared" si="0"/>
        <v>0</v>
      </c>
      <c r="I19" s="447">
        <f t="shared" si="1"/>
        <v>0</v>
      </c>
      <c r="J19" s="42" t="s">
        <v>1</v>
      </c>
    </row>
    <row r="20" spans="1:10" ht="20.25">
      <c r="A20" s="498" t="s">
        <v>85</v>
      </c>
      <c r="B20" s="65"/>
      <c r="C20" s="436"/>
      <c r="D20" s="66"/>
      <c r="E20" s="442"/>
      <c r="F20" s="66">
        <v>-1</v>
      </c>
      <c r="G20" s="444"/>
      <c r="H20" s="67">
        <f t="shared" si="0"/>
        <v>-1</v>
      </c>
      <c r="I20" s="447">
        <f t="shared" si="1"/>
        <v>0</v>
      </c>
      <c r="J20" s="42" t="s">
        <v>1</v>
      </c>
    </row>
    <row r="21" spans="1:10" s="486" customFormat="1" ht="20.25">
      <c r="A21" s="499" t="s">
        <v>367</v>
      </c>
      <c r="B21" s="489"/>
      <c r="C21" s="492"/>
      <c r="D21" s="66"/>
      <c r="E21" s="442"/>
      <c r="F21" s="66">
        <v>0</v>
      </c>
      <c r="G21" s="444"/>
      <c r="H21" s="67">
        <f t="shared" si="0"/>
        <v>0</v>
      </c>
      <c r="I21" s="447">
        <f t="shared" si="1"/>
        <v>0</v>
      </c>
      <c r="J21" s="42" t="s">
        <v>1</v>
      </c>
    </row>
    <row r="22" spans="1:10" ht="20.25">
      <c r="A22" s="500" t="s">
        <v>86</v>
      </c>
      <c r="B22" s="68"/>
      <c r="C22" s="437"/>
      <c r="D22" s="66"/>
      <c r="E22" s="442"/>
      <c r="F22" s="66">
        <v>-4</v>
      </c>
      <c r="G22" s="444"/>
      <c r="H22" s="67">
        <f t="shared" si="0"/>
        <v>-4</v>
      </c>
      <c r="I22" s="447">
        <f t="shared" si="1"/>
        <v>0</v>
      </c>
      <c r="J22" s="42" t="s">
        <v>1</v>
      </c>
    </row>
    <row r="23" spans="1:10" ht="20.25">
      <c r="A23" s="499"/>
      <c r="B23" s="69"/>
      <c r="C23" s="438"/>
      <c r="D23" s="70"/>
      <c r="E23" s="438"/>
      <c r="F23" s="70"/>
      <c r="G23" s="445"/>
      <c r="H23" s="69"/>
      <c r="I23" s="449"/>
      <c r="J23" s="42" t="s">
        <v>1</v>
      </c>
    </row>
    <row r="24" spans="1:10" ht="20.25">
      <c r="A24" s="498" t="s">
        <v>9</v>
      </c>
      <c r="B24" s="65">
        <f>SUM(B11:B22)</f>
        <v>0</v>
      </c>
      <c r="C24" s="436">
        <f t="shared" ref="C24:E24" si="2">SUM(C11:C22)</f>
        <v>0</v>
      </c>
      <c r="D24" s="65">
        <f t="shared" si="2"/>
        <v>0</v>
      </c>
      <c r="E24" s="436">
        <f t="shared" si="2"/>
        <v>0</v>
      </c>
      <c r="F24" s="65">
        <f>SUM(F11:F22)</f>
        <v>-19</v>
      </c>
      <c r="G24" s="552"/>
      <c r="H24" s="65">
        <f>SUM(H11:H22)</f>
        <v>-19</v>
      </c>
      <c r="I24" s="553"/>
      <c r="J24" s="42" t="s">
        <v>1</v>
      </c>
    </row>
    <row r="25" spans="1:10" ht="20.25">
      <c r="A25" s="501" t="s">
        <v>10</v>
      </c>
      <c r="B25" s="65">
        <f>+B24/-2</f>
        <v>0</v>
      </c>
      <c r="C25" s="436">
        <f t="shared" ref="C25:E25" si="3">+C24/-2</f>
        <v>0</v>
      </c>
      <c r="D25" s="65">
        <f t="shared" si="3"/>
        <v>0</v>
      </c>
      <c r="E25" s="436">
        <f t="shared" si="3"/>
        <v>0</v>
      </c>
      <c r="F25" s="65">
        <v>0</v>
      </c>
      <c r="G25" s="436">
        <v>0</v>
      </c>
      <c r="H25" s="65">
        <f>+B25</f>
        <v>0</v>
      </c>
      <c r="I25" s="447">
        <f>+C25</f>
        <v>0</v>
      </c>
      <c r="J25" s="42" t="s">
        <v>1</v>
      </c>
    </row>
    <row r="26" spans="1:10" ht="20.25">
      <c r="A26" s="500" t="s">
        <v>11</v>
      </c>
      <c r="B26" s="71"/>
      <c r="C26" s="437"/>
      <c r="D26" s="71"/>
      <c r="E26" s="437"/>
      <c r="F26" s="71"/>
      <c r="G26" s="437"/>
      <c r="H26" s="71">
        <f>SUM(B26,F26,D26)</f>
        <v>0</v>
      </c>
      <c r="I26" s="448">
        <f>SUM(C26,G26,E26)</f>
        <v>0</v>
      </c>
      <c r="J26" s="42" t="s">
        <v>1</v>
      </c>
    </row>
    <row r="27" spans="1:10" ht="20.25">
      <c r="A27" s="502"/>
      <c r="B27" s="72"/>
      <c r="C27" s="438"/>
      <c r="D27" s="121"/>
      <c r="E27" s="438"/>
      <c r="F27" s="72"/>
      <c r="G27" s="438"/>
      <c r="H27" s="72"/>
      <c r="I27" s="449"/>
      <c r="J27" s="42" t="s">
        <v>1</v>
      </c>
    </row>
    <row r="28" spans="1:10" ht="20.25">
      <c r="A28" s="503"/>
      <c r="B28" s="72"/>
      <c r="C28" s="439"/>
      <c r="D28" s="68"/>
      <c r="E28" s="439"/>
      <c r="F28" s="72"/>
      <c r="G28" s="439"/>
      <c r="H28" s="72"/>
      <c r="I28" s="450"/>
      <c r="J28" s="42" t="s">
        <v>1</v>
      </c>
    </row>
    <row r="29" spans="1:10" ht="20.25">
      <c r="A29" s="504" t="s">
        <v>12</v>
      </c>
      <c r="B29" s="73">
        <f>SUM(B24:B26)</f>
        <v>0</v>
      </c>
      <c r="C29" s="440">
        <f t="shared" ref="C29:G29" si="4">SUM(C24:C26)</f>
        <v>0</v>
      </c>
      <c r="D29" s="73">
        <f t="shared" si="4"/>
        <v>0</v>
      </c>
      <c r="E29" s="440">
        <f t="shared" si="4"/>
        <v>0</v>
      </c>
      <c r="F29" s="73">
        <f t="shared" si="4"/>
        <v>-19</v>
      </c>
      <c r="G29" s="440">
        <f t="shared" si="4"/>
        <v>0</v>
      </c>
      <c r="H29" s="73">
        <f>SUM(H24:H26)</f>
        <v>-19</v>
      </c>
      <c r="I29" s="451"/>
      <c r="J29" s="42" t="s">
        <v>1</v>
      </c>
    </row>
    <row r="30" spans="1:10" ht="20.25">
      <c r="A30" s="499"/>
      <c r="B30" s="68"/>
      <c r="C30" s="441"/>
      <c r="D30" s="72"/>
      <c r="E30" s="439"/>
      <c r="F30" s="72"/>
      <c r="G30" s="446"/>
      <c r="H30" s="68"/>
      <c r="I30" s="450"/>
      <c r="J30" s="42" t="s">
        <v>1</v>
      </c>
    </row>
    <row r="31" spans="1:10" ht="20.25">
      <c r="A31" s="498" t="s">
        <v>87</v>
      </c>
      <c r="B31" s="524"/>
      <c r="C31" s="525"/>
      <c r="D31" s="66"/>
      <c r="E31" s="442"/>
      <c r="F31" s="66"/>
      <c r="G31" s="444">
        <v>103</v>
      </c>
      <c r="H31" s="65">
        <f>SUM(F31,D31,B31)</f>
        <v>0</v>
      </c>
      <c r="I31" s="447">
        <f>SUM(G31,E31,C31)</f>
        <v>103</v>
      </c>
      <c r="J31" s="42" t="s">
        <v>1</v>
      </c>
    </row>
    <row r="32" spans="1:10" ht="20.25">
      <c r="A32" s="498" t="s">
        <v>92</v>
      </c>
      <c r="B32" s="65"/>
      <c r="C32" s="436"/>
      <c r="D32" s="66"/>
      <c r="E32" s="442"/>
      <c r="F32" s="66"/>
      <c r="G32" s="444">
        <v>-808</v>
      </c>
      <c r="H32" s="65">
        <f t="shared" ref="H32:H44" si="5">SUM(F32,D32,B32)</f>
        <v>0</v>
      </c>
      <c r="I32" s="447">
        <f t="shared" ref="I32:I44" si="6">SUM(G32,E32,C32)</f>
        <v>-808</v>
      </c>
      <c r="J32" s="42" t="s">
        <v>1</v>
      </c>
    </row>
    <row r="33" spans="1:24" ht="20.25">
      <c r="A33" s="498" t="s">
        <v>88</v>
      </c>
      <c r="B33" s="65"/>
      <c r="C33" s="436"/>
      <c r="D33" s="66"/>
      <c r="E33" s="442"/>
      <c r="F33" s="66"/>
      <c r="G33" s="444">
        <v>-3</v>
      </c>
      <c r="H33" s="65">
        <f t="shared" si="5"/>
        <v>0</v>
      </c>
      <c r="I33" s="447">
        <f t="shared" si="6"/>
        <v>-3</v>
      </c>
      <c r="J33" s="42" t="s">
        <v>1</v>
      </c>
    </row>
    <row r="34" spans="1:24" ht="20.25">
      <c r="A34" s="498" t="s">
        <v>93</v>
      </c>
      <c r="B34" s="65"/>
      <c r="C34" s="436"/>
      <c r="D34" s="66"/>
      <c r="E34" s="442"/>
      <c r="F34" s="66"/>
      <c r="G34" s="444">
        <v>-32</v>
      </c>
      <c r="H34" s="65">
        <f t="shared" si="5"/>
        <v>0</v>
      </c>
      <c r="I34" s="447">
        <f t="shared" si="6"/>
        <v>-32</v>
      </c>
      <c r="J34" s="42" t="s">
        <v>1</v>
      </c>
    </row>
    <row r="35" spans="1:24" ht="20.25">
      <c r="A35" s="498" t="s">
        <v>94</v>
      </c>
      <c r="B35" s="65"/>
      <c r="C35" s="436"/>
      <c r="D35" s="66"/>
      <c r="E35" s="442"/>
      <c r="F35" s="66"/>
      <c r="G35" s="444">
        <v>-35</v>
      </c>
      <c r="H35" s="65">
        <f t="shared" si="5"/>
        <v>0</v>
      </c>
      <c r="I35" s="447">
        <f t="shared" si="6"/>
        <v>-35</v>
      </c>
      <c r="J35" s="42" t="s">
        <v>1</v>
      </c>
    </row>
    <row r="36" spans="1:24" ht="20.25">
      <c r="A36" s="498" t="s">
        <v>89</v>
      </c>
      <c r="B36" s="65"/>
      <c r="C36" s="436"/>
      <c r="D36" s="66"/>
      <c r="E36" s="442"/>
      <c r="F36" s="66"/>
      <c r="G36" s="444">
        <v>0</v>
      </c>
      <c r="H36" s="65">
        <f t="shared" si="5"/>
        <v>0</v>
      </c>
      <c r="I36" s="447">
        <f t="shared" si="6"/>
        <v>0</v>
      </c>
      <c r="J36" s="42" t="s">
        <v>1</v>
      </c>
    </row>
    <row r="37" spans="1:24" ht="20.25">
      <c r="A37" s="498" t="s">
        <v>95</v>
      </c>
      <c r="B37" s="65"/>
      <c r="C37" s="436"/>
      <c r="D37" s="66"/>
      <c r="E37" s="442"/>
      <c r="F37" s="66"/>
      <c r="G37" s="444">
        <v>-4575</v>
      </c>
      <c r="H37" s="65">
        <f t="shared" si="5"/>
        <v>0</v>
      </c>
      <c r="I37" s="447">
        <f t="shared" si="6"/>
        <v>-4575</v>
      </c>
      <c r="J37" s="42" t="s">
        <v>1</v>
      </c>
    </row>
    <row r="38" spans="1:24" ht="20.25">
      <c r="A38" s="498" t="s">
        <v>96</v>
      </c>
      <c r="B38" s="65"/>
      <c r="C38" s="436"/>
      <c r="D38" s="66"/>
      <c r="E38" s="442"/>
      <c r="F38" s="66"/>
      <c r="G38" s="444">
        <f>-595-138-216</f>
        <v>-949</v>
      </c>
      <c r="H38" s="65">
        <f t="shared" si="5"/>
        <v>0</v>
      </c>
      <c r="I38" s="447">
        <f t="shared" si="6"/>
        <v>-949</v>
      </c>
      <c r="J38" s="42" t="s">
        <v>1</v>
      </c>
    </row>
    <row r="39" spans="1:24" ht="20.25">
      <c r="A39" s="498" t="s">
        <v>91</v>
      </c>
      <c r="B39" s="65"/>
      <c r="C39" s="436"/>
      <c r="D39" s="66"/>
      <c r="E39" s="442"/>
      <c r="F39" s="66"/>
      <c r="G39" s="444">
        <v>-313</v>
      </c>
      <c r="H39" s="65">
        <f t="shared" si="5"/>
        <v>0</v>
      </c>
      <c r="I39" s="447">
        <f t="shared" si="6"/>
        <v>-313</v>
      </c>
      <c r="J39" s="42" t="s">
        <v>1</v>
      </c>
    </row>
    <row r="40" spans="1:24" ht="20.25">
      <c r="A40" s="498" t="s">
        <v>97</v>
      </c>
      <c r="B40" s="65"/>
      <c r="C40" s="436"/>
      <c r="D40" s="66"/>
      <c r="E40" s="442"/>
      <c r="F40" s="66"/>
      <c r="G40" s="444">
        <v>-145</v>
      </c>
      <c r="H40" s="65">
        <f t="shared" si="5"/>
        <v>0</v>
      </c>
      <c r="I40" s="447">
        <f t="shared" si="6"/>
        <v>-145</v>
      </c>
      <c r="J40" s="42" t="s">
        <v>1</v>
      </c>
    </row>
    <row r="41" spans="1:24" ht="20.25">
      <c r="A41" s="498" t="s">
        <v>90</v>
      </c>
      <c r="B41" s="65"/>
      <c r="C41" s="436"/>
      <c r="D41" s="66"/>
      <c r="E41" s="442"/>
      <c r="F41" s="66"/>
      <c r="G41" s="444">
        <v>-432</v>
      </c>
      <c r="H41" s="65">
        <f t="shared" si="5"/>
        <v>0</v>
      </c>
      <c r="I41" s="447">
        <f t="shared" si="6"/>
        <v>-432</v>
      </c>
      <c r="J41" s="42" t="s">
        <v>1</v>
      </c>
    </row>
    <row r="42" spans="1:24" s="486" customFormat="1" ht="20.25">
      <c r="A42" s="520" t="s">
        <v>378</v>
      </c>
      <c r="B42" s="72"/>
      <c r="C42" s="494"/>
      <c r="D42" s="493"/>
      <c r="E42" s="490"/>
      <c r="F42" s="491"/>
      <c r="G42" s="492">
        <v>-4478</v>
      </c>
      <c r="H42" s="65">
        <f t="shared" si="5"/>
        <v>0</v>
      </c>
      <c r="I42" s="447">
        <f t="shared" si="6"/>
        <v>-4478</v>
      </c>
      <c r="J42" s="42" t="s">
        <v>1</v>
      </c>
    </row>
    <row r="43" spans="1:24" s="486" customFormat="1" ht="20.25">
      <c r="A43" s="521" t="s">
        <v>370</v>
      </c>
      <c r="B43" s="518"/>
      <c r="C43" s="495"/>
      <c r="D43" s="155"/>
      <c r="E43" s="495"/>
      <c r="F43" s="155"/>
      <c r="G43" s="523">
        <v>-3678</v>
      </c>
      <c r="H43" s="65">
        <f t="shared" si="5"/>
        <v>0</v>
      </c>
      <c r="I43" s="447">
        <f t="shared" si="6"/>
        <v>-3678</v>
      </c>
      <c r="J43" s="42" t="s">
        <v>1</v>
      </c>
    </row>
    <row r="44" spans="1:24" ht="20.25">
      <c r="A44" s="522" t="s">
        <v>369</v>
      </c>
      <c r="B44" s="519"/>
      <c r="C44" s="496"/>
      <c r="D44" s="72"/>
      <c r="E44" s="443"/>
      <c r="F44" s="72"/>
      <c r="G44" s="446">
        <v>-3678</v>
      </c>
      <c r="H44" s="65">
        <f t="shared" si="5"/>
        <v>0</v>
      </c>
      <c r="I44" s="447">
        <f t="shared" si="6"/>
        <v>-3678</v>
      </c>
      <c r="J44" s="42" t="s">
        <v>1</v>
      </c>
    </row>
    <row r="45" spans="1:24" ht="21" thickBot="1">
      <c r="A45" s="509" t="s">
        <v>277</v>
      </c>
      <c r="B45" s="510">
        <f t="shared" ref="B45:I45" si="7">SUM(B29:B44)</f>
        <v>0</v>
      </c>
      <c r="C45" s="511">
        <f t="shared" si="7"/>
        <v>0</v>
      </c>
      <c r="D45" s="512">
        <f t="shared" si="7"/>
        <v>0</v>
      </c>
      <c r="E45" s="513">
        <f t="shared" si="7"/>
        <v>0</v>
      </c>
      <c r="F45" s="514">
        <f t="shared" si="7"/>
        <v>-19</v>
      </c>
      <c r="G45" s="515">
        <f>SUM(G29:G44)</f>
        <v>-19023</v>
      </c>
      <c r="H45" s="516">
        <f t="shared" si="7"/>
        <v>-19</v>
      </c>
      <c r="I45" s="517">
        <f t="shared" si="7"/>
        <v>-19023</v>
      </c>
      <c r="J45" s="42" t="s">
        <v>27</v>
      </c>
    </row>
    <row r="46" spans="1:24">
      <c r="A46" s="765"/>
      <c r="B46" s="766"/>
      <c r="C46" s="766"/>
      <c r="D46" s="766"/>
      <c r="E46" s="766"/>
      <c r="F46" s="766"/>
      <c r="G46" s="766"/>
      <c r="H46" s="766"/>
      <c r="I46" s="766"/>
      <c r="J46" s="43"/>
      <c r="K46" s="12"/>
      <c r="L46" s="12"/>
      <c r="M46" s="12"/>
      <c r="N46" s="12"/>
      <c r="O46" s="12"/>
      <c r="P46" s="12"/>
      <c r="Q46" s="12"/>
      <c r="R46" s="12"/>
      <c r="S46" s="12"/>
      <c r="T46" s="12"/>
      <c r="U46" s="12"/>
      <c r="V46" s="12"/>
      <c r="W46" s="12"/>
      <c r="X46" s="12"/>
    </row>
  </sheetData>
  <mergeCells count="11">
    <mergeCell ref="A2:I2"/>
    <mergeCell ref="A3:I3"/>
    <mergeCell ref="A4:I4"/>
    <mergeCell ref="A5:I5"/>
    <mergeCell ref="A46:I46"/>
    <mergeCell ref="H8:I9"/>
    <mergeCell ref="A8:A10"/>
    <mergeCell ref="B8:G8"/>
    <mergeCell ref="D9:E9"/>
    <mergeCell ref="B9:C9"/>
    <mergeCell ref="F9:G9"/>
  </mergeCells>
  <phoneticPr fontId="0" type="noConversion"/>
  <printOptions horizontalCentered="1"/>
  <pageMargins left="0.25" right="0.25" top="0" bottom="0" header="0.5" footer="0.5"/>
  <pageSetup scale="55" fitToHeight="0" orientation="landscape" r:id="rId1"/>
  <headerFooter alignWithMargins="0">
    <oddFooter xml:space="preserve">&amp;C&amp;"Times New Roman,Regular"&amp;14Exhibit J - Financial Analysis of Program Changes&amp;12
</oddFooter>
  </headerFooter>
</worksheet>
</file>

<file path=xl/worksheets/sheet11.xml><?xml version="1.0" encoding="utf-8"?>
<worksheet xmlns="http://schemas.openxmlformats.org/spreadsheetml/2006/main" xmlns:r="http://schemas.openxmlformats.org/officeDocument/2006/relationships">
  <sheetPr codeName="Sheet16"/>
  <dimension ref="A1:J33"/>
  <sheetViews>
    <sheetView showGridLines="0" showOutlineSymbols="0" view="pageBreakPreview" zoomScale="75" zoomScaleNormal="75" zoomScaleSheetLayoutView="75" workbookViewId="0">
      <pane xSplit="1" ySplit="11" topLeftCell="B12" activePane="bottomRight" state="frozen"/>
      <selection activeCell="O11" sqref="O11"/>
      <selection pane="topRight" activeCell="O11" sqref="O11"/>
      <selection pane="bottomLeft" activeCell="O11" sqref="O11"/>
      <selection pane="bottomRight" activeCell="M14" sqref="M14"/>
    </sheetView>
  </sheetViews>
  <sheetFormatPr defaultColWidth="9.6640625" defaultRowHeight="15.75"/>
  <cols>
    <col min="1" max="1" width="57" style="5" customWidth="1"/>
    <col min="2" max="2" width="8.33203125" style="5" customWidth="1"/>
    <col min="3" max="3" width="12.109375" style="5" customWidth="1"/>
    <col min="4" max="4" width="8.77734375" style="5" customWidth="1"/>
    <col min="5" max="5" width="9.77734375" style="5" customWidth="1"/>
    <col min="6" max="6" width="9.21875" style="5" customWidth="1"/>
    <col min="7" max="7" width="9.77734375" style="5" customWidth="1"/>
    <col min="8" max="8" width="7.77734375" style="5" customWidth="1"/>
    <col min="9" max="9" width="11.77734375" style="5" bestFit="1" customWidth="1"/>
    <col min="10" max="10" width="1.21875" style="41" customWidth="1"/>
    <col min="11" max="16384" width="9.6640625" style="5"/>
  </cols>
  <sheetData>
    <row r="1" spans="1:10" ht="20.25">
      <c r="A1" s="780" t="s">
        <v>240</v>
      </c>
      <c r="B1" s="732"/>
      <c r="C1" s="732"/>
      <c r="D1" s="732"/>
      <c r="E1" s="732"/>
      <c r="F1" s="732"/>
      <c r="G1" s="732"/>
      <c r="H1" s="732"/>
      <c r="I1" s="732"/>
      <c r="J1" s="281" t="s">
        <v>1</v>
      </c>
    </row>
    <row r="2" spans="1:10" ht="18.75">
      <c r="A2" s="781"/>
      <c r="B2" s="781"/>
      <c r="C2" s="781"/>
      <c r="D2" s="781"/>
      <c r="E2" s="781"/>
      <c r="F2" s="781"/>
      <c r="G2" s="781"/>
      <c r="H2" s="781"/>
      <c r="I2" s="781"/>
      <c r="J2" s="281" t="s">
        <v>1</v>
      </c>
    </row>
    <row r="3" spans="1:10">
      <c r="A3" s="782"/>
      <c r="B3" s="782"/>
      <c r="C3" s="782"/>
      <c r="D3" s="782"/>
      <c r="E3" s="782"/>
      <c r="F3" s="782"/>
      <c r="G3" s="782"/>
      <c r="H3" s="782"/>
      <c r="I3" s="782"/>
      <c r="J3" s="281" t="s">
        <v>1</v>
      </c>
    </row>
    <row r="4" spans="1:10" ht="20.25">
      <c r="A4" s="794" t="s">
        <v>292</v>
      </c>
      <c r="B4" s="734"/>
      <c r="C4" s="734"/>
      <c r="D4" s="734"/>
      <c r="E4" s="734"/>
      <c r="F4" s="734"/>
      <c r="G4" s="734"/>
      <c r="H4" s="734"/>
      <c r="I4" s="734"/>
      <c r="J4" s="281" t="s">
        <v>1</v>
      </c>
    </row>
    <row r="5" spans="1:10" ht="18.75">
      <c r="A5" s="798" t="str">
        <f>+'B. Summary of Requirements '!A5</f>
        <v>National Drug Intelligence Center</v>
      </c>
      <c r="B5" s="736"/>
      <c r="C5" s="736"/>
      <c r="D5" s="736"/>
      <c r="E5" s="736"/>
      <c r="F5" s="736"/>
      <c r="G5" s="736"/>
      <c r="H5" s="736"/>
      <c r="I5" s="736"/>
      <c r="J5" s="281" t="s">
        <v>1</v>
      </c>
    </row>
    <row r="6" spans="1:10" ht="18.75">
      <c r="A6" s="798" t="str">
        <f>+'B. Summary of Requirements '!A6</f>
        <v>Salaries and Expenses</v>
      </c>
      <c r="B6" s="734"/>
      <c r="C6" s="734"/>
      <c r="D6" s="734"/>
      <c r="E6" s="734"/>
      <c r="F6" s="734"/>
      <c r="G6" s="734"/>
      <c r="H6" s="734"/>
      <c r="I6" s="734"/>
      <c r="J6" s="281" t="s">
        <v>1</v>
      </c>
    </row>
    <row r="7" spans="1:10">
      <c r="A7" s="782"/>
      <c r="B7" s="782"/>
      <c r="C7" s="782"/>
      <c r="D7" s="782"/>
      <c r="E7" s="782"/>
      <c r="F7" s="782"/>
      <c r="G7" s="782"/>
      <c r="H7" s="782"/>
      <c r="I7" s="782"/>
      <c r="J7" s="281" t="s">
        <v>1</v>
      </c>
    </row>
    <row r="8" spans="1:10" ht="16.5" thickBot="1">
      <c r="A8" s="797" t="s">
        <v>283</v>
      </c>
      <c r="B8" s="797"/>
      <c r="C8" s="797"/>
      <c r="D8" s="797"/>
      <c r="E8" s="797"/>
      <c r="F8" s="797"/>
      <c r="G8" s="797"/>
      <c r="H8" s="797"/>
      <c r="I8" s="797"/>
      <c r="J8" s="281" t="s">
        <v>1</v>
      </c>
    </row>
    <row r="9" spans="1:10">
      <c r="A9" s="791" t="s">
        <v>54</v>
      </c>
      <c r="B9" s="783" t="s">
        <v>23</v>
      </c>
      <c r="C9" s="784"/>
      <c r="D9" s="787" t="s">
        <v>376</v>
      </c>
      <c r="E9" s="788"/>
      <c r="F9" s="787" t="s">
        <v>45</v>
      </c>
      <c r="G9" s="788"/>
      <c r="H9" s="787" t="s">
        <v>47</v>
      </c>
      <c r="I9" s="788"/>
      <c r="J9" s="281" t="s">
        <v>1</v>
      </c>
    </row>
    <row r="10" spans="1:10" ht="30.75" customHeight="1">
      <c r="A10" s="792"/>
      <c r="B10" s="785"/>
      <c r="C10" s="786"/>
      <c r="D10" s="789"/>
      <c r="E10" s="790"/>
      <c r="F10" s="789"/>
      <c r="G10" s="790"/>
      <c r="H10" s="789"/>
      <c r="I10" s="790"/>
      <c r="J10" s="281" t="s">
        <v>1</v>
      </c>
    </row>
    <row r="11" spans="1:10" ht="16.5" thickBot="1">
      <c r="A11" s="793"/>
      <c r="B11" s="141" t="s">
        <v>282</v>
      </c>
      <c r="C11" s="142" t="s">
        <v>284</v>
      </c>
      <c r="D11" s="141" t="s">
        <v>282</v>
      </c>
      <c r="E11" s="142" t="s">
        <v>284</v>
      </c>
      <c r="F11" s="141" t="s">
        <v>282</v>
      </c>
      <c r="G11" s="142" t="s">
        <v>284</v>
      </c>
      <c r="H11" s="141" t="s">
        <v>282</v>
      </c>
      <c r="I11" s="143" t="s">
        <v>284</v>
      </c>
      <c r="J11" s="281" t="s">
        <v>1</v>
      </c>
    </row>
    <row r="12" spans="1:10">
      <c r="A12" s="136" t="s">
        <v>233</v>
      </c>
      <c r="B12" s="74">
        <v>2</v>
      </c>
      <c r="C12" s="75">
        <v>299</v>
      </c>
      <c r="D12" s="74">
        <v>2</v>
      </c>
      <c r="E12" s="75">
        <v>299</v>
      </c>
      <c r="F12" s="74">
        <v>2</v>
      </c>
      <c r="G12" s="75">
        <v>299</v>
      </c>
      <c r="H12" s="74">
        <f>F12-B12</f>
        <v>0</v>
      </c>
      <c r="I12" s="537"/>
      <c r="J12" s="281" t="s">
        <v>1</v>
      </c>
    </row>
    <row r="13" spans="1:10">
      <c r="A13" s="137" t="s">
        <v>232</v>
      </c>
      <c r="B13" s="74">
        <v>19</v>
      </c>
      <c r="C13" s="75">
        <v>2653</v>
      </c>
      <c r="D13" s="74">
        <v>19</v>
      </c>
      <c r="E13" s="75">
        <v>2653</v>
      </c>
      <c r="F13" s="74">
        <v>19</v>
      </c>
      <c r="G13" s="75">
        <v>2653</v>
      </c>
      <c r="H13" s="74">
        <f>F13-B13</f>
        <v>0</v>
      </c>
      <c r="I13" s="538"/>
      <c r="J13" s="281" t="s">
        <v>1</v>
      </c>
    </row>
    <row r="14" spans="1:10">
      <c r="A14" s="137" t="s">
        <v>231</v>
      </c>
      <c r="B14" s="74">
        <v>29</v>
      </c>
      <c r="C14" s="75">
        <v>3509</v>
      </c>
      <c r="D14" s="74">
        <v>29</v>
      </c>
      <c r="E14" s="75">
        <v>3509</v>
      </c>
      <c r="F14" s="74">
        <v>29</v>
      </c>
      <c r="G14" s="75">
        <v>3509</v>
      </c>
      <c r="H14" s="74">
        <f t="shared" ref="H14:H27" si="0">F14-B14</f>
        <v>0</v>
      </c>
      <c r="I14" s="538"/>
      <c r="J14" s="281" t="s">
        <v>1</v>
      </c>
    </row>
    <row r="15" spans="1:10">
      <c r="A15" s="137" t="s">
        <v>230</v>
      </c>
      <c r="B15" s="74">
        <v>74</v>
      </c>
      <c r="C15" s="75">
        <v>7577</v>
      </c>
      <c r="D15" s="74">
        <v>74</v>
      </c>
      <c r="E15" s="75">
        <v>7577</v>
      </c>
      <c r="F15" s="74">
        <v>74</v>
      </c>
      <c r="G15" s="75">
        <v>7577</v>
      </c>
      <c r="H15" s="74">
        <f t="shared" si="0"/>
        <v>0</v>
      </c>
      <c r="I15" s="538"/>
      <c r="J15" s="281" t="s">
        <v>1</v>
      </c>
    </row>
    <row r="16" spans="1:10">
      <c r="A16" s="137" t="s">
        <v>229</v>
      </c>
      <c r="B16" s="74">
        <v>24</v>
      </c>
      <c r="C16" s="75">
        <v>2066</v>
      </c>
      <c r="D16" s="74">
        <v>24</v>
      </c>
      <c r="E16" s="75">
        <v>2066</v>
      </c>
      <c r="F16" s="74">
        <v>24</v>
      </c>
      <c r="G16" s="75">
        <v>2066</v>
      </c>
      <c r="H16" s="74">
        <f t="shared" si="0"/>
        <v>0</v>
      </c>
      <c r="I16" s="538"/>
      <c r="J16" s="281" t="s">
        <v>1</v>
      </c>
    </row>
    <row r="17" spans="1:10">
      <c r="A17" s="137" t="s">
        <v>228</v>
      </c>
      <c r="B17" s="74">
        <v>24</v>
      </c>
      <c r="C17" s="75">
        <v>1724</v>
      </c>
      <c r="D17" s="74">
        <v>24</v>
      </c>
      <c r="E17" s="75">
        <v>1724</v>
      </c>
      <c r="F17" s="74">
        <v>24</v>
      </c>
      <c r="G17" s="75">
        <v>1724</v>
      </c>
      <c r="H17" s="74">
        <f>F17-B17</f>
        <v>0</v>
      </c>
      <c r="I17" s="538"/>
      <c r="J17" s="281" t="s">
        <v>1</v>
      </c>
    </row>
    <row r="18" spans="1:10">
      <c r="A18" s="137" t="s">
        <v>227</v>
      </c>
      <c r="B18" s="74">
        <v>1</v>
      </c>
      <c r="C18" s="75">
        <v>65</v>
      </c>
      <c r="D18" s="74">
        <v>1</v>
      </c>
      <c r="E18" s="75">
        <v>65</v>
      </c>
      <c r="F18" s="74">
        <v>1</v>
      </c>
      <c r="G18" s="75">
        <v>65</v>
      </c>
      <c r="H18" s="74">
        <f t="shared" si="0"/>
        <v>0</v>
      </c>
      <c r="I18" s="538"/>
      <c r="J18" s="281" t="s">
        <v>1</v>
      </c>
    </row>
    <row r="19" spans="1:10">
      <c r="A19" s="137" t="s">
        <v>226</v>
      </c>
      <c r="B19" s="74">
        <v>23</v>
      </c>
      <c r="C19" s="75">
        <v>1366</v>
      </c>
      <c r="D19" s="74">
        <v>23</v>
      </c>
      <c r="E19" s="75">
        <v>1366</v>
      </c>
      <c r="F19" s="74">
        <v>22</v>
      </c>
      <c r="G19" s="75">
        <v>1306</v>
      </c>
      <c r="H19" s="74">
        <f t="shared" si="0"/>
        <v>-1</v>
      </c>
      <c r="I19" s="538"/>
      <c r="J19" s="281" t="s">
        <v>1</v>
      </c>
    </row>
    <row r="20" spans="1:10">
      <c r="A20" s="137" t="s">
        <v>225</v>
      </c>
      <c r="B20" s="74">
        <v>13</v>
      </c>
      <c r="C20" s="75">
        <v>699</v>
      </c>
      <c r="D20" s="74">
        <v>13</v>
      </c>
      <c r="E20" s="75">
        <v>699</v>
      </c>
      <c r="F20" s="74">
        <v>13</v>
      </c>
      <c r="G20" s="75">
        <v>699</v>
      </c>
      <c r="H20" s="74">
        <f t="shared" si="0"/>
        <v>0</v>
      </c>
      <c r="I20" s="538"/>
      <c r="J20" s="281" t="s">
        <v>1</v>
      </c>
    </row>
    <row r="21" spans="1:10">
      <c r="A21" s="137" t="s">
        <v>224</v>
      </c>
      <c r="B21" s="74">
        <v>13</v>
      </c>
      <c r="C21" s="75">
        <v>631</v>
      </c>
      <c r="D21" s="74">
        <v>13</v>
      </c>
      <c r="E21" s="75">
        <v>631</v>
      </c>
      <c r="F21" s="74">
        <v>13</v>
      </c>
      <c r="G21" s="75">
        <v>631</v>
      </c>
      <c r="H21" s="74">
        <f t="shared" si="0"/>
        <v>0</v>
      </c>
      <c r="I21" s="538"/>
      <c r="J21" s="281" t="s">
        <v>1</v>
      </c>
    </row>
    <row r="22" spans="1:10">
      <c r="A22" s="137" t="s">
        <v>223</v>
      </c>
      <c r="B22" s="74">
        <v>8</v>
      </c>
      <c r="C22" s="75">
        <v>349</v>
      </c>
      <c r="D22" s="74">
        <v>8</v>
      </c>
      <c r="E22" s="75">
        <v>349</v>
      </c>
      <c r="F22" s="74">
        <v>8</v>
      </c>
      <c r="G22" s="75">
        <v>349</v>
      </c>
      <c r="H22" s="74">
        <f t="shared" si="0"/>
        <v>0</v>
      </c>
      <c r="I22" s="538"/>
      <c r="J22" s="281" t="s">
        <v>1</v>
      </c>
    </row>
    <row r="23" spans="1:10">
      <c r="A23" s="137" t="s">
        <v>222</v>
      </c>
      <c r="B23" s="74">
        <v>9</v>
      </c>
      <c r="C23" s="75">
        <v>353</v>
      </c>
      <c r="D23" s="74">
        <v>9</v>
      </c>
      <c r="E23" s="75">
        <v>353</v>
      </c>
      <c r="F23" s="74">
        <v>9</v>
      </c>
      <c r="G23" s="75">
        <v>353</v>
      </c>
      <c r="H23" s="74">
        <f t="shared" si="0"/>
        <v>0</v>
      </c>
      <c r="I23" s="538"/>
      <c r="J23" s="281" t="s">
        <v>1</v>
      </c>
    </row>
    <row r="24" spans="1:10">
      <c r="A24" s="137" t="s">
        <v>220</v>
      </c>
      <c r="B24" s="74"/>
      <c r="C24" s="75"/>
      <c r="D24" s="74"/>
      <c r="E24" s="75"/>
      <c r="F24" s="74"/>
      <c r="G24" s="75"/>
      <c r="H24" s="74">
        <f t="shared" si="0"/>
        <v>0</v>
      </c>
      <c r="I24" s="538"/>
      <c r="J24" s="281" t="s">
        <v>1</v>
      </c>
    </row>
    <row r="25" spans="1:10">
      <c r="A25" s="137" t="s">
        <v>221</v>
      </c>
      <c r="B25" s="155"/>
      <c r="C25" s="75"/>
      <c r="D25" s="74"/>
      <c r="E25" s="75"/>
      <c r="F25" s="74"/>
      <c r="G25" s="75"/>
      <c r="H25" s="74">
        <f t="shared" si="0"/>
        <v>0</v>
      </c>
      <c r="I25" s="538"/>
      <c r="J25" s="281" t="s">
        <v>1</v>
      </c>
    </row>
    <row r="26" spans="1:10">
      <c r="A26" s="137" t="s">
        <v>219</v>
      </c>
      <c r="B26" s="74"/>
      <c r="C26" s="75"/>
      <c r="D26" s="74"/>
      <c r="E26" s="75"/>
      <c r="F26" s="74"/>
      <c r="G26" s="75"/>
      <c r="H26" s="74">
        <f t="shared" si="0"/>
        <v>0</v>
      </c>
      <c r="I26" s="538"/>
      <c r="J26" s="281" t="s">
        <v>1</v>
      </c>
    </row>
    <row r="27" spans="1:10">
      <c r="A27" s="137" t="s">
        <v>218</v>
      </c>
      <c r="B27" s="76"/>
      <c r="C27" s="77"/>
      <c r="D27" s="76"/>
      <c r="E27" s="77"/>
      <c r="F27" s="76"/>
      <c r="G27" s="77"/>
      <c r="H27" s="74">
        <f t="shared" si="0"/>
        <v>0</v>
      </c>
      <c r="I27" s="539"/>
      <c r="J27" s="281" t="s">
        <v>1</v>
      </c>
    </row>
    <row r="28" spans="1:10">
      <c r="A28" s="138" t="s">
        <v>75</v>
      </c>
      <c r="B28" s="78">
        <f t="shared" ref="B28:F28" si="1">SUM(B12:B27)</f>
        <v>239</v>
      </c>
      <c r="C28" s="111">
        <f>SUM(C12:C27)</f>
        <v>21291</v>
      </c>
      <c r="D28" s="550">
        <f t="shared" si="1"/>
        <v>239</v>
      </c>
      <c r="E28" s="551">
        <f>SUM(E12:E27)</f>
        <v>21291</v>
      </c>
      <c r="F28" s="78">
        <f t="shared" si="1"/>
        <v>238</v>
      </c>
      <c r="G28" s="111">
        <f>SUM(G12:G27)</f>
        <v>21231</v>
      </c>
      <c r="H28" s="78">
        <f>SUM(H12:H27)</f>
        <v>-1</v>
      </c>
      <c r="I28" s="540"/>
      <c r="J28" s="281" t="s">
        <v>1</v>
      </c>
    </row>
    <row r="29" spans="1:10">
      <c r="A29" s="139" t="s">
        <v>21</v>
      </c>
      <c r="B29" s="79"/>
      <c r="C29" s="35">
        <v>150</v>
      </c>
      <c r="D29" s="79"/>
      <c r="E29" s="35">
        <v>150</v>
      </c>
      <c r="F29" s="83"/>
      <c r="G29" s="35">
        <v>150</v>
      </c>
      <c r="H29" s="79"/>
      <c r="I29" s="541"/>
      <c r="J29" s="281" t="s">
        <v>1</v>
      </c>
    </row>
    <row r="30" spans="1:10">
      <c r="A30" s="139" t="s">
        <v>98</v>
      </c>
      <c r="B30" s="80"/>
      <c r="C30" s="35">
        <v>89</v>
      </c>
      <c r="D30" s="79"/>
      <c r="E30" s="35">
        <v>89</v>
      </c>
      <c r="F30" s="83"/>
      <c r="G30" s="35">
        <v>89</v>
      </c>
      <c r="H30" s="79"/>
      <c r="I30" s="538"/>
      <c r="J30" s="281" t="s">
        <v>1</v>
      </c>
    </row>
    <row r="31" spans="1:10" ht="16.5" thickBot="1">
      <c r="A31" s="140" t="s">
        <v>99</v>
      </c>
      <c r="B31" s="81"/>
      <c r="C31" s="113">
        <v>12</v>
      </c>
      <c r="D31" s="82"/>
      <c r="E31" s="113">
        <v>12</v>
      </c>
      <c r="F31" s="82"/>
      <c r="G31" s="113">
        <v>12</v>
      </c>
      <c r="H31" s="82"/>
      <c r="I31" s="542"/>
      <c r="J31" s="281" t="s">
        <v>27</v>
      </c>
    </row>
    <row r="32" spans="1:10">
      <c r="A32" s="795"/>
      <c r="B32" s="796"/>
      <c r="C32" s="796"/>
      <c r="D32" s="796"/>
      <c r="E32" s="796"/>
      <c r="F32" s="796"/>
      <c r="G32" s="796"/>
      <c r="H32" s="796"/>
      <c r="I32" s="796"/>
      <c r="J32" s="796"/>
    </row>
    <row r="33" spans="1:10">
      <c r="A33" s="10"/>
      <c r="B33" s="10"/>
      <c r="C33" s="10"/>
      <c r="D33" s="10"/>
      <c r="E33" s="10"/>
      <c r="F33" s="10"/>
      <c r="G33" s="10"/>
      <c r="H33" s="10"/>
      <c r="I33" s="10"/>
      <c r="J33" s="282"/>
    </row>
  </sheetData>
  <mergeCells count="14">
    <mergeCell ref="A32:J32"/>
    <mergeCell ref="A7:I7"/>
    <mergeCell ref="A8:I8"/>
    <mergeCell ref="A6:I6"/>
    <mergeCell ref="A5:I5"/>
    <mergeCell ref="A1:I1"/>
    <mergeCell ref="A2:I2"/>
    <mergeCell ref="A3:I3"/>
    <mergeCell ref="B9:C10"/>
    <mergeCell ref="D9:E10"/>
    <mergeCell ref="F9:G10"/>
    <mergeCell ref="H9:I10"/>
    <mergeCell ref="A9:A11"/>
    <mergeCell ref="A4:I4"/>
  </mergeCells>
  <phoneticPr fontId="0" type="noConversion"/>
  <printOptions horizontalCentered="1"/>
  <pageMargins left="0.5" right="0.5" top="0.5" bottom="0.55000000000000004" header="0" footer="0"/>
  <pageSetup scale="67" orientation="landscape" horizontalDpi="300" verticalDpi="300" r:id="rId1"/>
  <headerFooter alignWithMargins="0">
    <oddFooter>&amp;C&amp;"Times New Roman,Regular"Exhibit K - Summary of Requirements by Grade</oddFooter>
  </headerFooter>
</worksheet>
</file>

<file path=xl/worksheets/sheet12.xml><?xml version="1.0" encoding="utf-8"?>
<worksheet xmlns="http://schemas.openxmlformats.org/spreadsheetml/2006/main" xmlns:r="http://schemas.openxmlformats.org/officeDocument/2006/relationships">
  <sheetPr codeName="Sheet17"/>
  <dimension ref="A1:L139"/>
  <sheetViews>
    <sheetView view="pageBreakPreview" zoomScale="75" zoomScaleNormal="75" zoomScaleSheetLayoutView="75" workbookViewId="0">
      <pane xSplit="1" ySplit="9" topLeftCell="B10" activePane="bottomRight" state="frozen"/>
      <selection activeCell="O11" sqref="O11"/>
      <selection pane="topRight" activeCell="O11" sqref="O11"/>
      <selection pane="bottomLeft" activeCell="O11" sqref="O11"/>
      <selection pane="bottomRight" activeCell="C38" sqref="C38"/>
    </sheetView>
  </sheetViews>
  <sheetFormatPr defaultRowHeight="15.75"/>
  <cols>
    <col min="1" max="1" width="62.6640625" style="2" customWidth="1"/>
    <col min="2" max="2" width="8.88671875" style="2"/>
    <col min="3" max="3" width="10.109375" style="2" customWidth="1"/>
    <col min="4" max="4" width="8.88671875" style="2"/>
    <col min="5" max="5" width="10.6640625" style="2" customWidth="1"/>
    <col min="6" max="6" width="8.88671875" style="2"/>
    <col min="7" max="7" width="10.5546875" style="2" bestFit="1" customWidth="1"/>
    <col min="8" max="8" width="8.88671875" style="2"/>
    <col min="9" max="9" width="10.33203125" style="2" customWidth="1"/>
    <col min="10" max="10" width="1" style="39" customWidth="1"/>
    <col min="12" max="16384" width="8.88671875" style="2"/>
  </cols>
  <sheetData>
    <row r="1" spans="1:10" ht="19.149999999999999" customHeight="1">
      <c r="A1" s="575" t="s">
        <v>239</v>
      </c>
      <c r="B1" s="806"/>
      <c r="C1" s="806"/>
      <c r="D1" s="806"/>
      <c r="E1" s="806"/>
      <c r="F1" s="806"/>
      <c r="G1" s="806"/>
      <c r="H1" s="806"/>
      <c r="I1" s="806"/>
      <c r="J1" s="38" t="s">
        <v>1</v>
      </c>
    </row>
    <row r="2" spans="1:10" ht="19.149999999999999" customHeight="1">
      <c r="A2" s="810"/>
      <c r="B2" s="811"/>
      <c r="C2" s="811"/>
      <c r="D2" s="811"/>
      <c r="E2" s="811"/>
      <c r="F2" s="811"/>
      <c r="G2" s="811"/>
      <c r="H2" s="811"/>
      <c r="I2" s="811"/>
      <c r="J2" s="38" t="s">
        <v>1</v>
      </c>
    </row>
    <row r="3" spans="1:10" ht="18.75">
      <c r="A3" s="812" t="s">
        <v>103</v>
      </c>
      <c r="B3" s="806"/>
      <c r="C3" s="806"/>
      <c r="D3" s="806"/>
      <c r="E3" s="806"/>
      <c r="F3" s="806"/>
      <c r="G3" s="806"/>
      <c r="H3" s="806"/>
      <c r="I3" s="806"/>
      <c r="J3" s="38" t="s">
        <v>1</v>
      </c>
    </row>
    <row r="4" spans="1:10" ht="16.5">
      <c r="A4" s="753" t="str">
        <f>+'B. Summary of Requirements '!A5</f>
        <v>National Drug Intelligence Center</v>
      </c>
      <c r="B4" s="806"/>
      <c r="C4" s="806"/>
      <c r="D4" s="806"/>
      <c r="E4" s="806"/>
      <c r="F4" s="806"/>
      <c r="G4" s="806"/>
      <c r="H4" s="806"/>
      <c r="I4" s="806"/>
      <c r="J4" s="38" t="s">
        <v>1</v>
      </c>
    </row>
    <row r="5" spans="1:10" ht="16.5">
      <c r="A5" s="753" t="str">
        <f>+'B. Summary of Requirements '!A6</f>
        <v>Salaries and Expenses</v>
      </c>
      <c r="B5" s="806"/>
      <c r="C5" s="806"/>
      <c r="D5" s="806"/>
      <c r="E5" s="806"/>
      <c r="F5" s="806"/>
      <c r="G5" s="806"/>
      <c r="H5" s="806"/>
      <c r="I5" s="806"/>
      <c r="J5" s="38" t="s">
        <v>1</v>
      </c>
    </row>
    <row r="6" spans="1:10">
      <c r="A6" s="809" t="s">
        <v>263</v>
      </c>
      <c r="B6" s="806"/>
      <c r="C6" s="806"/>
      <c r="D6" s="806"/>
      <c r="E6" s="806"/>
      <c r="F6" s="806"/>
      <c r="G6" s="806"/>
      <c r="H6" s="806"/>
      <c r="I6" s="806"/>
      <c r="J6" s="38" t="s">
        <v>1</v>
      </c>
    </row>
    <row r="7" spans="1:10" ht="11.25" customHeight="1">
      <c r="A7" s="805"/>
      <c r="B7" s="805"/>
      <c r="C7" s="805"/>
      <c r="D7" s="805"/>
      <c r="E7" s="805"/>
      <c r="F7" s="805"/>
      <c r="G7" s="805"/>
      <c r="H7" s="805"/>
      <c r="I7" s="805"/>
      <c r="J7" s="38" t="s">
        <v>1</v>
      </c>
    </row>
    <row r="8" spans="1:10" ht="44.25" customHeight="1">
      <c r="A8" s="807" t="s">
        <v>100</v>
      </c>
      <c r="B8" s="813" t="s">
        <v>40</v>
      </c>
      <c r="C8" s="814"/>
      <c r="D8" s="803" t="s">
        <v>376</v>
      </c>
      <c r="E8" s="804"/>
      <c r="F8" s="800" t="s">
        <v>45</v>
      </c>
      <c r="G8" s="802"/>
      <c r="H8" s="800" t="s">
        <v>344</v>
      </c>
      <c r="I8" s="801"/>
      <c r="J8" s="38" t="s">
        <v>1</v>
      </c>
    </row>
    <row r="9" spans="1:10" ht="25.5" customHeight="1" thickBot="1">
      <c r="A9" s="808"/>
      <c r="B9" s="152" t="s">
        <v>50</v>
      </c>
      <c r="C9" s="153" t="s">
        <v>284</v>
      </c>
      <c r="D9" s="152" t="s">
        <v>50</v>
      </c>
      <c r="E9" s="153" t="s">
        <v>284</v>
      </c>
      <c r="F9" s="152" t="s">
        <v>50</v>
      </c>
      <c r="G9" s="153" t="s">
        <v>284</v>
      </c>
      <c r="H9" s="152" t="s">
        <v>50</v>
      </c>
      <c r="I9" s="154" t="s">
        <v>284</v>
      </c>
      <c r="J9" s="38" t="s">
        <v>1</v>
      </c>
    </row>
    <row r="10" spans="1:10">
      <c r="A10" s="144" t="s">
        <v>19</v>
      </c>
      <c r="B10" s="84">
        <v>239</v>
      </c>
      <c r="C10" s="211">
        <v>21291</v>
      </c>
      <c r="D10" s="84">
        <v>239</v>
      </c>
      <c r="E10" s="555">
        <v>21291</v>
      </c>
      <c r="F10" s="84">
        <v>238</v>
      </c>
      <c r="G10" s="211">
        <v>21231</v>
      </c>
      <c r="H10" s="84">
        <f t="shared" ref="H10:I15" si="0">F10-B10</f>
        <v>-1</v>
      </c>
      <c r="I10" s="212">
        <f t="shared" si="0"/>
        <v>-60</v>
      </c>
      <c r="J10" s="38" t="s">
        <v>1</v>
      </c>
    </row>
    <row r="11" spans="1:10">
      <c r="A11" s="145" t="s">
        <v>74</v>
      </c>
      <c r="B11" s="84"/>
      <c r="C11" s="85"/>
      <c r="D11" s="84"/>
      <c r="E11" s="89"/>
      <c r="F11" s="84"/>
      <c r="G11" s="85"/>
      <c r="H11" s="84">
        <f t="shared" si="0"/>
        <v>0</v>
      </c>
      <c r="I11" s="63">
        <f t="shared" si="0"/>
        <v>0</v>
      </c>
      <c r="J11" s="38" t="s">
        <v>1</v>
      </c>
    </row>
    <row r="12" spans="1:10">
      <c r="A12" s="145" t="s">
        <v>56</v>
      </c>
      <c r="B12" s="427">
        <f>B13+B14</f>
        <v>0</v>
      </c>
      <c r="C12" s="85">
        <f t="shared" ref="C12:G12" si="1">C13+C14</f>
        <v>0</v>
      </c>
      <c r="D12" s="427">
        <f>D13+D14</f>
        <v>0</v>
      </c>
      <c r="E12" s="89">
        <f t="shared" si="1"/>
        <v>0</v>
      </c>
      <c r="F12" s="427">
        <f>F13+F14</f>
        <v>0</v>
      </c>
      <c r="G12" s="85">
        <f t="shared" si="1"/>
        <v>0</v>
      </c>
      <c r="H12" s="84">
        <f>F12-B12</f>
        <v>0</v>
      </c>
      <c r="I12" s="63">
        <f>G12-C12</f>
        <v>0</v>
      </c>
      <c r="J12" s="38" t="s">
        <v>1</v>
      </c>
    </row>
    <row r="13" spans="1:10">
      <c r="A13" s="146" t="s">
        <v>58</v>
      </c>
      <c r="B13" s="90"/>
      <c r="C13" s="91"/>
      <c r="D13" s="90"/>
      <c r="E13" s="556"/>
      <c r="F13" s="90"/>
      <c r="G13" s="91"/>
      <c r="H13" s="90">
        <f t="shared" si="0"/>
        <v>0</v>
      </c>
      <c r="I13" s="92">
        <f t="shared" si="0"/>
        <v>0</v>
      </c>
      <c r="J13" s="38" t="s">
        <v>1</v>
      </c>
    </row>
    <row r="14" spans="1:10">
      <c r="A14" s="146" t="s">
        <v>57</v>
      </c>
      <c r="B14" s="90"/>
      <c r="C14" s="91"/>
      <c r="D14" s="90"/>
      <c r="E14" s="556"/>
      <c r="F14" s="90"/>
      <c r="G14" s="91"/>
      <c r="H14" s="90">
        <f t="shared" si="0"/>
        <v>0</v>
      </c>
      <c r="I14" s="92">
        <f t="shared" si="0"/>
        <v>0</v>
      </c>
      <c r="J14" s="38" t="s">
        <v>1</v>
      </c>
    </row>
    <row r="15" spans="1:10">
      <c r="A15" s="147" t="s">
        <v>59</v>
      </c>
      <c r="B15" s="93"/>
      <c r="C15" s="94"/>
      <c r="D15" s="93"/>
      <c r="E15" s="557"/>
      <c r="F15" s="93"/>
      <c r="G15" s="94"/>
      <c r="H15" s="93">
        <f t="shared" si="0"/>
        <v>0</v>
      </c>
      <c r="I15" s="95">
        <f t="shared" si="0"/>
        <v>0</v>
      </c>
      <c r="J15" s="38" t="s">
        <v>1</v>
      </c>
    </row>
    <row r="16" spans="1:10">
      <c r="A16" s="148" t="s">
        <v>20</v>
      </c>
      <c r="B16" s="96">
        <f>+B10+B11+B12+B15</f>
        <v>239</v>
      </c>
      <c r="C16" s="97">
        <f t="shared" ref="C16:I16" si="2">+C10+C11+C12+C15</f>
        <v>21291</v>
      </c>
      <c r="D16" s="96">
        <f>+D10+D11+D12+D15</f>
        <v>239</v>
      </c>
      <c r="E16" s="558">
        <f t="shared" si="2"/>
        <v>21291</v>
      </c>
      <c r="F16" s="96">
        <f t="shared" si="2"/>
        <v>238</v>
      </c>
      <c r="G16" s="426">
        <f t="shared" si="2"/>
        <v>21231</v>
      </c>
      <c r="H16" s="97">
        <f>+H10+H11+H12+H15</f>
        <v>-1</v>
      </c>
      <c r="I16" s="426">
        <f t="shared" si="2"/>
        <v>-60</v>
      </c>
      <c r="J16" s="38" t="s">
        <v>1</v>
      </c>
    </row>
    <row r="17" spans="1:12">
      <c r="A17" s="145" t="s">
        <v>101</v>
      </c>
      <c r="B17" s="84"/>
      <c r="C17" s="85"/>
      <c r="D17" s="84"/>
      <c r="E17" s="89"/>
      <c r="F17" s="84"/>
      <c r="G17" s="85"/>
      <c r="H17" s="84"/>
      <c r="I17" s="63"/>
      <c r="J17" s="38" t="s">
        <v>1</v>
      </c>
    </row>
    <row r="18" spans="1:12">
      <c r="A18" s="149" t="s">
        <v>61</v>
      </c>
      <c r="B18" s="84"/>
      <c r="C18" s="88">
        <f>5434-864</f>
        <v>4570</v>
      </c>
      <c r="D18" s="84"/>
      <c r="E18" s="88">
        <f>5434-864</f>
        <v>4570</v>
      </c>
      <c r="F18" s="84"/>
      <c r="G18" s="85">
        <f>C18+103</f>
        <v>4673</v>
      </c>
      <c r="H18" s="84"/>
      <c r="I18" s="63">
        <f>G18-C18</f>
        <v>103</v>
      </c>
      <c r="J18" s="38" t="s">
        <v>1</v>
      </c>
    </row>
    <row r="19" spans="1:12">
      <c r="A19" s="149" t="s">
        <v>62</v>
      </c>
      <c r="B19" s="84"/>
      <c r="C19" s="85">
        <v>896</v>
      </c>
      <c r="D19" s="84"/>
      <c r="E19" s="85">
        <v>896</v>
      </c>
      <c r="F19" s="84"/>
      <c r="G19" s="85">
        <f>C19-808</f>
        <v>88</v>
      </c>
      <c r="H19" s="84"/>
      <c r="I19" s="63">
        <f>G19-C19</f>
        <v>-808</v>
      </c>
      <c r="J19" s="38" t="s">
        <v>1</v>
      </c>
    </row>
    <row r="20" spans="1:12">
      <c r="A20" s="149" t="s">
        <v>63</v>
      </c>
      <c r="B20" s="84"/>
      <c r="C20" s="85">
        <v>67</v>
      </c>
      <c r="D20" s="84"/>
      <c r="E20" s="85">
        <v>67</v>
      </c>
      <c r="F20" s="84"/>
      <c r="G20" s="85">
        <f>C20-3</f>
        <v>64</v>
      </c>
      <c r="H20" s="84"/>
      <c r="I20" s="63">
        <f>G20-C20</f>
        <v>-3</v>
      </c>
      <c r="J20" s="38" t="s">
        <v>1</v>
      </c>
    </row>
    <row r="21" spans="1:12">
      <c r="A21" s="149" t="s">
        <v>237</v>
      </c>
      <c r="B21" s="84"/>
      <c r="C21" s="85">
        <v>2822</v>
      </c>
      <c r="D21" s="84"/>
      <c r="E21" s="85">
        <v>2822</v>
      </c>
      <c r="F21" s="84"/>
      <c r="G21" s="85">
        <f>SUM(C21-32)</f>
        <v>2790</v>
      </c>
      <c r="H21" s="84"/>
      <c r="I21" s="63">
        <f t="shared" ref="I21:I35" si="3">G21-C21</f>
        <v>-32</v>
      </c>
      <c r="J21" s="38" t="s">
        <v>1</v>
      </c>
    </row>
    <row r="22" spans="1:12">
      <c r="A22" s="149" t="s">
        <v>41</v>
      </c>
      <c r="B22" s="84"/>
      <c r="C22" s="85"/>
      <c r="D22" s="84"/>
      <c r="E22" s="85"/>
      <c r="F22" s="84"/>
      <c r="G22" s="85"/>
      <c r="H22" s="84"/>
      <c r="I22" s="63">
        <f>G22-C22</f>
        <v>0</v>
      </c>
      <c r="J22" s="38" t="s">
        <v>1</v>
      </c>
    </row>
    <row r="23" spans="1:12">
      <c r="A23" s="149" t="s">
        <v>64</v>
      </c>
      <c r="B23" s="84"/>
      <c r="C23" s="85">
        <v>623</v>
      </c>
      <c r="D23" s="84"/>
      <c r="E23" s="85">
        <v>623</v>
      </c>
      <c r="F23" s="84"/>
      <c r="G23" s="85">
        <f>C23-35</f>
        <v>588</v>
      </c>
      <c r="H23" s="84"/>
      <c r="I23" s="63">
        <f t="shared" si="3"/>
        <v>-35</v>
      </c>
      <c r="J23" s="38" t="s">
        <v>1</v>
      </c>
    </row>
    <row r="24" spans="1:12">
      <c r="A24" s="149" t="s">
        <v>65</v>
      </c>
      <c r="B24" s="84"/>
      <c r="C24" s="85">
        <v>13</v>
      </c>
      <c r="D24" s="84"/>
      <c r="E24" s="85">
        <v>13</v>
      </c>
      <c r="F24" s="84"/>
      <c r="G24" s="85">
        <f>C24</f>
        <v>13</v>
      </c>
      <c r="H24" s="84"/>
      <c r="I24" s="63">
        <f t="shared" si="3"/>
        <v>0</v>
      </c>
      <c r="J24" s="38" t="s">
        <v>1</v>
      </c>
    </row>
    <row r="25" spans="1:12">
      <c r="A25" s="149" t="s">
        <v>66</v>
      </c>
      <c r="B25" s="84"/>
      <c r="C25" s="85">
        <v>7484</v>
      </c>
      <c r="D25" s="84"/>
      <c r="E25" s="85">
        <v>7484</v>
      </c>
      <c r="F25" s="84"/>
      <c r="G25" s="85">
        <f>C25-4575</f>
        <v>2909</v>
      </c>
      <c r="H25" s="84"/>
      <c r="I25" s="63">
        <f>G25-C25-388</f>
        <v>-4963</v>
      </c>
      <c r="J25" s="38" t="s">
        <v>1</v>
      </c>
    </row>
    <row r="26" spans="1:12">
      <c r="A26" s="149" t="s">
        <v>67</v>
      </c>
      <c r="B26" s="84"/>
      <c r="C26" s="85">
        <v>2609</v>
      </c>
      <c r="D26" s="84"/>
      <c r="E26" s="85">
        <v>2609</v>
      </c>
      <c r="F26" s="84"/>
      <c r="G26" s="85">
        <f>C26-949</f>
        <v>1660</v>
      </c>
      <c r="H26" s="84"/>
      <c r="I26" s="63">
        <f t="shared" si="3"/>
        <v>-949</v>
      </c>
      <c r="J26" s="38" t="s">
        <v>1</v>
      </c>
    </row>
    <row r="27" spans="1:12">
      <c r="A27" s="149" t="s">
        <v>0</v>
      </c>
      <c r="B27" s="84"/>
      <c r="C27" s="85">
        <v>1476</v>
      </c>
      <c r="D27" s="84"/>
      <c r="E27" s="85">
        <v>1476</v>
      </c>
      <c r="F27" s="84"/>
      <c r="G27" s="85">
        <f>C27-313</f>
        <v>1163</v>
      </c>
      <c r="H27" s="84"/>
      <c r="I27" s="63">
        <f t="shared" si="3"/>
        <v>-313</v>
      </c>
      <c r="J27" s="38" t="s">
        <v>1</v>
      </c>
    </row>
    <row r="28" spans="1:12">
      <c r="A28" s="149" t="s">
        <v>238</v>
      </c>
      <c r="B28" s="84"/>
      <c r="C28" s="85"/>
      <c r="D28" s="84"/>
      <c r="E28" s="85"/>
      <c r="F28" s="84"/>
      <c r="G28" s="85">
        <f>C28</f>
        <v>0</v>
      </c>
      <c r="H28" s="84"/>
      <c r="I28" s="63">
        <f t="shared" si="3"/>
        <v>0</v>
      </c>
      <c r="J28" s="38" t="s">
        <v>1</v>
      </c>
      <c r="L28" s="15"/>
    </row>
    <row r="29" spans="1:12">
      <c r="A29" s="149" t="s">
        <v>244</v>
      </c>
      <c r="B29" s="84"/>
      <c r="C29" s="85"/>
      <c r="D29" s="84"/>
      <c r="E29" s="85"/>
      <c r="F29" s="84"/>
      <c r="G29" s="85"/>
      <c r="H29" s="84"/>
      <c r="I29" s="63">
        <f t="shared" si="3"/>
        <v>0</v>
      </c>
      <c r="J29" s="38" t="s">
        <v>1</v>
      </c>
    </row>
    <row r="30" spans="1:12">
      <c r="A30" s="149" t="s">
        <v>245</v>
      </c>
      <c r="B30" s="84"/>
      <c r="C30" s="85">
        <v>367</v>
      </c>
      <c r="D30" s="84"/>
      <c r="E30" s="85">
        <v>367</v>
      </c>
      <c r="F30" s="84"/>
      <c r="G30" s="85">
        <f>C30-145</f>
        <v>222</v>
      </c>
      <c r="H30" s="84"/>
      <c r="I30" s="63">
        <f t="shared" si="3"/>
        <v>-145</v>
      </c>
      <c r="J30" s="38" t="s">
        <v>1</v>
      </c>
      <c r="L30" s="15"/>
    </row>
    <row r="31" spans="1:12">
      <c r="A31" s="149" t="s">
        <v>68</v>
      </c>
      <c r="B31" s="84"/>
      <c r="C31" s="85">
        <v>348</v>
      </c>
      <c r="D31" s="84"/>
      <c r="E31" s="85">
        <v>348</v>
      </c>
      <c r="F31" s="84"/>
      <c r="G31" s="85">
        <f>C31</f>
        <v>348</v>
      </c>
      <c r="H31" s="84"/>
      <c r="I31" s="63">
        <f t="shared" si="3"/>
        <v>0</v>
      </c>
      <c r="J31" s="38" t="s">
        <v>1</v>
      </c>
      <c r="L31" s="15"/>
    </row>
    <row r="32" spans="1:12">
      <c r="A32" s="149" t="s">
        <v>69</v>
      </c>
      <c r="B32" s="84"/>
      <c r="C32" s="85">
        <v>1069</v>
      </c>
      <c r="D32" s="84"/>
      <c r="E32" s="85">
        <f>1069+388</f>
        <v>1457</v>
      </c>
      <c r="F32" s="84"/>
      <c r="G32" s="85">
        <f>C32-432</f>
        <v>637</v>
      </c>
      <c r="H32" s="84"/>
      <c r="I32" s="63">
        <f t="shared" si="3"/>
        <v>-432</v>
      </c>
      <c r="J32" s="38" t="s">
        <v>1</v>
      </c>
    </row>
    <row r="33" spans="1:11">
      <c r="A33" s="149" t="s">
        <v>368</v>
      </c>
      <c r="B33" s="84"/>
      <c r="C33" s="85"/>
      <c r="D33" s="84"/>
      <c r="E33" s="89"/>
      <c r="F33" s="84"/>
      <c r="G33" s="85">
        <v>-4030</v>
      </c>
      <c r="H33" s="84"/>
      <c r="I33" s="63">
        <f t="shared" si="3"/>
        <v>-4030</v>
      </c>
      <c r="J33" s="38" t="s">
        <v>1</v>
      </c>
      <c r="K33" s="526"/>
    </row>
    <row r="34" spans="1:11">
      <c r="A34" s="149" t="s">
        <v>374</v>
      </c>
      <c r="B34" s="84"/>
      <c r="C34" s="85"/>
      <c r="D34" s="84"/>
      <c r="E34" s="89"/>
      <c r="F34" s="84"/>
      <c r="G34" s="85">
        <v>-3678</v>
      </c>
      <c r="H34" s="84"/>
      <c r="I34" s="63">
        <f t="shared" si="3"/>
        <v>-3678</v>
      </c>
      <c r="J34" s="38" t="s">
        <v>1</v>
      </c>
      <c r="K34" s="526"/>
    </row>
    <row r="35" spans="1:11">
      <c r="A35" s="149" t="s">
        <v>369</v>
      </c>
      <c r="B35" s="84"/>
      <c r="C35" s="85"/>
      <c r="D35" s="84"/>
      <c r="E35" s="89"/>
      <c r="F35" s="84"/>
      <c r="G35" s="85">
        <v>-3678</v>
      </c>
      <c r="H35" s="84"/>
      <c r="I35" s="63">
        <f t="shared" si="3"/>
        <v>-3678</v>
      </c>
      <c r="J35" s="38" t="s">
        <v>1</v>
      </c>
      <c r="K35" s="526"/>
    </row>
    <row r="36" spans="1:11">
      <c r="A36" s="150" t="s">
        <v>70</v>
      </c>
      <c r="B36" s="36"/>
      <c r="C36" s="24">
        <f>SUM(C16:C32)</f>
        <v>43635</v>
      </c>
      <c r="D36" s="36"/>
      <c r="E36" s="559">
        <f>SUM(E16:E33)</f>
        <v>44023</v>
      </c>
      <c r="F36" s="36"/>
      <c r="G36" s="24">
        <f>SUM(G16:G35)</f>
        <v>25000</v>
      </c>
      <c r="H36" s="36"/>
      <c r="I36" s="23">
        <f>SUM(I16:I35)</f>
        <v>-19023</v>
      </c>
      <c r="J36" s="38" t="s">
        <v>1</v>
      </c>
    </row>
    <row r="37" spans="1:11" ht="16.899999999999999" customHeight="1">
      <c r="A37" s="151" t="s">
        <v>71</v>
      </c>
      <c r="B37" s="87"/>
      <c r="C37" s="88"/>
      <c r="D37" s="87"/>
      <c r="E37" s="89"/>
      <c r="F37" s="87"/>
      <c r="G37" s="88"/>
      <c r="H37" s="87"/>
      <c r="I37" s="89"/>
      <c r="J37" s="38" t="s">
        <v>1</v>
      </c>
    </row>
    <row r="38" spans="1:11">
      <c r="A38" s="151" t="s">
        <v>72</v>
      </c>
      <c r="B38" s="87"/>
      <c r="C38" s="88">
        <v>388</v>
      </c>
      <c r="D38" s="87"/>
      <c r="E38" s="89"/>
      <c r="F38" s="87"/>
      <c r="G38" s="88"/>
      <c r="H38" s="87"/>
      <c r="I38" s="89"/>
      <c r="J38" s="38" t="s">
        <v>1</v>
      </c>
    </row>
    <row r="39" spans="1:11">
      <c r="A39" s="151" t="s">
        <v>73</v>
      </c>
      <c r="B39" s="87"/>
      <c r="C39" s="88"/>
      <c r="D39" s="87"/>
      <c r="E39" s="89"/>
      <c r="F39" s="87"/>
      <c r="G39" s="88"/>
      <c r="H39" s="87"/>
      <c r="I39" s="89"/>
      <c r="J39" s="38" t="s">
        <v>1</v>
      </c>
    </row>
    <row r="40" spans="1:11" ht="16.5" thickBot="1">
      <c r="A40" s="414" t="s">
        <v>2</v>
      </c>
      <c r="B40" s="415"/>
      <c r="C40" s="416">
        <f>SUM(C36:C39)</f>
        <v>44023</v>
      </c>
      <c r="D40" s="415"/>
      <c r="E40" s="560">
        <f>SUM(E36:E39)</f>
        <v>44023</v>
      </c>
      <c r="F40" s="415"/>
      <c r="G40" s="416">
        <f>SUM(G36:G39)</f>
        <v>25000</v>
      </c>
      <c r="H40" s="415"/>
      <c r="I40" s="417"/>
      <c r="J40" s="38" t="s">
        <v>1</v>
      </c>
    </row>
    <row r="41" spans="1:11">
      <c r="A41" s="418"/>
      <c r="B41" s="419"/>
      <c r="C41" s="420"/>
      <c r="D41" s="419"/>
      <c r="E41" s="554"/>
      <c r="F41" s="419"/>
      <c r="G41" s="420"/>
      <c r="H41" s="419"/>
      <c r="I41" s="421"/>
      <c r="J41" s="38"/>
    </row>
    <row r="42" spans="1:11">
      <c r="A42" s="413" t="s">
        <v>275</v>
      </c>
      <c r="B42" s="84"/>
      <c r="C42" s="85"/>
      <c r="D42" s="84"/>
      <c r="E42" s="85"/>
      <c r="F42" s="84"/>
      <c r="G42" s="85"/>
      <c r="H42" s="84"/>
      <c r="I42" s="63"/>
      <c r="J42" s="38" t="s">
        <v>1</v>
      </c>
    </row>
    <row r="43" spans="1:11">
      <c r="A43" s="149" t="s">
        <v>60</v>
      </c>
      <c r="B43" s="86">
        <v>0</v>
      </c>
      <c r="C43" s="211">
        <v>0</v>
      </c>
      <c r="D43" s="86">
        <v>0</v>
      </c>
      <c r="E43" s="211">
        <v>0</v>
      </c>
      <c r="F43" s="86">
        <v>0</v>
      </c>
      <c r="G43" s="211">
        <v>0</v>
      </c>
      <c r="H43" s="87">
        <f>F43+B43</f>
        <v>0</v>
      </c>
      <c r="I43" s="212">
        <f>C43+G43</f>
        <v>0</v>
      </c>
      <c r="J43" s="38" t="s">
        <v>1</v>
      </c>
    </row>
    <row r="44" spans="1:11">
      <c r="A44" s="145" t="s">
        <v>3</v>
      </c>
      <c r="B44" s="84"/>
      <c r="C44" s="211">
        <v>0</v>
      </c>
      <c r="D44" s="84"/>
      <c r="E44" s="211">
        <v>0</v>
      </c>
      <c r="F44" s="84"/>
      <c r="G44" s="211">
        <v>0</v>
      </c>
      <c r="H44" s="87"/>
      <c r="I44" s="212">
        <f>C44+G44</f>
        <v>0</v>
      </c>
      <c r="J44" s="38" t="s">
        <v>1</v>
      </c>
    </row>
    <row r="45" spans="1:11">
      <c r="A45" s="147" t="s">
        <v>4</v>
      </c>
      <c r="B45" s="109"/>
      <c r="C45" s="452">
        <v>0</v>
      </c>
      <c r="D45" s="109"/>
      <c r="E45" s="452">
        <v>0</v>
      </c>
      <c r="F45" s="109"/>
      <c r="G45" s="452">
        <v>0</v>
      </c>
      <c r="H45" s="110"/>
      <c r="I45" s="453">
        <f>C45+G45</f>
        <v>0</v>
      </c>
      <c r="J45" s="38" t="s">
        <v>1</v>
      </c>
    </row>
    <row r="46" spans="1:11">
      <c r="A46" s="33"/>
      <c r="B46" s="32"/>
      <c r="C46" s="32"/>
      <c r="D46" s="32"/>
      <c r="E46" s="32"/>
      <c r="F46" s="32"/>
      <c r="G46" s="32"/>
      <c r="H46" s="32"/>
      <c r="I46" s="32"/>
      <c r="J46" s="38" t="s">
        <v>27</v>
      </c>
    </row>
    <row r="47" spans="1:11">
      <c r="A47" s="799"/>
      <c r="B47" s="766"/>
      <c r="C47" s="766"/>
      <c r="D47" s="766"/>
      <c r="E47" s="766"/>
      <c r="F47" s="766"/>
      <c r="G47" s="766"/>
      <c r="H47" s="766"/>
      <c r="I47" s="766"/>
      <c r="J47" s="766"/>
    </row>
    <row r="48" spans="1:11">
      <c r="H48" s="11"/>
      <c r="I48" s="11"/>
    </row>
    <row r="139" spans="1:1">
      <c r="A139" s="2" t="s">
        <v>235</v>
      </c>
    </row>
  </sheetData>
  <mergeCells count="13">
    <mergeCell ref="A5:I5"/>
    <mergeCell ref="A8:A9"/>
    <mergeCell ref="A6:I6"/>
    <mergeCell ref="A1:I1"/>
    <mergeCell ref="A2:I2"/>
    <mergeCell ref="A3:I3"/>
    <mergeCell ref="A4:I4"/>
    <mergeCell ref="B8:C8"/>
    <mergeCell ref="A47:J47"/>
    <mergeCell ref="H8:I8"/>
    <mergeCell ref="F8:G8"/>
    <mergeCell ref="D8:E8"/>
    <mergeCell ref="A7:I7"/>
  </mergeCells>
  <phoneticPr fontId="0" type="noConversion"/>
  <printOptions horizontalCentered="1"/>
  <pageMargins left="0.5" right="0.5" top="0.5" bottom="0.25" header="0.5" footer="0.5"/>
  <pageSetup scale="70" orientation="landscape" r:id="rId1"/>
  <headerFooter alignWithMargins="0">
    <oddFooter>&amp;C&amp;"Times New Roman,Regular"Exhibit L - Summary of Requirements by Object Class</oddFooter>
  </headerFooter>
</worksheet>
</file>

<file path=xl/worksheets/sheet13.xml><?xml version="1.0" encoding="utf-8"?>
<worksheet xmlns="http://schemas.openxmlformats.org/spreadsheetml/2006/main" xmlns:r="http://schemas.openxmlformats.org/officeDocument/2006/relationships">
  <sheetPr codeName="Sheet1"/>
  <dimension ref="A1:R80"/>
  <sheetViews>
    <sheetView view="pageBreakPreview" zoomScale="95" zoomScaleNormal="100" zoomScaleSheetLayoutView="95" workbookViewId="0">
      <selection activeCell="B17" sqref="B17"/>
    </sheetView>
  </sheetViews>
  <sheetFormatPr defaultRowHeight="12.75"/>
  <cols>
    <col min="1" max="1" width="10.6640625" style="185" customWidth="1"/>
    <col min="2" max="2" width="37.77734375" style="185" customWidth="1"/>
    <col min="3" max="10" width="9.88671875" style="187" customWidth="1"/>
    <col min="11" max="16384" width="8.88671875" style="185"/>
  </cols>
  <sheetData>
    <row r="1" spans="1:11" s="201" customFormat="1" ht="15.75">
      <c r="A1" s="834" t="s">
        <v>118</v>
      </c>
      <c r="B1" s="834"/>
      <c r="C1" s="834"/>
      <c r="D1" s="834"/>
      <c r="E1" s="834"/>
      <c r="F1" s="834"/>
      <c r="G1" s="834"/>
      <c r="H1" s="834"/>
      <c r="I1" s="834"/>
      <c r="J1" s="834"/>
      <c r="K1" s="184" t="s">
        <v>1</v>
      </c>
    </row>
    <row r="2" spans="1:11" s="201" customFormat="1" ht="15.75">
      <c r="A2" s="833"/>
      <c r="B2" s="833"/>
      <c r="C2" s="833"/>
      <c r="D2" s="833"/>
      <c r="E2" s="833"/>
      <c r="F2" s="833"/>
      <c r="G2" s="833"/>
      <c r="H2" s="833"/>
      <c r="I2" s="833"/>
      <c r="J2" s="833"/>
    </row>
    <row r="3" spans="1:11" s="201" customFormat="1" ht="15.75">
      <c r="A3" s="835" t="s">
        <v>217</v>
      </c>
      <c r="B3" s="835"/>
      <c r="C3" s="835"/>
      <c r="D3" s="835"/>
      <c r="E3" s="835"/>
      <c r="F3" s="835"/>
      <c r="G3" s="835"/>
      <c r="H3" s="835"/>
      <c r="I3" s="835"/>
      <c r="J3" s="835"/>
      <c r="K3" s="184" t="s">
        <v>1</v>
      </c>
    </row>
    <row r="4" spans="1:11" s="201" customFormat="1" ht="15.75">
      <c r="A4" s="835" t="s">
        <v>264</v>
      </c>
      <c r="B4" s="835"/>
      <c r="C4" s="835"/>
      <c r="D4" s="835"/>
      <c r="E4" s="835"/>
      <c r="F4" s="835"/>
      <c r="G4" s="835"/>
      <c r="H4" s="835"/>
      <c r="I4" s="835"/>
      <c r="J4" s="835"/>
      <c r="K4" s="184" t="s">
        <v>1</v>
      </c>
    </row>
    <row r="5" spans="1:11" s="201" customFormat="1" ht="15.75">
      <c r="A5" s="833" t="s">
        <v>263</v>
      </c>
      <c r="B5" s="833"/>
      <c r="C5" s="833"/>
      <c r="D5" s="833"/>
      <c r="E5" s="833"/>
      <c r="F5" s="833"/>
      <c r="G5" s="833"/>
      <c r="H5" s="833"/>
      <c r="I5" s="833"/>
      <c r="J5" s="833"/>
      <c r="K5" s="184" t="s">
        <v>1</v>
      </c>
    </row>
    <row r="6" spans="1:11" s="201" customFormat="1" ht="15.75">
      <c r="A6" s="833"/>
      <c r="B6" s="833"/>
      <c r="C6" s="833"/>
      <c r="D6" s="833"/>
      <c r="E6" s="833"/>
      <c r="F6" s="833"/>
      <c r="G6" s="833"/>
      <c r="H6" s="833"/>
      <c r="I6" s="833"/>
      <c r="J6" s="833"/>
    </row>
    <row r="7" spans="1:11">
      <c r="A7" s="830"/>
      <c r="B7" s="830"/>
      <c r="C7" s="830"/>
      <c r="D7" s="830"/>
      <c r="E7" s="830"/>
      <c r="F7" s="830"/>
      <c r="G7" s="830"/>
      <c r="H7" s="830"/>
      <c r="I7" s="830"/>
      <c r="J7" s="830"/>
    </row>
    <row r="8" spans="1:11">
      <c r="A8" s="284" t="s">
        <v>119</v>
      </c>
      <c r="B8" s="283"/>
      <c r="C8" s="832"/>
      <c r="D8" s="832"/>
      <c r="E8" s="832"/>
      <c r="F8" s="832"/>
      <c r="G8" s="832"/>
      <c r="H8" s="832"/>
      <c r="I8" s="832"/>
      <c r="J8" s="832"/>
      <c r="K8" s="184" t="s">
        <v>1</v>
      </c>
    </row>
    <row r="9" spans="1:11">
      <c r="A9" s="284" t="s">
        <v>120</v>
      </c>
      <c r="B9" s="285" t="s">
        <v>190</v>
      </c>
      <c r="C9" s="832"/>
      <c r="D9" s="832"/>
      <c r="E9" s="832"/>
      <c r="F9" s="832"/>
      <c r="G9" s="832"/>
      <c r="H9" s="832"/>
      <c r="I9" s="832"/>
      <c r="J9" s="832"/>
      <c r="K9" s="184" t="s">
        <v>1</v>
      </c>
    </row>
    <row r="10" spans="1:11">
      <c r="A10" s="284" t="s">
        <v>121</v>
      </c>
      <c r="B10" s="285" t="s">
        <v>122</v>
      </c>
      <c r="C10" s="832"/>
      <c r="D10" s="832"/>
      <c r="E10" s="832"/>
      <c r="F10" s="832"/>
      <c r="G10" s="832"/>
      <c r="H10" s="832"/>
      <c r="I10" s="832"/>
      <c r="J10" s="832"/>
      <c r="K10" s="184" t="s">
        <v>1</v>
      </c>
    </row>
    <row r="11" spans="1:11">
      <c r="A11" s="831"/>
      <c r="B11" s="831"/>
      <c r="C11" s="831"/>
      <c r="D11" s="831"/>
      <c r="E11" s="831"/>
      <c r="F11" s="831"/>
      <c r="G11" s="831"/>
      <c r="H11" s="831"/>
      <c r="I11" s="831"/>
      <c r="J11" s="831"/>
    </row>
    <row r="12" spans="1:11" ht="18" customHeight="1">
      <c r="A12" s="817" t="s">
        <v>123</v>
      </c>
      <c r="B12" s="818"/>
      <c r="C12" s="828" t="s">
        <v>329</v>
      </c>
      <c r="D12" s="826" t="s">
        <v>326</v>
      </c>
      <c r="E12" s="826" t="s">
        <v>124</v>
      </c>
      <c r="F12" s="826" t="s">
        <v>125</v>
      </c>
      <c r="G12" s="826" t="s">
        <v>327</v>
      </c>
      <c r="H12" s="826" t="s">
        <v>328</v>
      </c>
      <c r="I12" s="826" t="s">
        <v>124</v>
      </c>
      <c r="J12" s="824" t="s">
        <v>330</v>
      </c>
      <c r="K12" s="184" t="s">
        <v>1</v>
      </c>
    </row>
    <row r="13" spans="1:11">
      <c r="A13" s="819"/>
      <c r="B13" s="820"/>
      <c r="C13" s="829"/>
      <c r="D13" s="827"/>
      <c r="E13" s="827"/>
      <c r="F13" s="827"/>
      <c r="G13" s="827"/>
      <c r="H13" s="827"/>
      <c r="I13" s="827"/>
      <c r="J13" s="825"/>
      <c r="K13" s="184" t="s">
        <v>1</v>
      </c>
    </row>
    <row r="14" spans="1:11">
      <c r="A14" s="300" t="s">
        <v>126</v>
      </c>
      <c r="B14" s="301"/>
      <c r="C14" s="327"/>
      <c r="D14" s="327"/>
      <c r="E14" s="327"/>
      <c r="F14" s="327"/>
      <c r="G14" s="327"/>
      <c r="H14" s="327"/>
      <c r="I14" s="327"/>
      <c r="J14" s="328"/>
      <c r="K14" s="184" t="s">
        <v>1</v>
      </c>
    </row>
    <row r="15" spans="1:11">
      <c r="A15" s="302" t="s">
        <v>127</v>
      </c>
      <c r="B15" s="287" t="s">
        <v>128</v>
      </c>
      <c r="C15" s="329"/>
      <c r="D15" s="329"/>
      <c r="E15" s="329"/>
      <c r="F15" s="329"/>
      <c r="G15" s="329"/>
      <c r="H15" s="329"/>
      <c r="I15" s="329"/>
      <c r="J15" s="330"/>
      <c r="K15" s="184" t="s">
        <v>1</v>
      </c>
    </row>
    <row r="16" spans="1:11">
      <c r="A16" s="292" t="s">
        <v>129</v>
      </c>
      <c r="B16" s="291" t="s">
        <v>130</v>
      </c>
      <c r="C16" s="331"/>
      <c r="D16" s="331"/>
      <c r="E16" s="331"/>
      <c r="F16" s="331"/>
      <c r="G16" s="331"/>
      <c r="H16" s="331"/>
      <c r="I16" s="331"/>
      <c r="J16" s="332"/>
      <c r="K16" s="184" t="s">
        <v>1</v>
      </c>
    </row>
    <row r="17" spans="1:11">
      <c r="A17" s="292" t="s">
        <v>129</v>
      </c>
      <c r="B17" s="291" t="s">
        <v>131</v>
      </c>
      <c r="C17" s="331"/>
      <c r="D17" s="331"/>
      <c r="E17" s="331"/>
      <c r="F17" s="331"/>
      <c r="G17" s="331"/>
      <c r="H17" s="331"/>
      <c r="I17" s="331"/>
      <c r="J17" s="332"/>
      <c r="K17" s="184" t="s">
        <v>1</v>
      </c>
    </row>
    <row r="18" spans="1:11">
      <c r="A18" s="292" t="s">
        <v>129</v>
      </c>
      <c r="B18" s="291" t="s">
        <v>132</v>
      </c>
      <c r="C18" s="331"/>
      <c r="D18" s="331"/>
      <c r="E18" s="331"/>
      <c r="F18" s="331"/>
      <c r="G18" s="331"/>
      <c r="H18" s="331"/>
      <c r="I18" s="331"/>
      <c r="J18" s="332"/>
      <c r="K18" s="184" t="s">
        <v>1</v>
      </c>
    </row>
    <row r="19" spans="1:11">
      <c r="A19" s="292" t="s">
        <v>129</v>
      </c>
      <c r="B19" s="291" t="s">
        <v>133</v>
      </c>
      <c r="C19" s="331"/>
      <c r="D19" s="331"/>
      <c r="E19" s="331"/>
      <c r="F19" s="331"/>
      <c r="G19" s="331"/>
      <c r="H19" s="331"/>
      <c r="I19" s="331"/>
      <c r="J19" s="332"/>
      <c r="K19" s="184" t="s">
        <v>1</v>
      </c>
    </row>
    <row r="20" spans="1:11">
      <c r="A20" s="292" t="s">
        <v>135</v>
      </c>
      <c r="B20" s="291" t="s">
        <v>134</v>
      </c>
      <c r="C20" s="331"/>
      <c r="D20" s="333"/>
      <c r="E20" s="333"/>
      <c r="F20" s="333"/>
      <c r="G20" s="333"/>
      <c r="H20" s="333"/>
      <c r="I20" s="333"/>
      <c r="J20" s="334"/>
      <c r="K20" s="184" t="s">
        <v>1</v>
      </c>
    </row>
    <row r="21" spans="1:11">
      <c r="A21" s="300" t="s">
        <v>136</v>
      </c>
      <c r="B21" s="301"/>
      <c r="C21" s="327"/>
      <c r="D21" s="327"/>
      <c r="E21" s="327"/>
      <c r="F21" s="327"/>
      <c r="G21" s="327"/>
      <c r="H21" s="327"/>
      <c r="I21" s="327"/>
      <c r="J21" s="328"/>
      <c r="K21" s="184" t="s">
        <v>1</v>
      </c>
    </row>
    <row r="22" spans="1:11">
      <c r="A22" s="302" t="s">
        <v>137</v>
      </c>
      <c r="B22" s="303" t="s">
        <v>138</v>
      </c>
      <c r="C22" s="329"/>
      <c r="D22" s="329"/>
      <c r="E22" s="329"/>
      <c r="F22" s="329"/>
      <c r="G22" s="329"/>
      <c r="H22" s="329"/>
      <c r="I22" s="329"/>
      <c r="J22" s="330"/>
      <c r="K22" s="184" t="s">
        <v>1</v>
      </c>
    </row>
    <row r="23" spans="1:11">
      <c r="A23" s="292">
        <v>22</v>
      </c>
      <c r="B23" s="291" t="s">
        <v>139</v>
      </c>
      <c r="C23" s="331"/>
      <c r="D23" s="331"/>
      <c r="E23" s="331"/>
      <c r="F23" s="331"/>
      <c r="G23" s="331"/>
      <c r="H23" s="331"/>
      <c r="I23" s="331"/>
      <c r="J23" s="332"/>
      <c r="K23" s="184" t="s">
        <v>1</v>
      </c>
    </row>
    <row r="24" spans="1:11">
      <c r="A24" s="292" t="s">
        <v>195</v>
      </c>
      <c r="B24" s="291" t="s">
        <v>196</v>
      </c>
      <c r="C24" s="331"/>
      <c r="D24" s="331"/>
      <c r="E24" s="331"/>
      <c r="F24" s="331"/>
      <c r="G24" s="331"/>
      <c r="H24" s="331"/>
      <c r="I24" s="331"/>
      <c r="J24" s="332"/>
      <c r="K24" s="184" t="s">
        <v>1</v>
      </c>
    </row>
    <row r="25" spans="1:11">
      <c r="A25" s="292" t="s">
        <v>140</v>
      </c>
      <c r="B25" s="291" t="s">
        <v>141</v>
      </c>
      <c r="C25" s="331"/>
      <c r="D25" s="331"/>
      <c r="E25" s="331"/>
      <c r="F25" s="331"/>
      <c r="G25" s="331"/>
      <c r="H25" s="331"/>
      <c r="I25" s="331"/>
      <c r="J25" s="332"/>
      <c r="K25" s="184" t="s">
        <v>1</v>
      </c>
    </row>
    <row r="26" spans="1:11">
      <c r="A26" s="292" t="s">
        <v>142</v>
      </c>
      <c r="B26" s="291" t="s">
        <v>143</v>
      </c>
      <c r="C26" s="331"/>
      <c r="D26" s="331"/>
      <c r="E26" s="331"/>
      <c r="F26" s="331"/>
      <c r="G26" s="331"/>
      <c r="H26" s="331"/>
      <c r="I26" s="331"/>
      <c r="J26" s="332"/>
      <c r="K26" s="184" t="s">
        <v>1</v>
      </c>
    </row>
    <row r="27" spans="1:11">
      <c r="A27" s="292" t="s">
        <v>142</v>
      </c>
      <c r="B27" s="291" t="s">
        <v>144</v>
      </c>
      <c r="C27" s="331"/>
      <c r="D27" s="331"/>
      <c r="E27" s="331"/>
      <c r="F27" s="331"/>
      <c r="G27" s="331"/>
      <c r="H27" s="331"/>
      <c r="I27" s="331"/>
      <c r="J27" s="332"/>
      <c r="K27" s="184" t="s">
        <v>1</v>
      </c>
    </row>
    <row r="28" spans="1:11">
      <c r="A28" s="292" t="s">
        <v>142</v>
      </c>
      <c r="B28" s="291" t="s">
        <v>145</v>
      </c>
      <c r="C28" s="331"/>
      <c r="D28" s="331"/>
      <c r="E28" s="331"/>
      <c r="F28" s="331"/>
      <c r="G28" s="331"/>
      <c r="H28" s="331"/>
      <c r="I28" s="331"/>
      <c r="J28" s="332"/>
      <c r="K28" s="184" t="s">
        <v>1</v>
      </c>
    </row>
    <row r="29" spans="1:11">
      <c r="A29" s="292">
        <v>25.3</v>
      </c>
      <c r="B29" s="291" t="s">
        <v>146</v>
      </c>
      <c r="C29" s="331"/>
      <c r="D29" s="331"/>
      <c r="E29" s="331"/>
      <c r="F29" s="331"/>
      <c r="G29" s="331"/>
      <c r="H29" s="331"/>
      <c r="I29" s="331"/>
      <c r="J29" s="332"/>
      <c r="K29" s="184" t="s">
        <v>1</v>
      </c>
    </row>
    <row r="30" spans="1:11">
      <c r="A30" s="288">
        <v>25.3</v>
      </c>
      <c r="B30" s="289" t="s">
        <v>147</v>
      </c>
      <c r="C30" s="331"/>
      <c r="D30" s="331"/>
      <c r="E30" s="331"/>
      <c r="F30" s="331"/>
      <c r="G30" s="331"/>
      <c r="H30" s="331"/>
      <c r="I30" s="331"/>
      <c r="J30" s="332"/>
      <c r="K30" s="184" t="s">
        <v>1</v>
      </c>
    </row>
    <row r="31" spans="1:11">
      <c r="A31" s="288">
        <v>25.3</v>
      </c>
      <c r="B31" s="289" t="s">
        <v>148</v>
      </c>
      <c r="C31" s="331"/>
      <c r="D31" s="331"/>
      <c r="E31" s="331"/>
      <c r="F31" s="331"/>
      <c r="G31" s="331"/>
      <c r="H31" s="331"/>
      <c r="I31" s="331"/>
      <c r="J31" s="332"/>
      <c r="K31" s="184" t="s">
        <v>1</v>
      </c>
    </row>
    <row r="32" spans="1:11">
      <c r="A32" s="288">
        <v>25.3</v>
      </c>
      <c r="B32" s="289" t="s">
        <v>149</v>
      </c>
      <c r="C32" s="331"/>
      <c r="D32" s="331"/>
      <c r="E32" s="331"/>
      <c r="F32" s="331"/>
      <c r="G32" s="331"/>
      <c r="H32" s="331"/>
      <c r="I32" s="331"/>
      <c r="J32" s="332"/>
      <c r="K32" s="184" t="s">
        <v>1</v>
      </c>
    </row>
    <row r="33" spans="1:11">
      <c r="A33" s="288">
        <v>25.3</v>
      </c>
      <c r="B33" s="289" t="s">
        <v>150</v>
      </c>
      <c r="C33" s="331"/>
      <c r="D33" s="331"/>
      <c r="E33" s="331"/>
      <c r="F33" s="331"/>
      <c r="G33" s="331"/>
      <c r="H33" s="331"/>
      <c r="I33" s="331"/>
      <c r="J33" s="332"/>
      <c r="K33" s="184" t="s">
        <v>1</v>
      </c>
    </row>
    <row r="34" spans="1:11">
      <c r="A34" s="292">
        <v>25.2</v>
      </c>
      <c r="B34" s="291" t="s">
        <v>209</v>
      </c>
      <c r="C34" s="331"/>
      <c r="D34" s="331"/>
      <c r="E34" s="331"/>
      <c r="F34" s="331"/>
      <c r="G34" s="331"/>
      <c r="H34" s="331"/>
      <c r="I34" s="331"/>
      <c r="J34" s="332"/>
      <c r="K34" s="184" t="s">
        <v>1</v>
      </c>
    </row>
    <row r="35" spans="1:11">
      <c r="A35" s="292">
        <v>25.6</v>
      </c>
      <c r="B35" s="291" t="s">
        <v>152</v>
      </c>
      <c r="C35" s="331"/>
      <c r="D35" s="331"/>
      <c r="E35" s="331"/>
      <c r="F35" s="331"/>
      <c r="G35" s="331"/>
      <c r="H35" s="331"/>
      <c r="I35" s="331"/>
      <c r="J35" s="332"/>
      <c r="K35" s="184" t="s">
        <v>1</v>
      </c>
    </row>
    <row r="36" spans="1:11">
      <c r="A36" s="292">
        <v>25.6</v>
      </c>
      <c r="B36" s="291" t="s">
        <v>153</v>
      </c>
      <c r="C36" s="331"/>
      <c r="D36" s="331"/>
      <c r="E36" s="331"/>
      <c r="F36" s="331"/>
      <c r="G36" s="331"/>
      <c r="H36" s="331"/>
      <c r="I36" s="331"/>
      <c r="J36" s="332"/>
      <c r="K36" s="184" t="s">
        <v>1</v>
      </c>
    </row>
    <row r="37" spans="1:11">
      <c r="A37" s="292">
        <v>25.2</v>
      </c>
      <c r="B37" s="291" t="s">
        <v>154</v>
      </c>
      <c r="C37" s="331"/>
      <c r="D37" s="331"/>
      <c r="E37" s="331"/>
      <c r="F37" s="331"/>
      <c r="G37" s="331"/>
      <c r="H37" s="331"/>
      <c r="I37" s="331"/>
      <c r="J37" s="332"/>
      <c r="K37" s="184" t="s">
        <v>1</v>
      </c>
    </row>
    <row r="38" spans="1:11">
      <c r="A38" s="292">
        <v>25.2</v>
      </c>
      <c r="B38" s="291" t="s">
        <v>156</v>
      </c>
      <c r="C38" s="331"/>
      <c r="D38" s="331"/>
      <c r="E38" s="331"/>
      <c r="F38" s="331"/>
      <c r="G38" s="331"/>
      <c r="H38" s="331"/>
      <c r="I38" s="331"/>
      <c r="J38" s="332"/>
      <c r="K38" s="184" t="s">
        <v>1</v>
      </c>
    </row>
    <row r="39" spans="1:11">
      <c r="A39" s="292" t="s">
        <v>151</v>
      </c>
      <c r="B39" s="291" t="s">
        <v>210</v>
      </c>
      <c r="C39" s="331"/>
      <c r="D39" s="331"/>
      <c r="E39" s="331"/>
      <c r="F39" s="331"/>
      <c r="G39" s="331"/>
      <c r="H39" s="331"/>
      <c r="I39" s="331"/>
      <c r="J39" s="332"/>
      <c r="K39" s="184" t="s">
        <v>1</v>
      </c>
    </row>
    <row r="40" spans="1:11">
      <c r="A40" s="292" t="s">
        <v>158</v>
      </c>
      <c r="B40" s="291" t="s">
        <v>159</v>
      </c>
      <c r="C40" s="331"/>
      <c r="D40" s="331"/>
      <c r="E40" s="331"/>
      <c r="F40" s="331"/>
      <c r="G40" s="331"/>
      <c r="H40" s="331"/>
      <c r="I40" s="331"/>
      <c r="J40" s="332"/>
      <c r="K40" s="184" t="s">
        <v>1</v>
      </c>
    </row>
    <row r="41" spans="1:11">
      <c r="A41" s="292" t="s">
        <v>158</v>
      </c>
      <c r="B41" s="291" t="s">
        <v>160</v>
      </c>
      <c r="C41" s="331"/>
      <c r="D41" s="331"/>
      <c r="E41" s="331"/>
      <c r="F41" s="331"/>
      <c r="G41" s="331"/>
      <c r="H41" s="331"/>
      <c r="I41" s="331"/>
      <c r="J41" s="332"/>
      <c r="K41" s="184" t="s">
        <v>1</v>
      </c>
    </row>
    <row r="42" spans="1:11">
      <c r="A42" s="292" t="s">
        <v>158</v>
      </c>
      <c r="B42" s="291" t="s">
        <v>161</v>
      </c>
      <c r="C42" s="331"/>
      <c r="D42" s="331"/>
      <c r="E42" s="331"/>
      <c r="F42" s="331"/>
      <c r="G42" s="331"/>
      <c r="H42" s="331"/>
      <c r="I42" s="331"/>
      <c r="J42" s="332"/>
      <c r="K42" s="184" t="s">
        <v>1</v>
      </c>
    </row>
    <row r="43" spans="1:11">
      <c r="A43" s="292" t="s">
        <v>158</v>
      </c>
      <c r="B43" s="291" t="s">
        <v>163</v>
      </c>
      <c r="C43" s="331"/>
      <c r="D43" s="331"/>
      <c r="E43" s="331"/>
      <c r="F43" s="331"/>
      <c r="G43" s="331"/>
      <c r="H43" s="331"/>
      <c r="I43" s="331"/>
      <c r="J43" s="332"/>
      <c r="K43" s="184" t="s">
        <v>1</v>
      </c>
    </row>
    <row r="44" spans="1:11">
      <c r="A44" s="298" t="s">
        <v>158</v>
      </c>
      <c r="B44" s="299" t="s">
        <v>164</v>
      </c>
      <c r="C44" s="335"/>
      <c r="D44" s="335"/>
      <c r="E44" s="335"/>
      <c r="F44" s="335"/>
      <c r="G44" s="335"/>
      <c r="H44" s="335"/>
      <c r="I44" s="335"/>
      <c r="J44" s="336"/>
      <c r="K44" s="184" t="s">
        <v>1</v>
      </c>
    </row>
    <row r="45" spans="1:11">
      <c r="A45" s="300" t="s">
        <v>165</v>
      </c>
      <c r="B45" s="301"/>
      <c r="C45" s="327"/>
      <c r="D45" s="327"/>
      <c r="E45" s="327"/>
      <c r="F45" s="327"/>
      <c r="G45" s="327"/>
      <c r="H45" s="327"/>
      <c r="I45" s="327"/>
      <c r="J45" s="328"/>
      <c r="K45" s="184" t="s">
        <v>1</v>
      </c>
    </row>
    <row r="46" spans="1:11">
      <c r="A46" s="292" t="s">
        <v>166</v>
      </c>
      <c r="B46" s="303" t="s">
        <v>204</v>
      </c>
      <c r="C46" s="329"/>
      <c r="D46" s="329"/>
      <c r="E46" s="329"/>
      <c r="F46" s="329"/>
      <c r="G46" s="329"/>
      <c r="H46" s="329"/>
      <c r="I46" s="329"/>
      <c r="J46" s="330"/>
      <c r="K46" s="184" t="s">
        <v>1</v>
      </c>
    </row>
    <row r="47" spans="1:11">
      <c r="A47" s="292" t="s">
        <v>166</v>
      </c>
      <c r="B47" s="291" t="s">
        <v>167</v>
      </c>
      <c r="C47" s="337"/>
      <c r="D47" s="337"/>
      <c r="E47" s="337"/>
      <c r="F47" s="337"/>
      <c r="G47" s="337"/>
      <c r="H47" s="337"/>
      <c r="I47" s="337"/>
      <c r="J47" s="338"/>
      <c r="K47" s="184" t="s">
        <v>1</v>
      </c>
    </row>
    <row r="48" spans="1:11">
      <c r="A48" s="288" t="s">
        <v>166</v>
      </c>
      <c r="B48" s="289" t="s">
        <v>168</v>
      </c>
      <c r="C48" s="317"/>
      <c r="D48" s="317"/>
      <c r="E48" s="317"/>
      <c r="F48" s="317"/>
      <c r="G48" s="317"/>
      <c r="H48" s="317"/>
      <c r="I48" s="317"/>
      <c r="J48" s="318"/>
      <c r="K48" s="184" t="s">
        <v>1</v>
      </c>
    </row>
    <row r="49" spans="1:11">
      <c r="A49" s="288" t="s">
        <v>166</v>
      </c>
      <c r="B49" s="289" t="s">
        <v>169</v>
      </c>
      <c r="C49" s="317"/>
      <c r="D49" s="317"/>
      <c r="E49" s="317"/>
      <c r="F49" s="317"/>
      <c r="G49" s="317"/>
      <c r="H49" s="317"/>
      <c r="I49" s="317"/>
      <c r="J49" s="318"/>
      <c r="K49" s="184" t="s">
        <v>1</v>
      </c>
    </row>
    <row r="50" spans="1:11">
      <c r="A50" s="292">
        <v>25.2</v>
      </c>
      <c r="B50" s="291" t="s">
        <v>170</v>
      </c>
      <c r="C50" s="337"/>
      <c r="D50" s="337"/>
      <c r="E50" s="337"/>
      <c r="F50" s="337"/>
      <c r="G50" s="337"/>
      <c r="H50" s="337"/>
      <c r="I50" s="337"/>
      <c r="J50" s="338"/>
      <c r="K50" s="184" t="s">
        <v>1</v>
      </c>
    </row>
    <row r="51" spans="1:11">
      <c r="A51" s="292" t="s">
        <v>166</v>
      </c>
      <c r="B51" s="291" t="s">
        <v>171</v>
      </c>
      <c r="C51" s="331"/>
      <c r="D51" s="331"/>
      <c r="E51" s="331"/>
      <c r="F51" s="331"/>
      <c r="G51" s="331"/>
      <c r="H51" s="331"/>
      <c r="I51" s="331"/>
      <c r="J51" s="332"/>
      <c r="K51" s="184" t="s">
        <v>1</v>
      </c>
    </row>
    <row r="52" spans="1:11">
      <c r="A52" s="292" t="s">
        <v>166</v>
      </c>
      <c r="B52" s="291" t="s">
        <v>172</v>
      </c>
      <c r="C52" s="331"/>
      <c r="D52" s="331"/>
      <c r="E52" s="331"/>
      <c r="F52" s="331"/>
      <c r="G52" s="331"/>
      <c r="H52" s="331"/>
      <c r="I52" s="331"/>
      <c r="J52" s="332"/>
      <c r="K52" s="184" t="s">
        <v>1</v>
      </c>
    </row>
    <row r="53" spans="1:11">
      <c r="A53" s="292" t="s">
        <v>166</v>
      </c>
      <c r="B53" s="291" t="s">
        <v>173</v>
      </c>
      <c r="C53" s="331"/>
      <c r="D53" s="331"/>
      <c r="E53" s="331"/>
      <c r="F53" s="331"/>
      <c r="G53" s="331"/>
      <c r="H53" s="331"/>
      <c r="I53" s="331"/>
      <c r="J53" s="332"/>
      <c r="K53" s="184" t="s">
        <v>1</v>
      </c>
    </row>
    <row r="54" spans="1:11">
      <c r="A54" s="292" t="s">
        <v>166</v>
      </c>
      <c r="B54" s="291" t="s">
        <v>174</v>
      </c>
      <c r="C54" s="331"/>
      <c r="D54" s="331"/>
      <c r="E54" s="331"/>
      <c r="F54" s="331"/>
      <c r="G54" s="331"/>
      <c r="H54" s="331"/>
      <c r="I54" s="331"/>
      <c r="J54" s="332"/>
      <c r="K54" s="184" t="s">
        <v>1</v>
      </c>
    </row>
    <row r="55" spans="1:11">
      <c r="A55" s="292" t="s">
        <v>166</v>
      </c>
      <c r="B55" s="291" t="s">
        <v>175</v>
      </c>
      <c r="C55" s="331"/>
      <c r="D55" s="331"/>
      <c r="E55" s="331"/>
      <c r="F55" s="331"/>
      <c r="G55" s="331"/>
      <c r="H55" s="331"/>
      <c r="I55" s="331"/>
      <c r="J55" s="332"/>
      <c r="K55" s="184" t="s">
        <v>1</v>
      </c>
    </row>
    <row r="56" spans="1:11">
      <c r="A56" s="292" t="s">
        <v>166</v>
      </c>
      <c r="B56" s="291" t="s">
        <v>176</v>
      </c>
      <c r="C56" s="331"/>
      <c r="D56" s="331"/>
      <c r="E56" s="331"/>
      <c r="F56" s="331"/>
      <c r="G56" s="331"/>
      <c r="H56" s="331"/>
      <c r="I56" s="331"/>
      <c r="J56" s="332"/>
      <c r="K56" s="184" t="s">
        <v>1</v>
      </c>
    </row>
    <row r="57" spans="1:11">
      <c r="A57" s="292" t="s">
        <v>166</v>
      </c>
      <c r="B57" s="291" t="s">
        <v>177</v>
      </c>
      <c r="C57" s="331"/>
      <c r="D57" s="331"/>
      <c r="E57" s="331"/>
      <c r="F57" s="331"/>
      <c r="G57" s="331"/>
      <c r="H57" s="331"/>
      <c r="I57" s="331"/>
      <c r="J57" s="332"/>
      <c r="K57" s="184" t="s">
        <v>1</v>
      </c>
    </row>
    <row r="58" spans="1:11">
      <c r="A58" s="292" t="s">
        <v>166</v>
      </c>
      <c r="B58" s="291" t="s">
        <v>211</v>
      </c>
      <c r="C58" s="331"/>
      <c r="D58" s="331"/>
      <c r="E58" s="331"/>
      <c r="F58" s="331"/>
      <c r="G58" s="331"/>
      <c r="H58" s="331"/>
      <c r="I58" s="331"/>
      <c r="J58" s="332"/>
      <c r="K58" s="184" t="s">
        <v>1</v>
      </c>
    </row>
    <row r="59" spans="1:11">
      <c r="A59" s="304" t="s">
        <v>206</v>
      </c>
      <c r="B59" s="305" t="s">
        <v>207</v>
      </c>
      <c r="C59" s="333"/>
      <c r="D59" s="333"/>
      <c r="E59" s="333"/>
      <c r="F59" s="333"/>
      <c r="G59" s="333"/>
      <c r="H59" s="333"/>
      <c r="I59" s="333"/>
      <c r="J59" s="334"/>
      <c r="K59" s="184" t="s">
        <v>1</v>
      </c>
    </row>
    <row r="60" spans="1:11">
      <c r="A60" s="300" t="s">
        <v>178</v>
      </c>
      <c r="B60" s="306"/>
      <c r="C60" s="339"/>
      <c r="D60" s="339"/>
      <c r="E60" s="339"/>
      <c r="F60" s="339"/>
      <c r="G60" s="339"/>
      <c r="H60" s="339"/>
      <c r="I60" s="339"/>
      <c r="J60" s="340"/>
      <c r="K60" s="184" t="s">
        <v>1</v>
      </c>
    </row>
    <row r="61" spans="1:11">
      <c r="A61" s="307" t="s">
        <v>179</v>
      </c>
      <c r="B61" s="308" t="s">
        <v>212</v>
      </c>
      <c r="C61" s="337"/>
      <c r="D61" s="337"/>
      <c r="E61" s="337"/>
      <c r="F61" s="337"/>
      <c r="G61" s="337"/>
      <c r="H61" s="337"/>
      <c r="I61" s="337"/>
      <c r="J61" s="338"/>
      <c r="K61" s="184" t="s">
        <v>1</v>
      </c>
    </row>
    <row r="62" spans="1:11">
      <c r="A62" s="307" t="s">
        <v>179</v>
      </c>
      <c r="B62" s="308" t="s">
        <v>180</v>
      </c>
      <c r="C62" s="337"/>
      <c r="D62" s="337"/>
      <c r="E62" s="337"/>
      <c r="F62" s="337"/>
      <c r="G62" s="337"/>
      <c r="H62" s="337"/>
      <c r="I62" s="337"/>
      <c r="J62" s="338"/>
      <c r="K62" s="184" t="s">
        <v>1</v>
      </c>
    </row>
    <row r="63" spans="1:11">
      <c r="A63" s="307" t="s">
        <v>179</v>
      </c>
      <c r="B63" s="305" t="s">
        <v>181</v>
      </c>
      <c r="C63" s="337"/>
      <c r="D63" s="337"/>
      <c r="E63" s="337"/>
      <c r="F63" s="337"/>
      <c r="G63" s="337"/>
      <c r="H63" s="337"/>
      <c r="I63" s="337"/>
      <c r="J63" s="338"/>
      <c r="K63" s="184" t="s">
        <v>1</v>
      </c>
    </row>
    <row r="64" spans="1:11">
      <c r="A64" s="307" t="s">
        <v>179</v>
      </c>
      <c r="B64" s="291" t="s">
        <v>182</v>
      </c>
      <c r="C64" s="331"/>
      <c r="D64" s="331"/>
      <c r="E64" s="331"/>
      <c r="F64" s="331"/>
      <c r="G64" s="331"/>
      <c r="H64" s="331"/>
      <c r="I64" s="331"/>
      <c r="J64" s="332"/>
      <c r="K64" s="184" t="s">
        <v>1</v>
      </c>
    </row>
    <row r="65" spans="1:18">
      <c r="A65" s="307" t="s">
        <v>179</v>
      </c>
      <c r="B65" s="291" t="s">
        <v>183</v>
      </c>
      <c r="C65" s="331"/>
      <c r="D65" s="331"/>
      <c r="E65" s="331"/>
      <c r="F65" s="331"/>
      <c r="G65" s="331"/>
      <c r="H65" s="331"/>
      <c r="I65" s="331"/>
      <c r="J65" s="332"/>
      <c r="K65" s="184" t="s">
        <v>1</v>
      </c>
    </row>
    <row r="66" spans="1:18">
      <c r="A66" s="309" t="s">
        <v>179</v>
      </c>
      <c r="B66" s="305" t="s">
        <v>184</v>
      </c>
      <c r="C66" s="333"/>
      <c r="D66" s="333"/>
      <c r="E66" s="333"/>
      <c r="F66" s="333"/>
      <c r="G66" s="333"/>
      <c r="H66" s="333"/>
      <c r="I66" s="333"/>
      <c r="J66" s="334"/>
      <c r="K66" s="184" t="s">
        <v>1</v>
      </c>
    </row>
    <row r="67" spans="1:18">
      <c r="A67" s="298" t="s">
        <v>179</v>
      </c>
      <c r="B67" s="299" t="s">
        <v>185</v>
      </c>
      <c r="C67" s="335"/>
      <c r="D67" s="335"/>
      <c r="E67" s="335"/>
      <c r="F67" s="335"/>
      <c r="G67" s="335"/>
      <c r="H67" s="335"/>
      <c r="I67" s="335"/>
      <c r="J67" s="336"/>
      <c r="K67" s="184" t="s">
        <v>1</v>
      </c>
    </row>
    <row r="68" spans="1:18">
      <c r="A68" s="300"/>
      <c r="B68" s="310" t="s">
        <v>186</v>
      </c>
      <c r="C68" s="339"/>
      <c r="D68" s="339"/>
      <c r="E68" s="339"/>
      <c r="F68" s="339"/>
      <c r="G68" s="339"/>
      <c r="H68" s="339"/>
      <c r="I68" s="339"/>
      <c r="J68" s="340"/>
      <c r="K68" s="188" t="s">
        <v>27</v>
      </c>
    </row>
    <row r="69" spans="1:18">
      <c r="A69" s="283"/>
      <c r="B69" s="283"/>
      <c r="C69" s="326"/>
      <c r="D69" s="326"/>
      <c r="E69" s="326"/>
      <c r="F69" s="326"/>
      <c r="G69" s="326"/>
      <c r="H69" s="326"/>
      <c r="I69" s="326"/>
      <c r="J69" s="326"/>
    </row>
    <row r="70" spans="1:18">
      <c r="B70" s="194"/>
      <c r="C70" s="202"/>
      <c r="D70" s="202"/>
      <c r="E70" s="202"/>
      <c r="F70" s="202"/>
      <c r="G70" s="202"/>
      <c r="H70" s="202"/>
      <c r="I70" s="202"/>
      <c r="J70" s="202"/>
      <c r="K70" s="194"/>
      <c r="L70" s="194"/>
      <c r="M70" s="194"/>
      <c r="N70" s="194"/>
      <c r="O70" s="194"/>
      <c r="P70" s="194"/>
      <c r="Q70" s="194"/>
      <c r="R70" s="194"/>
    </row>
    <row r="71" spans="1:18" ht="15.75">
      <c r="A71" s="821" t="s">
        <v>280</v>
      </c>
      <c r="B71" s="682"/>
      <c r="C71" s="682"/>
      <c r="D71" s="682"/>
      <c r="E71" s="682"/>
      <c r="F71" s="682"/>
      <c r="G71" s="682"/>
      <c r="H71" s="682"/>
      <c r="I71" s="682"/>
      <c r="J71" s="682"/>
      <c r="K71" s="189"/>
      <c r="L71" s="189"/>
      <c r="M71" s="189"/>
      <c r="N71" s="189"/>
      <c r="O71" s="189"/>
      <c r="P71" s="189"/>
      <c r="Q71" s="189"/>
      <c r="R71" s="189"/>
    </row>
    <row r="72" spans="1:18" ht="16.5" customHeight="1">
      <c r="A72" s="822" t="s">
        <v>187</v>
      </c>
      <c r="B72" s="811"/>
      <c r="C72" s="811"/>
      <c r="D72" s="811"/>
      <c r="E72" s="811"/>
      <c r="F72" s="811"/>
      <c r="G72" s="811"/>
      <c r="H72" s="811"/>
      <c r="I72" s="811"/>
      <c r="J72" s="811"/>
      <c r="K72" s="203"/>
      <c r="L72" s="203"/>
      <c r="M72" s="203"/>
      <c r="N72" s="203"/>
      <c r="O72" s="203"/>
      <c r="P72" s="203"/>
      <c r="Q72" s="203"/>
      <c r="R72" s="203"/>
    </row>
    <row r="73" spans="1:18" ht="13.5">
      <c r="A73" s="190"/>
      <c r="B73" s="189"/>
      <c r="C73" s="189"/>
      <c r="D73" s="189"/>
      <c r="E73" s="189"/>
      <c r="F73" s="189"/>
      <c r="G73" s="189"/>
      <c r="H73" s="189"/>
      <c r="I73" s="189"/>
      <c r="J73" s="189"/>
      <c r="K73" s="189"/>
      <c r="L73" s="189"/>
      <c r="M73" s="189"/>
      <c r="N73" s="189"/>
      <c r="O73" s="189"/>
      <c r="P73" s="189"/>
      <c r="Q73" s="189"/>
      <c r="R73" s="189"/>
    </row>
    <row r="74" spans="1:18" ht="18.75" customHeight="1">
      <c r="A74" s="823" t="s">
        <v>188</v>
      </c>
      <c r="B74" s="811"/>
      <c r="C74" s="811"/>
      <c r="D74" s="811"/>
      <c r="E74" s="811"/>
      <c r="F74" s="811"/>
      <c r="G74" s="811"/>
      <c r="H74" s="811"/>
      <c r="I74" s="811"/>
      <c r="J74" s="811"/>
      <c r="K74" s="203"/>
      <c r="L74" s="203"/>
      <c r="M74" s="203"/>
      <c r="N74" s="203"/>
      <c r="O74" s="203"/>
      <c r="P74" s="203"/>
      <c r="Q74" s="203"/>
      <c r="R74" s="203"/>
    </row>
    <row r="75" spans="1:18">
      <c r="A75" s="192"/>
      <c r="B75" s="193"/>
      <c r="C75" s="193"/>
      <c r="D75" s="193"/>
      <c r="E75" s="193"/>
      <c r="F75" s="193"/>
      <c r="G75" s="193"/>
      <c r="H75" s="193"/>
      <c r="I75" s="193"/>
      <c r="J75" s="193"/>
      <c r="K75" s="193"/>
      <c r="L75" s="193"/>
      <c r="M75" s="193"/>
      <c r="N75" s="193"/>
      <c r="O75" s="193"/>
      <c r="P75" s="193"/>
      <c r="Q75" s="193"/>
      <c r="R75" s="193"/>
    </row>
    <row r="76" spans="1:18" ht="15">
      <c r="A76" s="815" t="s">
        <v>189</v>
      </c>
      <c r="B76" s="816"/>
      <c r="C76" s="816"/>
      <c r="D76" s="816"/>
      <c r="E76" s="816"/>
      <c r="F76" s="816"/>
      <c r="G76" s="816"/>
      <c r="H76" s="816"/>
      <c r="I76" s="816"/>
      <c r="J76" s="816"/>
      <c r="K76" s="191"/>
      <c r="L76" s="191"/>
      <c r="M76" s="191"/>
      <c r="N76" s="191"/>
      <c r="O76" s="191"/>
      <c r="P76" s="191"/>
      <c r="Q76" s="191"/>
      <c r="R76" s="191"/>
    </row>
    <row r="77" spans="1:18">
      <c r="A77" s="204"/>
      <c r="B77" s="205"/>
      <c r="C77" s="205"/>
      <c r="D77" s="205"/>
      <c r="E77" s="205"/>
      <c r="F77" s="205"/>
      <c r="G77" s="205"/>
      <c r="H77" s="205"/>
      <c r="I77" s="205"/>
      <c r="J77" s="205"/>
      <c r="K77" s="205"/>
      <c r="L77" s="205"/>
      <c r="M77" s="205"/>
      <c r="N77" s="205"/>
      <c r="O77" s="205"/>
      <c r="P77" s="205"/>
      <c r="Q77" s="205"/>
      <c r="R77" s="205"/>
    </row>
    <row r="78" spans="1:18">
      <c r="A78" s="194"/>
      <c r="B78" s="194"/>
      <c r="C78" s="202"/>
      <c r="D78" s="202"/>
      <c r="E78" s="202"/>
      <c r="F78" s="202"/>
      <c r="G78" s="202"/>
      <c r="H78" s="202"/>
      <c r="I78" s="202"/>
      <c r="J78" s="202"/>
    </row>
    <row r="80" spans="1:18">
      <c r="C80" s="206"/>
      <c r="D80" s="206"/>
    </row>
  </sheetData>
  <mergeCells count="24">
    <mergeCell ref="A6:J6"/>
    <mergeCell ref="A1:J1"/>
    <mergeCell ref="A2:J2"/>
    <mergeCell ref="A3:J3"/>
    <mergeCell ref="A4:J4"/>
    <mergeCell ref="A5:J5"/>
    <mergeCell ref="A7:J7"/>
    <mergeCell ref="A11:J11"/>
    <mergeCell ref="C10:J10"/>
    <mergeCell ref="C9:J9"/>
    <mergeCell ref="C8:J8"/>
    <mergeCell ref="A76:J76"/>
    <mergeCell ref="A12:B13"/>
    <mergeCell ref="A71:J71"/>
    <mergeCell ref="A72:J72"/>
    <mergeCell ref="A74:J74"/>
    <mergeCell ref="J12:J13"/>
    <mergeCell ref="E12:E13"/>
    <mergeCell ref="F12:F13"/>
    <mergeCell ref="G12:G13"/>
    <mergeCell ref="C12:C13"/>
    <mergeCell ref="D12:D13"/>
    <mergeCell ref="H12:H13"/>
    <mergeCell ref="I12:I13"/>
  </mergeCells>
  <phoneticPr fontId="34" type="noConversion"/>
  <printOptions horizontalCentered="1"/>
  <pageMargins left="0.75" right="0.75" top="0.3" bottom="1" header="0.1" footer="0.5"/>
  <pageSetup scale="75" fitToHeight="2" orientation="landscape" cellComments="asDisplayed" r:id="rId1"/>
  <headerFooter alignWithMargins="0">
    <oddFooter>&amp;C&amp;11Exhibit N:  Modular Cost for New Positions</oddFooter>
  </headerFooter>
  <rowBreaks count="1" manualBreakCount="1">
    <brk id="44" max="9" man="1"/>
  </rowBreaks>
  <legacyDrawing r:id="rId2"/>
</worksheet>
</file>

<file path=xl/worksheets/sheet14.xml><?xml version="1.0" encoding="utf-8"?>
<worksheet xmlns="http://schemas.openxmlformats.org/spreadsheetml/2006/main" xmlns:r="http://schemas.openxmlformats.org/officeDocument/2006/relationships">
  <sheetPr codeName="Sheet5"/>
  <dimension ref="A1:R60"/>
  <sheetViews>
    <sheetView view="pageBreakPreview" zoomScaleNormal="100" zoomScaleSheetLayoutView="100" workbookViewId="0">
      <selection activeCell="B17" sqref="B17"/>
    </sheetView>
  </sheetViews>
  <sheetFormatPr defaultRowHeight="12.75"/>
  <cols>
    <col min="1" max="1" width="10.6640625" style="185" customWidth="1"/>
    <col min="2" max="2" width="38" style="185" customWidth="1"/>
    <col min="3" max="8" width="9.88671875" style="187" customWidth="1"/>
    <col min="9" max="16384" width="8.88671875" style="185"/>
  </cols>
  <sheetData>
    <row r="1" spans="1:10" ht="15.75">
      <c r="A1" s="834" t="s">
        <v>118</v>
      </c>
      <c r="B1" s="834"/>
      <c r="C1" s="834"/>
      <c r="D1" s="834"/>
      <c r="E1" s="834"/>
      <c r="F1" s="834"/>
      <c r="G1" s="834"/>
      <c r="H1" s="834"/>
      <c r="I1" s="184" t="s">
        <v>1</v>
      </c>
      <c r="J1" s="183"/>
    </row>
    <row r="2" spans="1:10" ht="15.75">
      <c r="A2" s="833"/>
      <c r="B2" s="833"/>
      <c r="C2" s="833"/>
      <c r="D2" s="833"/>
      <c r="E2" s="833"/>
      <c r="F2" s="833"/>
      <c r="G2" s="833"/>
      <c r="H2" s="833"/>
      <c r="I2" s="183"/>
      <c r="J2" s="183"/>
    </row>
    <row r="3" spans="1:10" ht="15.75">
      <c r="A3" s="835" t="s">
        <v>217</v>
      </c>
      <c r="B3" s="835"/>
      <c r="C3" s="835"/>
      <c r="D3" s="835"/>
      <c r="E3" s="835"/>
      <c r="F3" s="835"/>
      <c r="G3" s="835"/>
      <c r="H3" s="835"/>
      <c r="I3" s="184" t="s">
        <v>1</v>
      </c>
      <c r="J3" s="186"/>
    </row>
    <row r="4" spans="1:10" ht="15.75">
      <c r="A4" s="835" t="s">
        <v>264</v>
      </c>
      <c r="B4" s="835"/>
      <c r="C4" s="835"/>
      <c r="D4" s="835"/>
      <c r="E4" s="835"/>
      <c r="F4" s="835"/>
      <c r="G4" s="835"/>
      <c r="H4" s="835"/>
      <c r="I4" s="184" t="s">
        <v>1</v>
      </c>
      <c r="J4" s="186"/>
    </row>
    <row r="5" spans="1:10" ht="15.75">
      <c r="A5" s="833" t="s">
        <v>263</v>
      </c>
      <c r="B5" s="833"/>
      <c r="C5" s="833"/>
      <c r="D5" s="833"/>
      <c r="E5" s="833"/>
      <c r="F5" s="833"/>
      <c r="G5" s="833"/>
      <c r="H5" s="833"/>
      <c r="I5" s="184" t="s">
        <v>1</v>
      </c>
      <c r="J5" s="186"/>
    </row>
    <row r="6" spans="1:10" ht="15.75">
      <c r="A6" s="836"/>
      <c r="B6" s="836"/>
      <c r="C6" s="836"/>
      <c r="D6" s="836"/>
      <c r="E6" s="836"/>
      <c r="F6" s="836"/>
      <c r="G6" s="836"/>
      <c r="H6" s="836"/>
    </row>
    <row r="7" spans="1:10">
      <c r="A7" s="830"/>
      <c r="B7" s="830"/>
      <c r="C7" s="830"/>
      <c r="D7" s="830"/>
      <c r="E7" s="830"/>
      <c r="F7" s="830"/>
      <c r="G7" s="830"/>
      <c r="H7" s="830"/>
    </row>
    <row r="8" spans="1:10">
      <c r="A8" s="284" t="s">
        <v>119</v>
      </c>
      <c r="B8" s="283"/>
      <c r="C8" s="832"/>
      <c r="D8" s="832"/>
      <c r="E8" s="832"/>
      <c r="F8" s="832"/>
      <c r="G8" s="832"/>
      <c r="H8" s="832"/>
      <c r="I8" s="184" t="s">
        <v>1</v>
      </c>
    </row>
    <row r="9" spans="1:10">
      <c r="A9" s="284" t="s">
        <v>120</v>
      </c>
      <c r="B9" s="285" t="s">
        <v>190</v>
      </c>
      <c r="C9" s="832"/>
      <c r="D9" s="832"/>
      <c r="E9" s="832"/>
      <c r="F9" s="832"/>
      <c r="G9" s="832"/>
      <c r="H9" s="832"/>
      <c r="I9" s="184" t="s">
        <v>1</v>
      </c>
    </row>
    <row r="10" spans="1:10">
      <c r="A10" s="284" t="s">
        <v>121</v>
      </c>
      <c r="B10" s="285" t="s">
        <v>191</v>
      </c>
      <c r="C10" s="832"/>
      <c r="D10" s="832"/>
      <c r="E10" s="832"/>
      <c r="F10" s="832"/>
      <c r="G10" s="832"/>
      <c r="H10" s="832"/>
      <c r="I10" s="184" t="s">
        <v>1</v>
      </c>
    </row>
    <row r="11" spans="1:10">
      <c r="A11" s="837"/>
      <c r="B11" s="837"/>
      <c r="C11" s="837"/>
      <c r="D11" s="837"/>
      <c r="E11" s="837"/>
      <c r="F11" s="837"/>
      <c r="G11" s="837"/>
      <c r="H11" s="837"/>
    </row>
    <row r="12" spans="1:10" ht="12.75" customHeight="1">
      <c r="A12" s="817" t="s">
        <v>123</v>
      </c>
      <c r="B12" s="818"/>
      <c r="C12" s="828" t="s">
        <v>331</v>
      </c>
      <c r="D12" s="826" t="s">
        <v>326</v>
      </c>
      <c r="E12" s="826" t="s">
        <v>124</v>
      </c>
      <c r="F12" s="826" t="s">
        <v>125</v>
      </c>
      <c r="G12" s="826" t="s">
        <v>327</v>
      </c>
      <c r="H12" s="824" t="s">
        <v>332</v>
      </c>
      <c r="I12" s="184" t="s">
        <v>1</v>
      </c>
    </row>
    <row r="13" spans="1:10" ht="12.75" customHeight="1">
      <c r="A13" s="819"/>
      <c r="B13" s="820"/>
      <c r="C13" s="829"/>
      <c r="D13" s="827"/>
      <c r="E13" s="827"/>
      <c r="F13" s="827"/>
      <c r="G13" s="827"/>
      <c r="H13" s="825"/>
      <c r="I13" s="184" t="s">
        <v>1</v>
      </c>
    </row>
    <row r="14" spans="1:10">
      <c r="A14" s="839" t="s">
        <v>126</v>
      </c>
      <c r="B14" s="840"/>
      <c r="C14" s="313"/>
      <c r="D14" s="313"/>
      <c r="E14" s="313"/>
      <c r="F14" s="313"/>
      <c r="G14" s="313"/>
      <c r="H14" s="314"/>
      <c r="I14" s="184" t="s">
        <v>1</v>
      </c>
    </row>
    <row r="15" spans="1:10">
      <c r="A15" s="295" t="s">
        <v>127</v>
      </c>
      <c r="B15" s="287" t="s">
        <v>128</v>
      </c>
      <c r="C15" s="315"/>
      <c r="D15" s="315"/>
      <c r="E15" s="315"/>
      <c r="F15" s="315"/>
      <c r="G15" s="315"/>
      <c r="H15" s="316"/>
      <c r="I15" s="184" t="s">
        <v>1</v>
      </c>
    </row>
    <row r="16" spans="1:10">
      <c r="A16" s="296" t="s">
        <v>129</v>
      </c>
      <c r="B16" s="289" t="s">
        <v>192</v>
      </c>
      <c r="C16" s="317"/>
      <c r="D16" s="317"/>
      <c r="E16" s="317"/>
      <c r="F16" s="317"/>
      <c r="G16" s="317"/>
      <c r="H16" s="318"/>
      <c r="I16" s="184" t="s">
        <v>1</v>
      </c>
    </row>
    <row r="17" spans="1:9">
      <c r="A17" s="296" t="s">
        <v>129</v>
      </c>
      <c r="B17" s="289" t="s">
        <v>133</v>
      </c>
      <c r="C17" s="317"/>
      <c r="D17" s="317"/>
      <c r="E17" s="317"/>
      <c r="F17" s="317"/>
      <c r="G17" s="317"/>
      <c r="H17" s="318"/>
      <c r="I17" s="184" t="s">
        <v>1</v>
      </c>
    </row>
    <row r="18" spans="1:9">
      <c r="A18" s="296" t="s">
        <v>135</v>
      </c>
      <c r="B18" s="289" t="s">
        <v>134</v>
      </c>
      <c r="C18" s="317"/>
      <c r="D18" s="317"/>
      <c r="E18" s="317"/>
      <c r="F18" s="317"/>
      <c r="G18" s="317"/>
      <c r="H18" s="318"/>
      <c r="I18" s="184" t="s">
        <v>1</v>
      </c>
    </row>
    <row r="19" spans="1:9">
      <c r="A19" s="296" t="s">
        <v>135</v>
      </c>
      <c r="B19" s="289" t="s">
        <v>193</v>
      </c>
      <c r="C19" s="317"/>
      <c r="D19" s="317"/>
      <c r="E19" s="317"/>
      <c r="F19" s="317"/>
      <c r="G19" s="317"/>
      <c r="H19" s="318"/>
      <c r="I19" s="184" t="s">
        <v>1</v>
      </c>
    </row>
    <row r="20" spans="1:9">
      <c r="A20" s="839" t="s">
        <v>136</v>
      </c>
      <c r="B20" s="840"/>
      <c r="C20" s="313"/>
      <c r="D20" s="313"/>
      <c r="E20" s="313"/>
      <c r="F20" s="313"/>
      <c r="G20" s="313"/>
      <c r="H20" s="314"/>
      <c r="I20" s="184" t="s">
        <v>1</v>
      </c>
    </row>
    <row r="21" spans="1:9">
      <c r="A21" s="296" t="s">
        <v>137</v>
      </c>
      <c r="B21" s="289" t="s">
        <v>138</v>
      </c>
      <c r="C21" s="317"/>
      <c r="D21" s="317"/>
      <c r="E21" s="317"/>
      <c r="F21" s="317"/>
      <c r="G21" s="317"/>
      <c r="H21" s="318"/>
      <c r="I21" s="184" t="s">
        <v>1</v>
      </c>
    </row>
    <row r="22" spans="1:9">
      <c r="A22" s="296" t="s">
        <v>194</v>
      </c>
      <c r="B22" s="289" t="s">
        <v>139</v>
      </c>
      <c r="C22" s="317"/>
      <c r="D22" s="317"/>
      <c r="E22" s="317"/>
      <c r="F22" s="317"/>
      <c r="G22" s="317"/>
      <c r="H22" s="318"/>
      <c r="I22" s="184" t="s">
        <v>1</v>
      </c>
    </row>
    <row r="23" spans="1:9">
      <c r="A23" s="296" t="s">
        <v>195</v>
      </c>
      <c r="B23" s="289" t="s">
        <v>196</v>
      </c>
      <c r="C23" s="317"/>
      <c r="D23" s="317"/>
      <c r="E23" s="317"/>
      <c r="F23" s="317"/>
      <c r="G23" s="317"/>
      <c r="H23" s="318"/>
      <c r="I23" s="184" t="s">
        <v>1</v>
      </c>
    </row>
    <row r="24" spans="1:9">
      <c r="A24" s="288">
        <v>23.2</v>
      </c>
      <c r="B24" s="289" t="s">
        <v>197</v>
      </c>
      <c r="C24" s="317"/>
      <c r="D24" s="317"/>
      <c r="E24" s="317"/>
      <c r="F24" s="317"/>
      <c r="G24" s="317"/>
      <c r="H24" s="318"/>
      <c r="I24" s="184" t="s">
        <v>1</v>
      </c>
    </row>
    <row r="25" spans="1:9">
      <c r="A25" s="296" t="s">
        <v>142</v>
      </c>
      <c r="B25" s="289" t="s">
        <v>143</v>
      </c>
      <c r="C25" s="317"/>
      <c r="D25" s="317"/>
      <c r="E25" s="317"/>
      <c r="F25" s="317"/>
      <c r="G25" s="317"/>
      <c r="H25" s="318"/>
      <c r="I25" s="184" t="s">
        <v>1</v>
      </c>
    </row>
    <row r="26" spans="1:9">
      <c r="A26" s="296" t="s">
        <v>142</v>
      </c>
      <c r="B26" s="289" t="s">
        <v>144</v>
      </c>
      <c r="C26" s="317"/>
      <c r="D26" s="317"/>
      <c r="E26" s="317"/>
      <c r="F26" s="317"/>
      <c r="G26" s="317"/>
      <c r="H26" s="318"/>
      <c r="I26" s="184" t="s">
        <v>1</v>
      </c>
    </row>
    <row r="27" spans="1:9">
      <c r="A27" s="296" t="s">
        <v>142</v>
      </c>
      <c r="B27" s="289" t="s">
        <v>145</v>
      </c>
      <c r="C27" s="317"/>
      <c r="D27" s="317"/>
      <c r="E27" s="317"/>
      <c r="F27" s="317"/>
      <c r="G27" s="317"/>
      <c r="H27" s="318"/>
      <c r="I27" s="184" t="s">
        <v>1</v>
      </c>
    </row>
    <row r="28" spans="1:9">
      <c r="A28" s="296" t="s">
        <v>142</v>
      </c>
      <c r="B28" s="289" t="s">
        <v>198</v>
      </c>
      <c r="C28" s="317"/>
      <c r="D28" s="317"/>
      <c r="E28" s="317"/>
      <c r="F28" s="317"/>
      <c r="G28" s="317"/>
      <c r="H28" s="318"/>
      <c r="I28" s="184" t="s">
        <v>1</v>
      </c>
    </row>
    <row r="29" spans="1:9">
      <c r="A29" s="296" t="s">
        <v>142</v>
      </c>
      <c r="B29" s="289" t="s">
        <v>199</v>
      </c>
      <c r="C29" s="317"/>
      <c r="D29" s="317"/>
      <c r="E29" s="317"/>
      <c r="F29" s="317"/>
      <c r="G29" s="317"/>
      <c r="H29" s="318"/>
      <c r="I29" s="184" t="s">
        <v>1</v>
      </c>
    </row>
    <row r="30" spans="1:9">
      <c r="A30" s="296" t="s">
        <v>200</v>
      </c>
      <c r="B30" s="289" t="s">
        <v>201</v>
      </c>
      <c r="C30" s="317"/>
      <c r="D30" s="317"/>
      <c r="E30" s="317"/>
      <c r="F30" s="317"/>
      <c r="G30" s="317"/>
      <c r="H30" s="318"/>
      <c r="I30" s="184" t="s">
        <v>1</v>
      </c>
    </row>
    <row r="31" spans="1:9">
      <c r="A31" s="288">
        <v>25.3</v>
      </c>
      <c r="B31" s="289" t="s">
        <v>146</v>
      </c>
      <c r="C31" s="317"/>
      <c r="D31" s="317"/>
      <c r="E31" s="317"/>
      <c r="F31" s="317"/>
      <c r="G31" s="317"/>
      <c r="H31" s="318"/>
      <c r="I31" s="184" t="s">
        <v>1</v>
      </c>
    </row>
    <row r="32" spans="1:9">
      <c r="A32" s="296" t="s">
        <v>155</v>
      </c>
      <c r="B32" s="289" t="s">
        <v>202</v>
      </c>
      <c r="C32" s="317"/>
      <c r="D32" s="317"/>
      <c r="E32" s="317"/>
      <c r="F32" s="317"/>
      <c r="G32" s="317"/>
      <c r="H32" s="318"/>
      <c r="I32" s="184" t="s">
        <v>1</v>
      </c>
    </row>
    <row r="33" spans="1:9">
      <c r="A33" s="288">
        <v>25.3</v>
      </c>
      <c r="B33" s="289" t="s">
        <v>147</v>
      </c>
      <c r="C33" s="317"/>
      <c r="D33" s="317"/>
      <c r="E33" s="317"/>
      <c r="F33" s="317"/>
      <c r="G33" s="317"/>
      <c r="H33" s="318"/>
      <c r="I33" s="184" t="s">
        <v>1</v>
      </c>
    </row>
    <row r="34" spans="1:9">
      <c r="A34" s="288">
        <v>25.3</v>
      </c>
      <c r="B34" s="289" t="s">
        <v>148</v>
      </c>
      <c r="C34" s="317"/>
      <c r="D34" s="317"/>
      <c r="E34" s="317"/>
      <c r="F34" s="317"/>
      <c r="G34" s="317"/>
      <c r="H34" s="318"/>
      <c r="I34" s="184" t="s">
        <v>1</v>
      </c>
    </row>
    <row r="35" spans="1:9">
      <c r="A35" s="288">
        <v>25.3</v>
      </c>
      <c r="B35" s="289" t="s">
        <v>149</v>
      </c>
      <c r="C35" s="317"/>
      <c r="D35" s="317"/>
      <c r="E35" s="317"/>
      <c r="F35" s="317"/>
      <c r="G35" s="317"/>
      <c r="H35" s="318"/>
      <c r="I35" s="184" t="s">
        <v>1</v>
      </c>
    </row>
    <row r="36" spans="1:9">
      <c r="A36" s="288">
        <v>25.3</v>
      </c>
      <c r="B36" s="289" t="s">
        <v>150</v>
      </c>
      <c r="C36" s="317"/>
      <c r="D36" s="317"/>
      <c r="E36" s="317"/>
      <c r="F36" s="317"/>
      <c r="G36" s="317"/>
      <c r="H36" s="318"/>
      <c r="I36" s="184" t="s">
        <v>1</v>
      </c>
    </row>
    <row r="37" spans="1:9">
      <c r="A37" s="296" t="s">
        <v>155</v>
      </c>
      <c r="B37" s="289" t="s">
        <v>156</v>
      </c>
      <c r="C37" s="317"/>
      <c r="D37" s="317"/>
      <c r="E37" s="317"/>
      <c r="F37" s="317"/>
      <c r="G37" s="317"/>
      <c r="H37" s="318"/>
      <c r="I37" s="184" t="s">
        <v>1</v>
      </c>
    </row>
    <row r="38" spans="1:9">
      <c r="A38" s="288">
        <v>25.3</v>
      </c>
      <c r="B38" s="289" t="s">
        <v>203</v>
      </c>
      <c r="C38" s="317"/>
      <c r="D38" s="317"/>
      <c r="E38" s="317"/>
      <c r="F38" s="317"/>
      <c r="G38" s="317"/>
      <c r="H38" s="318"/>
      <c r="I38" s="184" t="s">
        <v>1</v>
      </c>
    </row>
    <row r="39" spans="1:9">
      <c r="A39" s="288">
        <v>25.6</v>
      </c>
      <c r="B39" s="289" t="s">
        <v>157</v>
      </c>
      <c r="C39" s="317"/>
      <c r="D39" s="317"/>
      <c r="E39" s="317"/>
      <c r="F39" s="317"/>
      <c r="G39" s="317"/>
      <c r="H39" s="318"/>
      <c r="I39" s="184" t="s">
        <v>1</v>
      </c>
    </row>
    <row r="40" spans="1:9">
      <c r="A40" s="423" t="s">
        <v>158</v>
      </c>
      <c r="B40" s="422" t="s">
        <v>159</v>
      </c>
      <c r="C40" s="322"/>
      <c r="D40" s="322"/>
      <c r="E40" s="322"/>
      <c r="F40" s="322"/>
      <c r="G40" s="322"/>
      <c r="H40" s="323"/>
      <c r="I40" s="184" t="s">
        <v>1</v>
      </c>
    </row>
    <row r="41" spans="1:9">
      <c r="A41" s="839" t="s">
        <v>165</v>
      </c>
      <c r="B41" s="840"/>
      <c r="C41" s="313"/>
      <c r="D41" s="313"/>
      <c r="E41" s="313"/>
      <c r="F41" s="313"/>
      <c r="G41" s="313"/>
      <c r="H41" s="314"/>
      <c r="I41" s="184" t="s">
        <v>1</v>
      </c>
    </row>
    <row r="42" spans="1:9">
      <c r="A42" s="296" t="s">
        <v>166</v>
      </c>
      <c r="B42" s="289" t="s">
        <v>204</v>
      </c>
      <c r="C42" s="317"/>
      <c r="D42" s="317"/>
      <c r="E42" s="317"/>
      <c r="F42" s="317"/>
      <c r="G42" s="317"/>
      <c r="H42" s="318"/>
      <c r="I42" s="184" t="s">
        <v>1</v>
      </c>
    </row>
    <row r="43" spans="1:9">
      <c r="A43" s="292" t="s">
        <v>166</v>
      </c>
      <c r="B43" s="291" t="s">
        <v>171</v>
      </c>
      <c r="C43" s="317"/>
      <c r="D43" s="317"/>
      <c r="E43" s="317"/>
      <c r="F43" s="317"/>
      <c r="G43" s="317"/>
      <c r="H43" s="318"/>
      <c r="I43" s="184" t="s">
        <v>1</v>
      </c>
    </row>
    <row r="44" spans="1:9">
      <c r="A44" s="292" t="s">
        <v>166</v>
      </c>
      <c r="B44" s="291" t="s">
        <v>172</v>
      </c>
      <c r="C44" s="317"/>
      <c r="D44" s="317"/>
      <c r="E44" s="317"/>
      <c r="F44" s="317"/>
      <c r="G44" s="317"/>
      <c r="H44" s="318"/>
      <c r="I44" s="184" t="s">
        <v>1</v>
      </c>
    </row>
    <row r="45" spans="1:9">
      <c r="A45" s="292" t="s">
        <v>166</v>
      </c>
      <c r="B45" s="291" t="s">
        <v>173</v>
      </c>
      <c r="C45" s="317"/>
      <c r="D45" s="317"/>
      <c r="E45" s="317"/>
      <c r="F45" s="317"/>
      <c r="G45" s="317"/>
      <c r="H45" s="318"/>
      <c r="I45" s="184" t="s">
        <v>1</v>
      </c>
    </row>
    <row r="46" spans="1:9">
      <c r="A46" s="292" t="s">
        <v>166</v>
      </c>
      <c r="B46" s="291" t="s">
        <v>174</v>
      </c>
      <c r="C46" s="317"/>
      <c r="D46" s="317"/>
      <c r="E46" s="317"/>
      <c r="F46" s="317"/>
      <c r="G46" s="317"/>
      <c r="H46" s="318"/>
      <c r="I46" s="184" t="s">
        <v>1</v>
      </c>
    </row>
    <row r="47" spans="1:9">
      <c r="A47" s="292" t="s">
        <v>166</v>
      </c>
      <c r="B47" s="291" t="s">
        <v>175</v>
      </c>
      <c r="C47" s="317"/>
      <c r="D47" s="317"/>
      <c r="E47" s="317"/>
      <c r="F47" s="317"/>
      <c r="G47" s="317"/>
      <c r="H47" s="318"/>
      <c r="I47" s="184" t="s">
        <v>1</v>
      </c>
    </row>
    <row r="48" spans="1:9">
      <c r="A48" s="296" t="s">
        <v>166</v>
      </c>
      <c r="B48" s="289" t="s">
        <v>205</v>
      </c>
      <c r="C48" s="317"/>
      <c r="D48" s="317"/>
      <c r="E48" s="317"/>
      <c r="F48" s="317"/>
      <c r="G48" s="317"/>
      <c r="H48" s="318"/>
      <c r="I48" s="184" t="s">
        <v>1</v>
      </c>
    </row>
    <row r="49" spans="1:18">
      <c r="A49" s="296" t="s">
        <v>206</v>
      </c>
      <c r="B49" s="289" t="s">
        <v>207</v>
      </c>
      <c r="C49" s="317"/>
      <c r="D49" s="317"/>
      <c r="E49" s="319"/>
      <c r="F49" s="319"/>
      <c r="G49" s="317"/>
      <c r="H49" s="318"/>
      <c r="I49" s="184" t="s">
        <v>1</v>
      </c>
    </row>
    <row r="50" spans="1:18">
      <c r="A50" s="839" t="s">
        <v>178</v>
      </c>
      <c r="B50" s="840"/>
      <c r="C50" s="313"/>
      <c r="D50" s="313"/>
      <c r="E50" s="313"/>
      <c r="F50" s="313"/>
      <c r="G50" s="313"/>
      <c r="H50" s="314"/>
      <c r="I50" s="184" t="s">
        <v>1</v>
      </c>
    </row>
    <row r="51" spans="1:18">
      <c r="A51" s="297" t="s">
        <v>179</v>
      </c>
      <c r="B51" s="293" t="s">
        <v>208</v>
      </c>
      <c r="C51" s="319"/>
      <c r="D51" s="319"/>
      <c r="E51" s="319"/>
      <c r="F51" s="319"/>
      <c r="G51" s="319"/>
      <c r="H51" s="321"/>
      <c r="I51" s="184" t="s">
        <v>1</v>
      </c>
    </row>
    <row r="52" spans="1:18">
      <c r="A52" s="298" t="s">
        <v>179</v>
      </c>
      <c r="B52" s="299" t="s">
        <v>185</v>
      </c>
      <c r="C52" s="322"/>
      <c r="D52" s="322"/>
      <c r="E52" s="322"/>
      <c r="F52" s="322"/>
      <c r="G52" s="322"/>
      <c r="H52" s="323"/>
      <c r="I52" s="184" t="s">
        <v>1</v>
      </c>
    </row>
    <row r="53" spans="1:18">
      <c r="A53" s="294"/>
      <c r="B53" s="286" t="s">
        <v>186</v>
      </c>
      <c r="C53" s="313"/>
      <c r="D53" s="313"/>
      <c r="E53" s="313"/>
      <c r="F53" s="313"/>
      <c r="G53" s="313"/>
      <c r="H53" s="314"/>
      <c r="I53" s="188" t="s">
        <v>27</v>
      </c>
    </row>
    <row r="55" spans="1:18" s="194" customFormat="1" ht="15.75">
      <c r="A55" s="821" t="s">
        <v>280</v>
      </c>
      <c r="B55" s="682"/>
      <c r="C55" s="682"/>
      <c r="D55" s="682"/>
      <c r="E55" s="682"/>
      <c r="F55" s="682"/>
      <c r="G55" s="682"/>
      <c r="H55" s="682"/>
      <c r="I55" s="189"/>
      <c r="J55" s="189"/>
      <c r="K55" s="189"/>
      <c r="L55" s="189"/>
      <c r="M55" s="189"/>
      <c r="N55" s="189"/>
      <c r="O55" s="189"/>
      <c r="P55" s="189"/>
      <c r="Q55" s="189"/>
      <c r="R55" s="189"/>
    </row>
    <row r="56" spans="1:18" s="194" customFormat="1" ht="15">
      <c r="A56" s="822" t="s">
        <v>187</v>
      </c>
      <c r="B56" s="838"/>
      <c r="C56" s="838"/>
      <c r="D56" s="838"/>
      <c r="E56" s="838"/>
      <c r="F56" s="838"/>
      <c r="G56" s="838"/>
      <c r="H56" s="838"/>
      <c r="I56" s="195"/>
      <c r="J56" s="195"/>
      <c r="K56" s="195"/>
      <c r="L56" s="195"/>
      <c r="M56" s="195"/>
      <c r="N56" s="195"/>
      <c r="O56" s="195"/>
      <c r="P56" s="195"/>
      <c r="Q56" s="195"/>
      <c r="R56" s="195"/>
    </row>
    <row r="57" spans="1:18" s="194" customFormat="1" ht="13.5">
      <c r="A57" s="196"/>
      <c r="B57" s="197"/>
      <c r="C57" s="197"/>
      <c r="D57" s="197"/>
      <c r="E57" s="197"/>
      <c r="F57" s="197"/>
      <c r="G57" s="197"/>
      <c r="H57" s="197"/>
      <c r="I57" s="197"/>
      <c r="J57" s="197"/>
      <c r="K57" s="197"/>
      <c r="L57" s="197"/>
      <c r="M57" s="197"/>
      <c r="N57" s="197"/>
      <c r="O57" s="197"/>
      <c r="P57" s="197"/>
      <c r="Q57" s="197"/>
      <c r="R57" s="197"/>
    </row>
    <row r="58" spans="1:18" s="194" customFormat="1" ht="30.75" customHeight="1">
      <c r="A58" s="823" t="s">
        <v>188</v>
      </c>
      <c r="B58" s="838"/>
      <c r="C58" s="838"/>
      <c r="D58" s="838"/>
      <c r="E58" s="838"/>
      <c r="F58" s="838"/>
      <c r="G58" s="838"/>
      <c r="H58" s="838"/>
      <c r="I58" s="195"/>
      <c r="J58" s="195"/>
      <c r="K58" s="195"/>
      <c r="L58" s="195"/>
      <c r="M58" s="195"/>
      <c r="N58" s="195"/>
      <c r="O58" s="195"/>
      <c r="P58" s="195"/>
      <c r="Q58" s="195"/>
      <c r="R58" s="195"/>
    </row>
    <row r="59" spans="1:18" s="194" customFormat="1">
      <c r="A59" s="198"/>
      <c r="B59" s="199"/>
      <c r="C59" s="199"/>
      <c r="D59" s="199"/>
      <c r="E59" s="199"/>
      <c r="F59" s="199"/>
      <c r="G59" s="199"/>
      <c r="H59" s="199"/>
      <c r="I59" s="199"/>
      <c r="J59" s="199"/>
      <c r="K59" s="199"/>
      <c r="L59" s="199"/>
      <c r="M59" s="199"/>
      <c r="N59" s="199"/>
      <c r="O59" s="199"/>
      <c r="P59" s="199"/>
      <c r="Q59" s="199"/>
      <c r="R59" s="199"/>
    </row>
    <row r="60" spans="1:18" s="194" customFormat="1" ht="26.25" customHeight="1">
      <c r="A60" s="815" t="s">
        <v>189</v>
      </c>
      <c r="B60" s="838"/>
      <c r="C60" s="838"/>
      <c r="D60" s="838"/>
      <c r="E60" s="838"/>
      <c r="F60" s="838"/>
      <c r="G60" s="838"/>
      <c r="H60" s="838"/>
      <c r="I60" s="200"/>
      <c r="J60" s="200"/>
      <c r="K60" s="200"/>
      <c r="L60" s="200"/>
      <c r="M60" s="200"/>
      <c r="N60" s="200"/>
      <c r="O60" s="200"/>
      <c r="P60" s="200"/>
      <c r="Q60" s="200"/>
      <c r="R60" s="200"/>
    </row>
  </sheetData>
  <mergeCells count="26">
    <mergeCell ref="A56:H56"/>
    <mergeCell ref="A58:H58"/>
    <mergeCell ref="A60:H60"/>
    <mergeCell ref="A12:B13"/>
    <mergeCell ref="A55:H55"/>
    <mergeCell ref="A20:B20"/>
    <mergeCell ref="A14:B14"/>
    <mergeCell ref="A41:B41"/>
    <mergeCell ref="A50:B50"/>
    <mergeCell ref="D12:D13"/>
    <mergeCell ref="C12:C13"/>
    <mergeCell ref="E12:E13"/>
    <mergeCell ref="A3:H3"/>
    <mergeCell ref="A1:H1"/>
    <mergeCell ref="A2:H2"/>
    <mergeCell ref="A4:H4"/>
    <mergeCell ref="F12:F13"/>
    <mergeCell ref="G12:G13"/>
    <mergeCell ref="H12:H13"/>
    <mergeCell ref="A5:H5"/>
    <mergeCell ref="A6:H6"/>
    <mergeCell ref="A7:H7"/>
    <mergeCell ref="A11:H11"/>
    <mergeCell ref="C8:H8"/>
    <mergeCell ref="C9:H9"/>
    <mergeCell ref="C10:H10"/>
  </mergeCells>
  <phoneticPr fontId="34" type="noConversion"/>
  <printOptions horizontalCentered="1"/>
  <pageMargins left="0.75" right="0.75" top="0.3" bottom="1" header="0.1" footer="0.5"/>
  <pageSetup scale="94" fitToHeight="2" orientation="landscape" cellComments="asDisplayed" r:id="rId1"/>
  <headerFooter alignWithMargins="0">
    <oddFooter>&amp;C&amp;11Exhibit N:  Modular Cost for New Positions</oddFooter>
  </headerFooter>
  <rowBreaks count="1" manualBreakCount="1">
    <brk id="40" max="7" man="1"/>
  </rowBreaks>
  <legacyDrawing r:id="rId2"/>
</worksheet>
</file>

<file path=xl/worksheets/sheet15.xml><?xml version="1.0" encoding="utf-8"?>
<worksheet xmlns="http://schemas.openxmlformats.org/spreadsheetml/2006/main" xmlns:r="http://schemas.openxmlformats.org/officeDocument/2006/relationships">
  <sheetPr codeName="Sheet7"/>
  <dimension ref="A1:R61"/>
  <sheetViews>
    <sheetView view="pageBreakPreview" zoomScale="95" zoomScaleNormal="100" zoomScaleSheetLayoutView="95" workbookViewId="0">
      <selection activeCell="B17" sqref="B17"/>
    </sheetView>
  </sheetViews>
  <sheetFormatPr defaultRowHeight="12.75"/>
  <cols>
    <col min="1" max="1" width="10.6640625" style="185" customWidth="1"/>
    <col min="2" max="2" width="38.5546875" style="185" customWidth="1"/>
    <col min="3" max="10" width="9.88671875" style="187" customWidth="1"/>
    <col min="11" max="16384" width="8.88671875" style="185"/>
  </cols>
  <sheetData>
    <row r="1" spans="1:11" ht="15.75">
      <c r="A1" s="834" t="s">
        <v>118</v>
      </c>
      <c r="B1" s="834"/>
      <c r="C1" s="834"/>
      <c r="D1" s="834"/>
      <c r="E1" s="834"/>
      <c r="F1" s="834"/>
      <c r="G1" s="834"/>
      <c r="H1" s="834"/>
      <c r="I1" s="834"/>
      <c r="J1" s="834"/>
      <c r="K1" s="184" t="s">
        <v>1</v>
      </c>
    </row>
    <row r="2" spans="1:11" ht="15.75">
      <c r="A2" s="833"/>
      <c r="B2" s="833"/>
      <c r="C2" s="833"/>
      <c r="D2" s="833"/>
      <c r="E2" s="833"/>
      <c r="F2" s="833"/>
      <c r="G2" s="833"/>
      <c r="H2" s="833"/>
      <c r="I2" s="833"/>
      <c r="J2" s="833"/>
    </row>
    <row r="3" spans="1:11" ht="15.75">
      <c r="A3" s="835" t="s">
        <v>217</v>
      </c>
      <c r="B3" s="835"/>
      <c r="C3" s="835"/>
      <c r="D3" s="835"/>
      <c r="E3" s="835"/>
      <c r="F3" s="835"/>
      <c r="G3" s="835"/>
      <c r="H3" s="835"/>
      <c r="I3" s="835"/>
      <c r="J3" s="835"/>
      <c r="K3" s="184" t="s">
        <v>1</v>
      </c>
    </row>
    <row r="4" spans="1:11" ht="15.75">
      <c r="A4" s="835" t="s">
        <v>264</v>
      </c>
      <c r="B4" s="835"/>
      <c r="C4" s="835"/>
      <c r="D4" s="835"/>
      <c r="E4" s="835"/>
      <c r="F4" s="835"/>
      <c r="G4" s="835"/>
      <c r="H4" s="835"/>
      <c r="I4" s="835"/>
      <c r="J4" s="835"/>
      <c r="K4" s="184" t="s">
        <v>1</v>
      </c>
    </row>
    <row r="5" spans="1:11" ht="15.75">
      <c r="A5" s="833" t="s">
        <v>263</v>
      </c>
      <c r="B5" s="833"/>
      <c r="C5" s="833"/>
      <c r="D5" s="833"/>
      <c r="E5" s="833"/>
      <c r="F5" s="833"/>
      <c r="G5" s="833"/>
      <c r="H5" s="833"/>
      <c r="I5" s="833"/>
      <c r="J5" s="833"/>
      <c r="K5" s="184" t="s">
        <v>1</v>
      </c>
    </row>
    <row r="6" spans="1:11" ht="15.75">
      <c r="A6" s="833"/>
      <c r="B6" s="833"/>
      <c r="C6" s="833"/>
      <c r="D6" s="833"/>
      <c r="E6" s="833"/>
      <c r="F6" s="833"/>
      <c r="G6" s="833"/>
      <c r="H6" s="833"/>
      <c r="I6" s="833"/>
      <c r="J6" s="833"/>
    </row>
    <row r="7" spans="1:11">
      <c r="A7" s="830"/>
      <c r="B7" s="830"/>
      <c r="C7" s="830"/>
      <c r="D7" s="830"/>
      <c r="E7" s="830"/>
      <c r="F7" s="830"/>
      <c r="G7" s="830"/>
      <c r="H7" s="830"/>
      <c r="I7" s="830"/>
      <c r="J7" s="830"/>
    </row>
    <row r="8" spans="1:11">
      <c r="A8" s="284" t="s">
        <v>119</v>
      </c>
      <c r="B8" s="283"/>
      <c r="C8" s="832"/>
      <c r="D8" s="832"/>
      <c r="E8" s="832"/>
      <c r="F8" s="832"/>
      <c r="G8" s="832"/>
      <c r="H8" s="832"/>
      <c r="I8" s="832"/>
      <c r="J8" s="832"/>
      <c r="K8" s="184" t="s">
        <v>1</v>
      </c>
    </row>
    <row r="9" spans="1:11">
      <c r="A9" s="284" t="s">
        <v>120</v>
      </c>
      <c r="B9" s="285" t="s">
        <v>190</v>
      </c>
      <c r="C9" s="832"/>
      <c r="D9" s="832"/>
      <c r="E9" s="832"/>
      <c r="F9" s="832"/>
      <c r="G9" s="832"/>
      <c r="H9" s="832"/>
      <c r="I9" s="832"/>
      <c r="J9" s="832"/>
      <c r="K9" s="184" t="s">
        <v>1</v>
      </c>
    </row>
    <row r="10" spans="1:11">
      <c r="A10" s="284" t="s">
        <v>121</v>
      </c>
      <c r="B10" s="285" t="s">
        <v>213</v>
      </c>
      <c r="C10" s="832"/>
      <c r="D10" s="832"/>
      <c r="E10" s="832"/>
      <c r="F10" s="832"/>
      <c r="G10" s="832"/>
      <c r="H10" s="832"/>
      <c r="I10" s="832"/>
      <c r="J10" s="832"/>
      <c r="K10" s="184" t="s">
        <v>1</v>
      </c>
    </row>
    <row r="11" spans="1:11">
      <c r="A11" s="837"/>
      <c r="B11" s="837"/>
      <c r="C11" s="837"/>
      <c r="D11" s="837"/>
      <c r="E11" s="837"/>
      <c r="F11" s="837"/>
      <c r="G11" s="837"/>
      <c r="H11" s="837"/>
      <c r="I11" s="837"/>
      <c r="J11" s="837"/>
    </row>
    <row r="12" spans="1:11" ht="12.75" customHeight="1">
      <c r="A12" s="817" t="s">
        <v>123</v>
      </c>
      <c r="B12" s="818"/>
      <c r="C12" s="828" t="s">
        <v>329</v>
      </c>
      <c r="D12" s="826" t="s">
        <v>326</v>
      </c>
      <c r="E12" s="826" t="s">
        <v>124</v>
      </c>
      <c r="F12" s="826" t="s">
        <v>125</v>
      </c>
      <c r="G12" s="826" t="s">
        <v>327</v>
      </c>
      <c r="H12" s="826" t="s">
        <v>328</v>
      </c>
      <c r="I12" s="826" t="s">
        <v>124</v>
      </c>
      <c r="J12" s="824" t="s">
        <v>330</v>
      </c>
      <c r="K12" s="184" t="s">
        <v>1</v>
      </c>
    </row>
    <row r="13" spans="1:11" ht="12.75" customHeight="1">
      <c r="A13" s="819"/>
      <c r="B13" s="820"/>
      <c r="C13" s="829"/>
      <c r="D13" s="827"/>
      <c r="E13" s="827"/>
      <c r="F13" s="827"/>
      <c r="G13" s="827"/>
      <c r="H13" s="827"/>
      <c r="I13" s="827"/>
      <c r="J13" s="825"/>
      <c r="K13" s="184" t="s">
        <v>1</v>
      </c>
    </row>
    <row r="14" spans="1:11">
      <c r="A14" s="294" t="s">
        <v>126</v>
      </c>
      <c r="B14" s="286"/>
      <c r="C14" s="313"/>
      <c r="D14" s="313"/>
      <c r="E14" s="313"/>
      <c r="F14" s="313"/>
      <c r="G14" s="313"/>
      <c r="H14" s="313"/>
      <c r="I14" s="313"/>
      <c r="J14" s="314"/>
      <c r="K14" s="184" t="s">
        <v>1</v>
      </c>
    </row>
    <row r="15" spans="1:11">
      <c r="A15" s="295" t="s">
        <v>127</v>
      </c>
      <c r="B15" s="287" t="s">
        <v>128</v>
      </c>
      <c r="C15" s="315"/>
      <c r="D15" s="315"/>
      <c r="E15" s="315"/>
      <c r="F15" s="315"/>
      <c r="G15" s="315"/>
      <c r="H15" s="315"/>
      <c r="I15" s="315"/>
      <c r="J15" s="316"/>
      <c r="K15" s="184" t="s">
        <v>1</v>
      </c>
    </row>
    <row r="16" spans="1:11">
      <c r="A16" s="296" t="s">
        <v>129</v>
      </c>
      <c r="B16" s="289" t="s">
        <v>192</v>
      </c>
      <c r="C16" s="317"/>
      <c r="D16" s="317"/>
      <c r="E16" s="317"/>
      <c r="F16" s="317"/>
      <c r="G16" s="317"/>
      <c r="H16" s="317"/>
      <c r="I16" s="317"/>
      <c r="J16" s="318"/>
      <c r="K16" s="184" t="s">
        <v>1</v>
      </c>
    </row>
    <row r="17" spans="1:11">
      <c r="A17" s="296" t="s">
        <v>129</v>
      </c>
      <c r="B17" s="289" t="s">
        <v>133</v>
      </c>
      <c r="C17" s="317"/>
      <c r="D17" s="317"/>
      <c r="E17" s="317"/>
      <c r="F17" s="317"/>
      <c r="G17" s="317"/>
      <c r="H17" s="317"/>
      <c r="I17" s="317"/>
      <c r="J17" s="318"/>
      <c r="K17" s="184" t="s">
        <v>1</v>
      </c>
    </row>
    <row r="18" spans="1:11">
      <c r="A18" s="296" t="s">
        <v>135</v>
      </c>
      <c r="B18" s="289" t="s">
        <v>134</v>
      </c>
      <c r="C18" s="317"/>
      <c r="D18" s="317"/>
      <c r="E18" s="317"/>
      <c r="F18" s="317"/>
      <c r="G18" s="317"/>
      <c r="H18" s="317"/>
      <c r="I18" s="317"/>
      <c r="J18" s="318"/>
      <c r="K18" s="184" t="s">
        <v>1</v>
      </c>
    </row>
    <row r="19" spans="1:11">
      <c r="A19" s="296" t="s">
        <v>135</v>
      </c>
      <c r="B19" s="289" t="s">
        <v>193</v>
      </c>
      <c r="C19" s="317"/>
      <c r="D19" s="317"/>
      <c r="E19" s="317"/>
      <c r="F19" s="317"/>
      <c r="G19" s="317"/>
      <c r="H19" s="317"/>
      <c r="I19" s="317"/>
      <c r="J19" s="318"/>
      <c r="K19" s="184" t="s">
        <v>1</v>
      </c>
    </row>
    <row r="20" spans="1:11">
      <c r="A20" s="294" t="s">
        <v>136</v>
      </c>
      <c r="B20" s="286"/>
      <c r="C20" s="313"/>
      <c r="D20" s="313"/>
      <c r="E20" s="313"/>
      <c r="F20" s="313"/>
      <c r="G20" s="313"/>
      <c r="H20" s="313"/>
      <c r="I20" s="313"/>
      <c r="J20" s="314"/>
      <c r="K20" s="184" t="s">
        <v>1</v>
      </c>
    </row>
    <row r="21" spans="1:11">
      <c r="A21" s="296" t="s">
        <v>137</v>
      </c>
      <c r="B21" s="289" t="s">
        <v>138</v>
      </c>
      <c r="C21" s="317"/>
      <c r="D21" s="317"/>
      <c r="E21" s="317"/>
      <c r="F21" s="317"/>
      <c r="G21" s="317"/>
      <c r="H21" s="317"/>
      <c r="I21" s="317"/>
      <c r="J21" s="318"/>
      <c r="K21" s="184" t="s">
        <v>1</v>
      </c>
    </row>
    <row r="22" spans="1:11">
      <c r="A22" s="296" t="s">
        <v>194</v>
      </c>
      <c r="B22" s="289" t="s">
        <v>139</v>
      </c>
      <c r="C22" s="317"/>
      <c r="D22" s="317"/>
      <c r="E22" s="317"/>
      <c r="F22" s="317"/>
      <c r="G22" s="317"/>
      <c r="H22" s="317"/>
      <c r="I22" s="317"/>
      <c r="J22" s="318"/>
      <c r="K22" s="184" t="s">
        <v>1</v>
      </c>
    </row>
    <row r="23" spans="1:11">
      <c r="A23" s="296" t="s">
        <v>195</v>
      </c>
      <c r="B23" s="289" t="s">
        <v>196</v>
      </c>
      <c r="C23" s="317"/>
      <c r="D23" s="317"/>
      <c r="E23" s="317"/>
      <c r="F23" s="317"/>
      <c r="G23" s="317"/>
      <c r="H23" s="317"/>
      <c r="I23" s="317"/>
      <c r="J23" s="318"/>
      <c r="K23" s="184" t="s">
        <v>1</v>
      </c>
    </row>
    <row r="24" spans="1:11">
      <c r="A24" s="288">
        <v>23.2</v>
      </c>
      <c r="B24" s="289" t="s">
        <v>197</v>
      </c>
      <c r="C24" s="317"/>
      <c r="D24" s="317"/>
      <c r="E24" s="317"/>
      <c r="F24" s="317"/>
      <c r="G24" s="317"/>
      <c r="H24" s="317"/>
      <c r="I24" s="317"/>
      <c r="J24" s="318"/>
      <c r="K24" s="184" t="s">
        <v>1</v>
      </c>
    </row>
    <row r="25" spans="1:11">
      <c r="A25" s="296" t="s">
        <v>142</v>
      </c>
      <c r="B25" s="289" t="s">
        <v>143</v>
      </c>
      <c r="C25" s="317"/>
      <c r="D25" s="317"/>
      <c r="E25" s="317"/>
      <c r="F25" s="317"/>
      <c r="G25" s="317"/>
      <c r="H25" s="317"/>
      <c r="I25" s="317"/>
      <c r="J25" s="318"/>
      <c r="K25" s="184" t="s">
        <v>1</v>
      </c>
    </row>
    <row r="26" spans="1:11">
      <c r="A26" s="296" t="s">
        <v>142</v>
      </c>
      <c r="B26" s="289" t="s">
        <v>144</v>
      </c>
      <c r="C26" s="317"/>
      <c r="D26" s="317"/>
      <c r="E26" s="317"/>
      <c r="F26" s="317"/>
      <c r="G26" s="317"/>
      <c r="H26" s="317"/>
      <c r="I26" s="317"/>
      <c r="J26" s="318"/>
      <c r="K26" s="184" t="s">
        <v>1</v>
      </c>
    </row>
    <row r="27" spans="1:11">
      <c r="A27" s="296" t="s">
        <v>142</v>
      </c>
      <c r="B27" s="289" t="s">
        <v>145</v>
      </c>
      <c r="C27" s="317"/>
      <c r="D27" s="317"/>
      <c r="E27" s="317"/>
      <c r="F27" s="317"/>
      <c r="G27" s="317"/>
      <c r="H27" s="317"/>
      <c r="I27" s="317"/>
      <c r="J27" s="318"/>
      <c r="K27" s="184" t="s">
        <v>1</v>
      </c>
    </row>
    <row r="28" spans="1:11">
      <c r="A28" s="296" t="s">
        <v>142</v>
      </c>
      <c r="B28" s="289" t="s">
        <v>198</v>
      </c>
      <c r="C28" s="317"/>
      <c r="D28" s="317"/>
      <c r="E28" s="317"/>
      <c r="F28" s="317"/>
      <c r="G28" s="317"/>
      <c r="H28" s="317"/>
      <c r="I28" s="320"/>
      <c r="J28" s="318"/>
      <c r="K28" s="184" t="s">
        <v>1</v>
      </c>
    </row>
    <row r="29" spans="1:11">
      <c r="A29" s="296" t="s">
        <v>142</v>
      </c>
      <c r="B29" s="289" t="s">
        <v>199</v>
      </c>
      <c r="C29" s="317"/>
      <c r="D29" s="317"/>
      <c r="E29" s="317"/>
      <c r="F29" s="317"/>
      <c r="G29" s="317"/>
      <c r="H29" s="317"/>
      <c r="I29" s="320"/>
      <c r="J29" s="318"/>
      <c r="K29" s="184" t="s">
        <v>1</v>
      </c>
    </row>
    <row r="30" spans="1:11">
      <c r="A30" s="296" t="s">
        <v>200</v>
      </c>
      <c r="B30" s="289" t="s">
        <v>201</v>
      </c>
      <c r="C30" s="317"/>
      <c r="D30" s="317"/>
      <c r="E30" s="317"/>
      <c r="F30" s="317"/>
      <c r="G30" s="317"/>
      <c r="H30" s="317"/>
      <c r="I30" s="317"/>
      <c r="J30" s="318"/>
      <c r="K30" s="184" t="s">
        <v>1</v>
      </c>
    </row>
    <row r="31" spans="1:11">
      <c r="A31" s="288">
        <v>25.3</v>
      </c>
      <c r="B31" s="289" t="s">
        <v>146</v>
      </c>
      <c r="C31" s="317"/>
      <c r="D31" s="317"/>
      <c r="E31" s="317"/>
      <c r="F31" s="317"/>
      <c r="G31" s="317"/>
      <c r="H31" s="317"/>
      <c r="I31" s="317"/>
      <c r="J31" s="318"/>
      <c r="K31" s="184" t="s">
        <v>1</v>
      </c>
    </row>
    <row r="32" spans="1:11">
      <c r="A32" s="288">
        <v>25.3</v>
      </c>
      <c r="B32" s="289" t="s">
        <v>147</v>
      </c>
      <c r="C32" s="317"/>
      <c r="D32" s="317"/>
      <c r="E32" s="317"/>
      <c r="F32" s="317"/>
      <c r="G32" s="317"/>
      <c r="H32" s="317"/>
      <c r="I32" s="317"/>
      <c r="J32" s="318"/>
      <c r="K32" s="184" t="s">
        <v>1</v>
      </c>
    </row>
    <row r="33" spans="1:11">
      <c r="A33" s="288">
        <v>25.3</v>
      </c>
      <c r="B33" s="289" t="s">
        <v>148</v>
      </c>
      <c r="C33" s="317"/>
      <c r="D33" s="317"/>
      <c r="E33" s="317"/>
      <c r="F33" s="317"/>
      <c r="G33" s="317"/>
      <c r="H33" s="317"/>
      <c r="I33" s="317"/>
      <c r="J33" s="318"/>
      <c r="K33" s="184" t="s">
        <v>1</v>
      </c>
    </row>
    <row r="34" spans="1:11">
      <c r="A34" s="288">
        <v>25.3</v>
      </c>
      <c r="B34" s="289" t="s">
        <v>149</v>
      </c>
      <c r="C34" s="317"/>
      <c r="D34" s="317"/>
      <c r="E34" s="317"/>
      <c r="F34" s="317"/>
      <c r="G34" s="317"/>
      <c r="H34" s="317"/>
      <c r="I34" s="317"/>
      <c r="J34" s="318"/>
      <c r="K34" s="184" t="s">
        <v>1</v>
      </c>
    </row>
    <row r="35" spans="1:11">
      <c r="A35" s="288">
        <v>25.3</v>
      </c>
      <c r="B35" s="289" t="s">
        <v>150</v>
      </c>
      <c r="C35" s="317"/>
      <c r="D35" s="317"/>
      <c r="E35" s="317"/>
      <c r="F35" s="317"/>
      <c r="G35" s="317"/>
      <c r="H35" s="317"/>
      <c r="I35" s="317"/>
      <c r="J35" s="318"/>
      <c r="K35" s="184" t="s">
        <v>1</v>
      </c>
    </row>
    <row r="36" spans="1:11">
      <c r="A36" s="296" t="s">
        <v>155</v>
      </c>
      <c r="B36" s="289" t="s">
        <v>156</v>
      </c>
      <c r="C36" s="317"/>
      <c r="D36" s="317"/>
      <c r="E36" s="317"/>
      <c r="F36" s="317"/>
      <c r="G36" s="317"/>
      <c r="H36" s="317"/>
      <c r="I36" s="317"/>
      <c r="J36" s="318"/>
      <c r="K36" s="184" t="s">
        <v>1</v>
      </c>
    </row>
    <row r="37" spans="1:11">
      <c r="A37" s="288">
        <v>25.3</v>
      </c>
      <c r="B37" s="289" t="s">
        <v>203</v>
      </c>
      <c r="C37" s="317"/>
      <c r="D37" s="317"/>
      <c r="E37" s="317"/>
      <c r="F37" s="317"/>
      <c r="G37" s="317"/>
      <c r="H37" s="317"/>
      <c r="I37" s="317"/>
      <c r="J37" s="318"/>
      <c r="K37" s="184" t="s">
        <v>1</v>
      </c>
    </row>
    <row r="38" spans="1:11">
      <c r="A38" s="296" t="s">
        <v>151</v>
      </c>
      <c r="B38" s="289" t="s">
        <v>157</v>
      </c>
      <c r="C38" s="317"/>
      <c r="D38" s="317"/>
      <c r="E38" s="317"/>
      <c r="F38" s="317"/>
      <c r="G38" s="317"/>
      <c r="H38" s="317"/>
      <c r="I38" s="317"/>
      <c r="J38" s="318"/>
      <c r="K38" s="184" t="s">
        <v>1</v>
      </c>
    </row>
    <row r="39" spans="1:11">
      <c r="A39" s="423" t="s">
        <v>158</v>
      </c>
      <c r="B39" s="422" t="s">
        <v>159</v>
      </c>
      <c r="C39" s="322"/>
      <c r="D39" s="322"/>
      <c r="E39" s="322"/>
      <c r="F39" s="322"/>
      <c r="G39" s="322"/>
      <c r="H39" s="322"/>
      <c r="I39" s="322"/>
      <c r="J39" s="323"/>
      <c r="K39" s="184" t="s">
        <v>1</v>
      </c>
    </row>
    <row r="40" spans="1:11">
      <c r="A40" s="294" t="s">
        <v>165</v>
      </c>
      <c r="B40" s="286"/>
      <c r="C40" s="313"/>
      <c r="D40" s="313"/>
      <c r="E40" s="313"/>
      <c r="F40" s="313"/>
      <c r="G40" s="313"/>
      <c r="H40" s="313"/>
      <c r="I40" s="313"/>
      <c r="J40" s="314"/>
      <c r="K40" s="184" t="s">
        <v>1</v>
      </c>
    </row>
    <row r="41" spans="1:11">
      <c r="A41" s="296" t="s">
        <v>166</v>
      </c>
      <c r="B41" s="289" t="s">
        <v>204</v>
      </c>
      <c r="C41" s="317"/>
      <c r="D41" s="317"/>
      <c r="E41" s="317"/>
      <c r="F41" s="317"/>
      <c r="G41" s="317"/>
      <c r="H41" s="317"/>
      <c r="I41" s="317"/>
      <c r="J41" s="318"/>
      <c r="K41" s="184" t="s">
        <v>1</v>
      </c>
    </row>
    <row r="42" spans="1:11">
      <c r="A42" s="292" t="s">
        <v>166</v>
      </c>
      <c r="B42" s="291" t="s">
        <v>171</v>
      </c>
      <c r="C42" s="317"/>
      <c r="D42" s="317"/>
      <c r="E42" s="317"/>
      <c r="F42" s="317"/>
      <c r="G42" s="317"/>
      <c r="H42" s="317"/>
      <c r="I42" s="317"/>
      <c r="J42" s="318"/>
      <c r="K42" s="184" t="s">
        <v>1</v>
      </c>
    </row>
    <row r="43" spans="1:11">
      <c r="A43" s="292" t="s">
        <v>166</v>
      </c>
      <c r="B43" s="291" t="s">
        <v>172</v>
      </c>
      <c r="C43" s="317"/>
      <c r="D43" s="317"/>
      <c r="E43" s="317"/>
      <c r="F43" s="317"/>
      <c r="G43" s="317"/>
      <c r="H43" s="317"/>
      <c r="I43" s="317"/>
      <c r="J43" s="318"/>
      <c r="K43" s="184" t="s">
        <v>1</v>
      </c>
    </row>
    <row r="44" spans="1:11">
      <c r="A44" s="292" t="s">
        <v>166</v>
      </c>
      <c r="B44" s="291" t="s">
        <v>173</v>
      </c>
      <c r="C44" s="317"/>
      <c r="D44" s="317"/>
      <c r="E44" s="317"/>
      <c r="F44" s="317"/>
      <c r="G44" s="317"/>
      <c r="H44" s="317"/>
      <c r="I44" s="317"/>
      <c r="J44" s="318"/>
      <c r="K44" s="184" t="s">
        <v>1</v>
      </c>
    </row>
    <row r="45" spans="1:11">
      <c r="A45" s="292" t="s">
        <v>166</v>
      </c>
      <c r="B45" s="291" t="s">
        <v>174</v>
      </c>
      <c r="C45" s="317"/>
      <c r="D45" s="317"/>
      <c r="E45" s="317"/>
      <c r="F45" s="317"/>
      <c r="G45" s="317"/>
      <c r="H45" s="317"/>
      <c r="I45" s="317"/>
      <c r="J45" s="318"/>
      <c r="K45" s="184" t="s">
        <v>1</v>
      </c>
    </row>
    <row r="46" spans="1:11">
      <c r="A46" s="292" t="s">
        <v>166</v>
      </c>
      <c r="B46" s="291" t="s">
        <v>175</v>
      </c>
      <c r="C46" s="317"/>
      <c r="D46" s="317"/>
      <c r="E46" s="317"/>
      <c r="F46" s="317"/>
      <c r="G46" s="317"/>
      <c r="H46" s="317"/>
      <c r="I46" s="317"/>
      <c r="J46" s="318"/>
      <c r="K46" s="184" t="s">
        <v>1</v>
      </c>
    </row>
    <row r="47" spans="1:11">
      <c r="A47" s="290">
        <v>31</v>
      </c>
      <c r="B47" s="289" t="s">
        <v>176</v>
      </c>
      <c r="C47" s="317"/>
      <c r="D47" s="317"/>
      <c r="E47" s="319"/>
      <c r="F47" s="319"/>
      <c r="G47" s="317"/>
      <c r="H47" s="317"/>
      <c r="I47" s="317"/>
      <c r="J47" s="318"/>
      <c r="K47" s="184" t="s">
        <v>1</v>
      </c>
    </row>
    <row r="48" spans="1:11">
      <c r="A48" s="296" t="s">
        <v>206</v>
      </c>
      <c r="B48" s="289" t="s">
        <v>207</v>
      </c>
      <c r="C48" s="317"/>
      <c r="D48" s="317"/>
      <c r="E48" s="319"/>
      <c r="F48" s="319"/>
      <c r="G48" s="317"/>
      <c r="H48" s="317"/>
      <c r="I48" s="317"/>
      <c r="J48" s="318"/>
      <c r="K48" s="184" t="s">
        <v>1</v>
      </c>
    </row>
    <row r="49" spans="1:18">
      <c r="A49" s="294" t="s">
        <v>178</v>
      </c>
      <c r="B49" s="286"/>
      <c r="C49" s="313"/>
      <c r="D49" s="313"/>
      <c r="E49" s="313"/>
      <c r="F49" s="313"/>
      <c r="G49" s="313"/>
      <c r="H49" s="313"/>
      <c r="I49" s="313"/>
      <c r="J49" s="314"/>
      <c r="K49" s="184" t="s">
        <v>1</v>
      </c>
    </row>
    <row r="50" spans="1:18">
      <c r="A50" s="297" t="s">
        <v>179</v>
      </c>
      <c r="B50" s="293" t="s">
        <v>214</v>
      </c>
      <c r="C50" s="319"/>
      <c r="D50" s="319"/>
      <c r="E50" s="319"/>
      <c r="F50" s="319"/>
      <c r="G50" s="319"/>
      <c r="H50" s="319"/>
      <c r="I50" s="319"/>
      <c r="J50" s="321"/>
      <c r="K50" s="184" t="s">
        <v>1</v>
      </c>
    </row>
    <row r="51" spans="1:18" s="207" customFormat="1">
      <c r="A51" s="298" t="s">
        <v>179</v>
      </c>
      <c r="B51" s="299" t="s">
        <v>185</v>
      </c>
      <c r="C51" s="322"/>
      <c r="D51" s="322"/>
      <c r="E51" s="322"/>
      <c r="F51" s="322"/>
      <c r="G51" s="322"/>
      <c r="H51" s="322"/>
      <c r="I51" s="322"/>
      <c r="J51" s="323"/>
      <c r="K51" s="184" t="s">
        <v>1</v>
      </c>
    </row>
    <row r="52" spans="1:18">
      <c r="A52" s="311"/>
      <c r="B52" s="312" t="s">
        <v>186</v>
      </c>
      <c r="C52" s="324"/>
      <c r="D52" s="324"/>
      <c r="E52" s="324"/>
      <c r="F52" s="324"/>
      <c r="G52" s="324"/>
      <c r="H52" s="324"/>
      <c r="I52" s="324"/>
      <c r="J52" s="325"/>
      <c r="K52" s="188" t="s">
        <v>27</v>
      </c>
    </row>
    <row r="53" spans="1:18">
      <c r="A53" s="283"/>
      <c r="B53" s="283"/>
      <c r="C53" s="326"/>
      <c r="D53" s="326"/>
      <c r="E53" s="326"/>
      <c r="F53" s="326"/>
      <c r="G53" s="326"/>
      <c r="H53" s="326"/>
      <c r="I53" s="326"/>
      <c r="J53" s="326"/>
    </row>
    <row r="55" spans="1:18" ht="18.75">
      <c r="A55" s="821" t="s">
        <v>280</v>
      </c>
      <c r="B55" s="842"/>
      <c r="C55" s="842"/>
      <c r="D55" s="842"/>
      <c r="E55" s="842"/>
      <c r="F55" s="842"/>
      <c r="G55" s="842"/>
      <c r="H55" s="842"/>
      <c r="I55" s="842"/>
      <c r="J55" s="842"/>
      <c r="K55" s="208"/>
      <c r="L55" s="208"/>
      <c r="M55" s="208"/>
      <c r="N55" s="208"/>
      <c r="O55" s="208"/>
      <c r="P55" s="208"/>
      <c r="Q55" s="208"/>
      <c r="R55" s="208"/>
    </row>
    <row r="56" spans="1:18" ht="9.75" customHeight="1">
      <c r="A56" s="822" t="s">
        <v>187</v>
      </c>
      <c r="B56" s="843"/>
      <c r="C56" s="843"/>
      <c r="D56" s="843"/>
      <c r="E56" s="843"/>
      <c r="F56" s="843"/>
      <c r="G56" s="843"/>
      <c r="H56" s="843"/>
      <c r="I56" s="843"/>
      <c r="J56" s="843"/>
      <c r="K56" s="195"/>
      <c r="L56" s="195"/>
      <c r="M56" s="195"/>
      <c r="N56" s="195"/>
      <c r="O56" s="195"/>
      <c r="P56" s="195"/>
      <c r="Q56" s="195"/>
      <c r="R56" s="195"/>
    </row>
    <row r="57" spans="1:18" ht="11.25" customHeight="1">
      <c r="A57" s="190"/>
      <c r="B57" s="189"/>
      <c r="C57" s="189"/>
      <c r="D57" s="189"/>
      <c r="E57" s="189"/>
      <c r="F57" s="189"/>
      <c r="G57" s="189"/>
      <c r="H57" s="189"/>
      <c r="I57" s="189"/>
      <c r="J57" s="189"/>
      <c r="K57" s="208"/>
      <c r="L57" s="208"/>
      <c r="M57" s="208"/>
      <c r="N57" s="208"/>
      <c r="O57" s="208"/>
      <c r="P57" s="208"/>
      <c r="Q57" s="208"/>
      <c r="R57" s="208"/>
    </row>
    <row r="58" spans="1:18" ht="14.25" customHeight="1">
      <c r="A58" s="823" t="s">
        <v>188</v>
      </c>
      <c r="B58" s="697"/>
      <c r="C58" s="697"/>
      <c r="D58" s="697"/>
      <c r="E58" s="697"/>
      <c r="F58" s="697"/>
      <c r="G58" s="697"/>
      <c r="H58" s="697"/>
      <c r="I58" s="697"/>
      <c r="J58" s="697"/>
      <c r="K58" s="34"/>
      <c r="L58" s="34"/>
      <c r="M58" s="34"/>
      <c r="N58" s="34"/>
      <c r="O58" s="34"/>
      <c r="P58" s="34"/>
      <c r="Q58" s="34"/>
      <c r="R58" s="34"/>
    </row>
    <row r="59" spans="1:18" ht="16.5" customHeight="1">
      <c r="A59" s="192"/>
      <c r="B59" s="193"/>
      <c r="C59" s="193"/>
      <c r="D59" s="193"/>
      <c r="E59" s="193"/>
      <c r="F59" s="193"/>
      <c r="G59" s="193"/>
      <c r="H59" s="193"/>
      <c r="I59" s="193"/>
      <c r="J59" s="193"/>
      <c r="K59" s="209"/>
      <c r="L59" s="209"/>
      <c r="M59" s="209"/>
      <c r="N59" s="209"/>
      <c r="O59" s="209"/>
      <c r="P59" s="209"/>
      <c r="Q59" s="209"/>
      <c r="R59" s="209"/>
    </row>
    <row r="60" spans="1:18" ht="16.5" customHeight="1">
      <c r="A60" s="815" t="s">
        <v>189</v>
      </c>
      <c r="B60" s="841"/>
      <c r="C60" s="841"/>
      <c r="D60" s="841"/>
      <c r="E60" s="841"/>
      <c r="F60" s="841"/>
      <c r="G60" s="841"/>
      <c r="H60" s="841"/>
      <c r="I60" s="841"/>
      <c r="J60" s="841"/>
      <c r="K60" s="34"/>
      <c r="L60" s="34"/>
      <c r="M60" s="34"/>
      <c r="N60" s="34"/>
      <c r="O60" s="34"/>
      <c r="P60" s="34"/>
      <c r="Q60" s="34"/>
      <c r="R60" s="34"/>
    </row>
    <row r="61" spans="1:18" ht="26.25" customHeight="1"/>
  </sheetData>
  <mergeCells count="24">
    <mergeCell ref="A60:J60"/>
    <mergeCell ref="A12:B13"/>
    <mergeCell ref="A55:J55"/>
    <mergeCell ref="A56:J56"/>
    <mergeCell ref="A58:J58"/>
    <mergeCell ref="J12:J13"/>
    <mergeCell ref="A5:J5"/>
    <mergeCell ref="A6:J6"/>
    <mergeCell ref="A7:J7"/>
    <mergeCell ref="C8:J8"/>
    <mergeCell ref="A1:J1"/>
    <mergeCell ref="A2:J2"/>
    <mergeCell ref="A3:J3"/>
    <mergeCell ref="A4:J4"/>
    <mergeCell ref="C9:J9"/>
    <mergeCell ref="C10:J10"/>
    <mergeCell ref="A11:J11"/>
    <mergeCell ref="D12:D13"/>
    <mergeCell ref="E12:E13"/>
    <mergeCell ref="F12:F13"/>
    <mergeCell ref="G12:G13"/>
    <mergeCell ref="C12:C13"/>
    <mergeCell ref="H12:H13"/>
    <mergeCell ref="I12:I13"/>
  </mergeCells>
  <phoneticPr fontId="34" type="noConversion"/>
  <printOptions horizontalCentered="1"/>
  <pageMargins left="0.75" right="0.75" top="0.3" bottom="1" header="0.1" footer="0.5"/>
  <pageSetup scale="79" fitToHeight="2" orientation="landscape" cellComments="asDisplayed" r:id="rId1"/>
  <headerFooter alignWithMargins="0">
    <oddFooter>&amp;C&amp;11Exhibit N:  Modular Cost for New Positions</oddFooter>
  </headerFooter>
  <rowBreaks count="1" manualBreakCount="1">
    <brk id="39" max="9" man="1"/>
  </rowBreaks>
  <legacyDrawing r:id="rId2"/>
</worksheet>
</file>

<file path=xl/worksheets/sheet16.xml><?xml version="1.0" encoding="utf-8"?>
<worksheet xmlns="http://schemas.openxmlformats.org/spreadsheetml/2006/main" xmlns:r="http://schemas.openxmlformats.org/officeDocument/2006/relationships">
  <sheetPr codeName="Sheet8"/>
  <dimension ref="A1:R60"/>
  <sheetViews>
    <sheetView view="pageBreakPreview" zoomScaleNormal="100" zoomScaleSheetLayoutView="100" workbookViewId="0">
      <selection activeCell="B17" sqref="B17"/>
    </sheetView>
  </sheetViews>
  <sheetFormatPr defaultRowHeight="12.75"/>
  <cols>
    <col min="1" max="1" width="10.6640625" style="185" customWidth="1"/>
    <col min="2" max="2" width="38.33203125" style="185" customWidth="1"/>
    <col min="3" max="3" width="9.5546875" style="187" customWidth="1"/>
    <col min="4" max="8" width="9.88671875" style="187" customWidth="1"/>
    <col min="9" max="16384" width="8.88671875" style="185"/>
  </cols>
  <sheetData>
    <row r="1" spans="1:10" ht="15.75">
      <c r="A1" s="834" t="s">
        <v>118</v>
      </c>
      <c r="B1" s="834"/>
      <c r="C1" s="834"/>
      <c r="D1" s="834"/>
      <c r="E1" s="834"/>
      <c r="F1" s="834"/>
      <c r="G1" s="834"/>
      <c r="H1" s="834"/>
      <c r="I1" s="210" t="s">
        <v>1</v>
      </c>
      <c r="J1" s="183"/>
    </row>
    <row r="2" spans="1:10" ht="15.75">
      <c r="A2" s="833"/>
      <c r="B2" s="833"/>
      <c r="C2" s="833"/>
      <c r="D2" s="833"/>
      <c r="E2" s="833"/>
      <c r="F2" s="833"/>
      <c r="G2" s="833"/>
      <c r="H2" s="833"/>
      <c r="I2" s="183"/>
      <c r="J2" s="183"/>
    </row>
    <row r="3" spans="1:10" ht="15.75">
      <c r="A3" s="835" t="s">
        <v>217</v>
      </c>
      <c r="B3" s="835"/>
      <c r="C3" s="835"/>
      <c r="D3" s="835"/>
      <c r="E3" s="835"/>
      <c r="F3" s="835"/>
      <c r="G3" s="835"/>
      <c r="H3" s="835"/>
      <c r="I3" s="210" t="s">
        <v>1</v>
      </c>
      <c r="J3" s="186"/>
    </row>
    <row r="4" spans="1:10" ht="15.75">
      <c r="A4" s="835" t="s">
        <v>264</v>
      </c>
      <c r="B4" s="835"/>
      <c r="C4" s="835"/>
      <c r="D4" s="835"/>
      <c r="E4" s="835"/>
      <c r="F4" s="835"/>
      <c r="G4" s="835"/>
      <c r="H4" s="835"/>
      <c r="I4" s="210" t="s">
        <v>1</v>
      </c>
      <c r="J4" s="186"/>
    </row>
    <row r="5" spans="1:10" ht="15.75">
      <c r="A5" s="833" t="s">
        <v>263</v>
      </c>
      <c r="B5" s="833"/>
      <c r="C5" s="833"/>
      <c r="D5" s="833"/>
      <c r="E5" s="833"/>
      <c r="F5" s="833"/>
      <c r="G5" s="833"/>
      <c r="H5" s="833"/>
      <c r="I5" s="210" t="s">
        <v>1</v>
      </c>
      <c r="J5" s="186"/>
    </row>
    <row r="6" spans="1:10" ht="15.75">
      <c r="A6" s="836"/>
      <c r="B6" s="836"/>
      <c r="C6" s="836"/>
      <c r="D6" s="836"/>
      <c r="E6" s="836"/>
      <c r="F6" s="836"/>
      <c r="G6" s="836"/>
      <c r="H6" s="836"/>
    </row>
    <row r="7" spans="1:10">
      <c r="A7" s="830"/>
      <c r="B7" s="830"/>
      <c r="C7" s="830"/>
      <c r="D7" s="830"/>
      <c r="E7" s="830"/>
      <c r="F7" s="830"/>
      <c r="G7" s="830"/>
      <c r="H7" s="830"/>
    </row>
    <row r="8" spans="1:10">
      <c r="A8" s="284" t="s">
        <v>119</v>
      </c>
      <c r="B8" s="283"/>
      <c r="C8" s="832"/>
      <c r="D8" s="832"/>
      <c r="E8" s="832"/>
      <c r="F8" s="832"/>
      <c r="G8" s="832"/>
      <c r="H8" s="832"/>
      <c r="I8" s="210" t="s">
        <v>1</v>
      </c>
    </row>
    <row r="9" spans="1:10">
      <c r="A9" s="284" t="s">
        <v>120</v>
      </c>
      <c r="B9" s="285" t="s">
        <v>190</v>
      </c>
      <c r="C9" s="832"/>
      <c r="D9" s="832"/>
      <c r="E9" s="832"/>
      <c r="F9" s="832"/>
      <c r="G9" s="832"/>
      <c r="H9" s="832"/>
      <c r="I9" s="210" t="s">
        <v>1</v>
      </c>
    </row>
    <row r="10" spans="1:10">
      <c r="A10" s="284" t="s">
        <v>121</v>
      </c>
      <c r="B10" s="285" t="s">
        <v>215</v>
      </c>
      <c r="C10" s="832"/>
      <c r="D10" s="832"/>
      <c r="E10" s="832"/>
      <c r="F10" s="832"/>
      <c r="G10" s="832"/>
      <c r="H10" s="832"/>
      <c r="I10" s="210" t="s">
        <v>1</v>
      </c>
    </row>
    <row r="11" spans="1:10">
      <c r="A11" s="837"/>
      <c r="B11" s="837"/>
      <c r="C11" s="837"/>
      <c r="D11" s="837"/>
      <c r="E11" s="837"/>
      <c r="F11" s="837"/>
      <c r="G11" s="837"/>
      <c r="H11" s="837"/>
    </row>
    <row r="12" spans="1:10" ht="12.75" customHeight="1">
      <c r="A12" s="817" t="s">
        <v>123</v>
      </c>
      <c r="B12" s="818"/>
      <c r="C12" s="828" t="s">
        <v>333</v>
      </c>
      <c r="D12" s="826" t="s">
        <v>326</v>
      </c>
      <c r="E12" s="826" t="s">
        <v>124</v>
      </c>
      <c r="F12" s="826" t="s">
        <v>125</v>
      </c>
      <c r="G12" s="826" t="s">
        <v>327</v>
      </c>
      <c r="H12" s="824" t="s">
        <v>334</v>
      </c>
      <c r="I12" s="210" t="s">
        <v>1</v>
      </c>
    </row>
    <row r="13" spans="1:10" ht="12.75" customHeight="1">
      <c r="A13" s="819"/>
      <c r="B13" s="820"/>
      <c r="C13" s="829"/>
      <c r="D13" s="827"/>
      <c r="E13" s="827"/>
      <c r="F13" s="827"/>
      <c r="G13" s="827"/>
      <c r="H13" s="825"/>
      <c r="I13" s="210" t="s">
        <v>1</v>
      </c>
    </row>
    <row r="14" spans="1:10">
      <c r="A14" s="294" t="s">
        <v>126</v>
      </c>
      <c r="B14" s="286"/>
      <c r="C14" s="313"/>
      <c r="D14" s="313"/>
      <c r="E14" s="313"/>
      <c r="F14" s="313"/>
      <c r="G14" s="313"/>
      <c r="H14" s="314"/>
      <c r="I14" s="210" t="s">
        <v>1</v>
      </c>
    </row>
    <row r="15" spans="1:10">
      <c r="A15" s="295" t="s">
        <v>127</v>
      </c>
      <c r="B15" s="287" t="s">
        <v>128</v>
      </c>
      <c r="C15" s="315"/>
      <c r="D15" s="315"/>
      <c r="E15" s="315"/>
      <c r="F15" s="315"/>
      <c r="G15" s="315"/>
      <c r="H15" s="316"/>
      <c r="I15" s="210" t="s">
        <v>1</v>
      </c>
    </row>
    <row r="16" spans="1:10">
      <c r="A16" s="296" t="s">
        <v>129</v>
      </c>
      <c r="B16" s="289" t="s">
        <v>192</v>
      </c>
      <c r="C16" s="317"/>
      <c r="D16" s="317"/>
      <c r="E16" s="317"/>
      <c r="F16" s="317"/>
      <c r="G16" s="317"/>
      <c r="H16" s="318"/>
      <c r="I16" s="210" t="s">
        <v>1</v>
      </c>
    </row>
    <row r="17" spans="1:9">
      <c r="A17" s="296" t="s">
        <v>129</v>
      </c>
      <c r="B17" s="289" t="s">
        <v>133</v>
      </c>
      <c r="C17" s="317"/>
      <c r="D17" s="317"/>
      <c r="E17" s="317"/>
      <c r="F17" s="317"/>
      <c r="G17" s="317"/>
      <c r="H17" s="318"/>
      <c r="I17" s="210" t="s">
        <v>1</v>
      </c>
    </row>
    <row r="18" spans="1:9">
      <c r="A18" s="296" t="s">
        <v>135</v>
      </c>
      <c r="B18" s="289" t="s">
        <v>134</v>
      </c>
      <c r="C18" s="317"/>
      <c r="D18" s="317"/>
      <c r="E18" s="317"/>
      <c r="F18" s="317"/>
      <c r="G18" s="317"/>
      <c r="H18" s="318"/>
      <c r="I18" s="210" t="s">
        <v>1</v>
      </c>
    </row>
    <row r="19" spans="1:9">
      <c r="A19" s="296" t="s">
        <v>135</v>
      </c>
      <c r="B19" s="289" t="s">
        <v>193</v>
      </c>
      <c r="C19" s="317"/>
      <c r="D19" s="317"/>
      <c r="E19" s="317"/>
      <c r="F19" s="317"/>
      <c r="G19" s="317"/>
      <c r="H19" s="318"/>
      <c r="I19" s="210" t="s">
        <v>1</v>
      </c>
    </row>
    <row r="20" spans="1:9">
      <c r="A20" s="294" t="s">
        <v>136</v>
      </c>
      <c r="B20" s="286"/>
      <c r="C20" s="313"/>
      <c r="D20" s="313"/>
      <c r="E20" s="313"/>
      <c r="F20" s="313"/>
      <c r="G20" s="313"/>
      <c r="H20" s="314"/>
      <c r="I20" s="210" t="s">
        <v>1</v>
      </c>
    </row>
    <row r="21" spans="1:9">
      <c r="A21" s="296" t="s">
        <v>137</v>
      </c>
      <c r="B21" s="289" t="s">
        <v>138</v>
      </c>
      <c r="C21" s="317"/>
      <c r="D21" s="317"/>
      <c r="E21" s="317"/>
      <c r="F21" s="317"/>
      <c r="G21" s="317"/>
      <c r="H21" s="318"/>
      <c r="I21" s="210" t="s">
        <v>1</v>
      </c>
    </row>
    <row r="22" spans="1:9">
      <c r="A22" s="290">
        <v>22</v>
      </c>
      <c r="B22" s="289" t="s">
        <v>139</v>
      </c>
      <c r="C22" s="317"/>
      <c r="D22" s="317"/>
      <c r="E22" s="317"/>
      <c r="F22" s="317"/>
      <c r="G22" s="317"/>
      <c r="H22" s="318"/>
      <c r="I22" s="210" t="s">
        <v>1</v>
      </c>
    </row>
    <row r="23" spans="1:9">
      <c r="A23" s="296" t="s">
        <v>195</v>
      </c>
      <c r="B23" s="289" t="s">
        <v>196</v>
      </c>
      <c r="C23" s="317"/>
      <c r="D23" s="317"/>
      <c r="E23" s="317"/>
      <c r="F23" s="317"/>
      <c r="G23" s="317"/>
      <c r="H23" s="318"/>
      <c r="I23" s="210" t="s">
        <v>1</v>
      </c>
    </row>
    <row r="24" spans="1:9">
      <c r="A24" s="288">
        <v>23.2</v>
      </c>
      <c r="B24" s="289" t="s">
        <v>197</v>
      </c>
      <c r="C24" s="317"/>
      <c r="D24" s="317"/>
      <c r="E24" s="317"/>
      <c r="F24" s="317"/>
      <c r="G24" s="317"/>
      <c r="H24" s="318"/>
      <c r="I24" s="210" t="s">
        <v>1</v>
      </c>
    </row>
    <row r="25" spans="1:9">
      <c r="A25" s="296" t="s">
        <v>142</v>
      </c>
      <c r="B25" s="289" t="s">
        <v>143</v>
      </c>
      <c r="C25" s="317"/>
      <c r="D25" s="317"/>
      <c r="E25" s="317"/>
      <c r="F25" s="317"/>
      <c r="G25" s="317"/>
      <c r="H25" s="318"/>
      <c r="I25" s="210" t="s">
        <v>1</v>
      </c>
    </row>
    <row r="26" spans="1:9">
      <c r="A26" s="296" t="s">
        <v>142</v>
      </c>
      <c r="B26" s="289" t="s">
        <v>144</v>
      </c>
      <c r="C26" s="317"/>
      <c r="D26" s="317"/>
      <c r="E26" s="317"/>
      <c r="F26" s="317"/>
      <c r="G26" s="317"/>
      <c r="H26" s="318"/>
      <c r="I26" s="210" t="s">
        <v>1</v>
      </c>
    </row>
    <row r="27" spans="1:9">
      <c r="A27" s="296" t="s">
        <v>142</v>
      </c>
      <c r="B27" s="289" t="s">
        <v>145</v>
      </c>
      <c r="C27" s="317"/>
      <c r="D27" s="317"/>
      <c r="E27" s="317"/>
      <c r="F27" s="317"/>
      <c r="G27" s="317"/>
      <c r="H27" s="318"/>
      <c r="I27" s="210" t="s">
        <v>1</v>
      </c>
    </row>
    <row r="28" spans="1:9">
      <c r="A28" s="296" t="s">
        <v>142</v>
      </c>
      <c r="B28" s="289" t="s">
        <v>198</v>
      </c>
      <c r="C28" s="317"/>
      <c r="D28" s="317"/>
      <c r="E28" s="317"/>
      <c r="F28" s="317"/>
      <c r="G28" s="317"/>
      <c r="H28" s="318"/>
      <c r="I28" s="210" t="s">
        <v>1</v>
      </c>
    </row>
    <row r="29" spans="1:9">
      <c r="A29" s="296" t="s">
        <v>142</v>
      </c>
      <c r="B29" s="289" t="s">
        <v>199</v>
      </c>
      <c r="C29" s="317"/>
      <c r="D29" s="317"/>
      <c r="E29" s="317"/>
      <c r="F29" s="317"/>
      <c r="G29" s="317"/>
      <c r="H29" s="318"/>
      <c r="I29" s="210" t="s">
        <v>1</v>
      </c>
    </row>
    <row r="30" spans="1:9">
      <c r="A30" s="296" t="s">
        <v>200</v>
      </c>
      <c r="B30" s="289" t="s">
        <v>201</v>
      </c>
      <c r="C30" s="317"/>
      <c r="D30" s="317"/>
      <c r="E30" s="317"/>
      <c r="F30" s="317"/>
      <c r="G30" s="317"/>
      <c r="H30" s="318"/>
      <c r="I30" s="210" t="s">
        <v>1</v>
      </c>
    </row>
    <row r="31" spans="1:9">
      <c r="A31" s="288">
        <v>25.3</v>
      </c>
      <c r="B31" s="289" t="s">
        <v>146</v>
      </c>
      <c r="C31" s="317"/>
      <c r="D31" s="317"/>
      <c r="E31" s="317"/>
      <c r="F31" s="317"/>
      <c r="G31" s="317"/>
      <c r="H31" s="318"/>
      <c r="I31" s="210" t="s">
        <v>1</v>
      </c>
    </row>
    <row r="32" spans="1:9">
      <c r="A32" s="288">
        <v>25.3</v>
      </c>
      <c r="B32" s="289" t="s">
        <v>147</v>
      </c>
      <c r="C32" s="317"/>
      <c r="D32" s="317"/>
      <c r="E32" s="317"/>
      <c r="F32" s="317"/>
      <c r="G32" s="317"/>
      <c r="H32" s="318"/>
      <c r="I32" s="210" t="s">
        <v>1</v>
      </c>
    </row>
    <row r="33" spans="1:9">
      <c r="A33" s="288">
        <v>25.3</v>
      </c>
      <c r="B33" s="289" t="s">
        <v>148</v>
      </c>
      <c r="C33" s="317"/>
      <c r="D33" s="317"/>
      <c r="E33" s="317"/>
      <c r="F33" s="317"/>
      <c r="G33" s="317"/>
      <c r="H33" s="318"/>
      <c r="I33" s="210" t="s">
        <v>1</v>
      </c>
    </row>
    <row r="34" spans="1:9">
      <c r="A34" s="288">
        <v>25.3</v>
      </c>
      <c r="B34" s="289" t="s">
        <v>149</v>
      </c>
      <c r="C34" s="317"/>
      <c r="D34" s="317"/>
      <c r="E34" s="317"/>
      <c r="F34" s="317"/>
      <c r="G34" s="317"/>
      <c r="H34" s="318"/>
      <c r="I34" s="210" t="s">
        <v>1</v>
      </c>
    </row>
    <row r="35" spans="1:9">
      <c r="A35" s="288">
        <v>25.3</v>
      </c>
      <c r="B35" s="289" t="s">
        <v>150</v>
      </c>
      <c r="C35" s="317"/>
      <c r="D35" s="317"/>
      <c r="E35" s="317"/>
      <c r="F35" s="317"/>
      <c r="G35" s="317"/>
      <c r="H35" s="318"/>
      <c r="I35" s="210" t="s">
        <v>1</v>
      </c>
    </row>
    <row r="36" spans="1:9">
      <c r="A36" s="288">
        <v>25.3</v>
      </c>
      <c r="B36" s="289" t="s">
        <v>203</v>
      </c>
      <c r="C36" s="317"/>
      <c r="D36" s="317"/>
      <c r="E36" s="317"/>
      <c r="F36" s="317"/>
      <c r="G36" s="317"/>
      <c r="H36" s="318"/>
      <c r="I36" s="210" t="s">
        <v>1</v>
      </c>
    </row>
    <row r="37" spans="1:9">
      <c r="A37" s="296" t="s">
        <v>151</v>
      </c>
      <c r="B37" s="289" t="s">
        <v>157</v>
      </c>
      <c r="C37" s="317"/>
      <c r="D37" s="317"/>
      <c r="E37" s="317"/>
      <c r="F37" s="317"/>
      <c r="G37" s="317"/>
      <c r="H37" s="318"/>
      <c r="I37" s="210" t="s">
        <v>1</v>
      </c>
    </row>
    <row r="38" spans="1:9">
      <c r="A38" s="423" t="s">
        <v>158</v>
      </c>
      <c r="B38" s="422" t="s">
        <v>159</v>
      </c>
      <c r="C38" s="322"/>
      <c r="D38" s="322"/>
      <c r="E38" s="322"/>
      <c r="F38" s="322"/>
      <c r="G38" s="322"/>
      <c r="H38" s="323"/>
      <c r="I38" s="210" t="s">
        <v>1</v>
      </c>
    </row>
    <row r="39" spans="1:9">
      <c r="A39" s="294" t="s">
        <v>165</v>
      </c>
      <c r="B39" s="286"/>
      <c r="C39" s="313"/>
      <c r="D39" s="313"/>
      <c r="E39" s="313"/>
      <c r="F39" s="313"/>
      <c r="G39" s="313"/>
      <c r="H39" s="314"/>
      <c r="I39" s="210" t="s">
        <v>1</v>
      </c>
    </row>
    <row r="40" spans="1:9">
      <c r="A40" s="296" t="s">
        <v>166</v>
      </c>
      <c r="B40" s="289" t="s">
        <v>204</v>
      </c>
      <c r="C40" s="317"/>
      <c r="D40" s="317"/>
      <c r="E40" s="317"/>
      <c r="F40" s="317"/>
      <c r="G40" s="317"/>
      <c r="H40" s="318"/>
      <c r="I40" s="210" t="s">
        <v>1</v>
      </c>
    </row>
    <row r="41" spans="1:9">
      <c r="A41" s="292" t="s">
        <v>166</v>
      </c>
      <c r="B41" s="291" t="s">
        <v>171</v>
      </c>
      <c r="C41" s="317"/>
      <c r="D41" s="317"/>
      <c r="E41" s="317"/>
      <c r="F41" s="317"/>
      <c r="G41" s="317"/>
      <c r="H41" s="318"/>
      <c r="I41" s="210" t="s">
        <v>1</v>
      </c>
    </row>
    <row r="42" spans="1:9">
      <c r="A42" s="292" t="s">
        <v>166</v>
      </c>
      <c r="B42" s="291" t="s">
        <v>172</v>
      </c>
      <c r="C42" s="317"/>
      <c r="D42" s="317"/>
      <c r="E42" s="317"/>
      <c r="F42" s="317"/>
      <c r="G42" s="317"/>
      <c r="H42" s="318"/>
      <c r="I42" s="210" t="s">
        <v>1</v>
      </c>
    </row>
    <row r="43" spans="1:9">
      <c r="A43" s="292" t="s">
        <v>166</v>
      </c>
      <c r="B43" s="291" t="s">
        <v>216</v>
      </c>
      <c r="C43" s="317"/>
      <c r="D43" s="317"/>
      <c r="E43" s="317"/>
      <c r="F43" s="317"/>
      <c r="G43" s="317"/>
      <c r="H43" s="318"/>
      <c r="I43" s="210" t="s">
        <v>1</v>
      </c>
    </row>
    <row r="44" spans="1:9">
      <c r="A44" s="292" t="s">
        <v>166</v>
      </c>
      <c r="B44" s="291" t="s">
        <v>173</v>
      </c>
      <c r="C44" s="317"/>
      <c r="D44" s="317"/>
      <c r="E44" s="317"/>
      <c r="F44" s="317"/>
      <c r="G44" s="317"/>
      <c r="H44" s="318"/>
      <c r="I44" s="210" t="s">
        <v>1</v>
      </c>
    </row>
    <row r="45" spans="1:9">
      <c r="A45" s="292" t="s">
        <v>166</v>
      </c>
      <c r="B45" s="291" t="s">
        <v>174</v>
      </c>
      <c r="C45" s="317"/>
      <c r="D45" s="317"/>
      <c r="E45" s="317"/>
      <c r="F45" s="317"/>
      <c r="G45" s="317"/>
      <c r="H45" s="318"/>
      <c r="I45" s="210" t="s">
        <v>1</v>
      </c>
    </row>
    <row r="46" spans="1:9">
      <c r="A46" s="292" t="s">
        <v>166</v>
      </c>
      <c r="B46" s="291" t="s">
        <v>175</v>
      </c>
      <c r="C46" s="317"/>
      <c r="D46" s="317"/>
      <c r="E46" s="317"/>
      <c r="F46" s="317"/>
      <c r="G46" s="317"/>
      <c r="H46" s="318"/>
      <c r="I46" s="210" t="s">
        <v>1</v>
      </c>
    </row>
    <row r="47" spans="1:9">
      <c r="A47" s="296" t="s">
        <v>166</v>
      </c>
      <c r="B47" s="289" t="s">
        <v>176</v>
      </c>
      <c r="C47" s="317"/>
      <c r="D47" s="317"/>
      <c r="E47" s="319"/>
      <c r="F47" s="319"/>
      <c r="G47" s="317"/>
      <c r="H47" s="318"/>
      <c r="I47" s="210" t="s">
        <v>1</v>
      </c>
    </row>
    <row r="48" spans="1:9">
      <c r="A48" s="296" t="s">
        <v>206</v>
      </c>
      <c r="B48" s="289" t="s">
        <v>207</v>
      </c>
      <c r="C48" s="317"/>
      <c r="D48" s="317"/>
      <c r="E48" s="319"/>
      <c r="F48" s="319"/>
      <c r="G48" s="317"/>
      <c r="H48" s="318"/>
      <c r="I48" s="210" t="s">
        <v>1</v>
      </c>
    </row>
    <row r="49" spans="1:18">
      <c r="A49" s="294" t="s">
        <v>178</v>
      </c>
      <c r="B49" s="286"/>
      <c r="C49" s="313"/>
      <c r="D49" s="313"/>
      <c r="E49" s="313"/>
      <c r="F49" s="313"/>
      <c r="G49" s="313"/>
      <c r="H49" s="314"/>
      <c r="I49" s="210" t="s">
        <v>1</v>
      </c>
    </row>
    <row r="50" spans="1:18">
      <c r="A50" s="296" t="s">
        <v>179</v>
      </c>
      <c r="B50" s="289" t="s">
        <v>214</v>
      </c>
      <c r="C50" s="317"/>
      <c r="D50" s="317"/>
      <c r="E50" s="317"/>
      <c r="F50" s="317"/>
      <c r="G50" s="317"/>
      <c r="H50" s="318"/>
      <c r="I50" s="210" t="s">
        <v>1</v>
      </c>
    </row>
    <row r="51" spans="1:18">
      <c r="A51" s="292" t="s">
        <v>179</v>
      </c>
      <c r="B51" s="291" t="s">
        <v>185</v>
      </c>
      <c r="C51" s="317"/>
      <c r="D51" s="317"/>
      <c r="E51" s="317"/>
      <c r="F51" s="317"/>
      <c r="G51" s="317"/>
      <c r="H51" s="318"/>
      <c r="I51" s="210" t="s">
        <v>1</v>
      </c>
    </row>
    <row r="52" spans="1:18">
      <c r="A52" s="294"/>
      <c r="B52" s="286" t="s">
        <v>186</v>
      </c>
      <c r="C52" s="313"/>
      <c r="D52" s="313"/>
      <c r="E52" s="313"/>
      <c r="F52" s="313"/>
      <c r="G52" s="313"/>
      <c r="H52" s="314"/>
      <c r="I52" s="184" t="s">
        <v>27</v>
      </c>
    </row>
    <row r="55" spans="1:18" ht="15.75">
      <c r="A55" s="821" t="s">
        <v>280</v>
      </c>
      <c r="B55" s="844"/>
      <c r="C55" s="844"/>
      <c r="D55" s="844"/>
      <c r="E55" s="844"/>
      <c r="F55" s="844"/>
      <c r="G55" s="844"/>
      <c r="H55" s="844"/>
      <c r="I55" s="189"/>
      <c r="J55" s="189"/>
      <c r="K55" s="189"/>
      <c r="L55" s="189"/>
      <c r="M55" s="189"/>
      <c r="N55" s="189"/>
      <c r="O55" s="189"/>
      <c r="P55" s="189"/>
      <c r="Q55" s="189"/>
      <c r="R55" s="189"/>
    </row>
    <row r="56" spans="1:18" ht="15">
      <c r="A56" s="822" t="s">
        <v>187</v>
      </c>
      <c r="B56" s="844"/>
      <c r="C56" s="844"/>
      <c r="D56" s="844"/>
      <c r="E56" s="844"/>
      <c r="F56" s="844"/>
      <c r="G56" s="844"/>
      <c r="H56" s="844"/>
      <c r="I56" s="203"/>
      <c r="J56" s="203"/>
      <c r="K56" s="203"/>
      <c r="L56" s="203"/>
      <c r="M56" s="203"/>
      <c r="N56" s="203"/>
      <c r="O56" s="203"/>
      <c r="P56" s="203"/>
      <c r="Q56" s="203"/>
      <c r="R56" s="203"/>
    </row>
    <row r="57" spans="1:18" ht="13.5">
      <c r="A57" s="190"/>
      <c r="B57" s="189"/>
      <c r="C57" s="189"/>
      <c r="D57" s="189"/>
      <c r="E57" s="189"/>
      <c r="F57" s="189"/>
      <c r="G57" s="189"/>
      <c r="H57" s="189"/>
      <c r="I57" s="189"/>
      <c r="J57" s="189"/>
      <c r="K57" s="189"/>
      <c r="L57" s="189"/>
      <c r="M57" s="189"/>
      <c r="N57" s="189"/>
      <c r="O57" s="189"/>
      <c r="P57" s="189"/>
      <c r="Q57" s="189"/>
      <c r="R57" s="189"/>
    </row>
    <row r="58" spans="1:18" ht="30.75" customHeight="1">
      <c r="A58" s="823" t="s">
        <v>188</v>
      </c>
      <c r="B58" s="844"/>
      <c r="C58" s="844"/>
      <c r="D58" s="844"/>
      <c r="E58" s="844"/>
      <c r="F58" s="844"/>
      <c r="G58" s="844"/>
      <c r="H58" s="844"/>
      <c r="I58" s="191"/>
      <c r="J58" s="191"/>
      <c r="K58" s="191"/>
      <c r="L58" s="191"/>
      <c r="M58" s="191"/>
      <c r="N58" s="191"/>
      <c r="O58" s="191"/>
      <c r="P58" s="191"/>
      <c r="Q58" s="191"/>
      <c r="R58" s="191"/>
    </row>
    <row r="59" spans="1:18">
      <c r="A59" s="192"/>
      <c r="B59" s="193"/>
      <c r="C59" s="193"/>
      <c r="D59" s="193"/>
      <c r="E59" s="193"/>
      <c r="F59" s="193"/>
      <c r="G59" s="193"/>
      <c r="H59" s="193"/>
      <c r="I59" s="193"/>
      <c r="J59" s="193"/>
      <c r="K59" s="193"/>
      <c r="L59" s="193"/>
      <c r="M59" s="193"/>
      <c r="N59" s="193"/>
      <c r="O59" s="193"/>
      <c r="P59" s="193"/>
      <c r="Q59" s="193"/>
      <c r="R59" s="193"/>
    </row>
    <row r="60" spans="1:18" ht="29.25" customHeight="1">
      <c r="A60" s="815" t="s">
        <v>189</v>
      </c>
      <c r="B60" s="844"/>
      <c r="C60" s="844"/>
      <c r="D60" s="844"/>
      <c r="E60" s="844"/>
      <c r="F60" s="844"/>
      <c r="G60" s="844"/>
      <c r="H60" s="844"/>
      <c r="I60" s="191"/>
      <c r="J60" s="191"/>
      <c r="K60" s="191"/>
      <c r="L60" s="191"/>
      <c r="M60" s="191"/>
      <c r="N60" s="191"/>
      <c r="O60" s="191"/>
      <c r="P60" s="191"/>
      <c r="Q60" s="191"/>
      <c r="R60" s="191"/>
    </row>
  </sheetData>
  <mergeCells count="22">
    <mergeCell ref="C10:H10"/>
    <mergeCell ref="A56:H56"/>
    <mergeCell ref="A58:H58"/>
    <mergeCell ref="A60:H60"/>
    <mergeCell ref="A12:B13"/>
    <mergeCell ref="A55:H55"/>
    <mergeCell ref="A11:H11"/>
    <mergeCell ref="C12:C13"/>
    <mergeCell ref="D12:D13"/>
    <mergeCell ref="E12:E13"/>
    <mergeCell ref="G12:G13"/>
    <mergeCell ref="H12:H13"/>
    <mergeCell ref="F12:F13"/>
    <mergeCell ref="A1:H1"/>
    <mergeCell ref="A2:H2"/>
    <mergeCell ref="A3:H3"/>
    <mergeCell ref="A4:H4"/>
    <mergeCell ref="C9:H9"/>
    <mergeCell ref="A5:H5"/>
    <mergeCell ref="A6:H6"/>
    <mergeCell ref="A7:H7"/>
    <mergeCell ref="C8:H8"/>
  </mergeCells>
  <phoneticPr fontId="34" type="noConversion"/>
  <printOptions horizontalCentered="1"/>
  <pageMargins left="0.75" right="0.75" top="0.3" bottom="1" header="0.1" footer="0.5"/>
  <pageSetup scale="93" fitToHeight="2" orientation="landscape" cellComments="asDisplayed" r:id="rId1"/>
  <headerFooter alignWithMargins="0">
    <oddFooter>&amp;C&amp;11Exhibit N:  Modular Cost for New Positions</oddFooter>
  </headerFooter>
  <rowBreaks count="1" manualBreakCount="1">
    <brk id="38" max="7" man="1"/>
  </rowBreaks>
  <legacyDrawing r:id="rId2"/>
</worksheet>
</file>

<file path=xl/worksheets/sheet17.xml><?xml version="1.0" encoding="utf-8"?>
<worksheet xmlns="http://schemas.openxmlformats.org/spreadsheetml/2006/main" xmlns:r="http://schemas.openxmlformats.org/officeDocument/2006/relationships">
  <sheetPr>
    <pageSetUpPr fitToPage="1"/>
  </sheetPr>
  <dimension ref="A1:K42"/>
  <sheetViews>
    <sheetView view="pageBreakPreview" zoomScale="75" zoomScaleNormal="90" zoomScaleSheetLayoutView="75" workbookViewId="0">
      <selection activeCell="B14" sqref="B14"/>
    </sheetView>
  </sheetViews>
  <sheetFormatPr defaultColWidth="7.109375" defaultRowHeight="15.75"/>
  <cols>
    <col min="1" max="1" width="3.88671875" style="214" customWidth="1"/>
    <col min="2" max="2" width="65.6640625" style="213" customWidth="1"/>
    <col min="3" max="3" width="2.88671875" style="214" customWidth="1"/>
    <col min="4" max="4" width="11.44140625" style="214" customWidth="1"/>
    <col min="5" max="5" width="10.21875" style="214" customWidth="1"/>
    <col min="6" max="6" width="10.109375" style="214" customWidth="1"/>
    <col min="7" max="7" width="9.5546875" style="214" customWidth="1"/>
    <col min="8" max="8" width="9.33203125" style="214" customWidth="1"/>
    <col min="9" max="16384" width="7.109375" style="214"/>
  </cols>
  <sheetData>
    <row r="1" spans="1:11">
      <c r="A1" s="845" t="s">
        <v>253</v>
      </c>
      <c r="B1" s="845"/>
      <c r="C1" s="845"/>
      <c r="D1" s="845"/>
      <c r="E1" s="845"/>
      <c r="F1" s="845"/>
      <c r="G1" s="845"/>
      <c r="H1" s="845"/>
      <c r="I1" s="215" t="s">
        <v>1</v>
      </c>
    </row>
    <row r="2" spans="1:11" ht="13.5" customHeight="1">
      <c r="A2" s="847"/>
      <c r="B2" s="847"/>
      <c r="C2" s="847"/>
      <c r="D2" s="847"/>
      <c r="E2" s="847"/>
      <c r="F2" s="847"/>
      <c r="G2" s="847"/>
      <c r="H2" s="847"/>
      <c r="I2" s="215" t="s">
        <v>1</v>
      </c>
    </row>
    <row r="3" spans="1:11">
      <c r="A3" s="852" t="s">
        <v>325</v>
      </c>
      <c r="B3" s="852"/>
      <c r="C3" s="852"/>
      <c r="D3" s="852"/>
      <c r="E3" s="852"/>
      <c r="F3" s="852"/>
      <c r="G3" s="852"/>
      <c r="H3" s="852"/>
      <c r="I3" s="215" t="s">
        <v>1</v>
      </c>
    </row>
    <row r="4" spans="1:11" ht="18.75">
      <c r="A4" s="705"/>
      <c r="B4" s="705"/>
      <c r="C4" s="705"/>
      <c r="D4" s="705"/>
      <c r="E4" s="705"/>
      <c r="F4" s="705"/>
      <c r="G4" s="705"/>
      <c r="H4" s="705"/>
      <c r="I4" s="215" t="s">
        <v>1</v>
      </c>
    </row>
    <row r="5" spans="1:11" ht="16.5">
      <c r="A5" s="706"/>
      <c r="B5" s="706"/>
      <c r="C5" s="706"/>
      <c r="D5" s="706"/>
      <c r="E5" s="706"/>
      <c r="F5" s="706"/>
      <c r="G5" s="706"/>
      <c r="H5" s="706"/>
      <c r="I5" s="215" t="s">
        <v>1</v>
      </c>
    </row>
    <row r="6" spans="1:11" ht="16.5">
      <c r="A6" s="706"/>
      <c r="B6" s="706"/>
      <c r="C6" s="706"/>
      <c r="D6" s="706"/>
      <c r="E6" s="706"/>
      <c r="F6" s="706"/>
      <c r="G6" s="706"/>
      <c r="H6" s="706"/>
      <c r="I6" s="215" t="s">
        <v>1</v>
      </c>
    </row>
    <row r="7" spans="1:11">
      <c r="A7" s="846"/>
      <c r="B7" s="846"/>
      <c r="C7" s="846"/>
      <c r="D7" s="846"/>
      <c r="E7" s="846"/>
      <c r="F7" s="846"/>
      <c r="G7" s="846"/>
      <c r="H7" s="846"/>
      <c r="I7" s="215" t="s">
        <v>1</v>
      </c>
    </row>
    <row r="8" spans="1:11">
      <c r="A8" s="846"/>
      <c r="B8" s="846"/>
      <c r="C8" s="846"/>
      <c r="D8" s="846"/>
      <c r="E8" s="846"/>
      <c r="F8" s="846"/>
      <c r="G8" s="846"/>
      <c r="H8" s="846"/>
      <c r="I8" s="215" t="s">
        <v>1</v>
      </c>
    </row>
    <row r="9" spans="1:11">
      <c r="A9" s="851"/>
      <c r="B9" s="851"/>
      <c r="C9" s="851"/>
      <c r="D9" s="851"/>
      <c r="E9" s="851"/>
      <c r="F9" s="851"/>
      <c r="G9" s="851"/>
      <c r="H9" s="851"/>
      <c r="I9" s="215" t="s">
        <v>1</v>
      </c>
    </row>
    <row r="10" spans="1:11">
      <c r="A10" s="218"/>
      <c r="B10" s="219"/>
      <c r="C10" s="218"/>
      <c r="D10" s="218"/>
      <c r="E10" s="218"/>
      <c r="F10" s="218"/>
      <c r="G10" s="218"/>
      <c r="H10" s="218"/>
      <c r="I10" s="215" t="s">
        <v>1</v>
      </c>
    </row>
    <row r="11" spans="1:11">
      <c r="A11" s="218"/>
      <c r="B11" s="219"/>
      <c r="C11" s="218"/>
      <c r="D11" s="219"/>
      <c r="E11" s="218"/>
      <c r="F11" s="218"/>
      <c r="G11" s="218"/>
      <c r="H11" s="218"/>
      <c r="I11" s="215" t="s">
        <v>1</v>
      </c>
    </row>
    <row r="12" spans="1:11">
      <c r="A12" s="218"/>
      <c r="B12" s="219"/>
      <c r="C12" s="218"/>
      <c r="D12" s="219"/>
      <c r="E12" s="218"/>
      <c r="F12" s="218"/>
      <c r="G12" s="218"/>
      <c r="H12" s="218"/>
      <c r="I12" s="215" t="s">
        <v>1</v>
      </c>
    </row>
    <row r="13" spans="1:11">
      <c r="A13" s="218"/>
      <c r="B13" s="219"/>
      <c r="C13" s="218"/>
      <c r="D13" s="218"/>
      <c r="E13" s="218"/>
      <c r="F13" s="218"/>
      <c r="G13" s="218"/>
      <c r="H13" s="218"/>
      <c r="I13" s="215" t="s">
        <v>1</v>
      </c>
    </row>
    <row r="14" spans="1:11" ht="36" customHeight="1">
      <c r="A14" s="218"/>
      <c r="B14" s="218"/>
      <c r="C14" s="218"/>
      <c r="D14" s="218"/>
      <c r="E14" s="218"/>
      <c r="F14" s="218"/>
      <c r="G14" s="218"/>
      <c r="H14" s="218"/>
      <c r="I14" s="215" t="s">
        <v>1</v>
      </c>
      <c r="J14" s="216"/>
      <c r="K14" s="216"/>
    </row>
    <row r="15" spans="1:11" ht="9.9499999999999993" customHeight="1">
      <c r="A15" s="218"/>
      <c r="B15" s="218"/>
      <c r="C15" s="218"/>
      <c r="D15" s="218"/>
      <c r="E15" s="218"/>
      <c r="F15" s="218"/>
      <c r="G15" s="218"/>
      <c r="H15" s="218"/>
      <c r="I15" s="215" t="s">
        <v>1</v>
      </c>
    </row>
    <row r="16" spans="1:11" ht="36" customHeight="1">
      <c r="A16" s="218"/>
      <c r="B16" s="218"/>
      <c r="C16" s="218"/>
      <c r="D16" s="218"/>
      <c r="E16" s="218"/>
      <c r="F16" s="218"/>
      <c r="G16" s="218"/>
      <c r="H16" s="218"/>
      <c r="I16" s="215" t="s">
        <v>1</v>
      </c>
      <c r="J16" s="216"/>
      <c r="K16" s="216"/>
    </row>
    <row r="17" spans="1:9" ht="9.9499999999999993" customHeight="1">
      <c r="A17" s="218"/>
      <c r="B17" s="218"/>
      <c r="C17" s="218"/>
      <c r="D17" s="218"/>
      <c r="E17" s="218"/>
      <c r="F17" s="218"/>
      <c r="G17" s="218"/>
      <c r="H17" s="218"/>
      <c r="I17" s="215" t="s">
        <v>1</v>
      </c>
    </row>
    <row r="18" spans="1:9" ht="30.75" customHeight="1">
      <c r="A18" s="218"/>
      <c r="B18" s="218"/>
      <c r="C18" s="218"/>
      <c r="D18" s="218"/>
      <c r="E18" s="218"/>
      <c r="F18" s="218"/>
      <c r="G18" s="218"/>
      <c r="H18" s="218"/>
      <c r="I18" s="215" t="s">
        <v>1</v>
      </c>
    </row>
    <row r="19" spans="1:9">
      <c r="A19" s="218"/>
      <c r="B19" s="218"/>
      <c r="C19" s="218"/>
      <c r="D19" s="218"/>
      <c r="E19" s="218"/>
      <c r="F19" s="218"/>
      <c r="G19" s="218"/>
      <c r="H19" s="218"/>
      <c r="I19" s="215" t="s">
        <v>1</v>
      </c>
    </row>
    <row r="20" spans="1:9">
      <c r="A20" s="218"/>
      <c r="B20" s="218"/>
      <c r="C20" s="218"/>
      <c r="D20" s="218"/>
      <c r="E20" s="218"/>
      <c r="F20" s="218"/>
      <c r="G20" s="218"/>
      <c r="H20" s="218"/>
      <c r="I20" s="215" t="s">
        <v>1</v>
      </c>
    </row>
    <row r="21" spans="1:9" ht="9.9499999999999993" customHeight="1">
      <c r="A21" s="218"/>
      <c r="B21" s="218"/>
      <c r="C21" s="218"/>
      <c r="D21" s="218"/>
      <c r="E21" s="218"/>
      <c r="F21" s="218"/>
      <c r="G21" s="218"/>
      <c r="H21" s="218"/>
      <c r="I21" s="215" t="s">
        <v>1</v>
      </c>
    </row>
    <row r="22" spans="1:9">
      <c r="A22" s="218"/>
      <c r="B22" s="218"/>
      <c r="C22" s="218"/>
      <c r="D22" s="218"/>
      <c r="E22" s="218"/>
      <c r="F22" s="218"/>
      <c r="G22" s="218"/>
      <c r="H22" s="218"/>
      <c r="I22" s="215" t="s">
        <v>1</v>
      </c>
    </row>
    <row r="23" spans="1:9">
      <c r="A23" s="218"/>
      <c r="B23" s="218"/>
      <c r="C23" s="218"/>
      <c r="D23" s="218"/>
      <c r="E23" s="218"/>
      <c r="F23" s="218"/>
      <c r="G23" s="218"/>
      <c r="H23" s="218"/>
      <c r="I23" s="215" t="s">
        <v>1</v>
      </c>
    </row>
    <row r="24" spans="1:9" ht="36.75" customHeight="1">
      <c r="A24" s="218"/>
      <c r="B24" s="218"/>
      <c r="C24" s="218"/>
      <c r="D24" s="217"/>
      <c r="E24" s="218"/>
      <c r="F24" s="218"/>
      <c r="G24" s="218"/>
      <c r="H24" s="218"/>
      <c r="I24" s="215" t="s">
        <v>1</v>
      </c>
    </row>
    <row r="25" spans="1:9">
      <c r="A25" s="218"/>
      <c r="B25" s="218"/>
      <c r="C25" s="218"/>
      <c r="D25" s="410"/>
      <c r="E25" s="410"/>
      <c r="F25" s="410"/>
      <c r="G25" s="410"/>
      <c r="H25" s="218"/>
      <c r="I25" s="215" t="s">
        <v>1</v>
      </c>
    </row>
    <row r="26" spans="1:9" ht="10.5" customHeight="1">
      <c r="A26" s="218"/>
      <c r="B26" s="218"/>
      <c r="C26" s="218"/>
      <c r="D26" s="217"/>
      <c r="E26" s="218"/>
      <c r="F26" s="218"/>
      <c r="G26" s="218"/>
      <c r="H26" s="218"/>
      <c r="I26" s="215" t="s">
        <v>1</v>
      </c>
    </row>
    <row r="27" spans="1:9" ht="9.9499999999999993" customHeight="1">
      <c r="A27" s="218"/>
      <c r="B27" s="218"/>
      <c r="C27" s="218"/>
      <c r="D27" s="218"/>
      <c r="E27" s="218"/>
      <c r="F27" s="218"/>
      <c r="G27" s="218"/>
      <c r="H27" s="218"/>
      <c r="I27" s="215" t="s">
        <v>1</v>
      </c>
    </row>
    <row r="28" spans="1:9">
      <c r="A28" s="218"/>
      <c r="B28" s="218"/>
      <c r="C28" s="218"/>
      <c r="D28" s="218"/>
      <c r="E28" s="218"/>
      <c r="F28" s="218"/>
      <c r="G28" s="218"/>
      <c r="H28" s="218"/>
      <c r="I28" s="215" t="s">
        <v>1</v>
      </c>
    </row>
    <row r="29" spans="1:9">
      <c r="A29" s="218"/>
      <c r="B29" s="218"/>
      <c r="C29" s="218"/>
      <c r="D29" s="218"/>
      <c r="E29" s="218"/>
      <c r="F29" s="218"/>
      <c r="G29" s="218"/>
      <c r="H29" s="218"/>
      <c r="I29" s="215" t="s">
        <v>1</v>
      </c>
    </row>
    <row r="30" spans="1:9" ht="15.75" customHeight="1">
      <c r="A30" s="218"/>
      <c r="B30" s="218"/>
      <c r="C30" s="218"/>
      <c r="D30" s="410"/>
      <c r="E30" s="410"/>
      <c r="F30" s="218"/>
      <c r="G30" s="218"/>
      <c r="H30" s="218"/>
      <c r="I30" s="215" t="s">
        <v>1</v>
      </c>
    </row>
    <row r="31" spans="1:9" ht="9.9499999999999993" customHeight="1">
      <c r="A31" s="218"/>
      <c r="B31" s="218"/>
      <c r="C31" s="218"/>
      <c r="D31" s="218"/>
      <c r="E31" s="218"/>
      <c r="F31" s="218"/>
      <c r="G31" s="218"/>
      <c r="H31" s="218"/>
      <c r="I31" s="215" t="s">
        <v>1</v>
      </c>
    </row>
    <row r="32" spans="1:9">
      <c r="A32" s="218"/>
      <c r="B32" s="218"/>
      <c r="C32" s="218"/>
      <c r="D32" s="412"/>
      <c r="E32" s="218"/>
      <c r="F32" s="218"/>
      <c r="G32" s="218"/>
      <c r="H32" s="218"/>
      <c r="I32" s="215" t="s">
        <v>1</v>
      </c>
    </row>
    <row r="33" spans="1:9" ht="36" customHeight="1">
      <c r="A33" s="218"/>
      <c r="B33" s="216"/>
      <c r="C33" s="216"/>
      <c r="D33" s="411"/>
      <c r="E33" s="411"/>
      <c r="F33" s="218"/>
      <c r="G33" s="218"/>
      <c r="H33" s="218"/>
      <c r="I33" s="215" t="s">
        <v>27</v>
      </c>
    </row>
    <row r="34" spans="1:9">
      <c r="B34" s="220"/>
    </row>
    <row r="35" spans="1:9">
      <c r="B35" s="222"/>
    </row>
    <row r="36" spans="1:9">
      <c r="A36" s="821" t="s">
        <v>280</v>
      </c>
      <c r="B36" s="844"/>
      <c r="C36" s="844"/>
      <c r="D36" s="844"/>
      <c r="E36" s="844"/>
      <c r="F36" s="844"/>
      <c r="G36" s="844"/>
      <c r="H36" s="844"/>
    </row>
    <row r="37" spans="1:9">
      <c r="A37" s="198"/>
      <c r="B37" s="223" t="s">
        <v>254</v>
      </c>
      <c r="C37" s="224"/>
      <c r="D37" s="224"/>
      <c r="E37" s="224"/>
      <c r="F37" s="224"/>
      <c r="G37" s="224"/>
      <c r="H37" s="224"/>
    </row>
    <row r="38" spans="1:9">
      <c r="A38" s="225"/>
      <c r="B38" s="226"/>
      <c r="C38" s="226"/>
      <c r="D38" s="226"/>
      <c r="E38" s="226"/>
      <c r="F38" s="226"/>
      <c r="G38" s="226"/>
      <c r="H38" s="226"/>
    </row>
    <row r="39" spans="1:9">
      <c r="A39" s="848"/>
      <c r="B39" s="849"/>
      <c r="C39" s="849"/>
      <c r="D39" s="849"/>
      <c r="E39" s="849"/>
      <c r="F39" s="849"/>
      <c r="G39" s="849"/>
      <c r="H39" s="849"/>
    </row>
    <row r="40" spans="1:9">
      <c r="A40" s="227"/>
      <c r="B40" s="228"/>
      <c r="C40" s="228"/>
      <c r="D40" s="228"/>
      <c r="E40" s="228"/>
      <c r="F40" s="228"/>
      <c r="G40" s="228"/>
      <c r="H40" s="228"/>
    </row>
    <row r="41" spans="1:9">
      <c r="A41" s="850"/>
      <c r="B41" s="849"/>
      <c r="C41" s="849"/>
      <c r="D41" s="849"/>
      <c r="E41" s="849"/>
      <c r="F41" s="849"/>
      <c r="G41" s="849"/>
      <c r="H41" s="849"/>
    </row>
    <row r="42" spans="1:9">
      <c r="A42" s="221"/>
      <c r="B42" s="229"/>
      <c r="C42" s="221"/>
      <c r="D42" s="221"/>
      <c r="E42" s="221"/>
      <c r="F42" s="221"/>
      <c r="G42" s="221"/>
      <c r="H42" s="221"/>
    </row>
  </sheetData>
  <mergeCells count="12">
    <mergeCell ref="A39:H39"/>
    <mergeCell ref="A41:H41"/>
    <mergeCell ref="A36:H36"/>
    <mergeCell ref="A9:H9"/>
    <mergeCell ref="A3:H3"/>
    <mergeCell ref="A1:H1"/>
    <mergeCell ref="A8:H8"/>
    <mergeCell ref="A7:H7"/>
    <mergeCell ref="A4:H4"/>
    <mergeCell ref="A5:H5"/>
    <mergeCell ref="A6:H6"/>
    <mergeCell ref="A2:H2"/>
  </mergeCells>
  <phoneticPr fontId="34" type="noConversion"/>
  <printOptions horizontalCentered="1"/>
  <pageMargins left="0.5" right="0.5" top="1" bottom="1" header="0.5" footer="0.5"/>
  <pageSetup scale="86" fitToHeight="2" orientation="landscape" r:id="rId1"/>
  <headerFooter alignWithMargins="0">
    <oddFooter>&amp;CExhibit P - IT Investment Questionnaire</oddFooter>
  </headerFooter>
</worksheet>
</file>

<file path=xl/worksheets/sheet2.xml><?xml version="1.0" encoding="utf-8"?>
<worksheet xmlns="http://schemas.openxmlformats.org/spreadsheetml/2006/main" xmlns:r="http://schemas.openxmlformats.org/officeDocument/2006/relationships">
  <sheetPr codeName="Sheet4">
    <pageSetUpPr fitToPage="1"/>
  </sheetPr>
  <dimension ref="A1:Y70"/>
  <sheetViews>
    <sheetView showGridLines="0" showOutlineSymbols="0" view="pageBreakPreview" zoomScale="65" zoomScaleNormal="75" zoomScaleSheetLayoutView="65" workbookViewId="0">
      <selection activeCell="V26" sqref="V26"/>
    </sheetView>
  </sheetViews>
  <sheetFormatPr defaultColWidth="9.6640625" defaultRowHeight="15.75"/>
  <cols>
    <col min="1" max="2" width="2.5546875" style="3" customWidth="1"/>
    <col min="3" max="3" width="25" style="3" customWidth="1"/>
    <col min="4" max="4" width="6.88671875" style="5" customWidth="1"/>
    <col min="5" max="5" width="6.21875" style="5" customWidth="1"/>
    <col min="6" max="6" width="10.21875" style="5" customWidth="1"/>
    <col min="7" max="7" width="8.44140625" style="5" bestFit="1" customWidth="1"/>
    <col min="8" max="8" width="6.21875" style="5" customWidth="1"/>
    <col min="9" max="9" width="11.33203125" style="5" customWidth="1"/>
    <col min="10" max="10" width="6.21875" style="5" bestFit="1" customWidth="1"/>
    <col min="11" max="11" width="5.6640625" style="5" customWidth="1"/>
    <col min="12" max="12" width="9.33203125" style="5" bestFit="1" customWidth="1"/>
    <col min="13" max="13" width="7" style="5" bestFit="1" customWidth="1"/>
    <col min="14" max="14" width="6.109375" style="5" customWidth="1"/>
    <col min="15" max="15" width="9.77734375" style="5" customWidth="1"/>
    <col min="16" max="17" width="5.6640625" style="5" customWidth="1"/>
    <col min="18" max="18" width="8.5546875" style="5" customWidth="1"/>
    <col min="19" max="19" width="6.109375" style="5" customWidth="1"/>
    <col min="20" max="20" width="5.6640625" style="5" customWidth="1"/>
    <col min="21" max="21" width="10.21875" style="5" customWidth="1"/>
    <col min="22" max="22" width="9.5546875" style="5" customWidth="1"/>
    <col min="23" max="23" width="9.77734375" style="5" bestFit="1" customWidth="1"/>
    <col min="24" max="24" width="13.21875" style="5" bestFit="1" customWidth="1"/>
    <col min="25" max="25" width="6.5546875" style="50" customWidth="1"/>
    <col min="26" max="26" width="6.5546875" style="3" customWidth="1"/>
    <col min="27" max="27" width="7.6640625" style="3" customWidth="1"/>
    <col min="28" max="16384" width="9.6640625" style="3"/>
  </cols>
  <sheetData>
    <row r="1" spans="1:25" ht="20.25">
      <c r="A1" s="575" t="s">
        <v>37</v>
      </c>
      <c r="B1" s="576"/>
      <c r="C1" s="576"/>
      <c r="D1" s="576"/>
      <c r="E1" s="576"/>
      <c r="F1" s="576"/>
      <c r="G1" s="576"/>
      <c r="H1" s="576"/>
      <c r="I1" s="576"/>
      <c r="J1" s="576"/>
      <c r="K1" s="576"/>
      <c r="L1" s="576"/>
      <c r="M1" s="576"/>
      <c r="N1" s="576"/>
      <c r="O1" s="576"/>
      <c r="P1" s="576"/>
      <c r="Q1" s="576"/>
      <c r="R1" s="576"/>
      <c r="S1" s="576"/>
      <c r="T1" s="576"/>
      <c r="U1" s="576"/>
      <c r="V1" s="576"/>
      <c r="W1" s="576"/>
      <c r="X1" s="576"/>
      <c r="Y1" s="49" t="s">
        <v>1</v>
      </c>
    </row>
    <row r="2" spans="1:25">
      <c r="A2" s="579"/>
      <c r="B2" s="579"/>
      <c r="C2" s="579"/>
      <c r="D2" s="579"/>
      <c r="E2" s="579"/>
      <c r="F2" s="579"/>
      <c r="G2" s="579"/>
      <c r="H2" s="579"/>
      <c r="I2" s="579"/>
      <c r="J2" s="579"/>
      <c r="K2" s="579"/>
      <c r="L2" s="579"/>
      <c r="M2" s="579"/>
      <c r="N2" s="579"/>
      <c r="O2" s="579"/>
      <c r="P2" s="579"/>
      <c r="Q2" s="579"/>
      <c r="R2" s="579"/>
      <c r="S2" s="579"/>
      <c r="T2" s="579"/>
      <c r="U2" s="579"/>
      <c r="V2" s="579"/>
      <c r="W2" s="579"/>
      <c r="X2" s="579"/>
      <c r="Y2" s="49" t="s">
        <v>1</v>
      </c>
    </row>
    <row r="3" spans="1:25">
      <c r="A3" s="580"/>
      <c r="B3" s="580"/>
      <c r="C3" s="580"/>
      <c r="D3" s="580"/>
      <c r="E3" s="580"/>
      <c r="F3" s="580"/>
      <c r="G3" s="580"/>
      <c r="H3" s="580"/>
      <c r="I3" s="580"/>
      <c r="J3" s="580"/>
      <c r="K3" s="580"/>
      <c r="L3" s="580"/>
      <c r="M3" s="580"/>
      <c r="N3" s="580"/>
      <c r="O3" s="580"/>
      <c r="P3" s="580"/>
      <c r="Q3" s="580"/>
      <c r="R3" s="580"/>
      <c r="S3" s="580"/>
      <c r="T3" s="580"/>
      <c r="U3" s="580"/>
      <c r="V3" s="580"/>
      <c r="W3" s="580"/>
      <c r="X3" s="580"/>
      <c r="Y3" s="49" t="s">
        <v>1</v>
      </c>
    </row>
    <row r="4" spans="1:25" ht="22.5">
      <c r="A4" s="585" t="s">
        <v>274</v>
      </c>
      <c r="B4" s="586"/>
      <c r="C4" s="586"/>
      <c r="D4" s="586"/>
      <c r="E4" s="586"/>
      <c r="F4" s="586"/>
      <c r="G4" s="586"/>
      <c r="H4" s="586"/>
      <c r="I4" s="586"/>
      <c r="J4" s="586"/>
      <c r="K4" s="586"/>
      <c r="L4" s="586"/>
      <c r="M4" s="586"/>
      <c r="N4" s="586"/>
      <c r="O4" s="586"/>
      <c r="P4" s="586"/>
      <c r="Q4" s="586"/>
      <c r="R4" s="586"/>
      <c r="S4" s="586"/>
      <c r="T4" s="586"/>
      <c r="U4" s="586"/>
      <c r="V4" s="586"/>
      <c r="W4" s="586"/>
      <c r="X4" s="586"/>
      <c r="Y4" s="49" t="s">
        <v>1</v>
      </c>
    </row>
    <row r="5" spans="1:25" ht="23.25">
      <c r="A5" s="587" t="s">
        <v>353</v>
      </c>
      <c r="B5" s="588"/>
      <c r="C5" s="588"/>
      <c r="D5" s="588"/>
      <c r="E5" s="588"/>
      <c r="F5" s="588"/>
      <c r="G5" s="588"/>
      <c r="H5" s="588"/>
      <c r="I5" s="588"/>
      <c r="J5" s="588"/>
      <c r="K5" s="588"/>
      <c r="L5" s="588"/>
      <c r="M5" s="588"/>
      <c r="N5" s="588"/>
      <c r="O5" s="588"/>
      <c r="P5" s="588"/>
      <c r="Q5" s="588"/>
      <c r="R5" s="588"/>
      <c r="S5" s="588"/>
      <c r="T5" s="588"/>
      <c r="U5" s="588"/>
      <c r="V5" s="588"/>
      <c r="W5" s="588"/>
      <c r="X5" s="588"/>
      <c r="Y5" s="49" t="s">
        <v>1</v>
      </c>
    </row>
    <row r="6" spans="1:25" ht="23.25">
      <c r="A6" s="587" t="s">
        <v>264</v>
      </c>
      <c r="B6" s="586"/>
      <c r="C6" s="586"/>
      <c r="D6" s="586"/>
      <c r="E6" s="586"/>
      <c r="F6" s="586"/>
      <c r="G6" s="586"/>
      <c r="H6" s="586"/>
      <c r="I6" s="586"/>
      <c r="J6" s="586"/>
      <c r="K6" s="586"/>
      <c r="L6" s="586"/>
      <c r="M6" s="586"/>
      <c r="N6" s="586"/>
      <c r="O6" s="586"/>
      <c r="P6" s="586"/>
      <c r="Q6" s="586"/>
      <c r="R6" s="586"/>
      <c r="S6" s="586"/>
      <c r="T6" s="586"/>
      <c r="U6" s="586"/>
      <c r="V6" s="586"/>
      <c r="W6" s="586"/>
      <c r="X6" s="586"/>
      <c r="Y6" s="49" t="s">
        <v>1</v>
      </c>
    </row>
    <row r="7" spans="1:25" ht="23.25">
      <c r="A7" s="587" t="s">
        <v>263</v>
      </c>
      <c r="B7" s="588"/>
      <c r="C7" s="588"/>
      <c r="D7" s="588"/>
      <c r="E7" s="588"/>
      <c r="F7" s="588"/>
      <c r="G7" s="588"/>
      <c r="H7" s="588"/>
      <c r="I7" s="588"/>
      <c r="J7" s="588"/>
      <c r="K7" s="588"/>
      <c r="L7" s="588"/>
      <c r="M7" s="588"/>
      <c r="N7" s="588"/>
      <c r="O7" s="588"/>
      <c r="P7" s="588"/>
      <c r="Q7" s="588"/>
      <c r="R7" s="588"/>
      <c r="S7" s="588"/>
      <c r="T7" s="588"/>
      <c r="U7" s="588"/>
      <c r="V7" s="588"/>
      <c r="W7" s="588"/>
      <c r="X7" s="588"/>
      <c r="Y7" s="49" t="s">
        <v>1</v>
      </c>
    </row>
    <row r="8" spans="1:25" ht="23.25">
      <c r="A8" s="581"/>
      <c r="B8" s="581"/>
      <c r="C8" s="581"/>
      <c r="D8" s="581"/>
      <c r="E8" s="581"/>
      <c r="F8" s="581"/>
      <c r="G8" s="581"/>
      <c r="H8" s="581"/>
      <c r="I8" s="581"/>
      <c r="J8" s="581"/>
      <c r="K8" s="581"/>
      <c r="L8" s="581"/>
      <c r="M8" s="581"/>
      <c r="N8" s="581"/>
      <c r="O8" s="581"/>
      <c r="P8" s="581"/>
      <c r="Q8" s="581"/>
      <c r="R8" s="581"/>
      <c r="S8" s="581"/>
      <c r="T8" s="581"/>
      <c r="U8" s="581"/>
      <c r="V8" s="581"/>
      <c r="W8" s="581"/>
      <c r="X8" s="581"/>
      <c r="Y8" s="49" t="s">
        <v>1</v>
      </c>
    </row>
    <row r="9" spans="1:25" ht="23.25">
      <c r="A9" s="581"/>
      <c r="B9" s="581"/>
      <c r="C9" s="581"/>
      <c r="D9" s="581"/>
      <c r="E9" s="581"/>
      <c r="F9" s="581"/>
      <c r="G9" s="581"/>
      <c r="H9" s="581"/>
      <c r="I9" s="581"/>
      <c r="J9" s="581"/>
      <c r="K9" s="581"/>
      <c r="L9" s="581"/>
      <c r="M9" s="581"/>
      <c r="N9" s="581"/>
      <c r="O9" s="581"/>
      <c r="P9" s="581"/>
      <c r="Q9" s="581"/>
      <c r="R9" s="581"/>
      <c r="S9" s="581"/>
      <c r="T9" s="581"/>
      <c r="U9" s="581"/>
      <c r="V9" s="581"/>
      <c r="W9" s="581"/>
      <c r="X9" s="581"/>
      <c r="Y9" s="49" t="s">
        <v>1</v>
      </c>
    </row>
    <row r="10" spans="1:25" ht="23.25">
      <c r="A10" s="581"/>
      <c r="B10" s="581"/>
      <c r="C10" s="581"/>
      <c r="D10" s="581"/>
      <c r="E10" s="581"/>
      <c r="F10" s="581"/>
      <c r="G10" s="581"/>
      <c r="H10" s="581"/>
      <c r="I10" s="581"/>
      <c r="J10" s="581"/>
      <c r="K10" s="581"/>
      <c r="L10" s="581"/>
      <c r="M10" s="581"/>
      <c r="N10" s="581"/>
      <c r="O10" s="581"/>
      <c r="P10" s="581"/>
      <c r="Q10" s="581"/>
      <c r="R10" s="581"/>
      <c r="S10" s="581"/>
      <c r="T10" s="581"/>
      <c r="U10" s="581"/>
      <c r="V10" s="581"/>
      <c r="W10" s="581"/>
      <c r="X10" s="581"/>
      <c r="Y10" s="49" t="s">
        <v>1</v>
      </c>
    </row>
    <row r="11" spans="1:25">
      <c r="A11" s="580"/>
      <c r="B11" s="580"/>
      <c r="C11" s="580"/>
      <c r="D11" s="580"/>
      <c r="E11" s="580"/>
      <c r="F11" s="580"/>
      <c r="G11" s="580"/>
      <c r="H11" s="580"/>
      <c r="I11" s="580"/>
      <c r="J11" s="580"/>
      <c r="K11" s="580"/>
      <c r="L11" s="580"/>
      <c r="M11" s="580"/>
      <c r="N11" s="580"/>
      <c r="O11" s="580"/>
      <c r="P11" s="580"/>
      <c r="Q11" s="580"/>
      <c r="R11" s="580"/>
      <c r="S11" s="580"/>
      <c r="T11" s="580"/>
      <c r="U11" s="594"/>
      <c r="V11" s="589" t="s">
        <v>379</v>
      </c>
      <c r="W11" s="590"/>
      <c r="X11" s="591"/>
      <c r="Y11" s="49" t="s">
        <v>1</v>
      </c>
    </row>
    <row r="12" spans="1:25">
      <c r="A12" s="580"/>
      <c r="B12" s="580"/>
      <c r="C12" s="580"/>
      <c r="D12" s="580"/>
      <c r="E12" s="580"/>
      <c r="F12" s="580"/>
      <c r="G12" s="580"/>
      <c r="H12" s="580"/>
      <c r="I12" s="580"/>
      <c r="J12" s="580"/>
      <c r="K12" s="580"/>
      <c r="L12" s="580"/>
      <c r="M12" s="580"/>
      <c r="N12" s="580"/>
      <c r="O12" s="580"/>
      <c r="P12" s="580"/>
      <c r="Q12" s="580"/>
      <c r="R12" s="580"/>
      <c r="S12" s="580"/>
      <c r="T12" s="580"/>
      <c r="U12" s="594"/>
      <c r="V12" s="599" t="s">
        <v>24</v>
      </c>
      <c r="W12" s="584" t="s">
        <v>50</v>
      </c>
      <c r="X12" s="582" t="s">
        <v>284</v>
      </c>
      <c r="Y12" s="49" t="s">
        <v>1</v>
      </c>
    </row>
    <row r="13" spans="1:25" ht="16.5" thickBot="1">
      <c r="A13" s="595"/>
      <c r="B13" s="595"/>
      <c r="C13" s="595"/>
      <c r="D13" s="595"/>
      <c r="E13" s="595"/>
      <c r="F13" s="595"/>
      <c r="G13" s="595"/>
      <c r="H13" s="595"/>
      <c r="I13" s="595"/>
      <c r="J13" s="595"/>
      <c r="K13" s="595"/>
      <c r="L13" s="595"/>
      <c r="M13" s="595"/>
      <c r="N13" s="595"/>
      <c r="O13" s="595"/>
      <c r="P13" s="595"/>
      <c r="Q13" s="595"/>
      <c r="R13" s="595"/>
      <c r="S13" s="595"/>
      <c r="T13" s="595"/>
      <c r="U13" s="596"/>
      <c r="V13" s="600"/>
      <c r="W13" s="583"/>
      <c r="X13" s="583"/>
      <c r="Y13" s="49" t="s">
        <v>1</v>
      </c>
    </row>
    <row r="14" spans="1:25">
      <c r="A14" s="577" t="s">
        <v>116</v>
      </c>
      <c r="B14" s="578"/>
      <c r="C14" s="578"/>
      <c r="D14" s="578"/>
      <c r="E14" s="578"/>
      <c r="F14" s="578"/>
      <c r="G14" s="578"/>
      <c r="H14" s="578"/>
      <c r="I14" s="578"/>
      <c r="J14" s="578"/>
      <c r="K14" s="578"/>
      <c r="L14" s="578"/>
      <c r="M14" s="578"/>
      <c r="N14" s="578"/>
      <c r="O14" s="578"/>
      <c r="P14" s="578"/>
      <c r="Q14" s="578"/>
      <c r="R14" s="578"/>
      <c r="S14" s="578"/>
      <c r="T14" s="578"/>
      <c r="U14" s="578"/>
      <c r="V14" s="115">
        <v>239</v>
      </c>
      <c r="W14" s="115">
        <v>239</v>
      </c>
      <c r="X14" s="112">
        <v>44023</v>
      </c>
      <c r="Y14" s="49" t="s">
        <v>1</v>
      </c>
    </row>
    <row r="15" spans="1:25" ht="20.25" customHeight="1">
      <c r="A15" s="592" t="s">
        <v>246</v>
      </c>
      <c r="B15" s="593"/>
      <c r="C15" s="593"/>
      <c r="D15" s="593"/>
      <c r="E15" s="593"/>
      <c r="F15" s="593"/>
      <c r="G15" s="593"/>
      <c r="H15" s="593"/>
      <c r="I15" s="593"/>
      <c r="J15" s="593"/>
      <c r="K15" s="593"/>
      <c r="L15" s="593"/>
      <c r="M15" s="593"/>
      <c r="N15" s="593"/>
      <c r="O15" s="593"/>
      <c r="P15" s="593"/>
      <c r="Q15" s="593"/>
      <c r="R15" s="593"/>
      <c r="S15" s="593"/>
      <c r="T15" s="593"/>
      <c r="U15" s="593"/>
      <c r="V15" s="116"/>
      <c r="W15" s="116"/>
      <c r="X15" s="54"/>
      <c r="Y15" s="49" t="s">
        <v>1</v>
      </c>
    </row>
    <row r="16" spans="1:25">
      <c r="A16" s="601" t="s">
        <v>117</v>
      </c>
      <c r="B16" s="602"/>
      <c r="C16" s="602"/>
      <c r="D16" s="602"/>
      <c r="E16" s="602"/>
      <c r="F16" s="602"/>
      <c r="G16" s="602"/>
      <c r="H16" s="602"/>
      <c r="I16" s="602"/>
      <c r="J16" s="602"/>
      <c r="K16" s="602"/>
      <c r="L16" s="602"/>
      <c r="M16" s="602"/>
      <c r="N16" s="602"/>
      <c r="O16" s="602"/>
      <c r="P16" s="602"/>
      <c r="Q16" s="602"/>
      <c r="R16" s="602"/>
      <c r="S16" s="602"/>
      <c r="T16" s="602"/>
      <c r="U16" s="602"/>
      <c r="V16" s="117">
        <f>+V15+V14</f>
        <v>239</v>
      </c>
      <c r="W16" s="117">
        <f>+W15+W14</f>
        <v>239</v>
      </c>
      <c r="X16" s="55">
        <f>+X15+X14</f>
        <v>44023</v>
      </c>
      <c r="Y16" s="49" t="s">
        <v>1</v>
      </c>
    </row>
    <row r="17" spans="1:25">
      <c r="A17" s="577" t="s">
        <v>340</v>
      </c>
      <c r="B17" s="578"/>
      <c r="C17" s="578"/>
      <c r="D17" s="578"/>
      <c r="E17" s="578"/>
      <c r="F17" s="578"/>
      <c r="G17" s="578"/>
      <c r="H17" s="578"/>
      <c r="I17" s="578"/>
      <c r="J17" s="578"/>
      <c r="K17" s="578"/>
      <c r="L17" s="578"/>
      <c r="M17" s="578"/>
      <c r="N17" s="578"/>
      <c r="O17" s="578"/>
      <c r="P17" s="578"/>
      <c r="Q17" s="578"/>
      <c r="R17" s="578"/>
      <c r="S17" s="578"/>
      <c r="T17" s="578"/>
      <c r="U17" s="578"/>
      <c r="V17" s="118">
        <v>239</v>
      </c>
      <c r="W17" s="118">
        <v>239</v>
      </c>
      <c r="X17" s="56">
        <v>44023</v>
      </c>
      <c r="Y17" s="49" t="s">
        <v>1</v>
      </c>
    </row>
    <row r="18" spans="1:25" ht="18.75" customHeight="1">
      <c r="A18" s="597" t="s">
        <v>44</v>
      </c>
      <c r="B18" s="598"/>
      <c r="C18" s="598"/>
      <c r="D18" s="598"/>
      <c r="E18" s="598"/>
      <c r="F18" s="598"/>
      <c r="G18" s="598"/>
      <c r="H18" s="598"/>
      <c r="I18" s="598"/>
      <c r="J18" s="598"/>
      <c r="K18" s="598"/>
      <c r="L18" s="598"/>
      <c r="M18" s="598"/>
      <c r="N18" s="598"/>
      <c r="O18" s="598"/>
      <c r="P18" s="598"/>
      <c r="Q18" s="598"/>
      <c r="R18" s="598"/>
      <c r="S18" s="598"/>
      <c r="T18" s="598"/>
      <c r="U18" s="598"/>
      <c r="V18" s="424"/>
      <c r="W18" s="424"/>
      <c r="X18" s="425"/>
      <c r="Y18" s="49" t="s">
        <v>1</v>
      </c>
    </row>
    <row r="19" spans="1:25">
      <c r="A19" s="609" t="s">
        <v>341</v>
      </c>
      <c r="B19" s="610"/>
      <c r="C19" s="610"/>
      <c r="D19" s="610"/>
      <c r="E19" s="610"/>
      <c r="F19" s="610"/>
      <c r="G19" s="610"/>
      <c r="H19" s="610"/>
      <c r="I19" s="610"/>
      <c r="J19" s="610"/>
      <c r="K19" s="610"/>
      <c r="L19" s="610"/>
      <c r="M19" s="610"/>
      <c r="N19" s="610"/>
      <c r="O19" s="610"/>
      <c r="P19" s="610"/>
      <c r="Q19" s="610"/>
      <c r="R19" s="610"/>
      <c r="S19" s="610"/>
      <c r="T19" s="610"/>
      <c r="U19" s="610"/>
      <c r="V19" s="119">
        <f>+V18+V17</f>
        <v>239</v>
      </c>
      <c r="W19" s="119">
        <f>+W18+W17</f>
        <v>239</v>
      </c>
      <c r="X19" s="57">
        <f>+X18+X17</f>
        <v>44023</v>
      </c>
      <c r="Y19" s="49" t="s">
        <v>1</v>
      </c>
    </row>
    <row r="20" spans="1:25">
      <c r="A20" s="613" t="s">
        <v>15</v>
      </c>
      <c r="B20" s="614"/>
      <c r="C20" s="614"/>
      <c r="D20" s="614"/>
      <c r="E20" s="614"/>
      <c r="F20" s="614"/>
      <c r="G20" s="614"/>
      <c r="H20" s="614"/>
      <c r="I20" s="614"/>
      <c r="J20" s="614"/>
      <c r="K20" s="614"/>
      <c r="L20" s="614"/>
      <c r="M20" s="614"/>
      <c r="N20" s="614"/>
      <c r="O20" s="614"/>
      <c r="P20" s="614"/>
      <c r="Q20" s="614"/>
      <c r="R20" s="614"/>
      <c r="S20" s="614"/>
      <c r="T20" s="614"/>
      <c r="U20" s="614"/>
      <c r="V20" s="53"/>
      <c r="W20" s="53"/>
      <c r="X20" s="54"/>
      <c r="Y20" s="49" t="s">
        <v>1</v>
      </c>
    </row>
    <row r="21" spans="1:25">
      <c r="A21" s="615" t="s">
        <v>337</v>
      </c>
      <c r="B21" s="616"/>
      <c r="C21" s="616"/>
      <c r="D21" s="616"/>
      <c r="E21" s="616"/>
      <c r="F21" s="616"/>
      <c r="G21" s="616"/>
      <c r="H21" s="616"/>
      <c r="I21" s="616"/>
      <c r="J21" s="616"/>
      <c r="K21" s="616"/>
      <c r="L21" s="616"/>
      <c r="M21" s="616"/>
      <c r="N21" s="616"/>
      <c r="O21" s="616"/>
      <c r="P21" s="616"/>
      <c r="Q21" s="616"/>
      <c r="R21" s="616"/>
      <c r="S21" s="616"/>
      <c r="T21" s="616"/>
      <c r="U21" s="616"/>
      <c r="V21" s="53"/>
      <c r="W21" s="53"/>
      <c r="X21" s="54"/>
      <c r="Y21" s="49" t="s">
        <v>1</v>
      </c>
    </row>
    <row r="22" spans="1:25">
      <c r="A22" s="617" t="s">
        <v>255</v>
      </c>
      <c r="B22" s="618"/>
      <c r="C22" s="618"/>
      <c r="D22" s="618"/>
      <c r="E22" s="618"/>
      <c r="F22" s="618"/>
      <c r="G22" s="618"/>
      <c r="H22" s="618"/>
      <c r="I22" s="618"/>
      <c r="J22" s="618"/>
      <c r="K22" s="618"/>
      <c r="L22" s="618"/>
      <c r="M22" s="618"/>
      <c r="N22" s="618"/>
      <c r="O22" s="618"/>
      <c r="P22" s="618"/>
      <c r="Q22" s="618"/>
      <c r="R22" s="618"/>
      <c r="S22" s="618"/>
      <c r="T22" s="618"/>
      <c r="U22" s="618"/>
      <c r="V22" s="53">
        <v>18</v>
      </c>
      <c r="W22" s="53">
        <v>18</v>
      </c>
      <c r="X22" s="54">
        <v>254</v>
      </c>
      <c r="Y22" s="49" t="s">
        <v>1</v>
      </c>
    </row>
    <row r="23" spans="1:25">
      <c r="A23" s="611" t="s">
        <v>16</v>
      </c>
      <c r="B23" s="612"/>
      <c r="C23" s="612"/>
      <c r="D23" s="612"/>
      <c r="E23" s="612"/>
      <c r="F23" s="612"/>
      <c r="G23" s="612"/>
      <c r="H23" s="612"/>
      <c r="I23" s="612"/>
      <c r="J23" s="612"/>
      <c r="K23" s="612"/>
      <c r="L23" s="612"/>
      <c r="M23" s="612"/>
      <c r="N23" s="612"/>
      <c r="O23" s="612"/>
      <c r="P23" s="612"/>
      <c r="Q23" s="612"/>
      <c r="R23" s="612"/>
      <c r="S23" s="612"/>
      <c r="T23" s="612"/>
      <c r="U23" s="612"/>
      <c r="V23" s="53"/>
      <c r="W23" s="53"/>
      <c r="X23" s="54">
        <v>7</v>
      </c>
      <c r="Y23" s="49" t="s">
        <v>1</v>
      </c>
    </row>
    <row r="24" spans="1:25">
      <c r="A24" s="640" t="s">
        <v>276</v>
      </c>
      <c r="B24" s="618"/>
      <c r="C24" s="618"/>
      <c r="D24" s="618"/>
      <c r="E24" s="618"/>
      <c r="F24" s="618"/>
      <c r="G24" s="618"/>
      <c r="H24" s="618"/>
      <c r="I24" s="618"/>
      <c r="J24" s="618"/>
      <c r="K24" s="618"/>
      <c r="L24" s="618"/>
      <c r="M24" s="618"/>
      <c r="N24" s="618"/>
      <c r="O24" s="618"/>
      <c r="P24" s="618"/>
      <c r="Q24" s="618"/>
      <c r="R24" s="618"/>
      <c r="S24" s="618"/>
      <c r="T24" s="618"/>
      <c r="U24" s="618"/>
      <c r="V24" s="53">
        <f>SUM(V22:V23)</f>
        <v>18</v>
      </c>
      <c r="W24" s="53">
        <f t="shared" ref="W24" si="0">SUM(W22:W23)</f>
        <v>18</v>
      </c>
      <c r="X24" s="53">
        <f>SUM(X22:X23)</f>
        <v>261</v>
      </c>
      <c r="Y24" s="49" t="s">
        <v>1</v>
      </c>
    </row>
    <row r="25" spans="1:25">
      <c r="A25" s="641" t="s">
        <v>43</v>
      </c>
      <c r="B25" s="616"/>
      <c r="C25" s="616"/>
      <c r="D25" s="616"/>
      <c r="E25" s="616"/>
      <c r="F25" s="616"/>
      <c r="G25" s="616"/>
      <c r="H25" s="616"/>
      <c r="I25" s="616"/>
      <c r="J25" s="616"/>
      <c r="K25" s="616"/>
      <c r="L25" s="616"/>
      <c r="M25" s="616"/>
      <c r="N25" s="616"/>
      <c r="O25" s="616"/>
      <c r="P25" s="616"/>
      <c r="Q25" s="616"/>
      <c r="R25" s="616"/>
      <c r="S25" s="616"/>
      <c r="T25" s="616"/>
      <c r="U25" s="616"/>
      <c r="V25" s="53"/>
      <c r="W25" s="53"/>
      <c r="X25" s="54"/>
      <c r="Y25" s="49" t="s">
        <v>1</v>
      </c>
    </row>
    <row r="26" spans="1:25">
      <c r="A26" s="641" t="s">
        <v>42</v>
      </c>
      <c r="B26" s="616"/>
      <c r="C26" s="616"/>
      <c r="D26" s="616"/>
      <c r="E26" s="616"/>
      <c r="F26" s="616"/>
      <c r="G26" s="616"/>
      <c r="H26" s="616"/>
      <c r="I26" s="616"/>
      <c r="J26" s="616"/>
      <c r="K26" s="616"/>
      <c r="L26" s="616"/>
      <c r="M26" s="616"/>
      <c r="N26" s="616"/>
      <c r="O26" s="616"/>
      <c r="P26" s="616"/>
      <c r="Q26" s="616"/>
      <c r="R26" s="616"/>
      <c r="S26" s="616"/>
      <c r="T26" s="616"/>
      <c r="U26" s="616"/>
      <c r="V26" s="53">
        <f>V24</f>
        <v>18</v>
      </c>
      <c r="W26" s="53">
        <f>W24</f>
        <v>18</v>
      </c>
      <c r="X26" s="53">
        <f>+X24</f>
        <v>261</v>
      </c>
      <c r="Y26" s="49" t="s">
        <v>1</v>
      </c>
    </row>
    <row r="27" spans="1:25">
      <c r="A27" s="643" t="s">
        <v>248</v>
      </c>
      <c r="B27" s="644"/>
      <c r="C27" s="644"/>
      <c r="D27" s="644"/>
      <c r="E27" s="644"/>
      <c r="F27" s="644"/>
      <c r="G27" s="644"/>
      <c r="H27" s="644"/>
      <c r="I27" s="644"/>
      <c r="J27" s="644"/>
      <c r="K27" s="644"/>
      <c r="L27" s="644"/>
      <c r="M27" s="644"/>
      <c r="N27" s="644"/>
      <c r="O27" s="644"/>
      <c r="P27" s="644"/>
      <c r="Q27" s="644"/>
      <c r="R27" s="644"/>
      <c r="S27" s="644"/>
      <c r="T27" s="644"/>
      <c r="U27" s="645"/>
      <c r="V27" s="561">
        <f>+V26+V19</f>
        <v>257</v>
      </c>
      <c r="W27" s="561">
        <f t="shared" ref="W27:X27" si="1">+W26+W19</f>
        <v>257</v>
      </c>
      <c r="X27" s="561">
        <f t="shared" si="1"/>
        <v>44284</v>
      </c>
      <c r="Y27" s="49" t="s">
        <v>1</v>
      </c>
    </row>
    <row r="28" spans="1:25">
      <c r="A28" s="613" t="s">
        <v>105</v>
      </c>
      <c r="B28" s="614"/>
      <c r="C28" s="614"/>
      <c r="D28" s="614"/>
      <c r="E28" s="614"/>
      <c r="F28" s="614"/>
      <c r="G28" s="614"/>
      <c r="H28" s="614"/>
      <c r="I28" s="614"/>
      <c r="J28" s="614"/>
      <c r="K28" s="614"/>
      <c r="L28" s="614"/>
      <c r="M28" s="614"/>
      <c r="N28" s="614"/>
      <c r="O28" s="614"/>
      <c r="P28" s="614"/>
      <c r="Q28" s="614"/>
      <c r="R28" s="614"/>
      <c r="S28" s="614"/>
      <c r="T28" s="614"/>
      <c r="U28" s="614"/>
      <c r="V28" s="53"/>
      <c r="W28" s="53"/>
      <c r="X28" s="54"/>
      <c r="Y28" s="49" t="s">
        <v>1</v>
      </c>
    </row>
    <row r="29" spans="1:25">
      <c r="A29" s="641" t="s">
        <v>17</v>
      </c>
      <c r="B29" s="616"/>
      <c r="C29" s="616"/>
      <c r="D29" s="616"/>
      <c r="E29" s="616"/>
      <c r="F29" s="616"/>
      <c r="G29" s="616"/>
      <c r="H29" s="616"/>
      <c r="I29" s="616"/>
      <c r="J29" s="616"/>
      <c r="K29" s="616"/>
      <c r="L29" s="616"/>
      <c r="M29" s="616"/>
      <c r="N29" s="616"/>
      <c r="O29" s="616"/>
      <c r="P29" s="616"/>
      <c r="Q29" s="616"/>
      <c r="R29" s="616"/>
      <c r="S29" s="616"/>
      <c r="T29" s="616"/>
      <c r="U29" s="616"/>
      <c r="V29" s="53"/>
      <c r="W29" s="53"/>
      <c r="X29" s="54"/>
      <c r="Y29" s="49" t="s">
        <v>1</v>
      </c>
    </row>
    <row r="30" spans="1:25">
      <c r="A30" s="642" t="s">
        <v>363</v>
      </c>
      <c r="B30" s="618"/>
      <c r="C30" s="618"/>
      <c r="D30" s="618"/>
      <c r="E30" s="618"/>
      <c r="F30" s="618"/>
      <c r="G30" s="618"/>
      <c r="H30" s="618"/>
      <c r="I30" s="618"/>
      <c r="J30" s="618"/>
      <c r="K30" s="618"/>
      <c r="L30" s="618"/>
      <c r="M30" s="618"/>
      <c r="N30" s="618"/>
      <c r="O30" s="618"/>
      <c r="P30" s="618"/>
      <c r="Q30" s="618"/>
      <c r="R30" s="618"/>
      <c r="S30" s="618"/>
      <c r="T30" s="618"/>
      <c r="U30" s="618"/>
      <c r="V30" s="53"/>
      <c r="W30" s="53"/>
      <c r="X30" s="54">
        <v>-37</v>
      </c>
      <c r="Y30" s="49" t="s">
        <v>1</v>
      </c>
    </row>
    <row r="31" spans="1:25">
      <c r="A31" s="471" t="s">
        <v>375</v>
      </c>
      <c r="B31" s="455"/>
      <c r="C31" s="455"/>
      <c r="D31" s="455"/>
      <c r="E31" s="455"/>
      <c r="F31" s="455"/>
      <c r="G31" s="455"/>
      <c r="H31" s="455"/>
      <c r="I31" s="455"/>
      <c r="J31" s="455"/>
      <c r="K31" s="455"/>
      <c r="L31" s="455"/>
      <c r="M31" s="455"/>
      <c r="N31" s="455"/>
      <c r="O31" s="455"/>
      <c r="P31" s="455"/>
      <c r="Q31" s="455"/>
      <c r="R31" s="455"/>
      <c r="S31" s="455"/>
      <c r="T31" s="455"/>
      <c r="U31" s="455"/>
      <c r="V31" s="53"/>
      <c r="W31" s="53"/>
      <c r="X31" s="54">
        <v>-44</v>
      </c>
      <c r="Y31" s="49" t="s">
        <v>1</v>
      </c>
    </row>
    <row r="32" spans="1:25">
      <c r="A32" s="471" t="s">
        <v>370</v>
      </c>
      <c r="B32" s="481"/>
      <c r="C32" s="481"/>
      <c r="D32" s="481"/>
      <c r="E32" s="481"/>
      <c r="F32" s="481"/>
      <c r="G32" s="481"/>
      <c r="H32" s="481"/>
      <c r="I32" s="481"/>
      <c r="J32" s="481"/>
      <c r="K32" s="481"/>
      <c r="L32" s="481"/>
      <c r="M32" s="481"/>
      <c r="N32" s="481"/>
      <c r="O32" s="481"/>
      <c r="P32" s="481"/>
      <c r="Q32" s="481"/>
      <c r="R32" s="481"/>
      <c r="S32" s="481"/>
      <c r="T32" s="481"/>
      <c r="U32" s="481"/>
      <c r="V32" s="482"/>
      <c r="W32" s="482"/>
      <c r="X32" s="483">
        <v>-8008</v>
      </c>
      <c r="Y32" s="49" t="s">
        <v>1</v>
      </c>
    </row>
    <row r="33" spans="1:25">
      <c r="A33" s="471" t="s">
        <v>369</v>
      </c>
      <c r="B33" s="481"/>
      <c r="C33" s="481"/>
      <c r="D33" s="481"/>
      <c r="E33" s="481"/>
      <c r="F33" s="481"/>
      <c r="G33" s="481"/>
      <c r="H33" s="481"/>
      <c r="I33" s="481"/>
      <c r="J33" s="481"/>
      <c r="K33" s="481"/>
      <c r="L33" s="481"/>
      <c r="M33" s="481"/>
      <c r="N33" s="481"/>
      <c r="O33" s="481"/>
      <c r="P33" s="481"/>
      <c r="Q33" s="481"/>
      <c r="R33" s="481"/>
      <c r="S33" s="481"/>
      <c r="T33" s="481"/>
      <c r="U33" s="481"/>
      <c r="V33" s="482"/>
      <c r="W33" s="482"/>
      <c r="X33" s="483">
        <v>-5938</v>
      </c>
      <c r="Y33" s="49" t="s">
        <v>1</v>
      </c>
    </row>
    <row r="34" spans="1:25">
      <c r="A34" s="471" t="s">
        <v>368</v>
      </c>
      <c r="B34" s="481"/>
      <c r="C34" s="481"/>
      <c r="D34" s="481"/>
      <c r="E34" s="481"/>
      <c r="F34" s="481"/>
      <c r="G34" s="481"/>
      <c r="H34" s="481"/>
      <c r="I34" s="481"/>
      <c r="J34" s="481"/>
      <c r="K34" s="481"/>
      <c r="L34" s="481"/>
      <c r="M34" s="481"/>
      <c r="N34" s="481"/>
      <c r="O34" s="481"/>
      <c r="P34" s="481"/>
      <c r="Q34" s="481"/>
      <c r="R34" s="481"/>
      <c r="S34" s="481"/>
      <c r="T34" s="481"/>
      <c r="U34" s="481"/>
      <c r="V34" s="482">
        <v>-19</v>
      </c>
      <c r="W34" s="482">
        <v>-19</v>
      </c>
      <c r="X34" s="483">
        <v>-5257</v>
      </c>
      <c r="Y34" s="49" t="s">
        <v>1</v>
      </c>
    </row>
    <row r="35" spans="1:25" ht="18" customHeight="1">
      <c r="A35" s="641" t="s">
        <v>106</v>
      </c>
      <c r="B35" s="616"/>
      <c r="C35" s="616"/>
      <c r="D35" s="616"/>
      <c r="E35" s="616"/>
      <c r="F35" s="616"/>
      <c r="G35" s="616"/>
      <c r="H35" s="616"/>
      <c r="I35" s="616"/>
      <c r="J35" s="616"/>
      <c r="K35" s="616"/>
      <c r="L35" s="616"/>
      <c r="M35" s="616"/>
      <c r="N35" s="616"/>
      <c r="O35" s="616"/>
      <c r="P35" s="616"/>
      <c r="Q35" s="616"/>
      <c r="R35" s="616"/>
      <c r="S35" s="616"/>
      <c r="T35" s="616"/>
      <c r="U35" s="616"/>
      <c r="V35" s="527">
        <f>SUM(V30:V34)</f>
        <v>-19</v>
      </c>
      <c r="W35" s="527">
        <f>SUM(W30:W34)</f>
        <v>-19</v>
      </c>
      <c r="X35" s="59">
        <f>SUM(X30:X34)</f>
        <v>-19284</v>
      </c>
      <c r="Y35" s="49" t="s">
        <v>1</v>
      </c>
    </row>
    <row r="36" spans="1:25" ht="18" customHeight="1">
      <c r="A36" s="646" t="s">
        <v>249</v>
      </c>
      <c r="B36" s="639"/>
      <c r="C36" s="639"/>
      <c r="D36" s="639"/>
      <c r="E36" s="639"/>
      <c r="F36" s="639"/>
      <c r="G36" s="639"/>
      <c r="H36" s="639"/>
      <c r="I36" s="639"/>
      <c r="J36" s="639"/>
      <c r="K36" s="639"/>
      <c r="L36" s="639"/>
      <c r="M36" s="639"/>
      <c r="N36" s="639"/>
      <c r="O36" s="639"/>
      <c r="P36" s="639"/>
      <c r="Q36" s="639"/>
      <c r="R36" s="639"/>
      <c r="S36" s="639"/>
      <c r="T36" s="639"/>
      <c r="U36" s="639"/>
      <c r="V36" s="60">
        <f>V27+V35</f>
        <v>238</v>
      </c>
      <c r="W36" s="60">
        <f>W27+W35</f>
        <v>238</v>
      </c>
      <c r="X36" s="60">
        <f>X27+X35</f>
        <v>25000</v>
      </c>
      <c r="Y36" s="49" t="s">
        <v>1</v>
      </c>
    </row>
    <row r="37" spans="1:25" ht="18" customHeight="1">
      <c r="A37" s="638" t="s">
        <v>343</v>
      </c>
      <c r="B37" s="639"/>
      <c r="C37" s="639"/>
      <c r="D37" s="639"/>
      <c r="E37" s="639"/>
      <c r="F37" s="639"/>
      <c r="G37" s="639"/>
      <c r="H37" s="639"/>
      <c r="I37" s="639"/>
      <c r="J37" s="639"/>
      <c r="K37" s="639"/>
      <c r="L37" s="639"/>
      <c r="M37" s="639"/>
      <c r="N37" s="639"/>
      <c r="O37" s="639"/>
      <c r="P37" s="639"/>
      <c r="Q37" s="639"/>
      <c r="R37" s="639"/>
      <c r="S37" s="639"/>
      <c r="T37" s="639"/>
      <c r="U37" s="639"/>
      <c r="V37" s="528">
        <f>+V36-V16</f>
        <v>-1</v>
      </c>
      <c r="W37" s="528">
        <f>+W36-W16</f>
        <v>-1</v>
      </c>
      <c r="X37" s="58">
        <f>+X36-X16</f>
        <v>-19023</v>
      </c>
      <c r="Y37" s="49" t="s">
        <v>1</v>
      </c>
    </row>
    <row r="38" spans="1:25">
      <c r="Y38" s="49" t="s">
        <v>1</v>
      </c>
    </row>
    <row r="39" spans="1:25" ht="18" customHeight="1">
      <c r="Y39" s="49" t="s">
        <v>1</v>
      </c>
    </row>
    <row r="40" spans="1:25" ht="18" customHeight="1">
      <c r="Y40" s="49" t="s">
        <v>1</v>
      </c>
    </row>
    <row r="41" spans="1:25" ht="18" customHeight="1">
      <c r="Y41" s="49" t="s">
        <v>1</v>
      </c>
    </row>
    <row r="42" spans="1:25" ht="18" customHeight="1">
      <c r="Y42" s="49" t="s">
        <v>1</v>
      </c>
    </row>
    <row r="43" spans="1:25" ht="18" customHeight="1">
      <c r="Y43" s="49" t="s">
        <v>1</v>
      </c>
    </row>
    <row r="44" spans="1:25" ht="18" customHeight="1">
      <c r="Y44" s="49" t="s">
        <v>1</v>
      </c>
    </row>
    <row r="45" spans="1:25" ht="18" customHeight="1">
      <c r="Y45" s="49" t="s">
        <v>1</v>
      </c>
    </row>
    <row r="46" spans="1:25" ht="18" customHeight="1">
      <c r="Y46" s="49" t="s">
        <v>1</v>
      </c>
    </row>
    <row r="47" spans="1:25" ht="22.5">
      <c r="A47" s="585" t="s">
        <v>274</v>
      </c>
      <c r="B47" s="586"/>
      <c r="C47" s="586"/>
      <c r="D47" s="586"/>
      <c r="E47" s="586"/>
      <c r="F47" s="586"/>
      <c r="G47" s="586"/>
      <c r="H47" s="586"/>
      <c r="I47" s="586"/>
      <c r="J47" s="586"/>
      <c r="K47" s="586"/>
      <c r="L47" s="586"/>
      <c r="M47" s="586"/>
      <c r="N47" s="586"/>
      <c r="O47" s="586"/>
      <c r="P47" s="586"/>
      <c r="Q47" s="586"/>
      <c r="R47" s="586"/>
      <c r="S47" s="586"/>
      <c r="T47" s="586"/>
      <c r="U47" s="586"/>
      <c r="V47" s="586"/>
      <c r="W47" s="586"/>
      <c r="X47" s="586"/>
      <c r="Y47" s="49" t="s">
        <v>1</v>
      </c>
    </row>
    <row r="48" spans="1:25" ht="23.25">
      <c r="A48" s="587" t="str">
        <f>A5</f>
        <v>National Drug Intelligence Center</v>
      </c>
      <c r="B48" s="647"/>
      <c r="C48" s="647"/>
      <c r="D48" s="647"/>
      <c r="E48" s="647"/>
      <c r="F48" s="647"/>
      <c r="G48" s="647"/>
      <c r="H48" s="647"/>
      <c r="I48" s="647"/>
      <c r="J48" s="647"/>
      <c r="K48" s="647"/>
      <c r="L48" s="647"/>
      <c r="M48" s="647"/>
      <c r="N48" s="647"/>
      <c r="O48" s="647"/>
      <c r="P48" s="647"/>
      <c r="Q48" s="647"/>
      <c r="R48" s="647"/>
      <c r="S48" s="647"/>
      <c r="T48" s="647"/>
      <c r="U48" s="647"/>
      <c r="V48" s="647"/>
      <c r="W48" s="647"/>
      <c r="X48" s="647"/>
      <c r="Y48" s="49" t="s">
        <v>1</v>
      </c>
    </row>
    <row r="49" spans="1:25" ht="23.25">
      <c r="A49" s="587" t="s">
        <v>264</v>
      </c>
      <c r="B49" s="586"/>
      <c r="C49" s="586"/>
      <c r="D49" s="586"/>
      <c r="E49" s="586"/>
      <c r="F49" s="586"/>
      <c r="G49" s="586"/>
      <c r="H49" s="586"/>
      <c r="I49" s="586"/>
      <c r="J49" s="586"/>
      <c r="K49" s="586"/>
      <c r="L49" s="586"/>
      <c r="M49" s="586"/>
      <c r="N49" s="586"/>
      <c r="O49" s="586"/>
      <c r="P49" s="586"/>
      <c r="Q49" s="586"/>
      <c r="R49" s="586"/>
      <c r="S49" s="586"/>
      <c r="T49" s="586"/>
      <c r="U49" s="586"/>
      <c r="V49" s="586"/>
      <c r="W49" s="586"/>
      <c r="X49" s="586"/>
      <c r="Y49" s="49" t="s">
        <v>1</v>
      </c>
    </row>
    <row r="50" spans="1:25" ht="23.25">
      <c r="A50" s="587" t="s">
        <v>263</v>
      </c>
      <c r="B50" s="588"/>
      <c r="C50" s="588"/>
      <c r="D50" s="588"/>
      <c r="E50" s="588"/>
      <c r="F50" s="588"/>
      <c r="G50" s="588"/>
      <c r="H50" s="588"/>
      <c r="I50" s="588"/>
      <c r="J50" s="588"/>
      <c r="K50" s="588"/>
      <c r="L50" s="588"/>
      <c r="M50" s="588"/>
      <c r="N50" s="588"/>
      <c r="O50" s="588"/>
      <c r="P50" s="588"/>
      <c r="Q50" s="588"/>
      <c r="R50" s="588"/>
      <c r="S50" s="588"/>
      <c r="T50" s="588"/>
      <c r="U50" s="588"/>
      <c r="V50" s="588"/>
      <c r="W50" s="588"/>
      <c r="X50" s="588"/>
      <c r="Y50" s="49" t="s">
        <v>1</v>
      </c>
    </row>
    <row r="51" spans="1:25" ht="18" customHeight="1">
      <c r="Y51" s="49" t="s">
        <v>1</v>
      </c>
    </row>
    <row r="52" spans="1:25" ht="18" customHeight="1">
      <c r="Y52" s="49" t="s">
        <v>1</v>
      </c>
    </row>
    <row r="53" spans="1:25" ht="18" customHeight="1">
      <c r="Y53" s="49" t="s">
        <v>1</v>
      </c>
    </row>
    <row r="54" spans="1:25" ht="18" customHeight="1">
      <c r="Y54" s="49" t="s">
        <v>1</v>
      </c>
    </row>
    <row r="55" spans="1:25" ht="18" customHeight="1">
      <c r="A55" s="30"/>
      <c r="B55" s="30"/>
      <c r="C55" s="30"/>
      <c r="D55" s="31"/>
      <c r="E55" s="31"/>
      <c r="F55" s="31"/>
      <c r="G55" s="31"/>
      <c r="H55" s="31"/>
      <c r="I55" s="31"/>
      <c r="J55" s="31"/>
      <c r="K55" s="31"/>
      <c r="L55" s="31"/>
      <c r="M55" s="31"/>
      <c r="N55" s="31"/>
      <c r="O55" s="31"/>
      <c r="P55" s="31"/>
      <c r="Q55" s="31"/>
      <c r="R55" s="31"/>
      <c r="S55" s="31"/>
      <c r="T55" s="31"/>
      <c r="U55" s="31"/>
      <c r="V55" s="31"/>
      <c r="W55" s="31"/>
      <c r="X55" s="31"/>
      <c r="Y55" s="49" t="s">
        <v>1</v>
      </c>
    </row>
    <row r="56" spans="1:25" ht="22.5" customHeight="1">
      <c r="A56" s="603" t="s">
        <v>281</v>
      </c>
      <c r="B56" s="604"/>
      <c r="C56" s="604"/>
      <c r="D56" s="625" t="s">
        <v>22</v>
      </c>
      <c r="E56" s="626"/>
      <c r="F56" s="627"/>
      <c r="G56" s="619" t="s">
        <v>376</v>
      </c>
      <c r="H56" s="620"/>
      <c r="I56" s="621"/>
      <c r="J56" s="625" t="s">
        <v>250</v>
      </c>
      <c r="K56" s="626"/>
      <c r="L56" s="627"/>
      <c r="M56" s="625" t="s">
        <v>248</v>
      </c>
      <c r="N56" s="626"/>
      <c r="O56" s="627"/>
      <c r="P56" s="625" t="s">
        <v>251</v>
      </c>
      <c r="Q56" s="631"/>
      <c r="R56" s="631"/>
      <c r="S56" s="625" t="s">
        <v>252</v>
      </c>
      <c r="T56" s="626"/>
      <c r="U56" s="626"/>
      <c r="V56" s="625" t="s">
        <v>45</v>
      </c>
      <c r="W56" s="626"/>
      <c r="X56" s="627"/>
      <c r="Y56" s="49" t="s">
        <v>1</v>
      </c>
    </row>
    <row r="57" spans="1:25" ht="27.75" customHeight="1">
      <c r="A57" s="605"/>
      <c r="B57" s="606"/>
      <c r="C57" s="606"/>
      <c r="D57" s="628"/>
      <c r="E57" s="629"/>
      <c r="F57" s="630"/>
      <c r="G57" s="622"/>
      <c r="H57" s="623"/>
      <c r="I57" s="624"/>
      <c r="J57" s="628"/>
      <c r="K57" s="629"/>
      <c r="L57" s="630"/>
      <c r="M57" s="628"/>
      <c r="N57" s="629"/>
      <c r="O57" s="630"/>
      <c r="P57" s="632"/>
      <c r="Q57" s="633"/>
      <c r="R57" s="633"/>
      <c r="S57" s="628"/>
      <c r="T57" s="629"/>
      <c r="U57" s="629"/>
      <c r="V57" s="628"/>
      <c r="W57" s="629"/>
      <c r="X57" s="630"/>
      <c r="Y57" s="49" t="s">
        <v>1</v>
      </c>
    </row>
    <row r="58" spans="1:25" ht="16.5" thickBot="1">
      <c r="A58" s="607"/>
      <c r="B58" s="608"/>
      <c r="C58" s="608"/>
      <c r="D58" s="165" t="s">
        <v>282</v>
      </c>
      <c r="E58" s="166" t="s">
        <v>50</v>
      </c>
      <c r="F58" s="167" t="s">
        <v>284</v>
      </c>
      <c r="G58" s="165" t="s">
        <v>282</v>
      </c>
      <c r="H58" s="166" t="s">
        <v>50</v>
      </c>
      <c r="I58" s="167" t="s">
        <v>284</v>
      </c>
      <c r="J58" s="165" t="s">
        <v>282</v>
      </c>
      <c r="K58" s="166" t="s">
        <v>50</v>
      </c>
      <c r="L58" s="167" t="s">
        <v>284</v>
      </c>
      <c r="M58" s="165" t="s">
        <v>282</v>
      </c>
      <c r="N58" s="166" t="s">
        <v>50</v>
      </c>
      <c r="O58" s="167" t="s">
        <v>284</v>
      </c>
      <c r="P58" s="165" t="s">
        <v>282</v>
      </c>
      <c r="Q58" s="166" t="s">
        <v>50</v>
      </c>
      <c r="R58" s="167" t="s">
        <v>284</v>
      </c>
      <c r="S58" s="165" t="s">
        <v>282</v>
      </c>
      <c r="T58" s="166" t="s">
        <v>50</v>
      </c>
      <c r="U58" s="167" t="s">
        <v>284</v>
      </c>
      <c r="V58" s="168" t="s">
        <v>282</v>
      </c>
      <c r="W58" s="166" t="s">
        <v>50</v>
      </c>
      <c r="X58" s="169" t="s">
        <v>284</v>
      </c>
      <c r="Y58" s="49" t="s">
        <v>1</v>
      </c>
    </row>
    <row r="59" spans="1:25">
      <c r="A59" s="156"/>
      <c r="B59" s="634" t="s">
        <v>354</v>
      </c>
      <c r="C59" s="635"/>
      <c r="D59" s="122">
        <v>239</v>
      </c>
      <c r="E59" s="123">
        <v>239</v>
      </c>
      <c r="F59" s="124">
        <v>44023</v>
      </c>
      <c r="G59" s="122">
        <v>239</v>
      </c>
      <c r="H59" s="123">
        <v>239</v>
      </c>
      <c r="I59" s="124">
        <v>44023</v>
      </c>
      <c r="J59" s="122">
        <v>18</v>
      </c>
      <c r="K59" s="123">
        <v>18</v>
      </c>
      <c r="L59" s="124">
        <v>261</v>
      </c>
      <c r="M59" s="122">
        <v>257</v>
      </c>
      <c r="N59" s="123">
        <v>257</v>
      </c>
      <c r="O59" s="124">
        <v>44284</v>
      </c>
      <c r="P59" s="122"/>
      <c r="Q59" s="123"/>
      <c r="R59" s="124"/>
      <c r="S59" s="122">
        <v>-19</v>
      </c>
      <c r="T59" s="123">
        <v>-19</v>
      </c>
      <c r="U59" s="124">
        <v>-19284</v>
      </c>
      <c r="V59" s="122">
        <f>P59+M59+S59</f>
        <v>238</v>
      </c>
      <c r="W59" s="123">
        <f>+N59+Q59+T59</f>
        <v>238</v>
      </c>
      <c r="X59" s="125">
        <f>R59+O59+U59</f>
        <v>25000</v>
      </c>
      <c r="Y59" s="49" t="s">
        <v>1</v>
      </c>
    </row>
    <row r="60" spans="1:25">
      <c r="A60" s="158"/>
      <c r="B60" s="159"/>
      <c r="C60" s="159" t="s">
        <v>51</v>
      </c>
      <c r="D60" s="170">
        <f t="shared" ref="D60:X60" si="2">SUM(D59:D59)</f>
        <v>239</v>
      </c>
      <c r="E60" s="171">
        <f t="shared" si="2"/>
        <v>239</v>
      </c>
      <c r="F60" s="126">
        <f t="shared" si="2"/>
        <v>44023</v>
      </c>
      <c r="G60" s="170">
        <f t="shared" si="2"/>
        <v>239</v>
      </c>
      <c r="H60" s="171">
        <f t="shared" si="2"/>
        <v>239</v>
      </c>
      <c r="I60" s="126">
        <f t="shared" si="2"/>
        <v>44023</v>
      </c>
      <c r="J60" s="170">
        <f t="shared" si="2"/>
        <v>18</v>
      </c>
      <c r="K60" s="171">
        <f>SUM(K59:K59)</f>
        <v>18</v>
      </c>
      <c r="L60" s="126">
        <f t="shared" si="2"/>
        <v>261</v>
      </c>
      <c r="M60" s="170">
        <f t="shared" si="2"/>
        <v>257</v>
      </c>
      <c r="N60" s="171">
        <f t="shared" si="2"/>
        <v>257</v>
      </c>
      <c r="O60" s="126">
        <f>SUM(O59:O59)</f>
        <v>44284</v>
      </c>
      <c r="P60" s="170">
        <f t="shared" si="2"/>
        <v>0</v>
      </c>
      <c r="Q60" s="171">
        <f t="shared" si="2"/>
        <v>0</v>
      </c>
      <c r="R60" s="126">
        <f t="shared" si="2"/>
        <v>0</v>
      </c>
      <c r="S60" s="170">
        <f t="shared" si="2"/>
        <v>-19</v>
      </c>
      <c r="T60" s="171">
        <f t="shared" si="2"/>
        <v>-19</v>
      </c>
      <c r="U60" s="126">
        <f t="shared" si="2"/>
        <v>-19284</v>
      </c>
      <c r="V60" s="170">
        <f t="shared" si="2"/>
        <v>238</v>
      </c>
      <c r="W60" s="171">
        <f t="shared" si="2"/>
        <v>238</v>
      </c>
      <c r="X60" s="127">
        <f t="shared" si="2"/>
        <v>25000</v>
      </c>
      <c r="Y60" s="49" t="s">
        <v>1</v>
      </c>
    </row>
    <row r="61" spans="1:25" ht="17.25" customHeight="1">
      <c r="A61" s="160"/>
      <c r="B61" s="650"/>
      <c r="C61" s="651"/>
      <c r="D61" s="172"/>
      <c r="E61" s="173"/>
      <c r="F61" s="3"/>
      <c r="G61" s="176"/>
      <c r="H61" s="177"/>
      <c r="I61" s="177"/>
      <c r="J61" s="176"/>
      <c r="K61" s="177"/>
      <c r="L61" s="177"/>
      <c r="M61" s="176"/>
      <c r="N61" s="177"/>
      <c r="O61" s="177"/>
      <c r="P61" s="176"/>
      <c r="Q61" s="177"/>
      <c r="R61" s="177"/>
      <c r="S61" s="176"/>
      <c r="T61" s="177"/>
      <c r="U61" s="177"/>
      <c r="V61" s="176"/>
      <c r="W61" s="182"/>
      <c r="X61" s="341"/>
      <c r="Y61" s="49" t="s">
        <v>1</v>
      </c>
    </row>
    <row r="62" spans="1:25">
      <c r="A62" s="158"/>
      <c r="B62" s="652" t="s">
        <v>270</v>
      </c>
      <c r="C62" s="653"/>
      <c r="D62" s="174"/>
      <c r="E62" s="175"/>
      <c r="F62" s="128"/>
      <c r="G62" s="178"/>
      <c r="H62" s="179"/>
      <c r="I62" s="179"/>
      <c r="J62" s="178"/>
      <c r="K62" s="179"/>
      <c r="L62" s="179"/>
      <c r="M62" s="178"/>
      <c r="N62" s="179"/>
      <c r="O62" s="179"/>
      <c r="P62" s="178"/>
      <c r="Q62" s="179"/>
      <c r="R62" s="179"/>
      <c r="S62" s="178"/>
      <c r="T62" s="179"/>
      <c r="U62" s="179"/>
      <c r="V62" s="178"/>
      <c r="W62" s="175">
        <f>Q62+N62</f>
        <v>0</v>
      </c>
      <c r="X62" s="267"/>
      <c r="Y62" s="49" t="s">
        <v>1</v>
      </c>
    </row>
    <row r="63" spans="1:25">
      <c r="A63" s="156"/>
      <c r="B63" s="636" t="s">
        <v>269</v>
      </c>
      <c r="C63" s="637"/>
      <c r="D63" s="122"/>
      <c r="E63" s="123">
        <f>+E60+E62</f>
        <v>239</v>
      </c>
      <c r="F63" s="22"/>
      <c r="G63" s="180"/>
      <c r="H63" s="123">
        <f>+H60+H62</f>
        <v>239</v>
      </c>
      <c r="I63" s="124"/>
      <c r="J63" s="180"/>
      <c r="K63" s="123">
        <f>+K60+K62</f>
        <v>18</v>
      </c>
      <c r="L63" s="124"/>
      <c r="M63" s="180"/>
      <c r="N63" s="123">
        <f>+N60+N62</f>
        <v>257</v>
      </c>
      <c r="O63" s="124"/>
      <c r="P63" s="180"/>
      <c r="Q63" s="123">
        <f>+Q60+Q62</f>
        <v>0</v>
      </c>
      <c r="R63" s="124"/>
      <c r="S63" s="180"/>
      <c r="T63" s="123">
        <f>+T60+T62</f>
        <v>-19</v>
      </c>
      <c r="U63" s="124"/>
      <c r="V63" s="180"/>
      <c r="W63" s="123">
        <f>+W60+W62</f>
        <v>238</v>
      </c>
      <c r="X63" s="54"/>
      <c r="Y63" s="49" t="s">
        <v>1</v>
      </c>
    </row>
    <row r="64" spans="1:25">
      <c r="A64" s="161"/>
      <c r="B64" s="654"/>
      <c r="C64" s="655"/>
      <c r="D64" s="172"/>
      <c r="E64" s="173"/>
      <c r="F64" s="3"/>
      <c r="G64" s="176"/>
      <c r="H64" s="177"/>
      <c r="I64" s="177"/>
      <c r="J64" s="176"/>
      <c r="K64" s="177"/>
      <c r="L64" s="177"/>
      <c r="M64" s="176"/>
      <c r="N64" s="177"/>
      <c r="O64" s="177"/>
      <c r="P64" s="176"/>
      <c r="Q64" s="177"/>
      <c r="R64" s="177"/>
      <c r="S64" s="176"/>
      <c r="T64" s="177"/>
      <c r="U64" s="177"/>
      <c r="V64" s="176"/>
      <c r="W64" s="182"/>
      <c r="X64" s="341"/>
      <c r="Y64" s="49" t="s">
        <v>1</v>
      </c>
    </row>
    <row r="65" spans="1:25">
      <c r="A65" s="156"/>
      <c r="B65" s="636" t="s">
        <v>267</v>
      </c>
      <c r="C65" s="637"/>
      <c r="D65" s="122"/>
      <c r="E65" s="123"/>
      <c r="F65" s="22"/>
      <c r="G65" s="180"/>
      <c r="H65" s="124"/>
      <c r="I65" s="124"/>
      <c r="J65" s="180"/>
      <c r="K65" s="124"/>
      <c r="L65" s="124"/>
      <c r="M65" s="180"/>
      <c r="N65" s="124"/>
      <c r="O65" s="124"/>
      <c r="P65" s="180"/>
      <c r="Q65" s="124"/>
      <c r="R65" s="124"/>
      <c r="S65" s="180"/>
      <c r="T65" s="124"/>
      <c r="U65" s="124"/>
      <c r="V65" s="180"/>
      <c r="W65" s="124"/>
      <c r="X65" s="54"/>
      <c r="Y65" s="49" t="s">
        <v>1</v>
      </c>
    </row>
    <row r="66" spans="1:25">
      <c r="A66" s="156"/>
      <c r="B66" s="162"/>
      <c r="C66" s="157" t="s">
        <v>55</v>
      </c>
      <c r="D66" s="122"/>
      <c r="E66" s="123"/>
      <c r="F66" s="22"/>
      <c r="G66" s="180"/>
      <c r="H66" s="124"/>
      <c r="I66" s="124"/>
      <c r="J66" s="180"/>
      <c r="K66" s="123"/>
      <c r="L66" s="124"/>
      <c r="M66" s="180"/>
      <c r="N66" s="123"/>
      <c r="O66" s="124"/>
      <c r="P66" s="180"/>
      <c r="Q66" s="123"/>
      <c r="R66" s="124"/>
      <c r="S66" s="180"/>
      <c r="T66" s="123"/>
      <c r="U66" s="124"/>
      <c r="V66" s="180"/>
      <c r="W66" s="181">
        <f>Q66+N66</f>
        <v>0</v>
      </c>
      <c r="X66" s="54"/>
      <c r="Y66" s="49" t="s">
        <v>1</v>
      </c>
    </row>
    <row r="67" spans="1:25">
      <c r="A67" s="158"/>
      <c r="B67" s="163"/>
      <c r="C67" s="164" t="s">
        <v>104</v>
      </c>
      <c r="D67" s="174"/>
      <c r="E67" s="175"/>
      <c r="F67" s="128"/>
      <c r="G67" s="178"/>
      <c r="H67" s="179"/>
      <c r="I67" s="179"/>
      <c r="J67" s="178"/>
      <c r="K67" s="175"/>
      <c r="L67" s="179"/>
      <c r="M67" s="178"/>
      <c r="N67" s="175"/>
      <c r="O67" s="179"/>
      <c r="P67" s="178"/>
      <c r="Q67" s="175"/>
      <c r="R67" s="179"/>
      <c r="S67" s="178"/>
      <c r="T67" s="175"/>
      <c r="U67" s="179"/>
      <c r="V67" s="178"/>
      <c r="W67" s="175">
        <f>Q67+N67</f>
        <v>0</v>
      </c>
      <c r="X67" s="267"/>
      <c r="Y67" s="49" t="s">
        <v>1</v>
      </c>
    </row>
    <row r="68" spans="1:25">
      <c r="A68" s="158"/>
      <c r="B68" s="648" t="s">
        <v>268</v>
      </c>
      <c r="C68" s="649"/>
      <c r="D68" s="174"/>
      <c r="E68" s="175">
        <f>E67+E66+E63</f>
        <v>239</v>
      </c>
      <c r="F68" s="128"/>
      <c r="G68" s="178"/>
      <c r="H68" s="175">
        <f>H67+H66+H63</f>
        <v>239</v>
      </c>
      <c r="I68" s="179"/>
      <c r="J68" s="178"/>
      <c r="K68" s="175">
        <f>K67+K66+K63</f>
        <v>18</v>
      </c>
      <c r="L68" s="179"/>
      <c r="M68" s="178"/>
      <c r="N68" s="175">
        <f>N67+N66+N63</f>
        <v>257</v>
      </c>
      <c r="O68" s="179"/>
      <c r="P68" s="178"/>
      <c r="Q68" s="175">
        <f>Q67+Q66+Q63</f>
        <v>0</v>
      </c>
      <c r="R68" s="179"/>
      <c r="S68" s="178"/>
      <c r="T68" s="175">
        <f>T67+T66+T63</f>
        <v>-19</v>
      </c>
      <c r="U68" s="179"/>
      <c r="V68" s="178"/>
      <c r="W68" s="175">
        <f>W67+W66+W63</f>
        <v>238</v>
      </c>
      <c r="X68" s="267"/>
      <c r="Y68" s="49" t="s">
        <v>27</v>
      </c>
    </row>
    <row r="69" spans="1:25">
      <c r="C69" s="4"/>
    </row>
    <row r="70" spans="1:25">
      <c r="C70" s="4"/>
    </row>
  </sheetData>
  <mergeCells count="54">
    <mergeCell ref="B65:C65"/>
    <mergeCell ref="B68:C68"/>
    <mergeCell ref="B61:C61"/>
    <mergeCell ref="B62:C62"/>
    <mergeCell ref="B64:C64"/>
    <mergeCell ref="B59:C59"/>
    <mergeCell ref="B63:C63"/>
    <mergeCell ref="A37:U37"/>
    <mergeCell ref="A24:U24"/>
    <mergeCell ref="A26:U26"/>
    <mergeCell ref="A29:U29"/>
    <mergeCell ref="A30:U30"/>
    <mergeCell ref="A27:U27"/>
    <mergeCell ref="A28:U28"/>
    <mergeCell ref="A25:U25"/>
    <mergeCell ref="A47:X47"/>
    <mergeCell ref="A36:U36"/>
    <mergeCell ref="A35:U35"/>
    <mergeCell ref="V56:X57"/>
    <mergeCell ref="D56:F57"/>
    <mergeCell ref="A48:X48"/>
    <mergeCell ref="A49:X49"/>
    <mergeCell ref="A50:X50"/>
    <mergeCell ref="A56:C58"/>
    <mergeCell ref="A19:U19"/>
    <mergeCell ref="A23:U23"/>
    <mergeCell ref="A20:U20"/>
    <mergeCell ref="A21:U21"/>
    <mergeCell ref="A22:U22"/>
    <mergeCell ref="G56:I57"/>
    <mergeCell ref="J56:L57"/>
    <mergeCell ref="M56:O57"/>
    <mergeCell ref="P56:R57"/>
    <mergeCell ref="S56:U57"/>
    <mergeCell ref="A15:U15"/>
    <mergeCell ref="A10:X10"/>
    <mergeCell ref="A11:U13"/>
    <mergeCell ref="A18:U18"/>
    <mergeCell ref="V12:V13"/>
    <mergeCell ref="A17:U17"/>
    <mergeCell ref="A16:U16"/>
    <mergeCell ref="A1:X1"/>
    <mergeCell ref="A14:U14"/>
    <mergeCell ref="A2:X2"/>
    <mergeCell ref="A3:X3"/>
    <mergeCell ref="A8:X8"/>
    <mergeCell ref="A9:X9"/>
    <mergeCell ref="X12:X13"/>
    <mergeCell ref="W12:W13"/>
    <mergeCell ref="A4:X4"/>
    <mergeCell ref="A5:X5"/>
    <mergeCell ref="A6:X6"/>
    <mergeCell ref="A7:X7"/>
    <mergeCell ref="V11:X11"/>
  </mergeCells>
  <phoneticPr fontId="0" type="noConversion"/>
  <printOptions horizontalCentered="1"/>
  <pageMargins left="0.5" right="0.4" top="0.5" bottom="0.25" header="0" footer="0"/>
  <pageSetup scale="54" firstPageNumber="8" fitToHeight="0" orientation="landscape" useFirstPageNumber="1" r:id="rId1"/>
  <headerFooter alignWithMargins="0">
    <oddFooter>&amp;C&amp;"Times New Roman,Regular"Exhibit B - Summary of Requirements</oddFooter>
  </headerFooter>
  <rowBreaks count="1" manualBreakCount="1">
    <brk id="37" max="23" man="1"/>
  </rowBreaks>
  <ignoredErrors>
    <ignoredError sqref="W59" formula="1"/>
  </ignoredErrors>
</worksheet>
</file>

<file path=xl/worksheets/sheet3.xml><?xml version="1.0" encoding="utf-8"?>
<worksheet xmlns="http://schemas.openxmlformats.org/spreadsheetml/2006/main" xmlns:r="http://schemas.openxmlformats.org/officeDocument/2006/relationships">
  <sheetPr codeName="Sheet6"/>
  <dimension ref="A1:H16"/>
  <sheetViews>
    <sheetView view="pageBreakPreview" zoomScale="75" zoomScaleNormal="75" zoomScaleSheetLayoutView="75" workbookViewId="0">
      <selection activeCell="F32" sqref="F32"/>
    </sheetView>
  </sheetViews>
  <sheetFormatPr defaultColWidth="7.21875" defaultRowHeight="12.75"/>
  <cols>
    <col min="1" max="1" width="37.33203125" style="16" customWidth="1"/>
    <col min="2" max="2" width="14.44140625" style="16" customWidth="1"/>
    <col min="3" max="3" width="6.5546875" style="16" customWidth="1"/>
    <col min="4" max="4" width="9" style="16" customWidth="1"/>
    <col min="5" max="5" width="6.33203125" style="16" customWidth="1"/>
    <col min="6" max="6" width="25.77734375" style="16" customWidth="1"/>
    <col min="7" max="7" width="19.6640625" style="16" customWidth="1"/>
    <col min="8" max="8" width="19.6640625" style="52" customWidth="1"/>
    <col min="9" max="18" width="19.6640625" style="16" customWidth="1"/>
    <col min="19" max="16384" width="7.21875" style="16"/>
  </cols>
  <sheetData>
    <row r="1" spans="1:8" ht="20.25">
      <c r="A1" s="656" t="s">
        <v>36</v>
      </c>
      <c r="B1" s="656"/>
      <c r="C1" s="656"/>
      <c r="D1" s="656"/>
      <c r="E1" s="656"/>
      <c r="F1" s="656"/>
      <c r="G1" s="656"/>
      <c r="H1" s="51" t="s">
        <v>1</v>
      </c>
    </row>
    <row r="2" spans="1:8" ht="20.25">
      <c r="A2" s="457"/>
      <c r="B2" s="457"/>
      <c r="C2" s="457"/>
      <c r="D2" s="457"/>
      <c r="E2" s="457"/>
      <c r="F2" s="457"/>
      <c r="G2" s="457"/>
      <c r="H2" s="51" t="s">
        <v>1</v>
      </c>
    </row>
    <row r="3" spans="1:8">
      <c r="A3" s="472"/>
      <c r="B3" s="472"/>
      <c r="C3" s="472"/>
      <c r="D3" s="472"/>
      <c r="E3" s="472"/>
      <c r="F3" s="472"/>
      <c r="G3" s="472"/>
      <c r="H3" s="51" t="s">
        <v>1</v>
      </c>
    </row>
    <row r="4" spans="1:8" ht="22.5">
      <c r="A4" s="657" t="s">
        <v>242</v>
      </c>
      <c r="B4" s="657"/>
      <c r="C4" s="657"/>
      <c r="D4" s="657"/>
      <c r="E4" s="657"/>
      <c r="F4" s="657"/>
      <c r="G4" s="657"/>
      <c r="H4" s="51" t="s">
        <v>1</v>
      </c>
    </row>
    <row r="5" spans="1:8" ht="23.25">
      <c r="A5" s="658" t="str">
        <f>'B. Summary of Requirements '!A48</f>
        <v>National Drug Intelligence Center</v>
      </c>
      <c r="B5" s="658"/>
      <c r="C5" s="658"/>
      <c r="D5" s="658"/>
      <c r="E5" s="658"/>
      <c r="F5" s="658"/>
      <c r="G5" s="658"/>
      <c r="H5" s="51" t="s">
        <v>1</v>
      </c>
    </row>
    <row r="6" spans="1:8" ht="23.25">
      <c r="A6" s="659" t="s">
        <v>263</v>
      </c>
      <c r="B6" s="659"/>
      <c r="C6" s="659"/>
      <c r="D6" s="659"/>
      <c r="E6" s="659"/>
      <c r="F6" s="659"/>
      <c r="G6" s="659"/>
      <c r="H6" s="51" t="s">
        <v>1</v>
      </c>
    </row>
    <row r="7" spans="1:8">
      <c r="A7" s="473"/>
      <c r="B7" s="473"/>
      <c r="C7" s="473"/>
      <c r="D7" s="473"/>
      <c r="E7" s="473"/>
      <c r="F7" s="473"/>
      <c r="G7" s="473"/>
      <c r="H7" s="51" t="s">
        <v>1</v>
      </c>
    </row>
    <row r="8" spans="1:8">
      <c r="A8" s="474"/>
      <c r="B8" s="474"/>
      <c r="C8" s="474"/>
      <c r="D8" s="474"/>
      <c r="E8" s="474"/>
      <c r="F8" s="474"/>
      <c r="G8" s="474"/>
      <c r="H8" s="51" t="s">
        <v>1</v>
      </c>
    </row>
    <row r="9" spans="1:8" ht="18.75" customHeight="1">
      <c r="A9" s="665" t="s">
        <v>14</v>
      </c>
      <c r="B9" s="660" t="s">
        <v>25</v>
      </c>
      <c r="C9" s="662" t="s">
        <v>354</v>
      </c>
      <c r="D9" s="663"/>
      <c r="E9" s="663"/>
      <c r="F9" s="664"/>
      <c r="G9" s="660" t="s">
        <v>266</v>
      </c>
      <c r="H9" s="51" t="s">
        <v>1</v>
      </c>
    </row>
    <row r="10" spans="1:8" ht="18.75" customHeight="1">
      <c r="A10" s="666"/>
      <c r="B10" s="661"/>
      <c r="C10" s="17" t="s">
        <v>282</v>
      </c>
      <c r="D10" s="17" t="s">
        <v>13</v>
      </c>
      <c r="E10" s="17" t="s">
        <v>50</v>
      </c>
      <c r="F10" s="18" t="s">
        <v>284</v>
      </c>
      <c r="G10" s="661"/>
      <c r="H10" s="51" t="s">
        <v>1</v>
      </c>
    </row>
    <row r="11" spans="1:8" ht="18.75" customHeight="1">
      <c r="A11" s="28" t="s">
        <v>363</v>
      </c>
      <c r="B11" s="29"/>
      <c r="C11" s="535"/>
      <c r="D11" s="533"/>
      <c r="E11" s="533"/>
      <c r="F11" s="534">
        <v>-37</v>
      </c>
      <c r="G11" s="534">
        <f>+F11</f>
        <v>-37</v>
      </c>
      <c r="H11" s="51" t="s">
        <v>1</v>
      </c>
    </row>
    <row r="12" spans="1:8" ht="18.75" customHeight="1">
      <c r="A12" s="28" t="s">
        <v>375</v>
      </c>
      <c r="B12" s="29"/>
      <c r="C12" s="535"/>
      <c r="D12" s="533"/>
      <c r="E12" s="533"/>
      <c r="F12" s="534">
        <v>-44</v>
      </c>
      <c r="G12" s="534">
        <f t="shared" ref="G12:G15" si="0">+F12</f>
        <v>-44</v>
      </c>
      <c r="H12" s="51" t="s">
        <v>1</v>
      </c>
    </row>
    <row r="13" spans="1:8" ht="18.75" customHeight="1">
      <c r="A13" s="484" t="s">
        <v>370</v>
      </c>
      <c r="B13" s="485"/>
      <c r="C13" s="531"/>
      <c r="D13" s="532"/>
      <c r="E13" s="532"/>
      <c r="F13" s="536">
        <v>-8008</v>
      </c>
      <c r="G13" s="536">
        <f t="shared" si="0"/>
        <v>-8008</v>
      </c>
      <c r="H13" s="51" t="s">
        <v>1</v>
      </c>
    </row>
    <row r="14" spans="1:8" ht="18.75" customHeight="1">
      <c r="A14" s="484" t="s">
        <v>369</v>
      </c>
      <c r="B14" s="485"/>
      <c r="C14" s="531"/>
      <c r="D14" s="532"/>
      <c r="E14" s="532"/>
      <c r="F14" s="536">
        <v>-5938</v>
      </c>
      <c r="G14" s="536">
        <f t="shared" si="0"/>
        <v>-5938</v>
      </c>
      <c r="H14" s="51" t="s">
        <v>1</v>
      </c>
    </row>
    <row r="15" spans="1:8" ht="18.75" customHeight="1">
      <c r="A15" s="484" t="s">
        <v>368</v>
      </c>
      <c r="B15" s="485"/>
      <c r="C15" s="531">
        <v>-19</v>
      </c>
      <c r="D15" s="532"/>
      <c r="E15" s="532">
        <v>-19</v>
      </c>
      <c r="F15" s="536">
        <v>-5257</v>
      </c>
      <c r="G15" s="536">
        <f t="shared" si="0"/>
        <v>-5257</v>
      </c>
      <c r="H15" s="51" t="s">
        <v>1</v>
      </c>
    </row>
    <row r="16" spans="1:8" ht="18.75" customHeight="1">
      <c r="A16" s="98" t="s">
        <v>266</v>
      </c>
      <c r="B16" s="99"/>
      <c r="C16" s="100">
        <f>SUM(C11:C15)</f>
        <v>-19</v>
      </c>
      <c r="D16" s="101">
        <f>SUM(D11:D15)</f>
        <v>0</v>
      </c>
      <c r="E16" s="101">
        <f>SUM(E11:E15)</f>
        <v>-19</v>
      </c>
      <c r="F16" s="102">
        <f>SUM(F11:F15)</f>
        <v>-19284</v>
      </c>
      <c r="G16" s="103">
        <f>SUM(G11:G15)</f>
        <v>-19284</v>
      </c>
      <c r="H16" s="51" t="s">
        <v>27</v>
      </c>
    </row>
  </sheetData>
  <mergeCells count="8">
    <mergeCell ref="A1:G1"/>
    <mergeCell ref="A4:G4"/>
    <mergeCell ref="A5:G5"/>
    <mergeCell ref="A6:G6"/>
    <mergeCell ref="G9:G10"/>
    <mergeCell ref="C9:F9"/>
    <mergeCell ref="B9:B10"/>
    <mergeCell ref="A9:A10"/>
  </mergeCells>
  <phoneticPr fontId="16" type="noConversion"/>
  <printOptions horizontalCentered="1"/>
  <pageMargins left="0.75" right="0.75" top="1" bottom="1" header="0.5" footer="0.5"/>
  <pageSetup scale="80" orientation="landscape" r:id="rId1"/>
  <headerFooter alignWithMargins="0">
    <oddFooter>&amp;C&amp;"Times New Roman,Regular"Exhibit C - Program Increases/Offsets By Decision Unit</oddFooter>
  </headerFooter>
</worksheet>
</file>

<file path=xl/worksheets/sheet4.xml><?xml version="1.0" encoding="utf-8"?>
<worksheet xmlns="http://schemas.openxmlformats.org/spreadsheetml/2006/main" xmlns:r="http://schemas.openxmlformats.org/officeDocument/2006/relationships">
  <sheetPr codeName="Sheet9"/>
  <dimension ref="A1:T43"/>
  <sheetViews>
    <sheetView view="pageBreakPreview" zoomScale="75" zoomScaleNormal="75" zoomScaleSheetLayoutView="75" workbookViewId="0">
      <selection activeCell="J11" sqref="J11"/>
    </sheetView>
  </sheetViews>
  <sheetFormatPr defaultColWidth="7.21875" defaultRowHeight="12.75"/>
  <cols>
    <col min="1" max="1" width="52.5546875" style="348" customWidth="1"/>
    <col min="2" max="2" width="1.21875" style="348" customWidth="1"/>
    <col min="3" max="3" width="10.77734375" style="348" customWidth="1"/>
    <col min="4" max="4" width="11" style="348" customWidth="1"/>
    <col min="5" max="5" width="1.21875" style="348" customWidth="1"/>
    <col min="6" max="7" width="11.21875" style="348" customWidth="1"/>
    <col min="8" max="8" width="1.21875" style="348" customWidth="1"/>
    <col min="9" max="9" width="7.21875" style="348" customWidth="1"/>
    <col min="10" max="10" width="10.33203125" style="348" customWidth="1"/>
    <col min="11" max="13" width="6.77734375" style="348" customWidth="1"/>
    <col min="14" max="14" width="12.6640625" style="348" customWidth="1"/>
    <col min="15" max="15" width="6.33203125" style="348" customWidth="1"/>
    <col min="16" max="16" width="11.77734375" style="348" customWidth="1"/>
    <col min="17" max="17" width="1.88671875" style="348" customWidth="1"/>
    <col min="18" max="16384" width="7.21875" style="348"/>
  </cols>
  <sheetData>
    <row r="1" spans="1:20" ht="20.25">
      <c r="A1" s="679" t="s">
        <v>162</v>
      </c>
      <c r="B1" s="680"/>
      <c r="C1" s="680"/>
      <c r="D1" s="680"/>
      <c r="E1" s="680"/>
      <c r="F1" s="680"/>
      <c r="G1" s="680"/>
      <c r="H1" s="680"/>
      <c r="I1" s="680"/>
      <c r="J1" s="680"/>
      <c r="K1" s="680"/>
      <c r="L1" s="680"/>
      <c r="M1" s="680"/>
      <c r="N1" s="680"/>
      <c r="O1" s="680"/>
      <c r="P1" s="680"/>
      <c r="Q1" s="346" t="s">
        <v>1</v>
      </c>
      <c r="R1" s="347"/>
      <c r="S1" s="347"/>
    </row>
    <row r="2" spans="1:20" ht="19.149999999999999" customHeight="1">
      <c r="A2" s="349"/>
      <c r="Q2" s="346" t="s">
        <v>1</v>
      </c>
      <c r="T2" s="346"/>
    </row>
    <row r="3" spans="1:20" ht="15.75">
      <c r="A3" s="681" t="s">
        <v>293</v>
      </c>
      <c r="B3" s="682"/>
      <c r="C3" s="682"/>
      <c r="D3" s="682"/>
      <c r="E3" s="682"/>
      <c r="F3" s="682"/>
      <c r="G3" s="682"/>
      <c r="H3" s="682"/>
      <c r="I3" s="682"/>
      <c r="J3" s="682"/>
      <c r="K3" s="682"/>
      <c r="L3" s="682"/>
      <c r="M3" s="682"/>
      <c r="N3" s="682"/>
      <c r="O3" s="682"/>
      <c r="P3" s="682"/>
      <c r="Q3" s="346" t="s">
        <v>1</v>
      </c>
      <c r="R3" s="27"/>
      <c r="S3" s="27"/>
      <c r="T3" s="346"/>
    </row>
    <row r="4" spans="1:20" ht="15.75">
      <c r="A4" s="683" t="str">
        <f>'B. Summary of Requirements '!A5:X5</f>
        <v>National Drug Intelligence Center</v>
      </c>
      <c r="B4" s="682"/>
      <c r="C4" s="682"/>
      <c r="D4" s="682"/>
      <c r="E4" s="682"/>
      <c r="F4" s="682"/>
      <c r="G4" s="682"/>
      <c r="H4" s="682"/>
      <c r="I4" s="682"/>
      <c r="J4" s="682"/>
      <c r="K4" s="682"/>
      <c r="L4" s="682"/>
      <c r="M4" s="682"/>
      <c r="N4" s="682"/>
      <c r="O4" s="682"/>
      <c r="P4" s="682"/>
      <c r="Q4" s="346" t="s">
        <v>1</v>
      </c>
      <c r="R4" s="25"/>
      <c r="S4" s="25"/>
    </row>
    <row r="5" spans="1:20" ht="15">
      <c r="A5" s="684" t="s">
        <v>263</v>
      </c>
      <c r="B5" s="682"/>
      <c r="C5" s="682"/>
      <c r="D5" s="682"/>
      <c r="E5" s="682"/>
      <c r="F5" s="682"/>
      <c r="G5" s="682"/>
      <c r="H5" s="682"/>
      <c r="I5" s="682"/>
      <c r="J5" s="682"/>
      <c r="K5" s="682"/>
      <c r="L5" s="682"/>
      <c r="M5" s="682"/>
      <c r="N5" s="682"/>
      <c r="O5" s="682"/>
      <c r="P5" s="682"/>
      <c r="Q5" s="346" t="s">
        <v>1</v>
      </c>
      <c r="R5" s="27"/>
      <c r="S5" s="27"/>
      <c r="T5" s="346"/>
    </row>
    <row r="6" spans="1:20">
      <c r="Q6" s="346" t="s">
        <v>1</v>
      </c>
      <c r="T6" s="346"/>
    </row>
    <row r="7" spans="1:20" ht="13.5" thickBot="1">
      <c r="Q7" s="346" t="s">
        <v>1</v>
      </c>
      <c r="T7" s="346"/>
    </row>
    <row r="8" spans="1:20" ht="37.5" customHeight="1">
      <c r="A8" s="350"/>
      <c r="B8" s="351"/>
      <c r="C8" s="669" t="s">
        <v>324</v>
      </c>
      <c r="D8" s="670"/>
      <c r="E8" s="352"/>
      <c r="F8" s="669" t="s">
        <v>377</v>
      </c>
      <c r="G8" s="670"/>
      <c r="H8" s="352"/>
      <c r="I8" s="673" t="s">
        <v>248</v>
      </c>
      <c r="J8" s="670"/>
      <c r="K8" s="674">
        <v>2012</v>
      </c>
      <c r="L8" s="675"/>
      <c r="M8" s="675"/>
      <c r="N8" s="676"/>
      <c r="O8" s="673" t="s">
        <v>45</v>
      </c>
      <c r="P8" s="670"/>
      <c r="Q8" s="346" t="s">
        <v>1</v>
      </c>
      <c r="S8" s="353"/>
      <c r="T8" s="346"/>
    </row>
    <row r="9" spans="1:20" ht="14.25" customHeight="1">
      <c r="A9" s="351"/>
      <c r="B9" s="351"/>
      <c r="C9" s="685"/>
      <c r="D9" s="686"/>
      <c r="E9" s="352"/>
      <c r="F9" s="671"/>
      <c r="G9" s="672"/>
      <c r="H9" s="352"/>
      <c r="I9" s="671"/>
      <c r="J9" s="672"/>
      <c r="K9" s="677" t="s">
        <v>285</v>
      </c>
      <c r="L9" s="678"/>
      <c r="M9" s="687" t="s">
        <v>294</v>
      </c>
      <c r="N9" s="688"/>
      <c r="O9" s="671"/>
      <c r="P9" s="672"/>
      <c r="Q9" s="346" t="s">
        <v>1</v>
      </c>
      <c r="S9" s="353"/>
      <c r="T9" s="346"/>
    </row>
    <row r="10" spans="1:20">
      <c r="A10" s="667" t="s">
        <v>295</v>
      </c>
      <c r="B10" s="351"/>
      <c r="C10" s="354"/>
      <c r="D10" s="355"/>
      <c r="E10" s="356"/>
      <c r="F10" s="354"/>
      <c r="G10" s="355"/>
      <c r="H10" s="356"/>
      <c r="I10" s="354"/>
      <c r="J10" s="355"/>
      <c r="K10" s="354"/>
      <c r="L10" s="355"/>
      <c r="M10" s="357"/>
      <c r="N10" s="355"/>
      <c r="O10" s="354"/>
      <c r="P10" s="355"/>
      <c r="Q10" s="346" t="s">
        <v>1</v>
      </c>
      <c r="S10" s="357"/>
      <c r="T10" s="346"/>
    </row>
    <row r="11" spans="1:20" ht="51">
      <c r="A11" s="668"/>
      <c r="B11" s="351"/>
      <c r="C11" s="358" t="s">
        <v>296</v>
      </c>
      <c r="D11" s="359" t="s">
        <v>297</v>
      </c>
      <c r="E11" s="356"/>
      <c r="F11" s="358" t="s">
        <v>296</v>
      </c>
      <c r="G11" s="359" t="s">
        <v>297</v>
      </c>
      <c r="H11" s="356"/>
      <c r="I11" s="358" t="s">
        <v>296</v>
      </c>
      <c r="J11" s="359" t="s">
        <v>297</v>
      </c>
      <c r="K11" s="358" t="s">
        <v>296</v>
      </c>
      <c r="L11" s="359" t="s">
        <v>297</v>
      </c>
      <c r="M11" s="358" t="s">
        <v>296</v>
      </c>
      <c r="N11" s="359" t="s">
        <v>297</v>
      </c>
      <c r="O11" s="358" t="s">
        <v>296</v>
      </c>
      <c r="P11" s="359" t="s">
        <v>297</v>
      </c>
      <c r="Q11" s="346" t="s">
        <v>1</v>
      </c>
      <c r="S11" s="360"/>
      <c r="T11" s="346"/>
    </row>
    <row r="12" spans="1:20">
      <c r="A12" s="361"/>
      <c r="B12" s="351"/>
      <c r="C12" s="362"/>
      <c r="D12" s="363"/>
      <c r="E12" s="364"/>
      <c r="F12" s="362"/>
      <c r="G12" s="363"/>
      <c r="H12" s="364"/>
      <c r="I12" s="362"/>
      <c r="J12" s="363"/>
      <c r="K12" s="362"/>
      <c r="L12" s="365"/>
      <c r="M12" s="366"/>
      <c r="N12" s="363"/>
      <c r="O12" s="362"/>
      <c r="P12" s="363"/>
      <c r="Q12" s="346" t="s">
        <v>1</v>
      </c>
      <c r="S12" s="367"/>
      <c r="T12" s="346"/>
    </row>
    <row r="13" spans="1:20">
      <c r="A13" s="368" t="s">
        <v>298</v>
      </c>
      <c r="B13" s="351"/>
      <c r="C13" s="362"/>
      <c r="D13" s="369"/>
      <c r="E13" s="364"/>
      <c r="F13" s="362"/>
      <c r="G13" s="369"/>
      <c r="H13" s="364"/>
      <c r="I13" s="362"/>
      <c r="J13" s="369"/>
      <c r="K13" s="362"/>
      <c r="L13" s="365"/>
      <c r="M13" s="362"/>
      <c r="N13" s="369"/>
      <c r="O13" s="362"/>
      <c r="P13" s="369"/>
      <c r="Q13" s="346" t="s">
        <v>1</v>
      </c>
      <c r="S13" s="370"/>
      <c r="T13" s="346"/>
    </row>
    <row r="14" spans="1:20">
      <c r="A14" s="371" t="s">
        <v>299</v>
      </c>
      <c r="B14" s="351"/>
      <c r="C14" s="362"/>
      <c r="D14" s="369"/>
      <c r="E14" s="364"/>
      <c r="F14" s="362"/>
      <c r="G14" s="369"/>
      <c r="H14" s="364"/>
      <c r="I14" s="362"/>
      <c r="J14" s="369"/>
      <c r="K14" s="362"/>
      <c r="L14" s="365"/>
      <c r="M14" s="362"/>
      <c r="N14" s="369"/>
      <c r="O14" s="362">
        <f t="shared" ref="O14:P17" si="0">+I14+K14+M14</f>
        <v>0</v>
      </c>
      <c r="P14" s="363">
        <f t="shared" si="0"/>
        <v>0</v>
      </c>
      <c r="Q14" s="346" t="s">
        <v>1</v>
      </c>
      <c r="S14" s="370"/>
      <c r="T14" s="346"/>
    </row>
    <row r="15" spans="1:20">
      <c r="A15" s="372" t="s">
        <v>300</v>
      </c>
      <c r="B15" s="351"/>
      <c r="C15" s="362"/>
      <c r="D15" s="369"/>
      <c r="E15" s="364"/>
      <c r="F15" s="362"/>
      <c r="G15" s="369"/>
      <c r="H15" s="364"/>
      <c r="I15" s="362"/>
      <c r="J15" s="369"/>
      <c r="K15" s="362"/>
      <c r="L15" s="365"/>
      <c r="M15" s="362"/>
      <c r="N15" s="369"/>
      <c r="O15" s="362">
        <f t="shared" si="0"/>
        <v>0</v>
      </c>
      <c r="P15" s="363">
        <f t="shared" si="0"/>
        <v>0</v>
      </c>
      <c r="Q15" s="346" t="s">
        <v>1</v>
      </c>
      <c r="S15" s="370"/>
      <c r="T15" s="346"/>
    </row>
    <row r="16" spans="1:20" ht="25.5">
      <c r="A16" s="372" t="s">
        <v>301</v>
      </c>
      <c r="B16" s="351"/>
      <c r="C16" s="362"/>
      <c r="D16" s="369"/>
      <c r="E16" s="364"/>
      <c r="F16" s="362"/>
      <c r="G16" s="369"/>
      <c r="H16" s="364"/>
      <c r="I16" s="362"/>
      <c r="J16" s="369"/>
      <c r="K16" s="362"/>
      <c r="L16" s="365"/>
      <c r="M16" s="362"/>
      <c r="N16" s="369"/>
      <c r="O16" s="362">
        <f t="shared" si="0"/>
        <v>0</v>
      </c>
      <c r="P16" s="363">
        <f t="shared" si="0"/>
        <v>0</v>
      </c>
      <c r="Q16" s="346" t="s">
        <v>1</v>
      </c>
      <c r="S16" s="370"/>
      <c r="T16" s="346"/>
    </row>
    <row r="17" spans="1:20" ht="13.5" customHeight="1">
      <c r="A17" s="371" t="s">
        <v>302</v>
      </c>
      <c r="B17" s="373"/>
      <c r="C17" s="374"/>
      <c r="D17" s="375"/>
      <c r="E17" s="376"/>
      <c r="F17" s="374"/>
      <c r="G17" s="375"/>
      <c r="H17" s="377"/>
      <c r="I17" s="374"/>
      <c r="J17" s="375"/>
      <c r="K17" s="374"/>
      <c r="L17" s="378"/>
      <c r="M17" s="374"/>
      <c r="N17" s="375"/>
      <c r="O17" s="374">
        <f t="shared" si="0"/>
        <v>0</v>
      </c>
      <c r="P17" s="375">
        <f t="shared" si="0"/>
        <v>0</v>
      </c>
      <c r="Q17" s="346" t="s">
        <v>1</v>
      </c>
      <c r="S17" s="379"/>
      <c r="T17" s="346"/>
    </row>
    <row r="18" spans="1:20" s="386" customFormat="1">
      <c r="A18" s="380" t="s">
        <v>303</v>
      </c>
      <c r="B18" s="368"/>
      <c r="C18" s="381">
        <f>SUM(C14:C17)</f>
        <v>0</v>
      </c>
      <c r="D18" s="382">
        <f>SUM(D14:D17)</f>
        <v>0</v>
      </c>
      <c r="E18" s="383"/>
      <c r="F18" s="381">
        <f>SUM(F14:F17)</f>
        <v>0</v>
      </c>
      <c r="G18" s="382">
        <f>SUM(G14:G17)</f>
        <v>0</v>
      </c>
      <c r="H18" s="384"/>
      <c r="I18" s="381">
        <f t="shared" ref="I18:P18" si="1">SUM(I14:I17)</f>
        <v>0</v>
      </c>
      <c r="J18" s="382">
        <f t="shared" si="1"/>
        <v>0</v>
      </c>
      <c r="K18" s="381">
        <f t="shared" si="1"/>
        <v>0</v>
      </c>
      <c r="L18" s="382">
        <f t="shared" si="1"/>
        <v>0</v>
      </c>
      <c r="M18" s="381">
        <f t="shared" si="1"/>
        <v>0</v>
      </c>
      <c r="N18" s="382">
        <f t="shared" si="1"/>
        <v>0</v>
      </c>
      <c r="O18" s="381">
        <f t="shared" si="1"/>
        <v>0</v>
      </c>
      <c r="P18" s="382">
        <f t="shared" si="1"/>
        <v>0</v>
      </c>
      <c r="Q18" s="346" t="s">
        <v>1</v>
      </c>
      <c r="R18" s="348"/>
      <c r="S18" s="385"/>
      <c r="T18" s="346"/>
    </row>
    <row r="19" spans="1:20">
      <c r="A19" s="373"/>
      <c r="B19" s="351"/>
      <c r="C19" s="362"/>
      <c r="D19" s="363"/>
      <c r="E19" s="387"/>
      <c r="F19" s="362"/>
      <c r="G19" s="363"/>
      <c r="H19" s="387"/>
      <c r="I19" s="362"/>
      <c r="J19" s="363"/>
      <c r="K19" s="362"/>
      <c r="L19" s="365"/>
      <c r="M19" s="362"/>
      <c r="N19" s="363"/>
      <c r="O19" s="362"/>
      <c r="P19" s="363"/>
      <c r="Q19" s="346" t="s">
        <v>1</v>
      </c>
      <c r="S19" s="367"/>
      <c r="T19" s="346"/>
    </row>
    <row r="20" spans="1:20" ht="25.5">
      <c r="A20" s="388" t="s">
        <v>304</v>
      </c>
      <c r="B20" s="351"/>
      <c r="C20" s="362"/>
      <c r="D20" s="363"/>
      <c r="E20" s="389"/>
      <c r="F20" s="362"/>
      <c r="G20" s="363"/>
      <c r="H20" s="389"/>
      <c r="I20" s="362"/>
      <c r="J20" s="363"/>
      <c r="K20" s="362"/>
      <c r="L20" s="365"/>
      <c r="M20" s="362"/>
      <c r="N20" s="363"/>
      <c r="O20" s="390"/>
      <c r="P20" s="391"/>
      <c r="Q20" s="346" t="s">
        <v>1</v>
      </c>
      <c r="S20" s="367"/>
      <c r="T20" s="346"/>
    </row>
    <row r="21" spans="1:20" ht="25.5">
      <c r="A21" s="372" t="s">
        <v>305</v>
      </c>
      <c r="B21" s="351"/>
      <c r="C21" s="362"/>
      <c r="D21" s="363"/>
      <c r="E21" s="389"/>
      <c r="F21" s="362"/>
      <c r="G21" s="363"/>
      <c r="H21" s="389"/>
      <c r="I21" s="362"/>
      <c r="J21" s="363"/>
      <c r="K21" s="362"/>
      <c r="L21" s="365"/>
      <c r="M21" s="362"/>
      <c r="N21" s="363"/>
      <c r="O21" s="362">
        <f t="shared" ref="O21:P28" si="2">+I21+K21+M21</f>
        <v>0</v>
      </c>
      <c r="P21" s="363">
        <f t="shared" si="2"/>
        <v>0</v>
      </c>
      <c r="Q21" s="346" t="s">
        <v>1</v>
      </c>
      <c r="S21" s="367"/>
      <c r="T21" s="346"/>
    </row>
    <row r="22" spans="1:20">
      <c r="A22" s="371" t="s">
        <v>306</v>
      </c>
      <c r="B22" s="351"/>
      <c r="C22" s="362"/>
      <c r="D22" s="363"/>
      <c r="E22" s="389"/>
      <c r="F22" s="362"/>
      <c r="G22" s="363"/>
      <c r="H22" s="389"/>
      <c r="I22" s="362"/>
      <c r="J22" s="363"/>
      <c r="K22" s="362"/>
      <c r="L22" s="365"/>
      <c r="M22" s="362"/>
      <c r="N22" s="363"/>
      <c r="O22" s="362">
        <f t="shared" si="2"/>
        <v>0</v>
      </c>
      <c r="P22" s="363">
        <f t="shared" si="2"/>
        <v>0</v>
      </c>
      <c r="Q22" s="346" t="s">
        <v>1</v>
      </c>
      <c r="S22" s="367"/>
      <c r="T22" s="346"/>
    </row>
    <row r="23" spans="1:20">
      <c r="A23" s="371" t="s">
        <v>307</v>
      </c>
      <c r="B23" s="351"/>
      <c r="C23" s="362"/>
      <c r="D23" s="363"/>
      <c r="E23" s="389"/>
      <c r="F23" s="362"/>
      <c r="G23" s="363"/>
      <c r="H23" s="389"/>
      <c r="I23" s="362"/>
      <c r="J23" s="363"/>
      <c r="K23" s="362"/>
      <c r="L23" s="365"/>
      <c r="M23" s="362"/>
      <c r="N23" s="363"/>
      <c r="O23" s="362">
        <f t="shared" si="2"/>
        <v>0</v>
      </c>
      <c r="P23" s="363">
        <f t="shared" si="2"/>
        <v>0</v>
      </c>
      <c r="Q23" s="346" t="s">
        <v>1</v>
      </c>
      <c r="S23" s="367"/>
      <c r="T23" s="346"/>
    </row>
    <row r="24" spans="1:20">
      <c r="A24" s="371" t="s">
        <v>308</v>
      </c>
      <c r="B24" s="351"/>
      <c r="C24" s="362">
        <v>239</v>
      </c>
      <c r="D24" s="363">
        <v>44023</v>
      </c>
      <c r="E24" s="389"/>
      <c r="F24" s="362">
        <v>239</v>
      </c>
      <c r="G24" s="363">
        <v>44023</v>
      </c>
      <c r="H24" s="389"/>
      <c r="I24" s="475">
        <v>257</v>
      </c>
      <c r="J24" s="476">
        <v>44284</v>
      </c>
      <c r="K24" s="362"/>
      <c r="L24" s="365"/>
      <c r="M24" s="475">
        <v>-19</v>
      </c>
      <c r="N24" s="476">
        <v>-19284</v>
      </c>
      <c r="O24" s="475">
        <f>+I24+K24+M24</f>
        <v>238</v>
      </c>
      <c r="P24" s="476">
        <f>+J24+L24+N24</f>
        <v>25000</v>
      </c>
      <c r="Q24" s="346" t="s">
        <v>1</v>
      </c>
      <c r="S24" s="367"/>
      <c r="T24" s="346"/>
    </row>
    <row r="25" spans="1:20">
      <c r="A25" s="372" t="s">
        <v>309</v>
      </c>
      <c r="B25" s="351"/>
      <c r="C25" s="362"/>
      <c r="D25" s="363"/>
      <c r="E25" s="389"/>
      <c r="F25" s="362"/>
      <c r="G25" s="363"/>
      <c r="H25" s="389"/>
      <c r="I25" s="362"/>
      <c r="J25" s="363"/>
      <c r="K25" s="362"/>
      <c r="L25" s="365"/>
      <c r="M25" s="362"/>
      <c r="N25" s="363"/>
      <c r="O25" s="362">
        <f t="shared" si="2"/>
        <v>0</v>
      </c>
      <c r="P25" s="363">
        <f t="shared" si="2"/>
        <v>0</v>
      </c>
      <c r="Q25" s="346" t="s">
        <v>1</v>
      </c>
      <c r="S25" s="367"/>
      <c r="T25" s="346"/>
    </row>
    <row r="26" spans="1:20">
      <c r="A26" s="371" t="s">
        <v>310</v>
      </c>
      <c r="B26" s="351"/>
      <c r="C26" s="362"/>
      <c r="D26" s="363"/>
      <c r="E26" s="389"/>
      <c r="F26" s="362"/>
      <c r="G26" s="363"/>
      <c r="H26" s="389"/>
      <c r="I26" s="362"/>
      <c r="J26" s="363"/>
      <c r="K26" s="362"/>
      <c r="L26" s="365"/>
      <c r="M26" s="362"/>
      <c r="N26" s="363"/>
      <c r="O26" s="362">
        <f t="shared" si="2"/>
        <v>0</v>
      </c>
      <c r="P26" s="363">
        <f t="shared" si="2"/>
        <v>0</v>
      </c>
      <c r="Q26" s="346" t="s">
        <v>1</v>
      </c>
      <c r="S26" s="367"/>
      <c r="T26" s="346"/>
    </row>
    <row r="27" spans="1:20" ht="25.5">
      <c r="A27" s="372" t="s">
        <v>311</v>
      </c>
      <c r="B27" s="351"/>
      <c r="C27" s="362"/>
      <c r="D27" s="363"/>
      <c r="E27" s="389"/>
      <c r="F27" s="362"/>
      <c r="G27" s="363"/>
      <c r="H27" s="389"/>
      <c r="I27" s="362"/>
      <c r="J27" s="363"/>
      <c r="K27" s="362"/>
      <c r="L27" s="365"/>
      <c r="M27" s="362"/>
      <c r="N27" s="363"/>
      <c r="O27" s="362">
        <f t="shared" si="2"/>
        <v>0</v>
      </c>
      <c r="P27" s="363">
        <f t="shared" si="2"/>
        <v>0</v>
      </c>
      <c r="Q27" s="346" t="s">
        <v>1</v>
      </c>
      <c r="R27" s="367"/>
      <c r="S27" s="367"/>
      <c r="T27" s="346"/>
    </row>
    <row r="28" spans="1:20" ht="27.75" customHeight="1">
      <c r="A28" s="372" t="s">
        <v>312</v>
      </c>
      <c r="B28" s="373"/>
      <c r="C28" s="374"/>
      <c r="D28" s="375"/>
      <c r="E28" s="392"/>
      <c r="F28" s="374"/>
      <c r="G28" s="375"/>
      <c r="H28" s="393"/>
      <c r="I28" s="374"/>
      <c r="J28" s="375"/>
      <c r="K28" s="374"/>
      <c r="L28" s="378"/>
      <c r="M28" s="374"/>
      <c r="N28" s="375"/>
      <c r="O28" s="362">
        <f t="shared" si="2"/>
        <v>0</v>
      </c>
      <c r="P28" s="394">
        <f t="shared" si="2"/>
        <v>0</v>
      </c>
      <c r="Q28" s="346" t="s">
        <v>1</v>
      </c>
      <c r="R28" s="379"/>
      <c r="S28" s="379"/>
      <c r="T28" s="346"/>
    </row>
    <row r="29" spans="1:20">
      <c r="A29" s="380" t="s">
        <v>313</v>
      </c>
      <c r="B29" s="368"/>
      <c r="C29" s="381">
        <f>SUM(C21:C28)</f>
        <v>239</v>
      </c>
      <c r="D29" s="382">
        <f>SUM(D21:D28)</f>
        <v>44023</v>
      </c>
      <c r="E29" s="395"/>
      <c r="F29" s="381">
        <f>SUM(F21:F28)</f>
        <v>239</v>
      </c>
      <c r="G29" s="382">
        <f>SUM(G21:G28)</f>
        <v>44023</v>
      </c>
      <c r="H29" s="396"/>
      <c r="I29" s="381">
        <f t="shared" ref="I29:P29" si="3">SUM(I21:I28)</f>
        <v>257</v>
      </c>
      <c r="J29" s="382">
        <f t="shared" si="3"/>
        <v>44284</v>
      </c>
      <c r="K29" s="397">
        <f t="shared" si="3"/>
        <v>0</v>
      </c>
      <c r="L29" s="398">
        <f t="shared" si="3"/>
        <v>0</v>
      </c>
      <c r="M29" s="381">
        <f t="shared" si="3"/>
        <v>-19</v>
      </c>
      <c r="N29" s="382">
        <f t="shared" si="3"/>
        <v>-19284</v>
      </c>
      <c r="O29" s="397">
        <f t="shared" si="3"/>
        <v>238</v>
      </c>
      <c r="P29" s="382">
        <f t="shared" si="3"/>
        <v>25000</v>
      </c>
      <c r="Q29" s="346" t="s">
        <v>1</v>
      </c>
      <c r="R29" s="385"/>
      <c r="S29" s="385"/>
      <c r="T29" s="346"/>
    </row>
    <row r="30" spans="1:20">
      <c r="A30" s="373"/>
      <c r="B30" s="351"/>
      <c r="C30" s="362"/>
      <c r="D30" s="363"/>
      <c r="E30" s="351"/>
      <c r="F30" s="362"/>
      <c r="G30" s="363"/>
      <c r="H30" s="351"/>
      <c r="I30" s="362"/>
      <c r="J30" s="363"/>
      <c r="K30" s="362"/>
      <c r="L30" s="365"/>
      <c r="M30" s="362"/>
      <c r="N30" s="363"/>
      <c r="O30" s="362"/>
      <c r="P30" s="363"/>
      <c r="Q30" s="346" t="s">
        <v>1</v>
      </c>
      <c r="R30" s="367"/>
      <c r="S30" s="367"/>
      <c r="T30" s="346"/>
    </row>
    <row r="31" spans="1:20" ht="25.5">
      <c r="A31" s="388" t="s">
        <v>314</v>
      </c>
      <c r="B31" s="351"/>
      <c r="C31" s="362"/>
      <c r="D31" s="363"/>
      <c r="E31" s="364"/>
      <c r="F31" s="362"/>
      <c r="G31" s="363"/>
      <c r="H31" s="364"/>
      <c r="I31" s="362"/>
      <c r="J31" s="363"/>
      <c r="K31" s="362"/>
      <c r="L31" s="365"/>
      <c r="M31" s="362"/>
      <c r="N31" s="363"/>
      <c r="O31" s="362"/>
      <c r="P31" s="363"/>
      <c r="Q31" s="346" t="s">
        <v>1</v>
      </c>
      <c r="R31" s="367"/>
      <c r="S31" s="367"/>
      <c r="T31" s="346"/>
    </row>
    <row r="32" spans="1:20" ht="25.5">
      <c r="A32" s="372" t="s">
        <v>315</v>
      </c>
      <c r="B32" s="351"/>
      <c r="C32" s="362"/>
      <c r="D32" s="363"/>
      <c r="E32" s="364"/>
      <c r="F32" s="362"/>
      <c r="G32" s="363"/>
      <c r="H32" s="364"/>
      <c r="I32" s="362"/>
      <c r="J32" s="363"/>
      <c r="K32" s="362"/>
      <c r="L32" s="365"/>
      <c r="M32" s="362"/>
      <c r="N32" s="363"/>
      <c r="O32" s="362">
        <f t="shared" ref="O32:P38" si="4">+I32+K32+M32</f>
        <v>0</v>
      </c>
      <c r="P32" s="363">
        <f t="shared" si="4"/>
        <v>0</v>
      </c>
      <c r="Q32" s="346" t="s">
        <v>1</v>
      </c>
      <c r="R32" s="367"/>
      <c r="S32" s="367"/>
      <c r="T32" s="346"/>
    </row>
    <row r="33" spans="1:20">
      <c r="A33" s="371" t="s">
        <v>316</v>
      </c>
      <c r="B33" s="351"/>
      <c r="C33" s="362"/>
      <c r="D33" s="363"/>
      <c r="E33" s="364"/>
      <c r="F33" s="362"/>
      <c r="G33" s="363"/>
      <c r="H33" s="364"/>
      <c r="I33" s="362"/>
      <c r="J33" s="363"/>
      <c r="K33" s="362"/>
      <c r="L33" s="365"/>
      <c r="M33" s="362"/>
      <c r="N33" s="363"/>
      <c r="O33" s="362">
        <f t="shared" si="4"/>
        <v>0</v>
      </c>
      <c r="P33" s="363">
        <f t="shared" si="4"/>
        <v>0</v>
      </c>
      <c r="Q33" s="346" t="s">
        <v>1</v>
      </c>
      <c r="R33" s="367"/>
      <c r="S33" s="367"/>
      <c r="T33" s="346"/>
    </row>
    <row r="34" spans="1:20" ht="42" customHeight="1">
      <c r="A34" s="372" t="s">
        <v>317</v>
      </c>
      <c r="B34" s="351"/>
      <c r="C34" s="362"/>
      <c r="D34" s="363"/>
      <c r="E34" s="364"/>
      <c r="F34" s="362"/>
      <c r="G34" s="363"/>
      <c r="H34" s="364"/>
      <c r="I34" s="362"/>
      <c r="J34" s="363"/>
      <c r="K34" s="362"/>
      <c r="L34" s="365"/>
      <c r="M34" s="362"/>
      <c r="N34" s="363"/>
      <c r="O34" s="362">
        <f t="shared" si="4"/>
        <v>0</v>
      </c>
      <c r="P34" s="363">
        <f t="shared" si="4"/>
        <v>0</v>
      </c>
      <c r="Q34" s="346" t="s">
        <v>1</v>
      </c>
      <c r="R34" s="367"/>
      <c r="S34" s="367"/>
      <c r="T34" s="346"/>
    </row>
    <row r="35" spans="1:20" ht="25.5">
      <c r="A35" s="372" t="s">
        <v>318</v>
      </c>
      <c r="B35" s="351"/>
      <c r="C35" s="362"/>
      <c r="D35" s="363"/>
      <c r="E35" s="364"/>
      <c r="F35" s="362"/>
      <c r="G35" s="363"/>
      <c r="H35" s="364"/>
      <c r="I35" s="362"/>
      <c r="J35" s="363"/>
      <c r="K35" s="362"/>
      <c r="L35" s="365"/>
      <c r="M35" s="362"/>
      <c r="N35" s="363"/>
      <c r="O35" s="362">
        <f t="shared" si="4"/>
        <v>0</v>
      </c>
      <c r="P35" s="363">
        <f t="shared" si="4"/>
        <v>0</v>
      </c>
      <c r="Q35" s="346" t="s">
        <v>1</v>
      </c>
      <c r="R35" s="367"/>
      <c r="S35" s="367"/>
      <c r="T35" s="346"/>
    </row>
    <row r="36" spans="1:20" ht="25.5">
      <c r="A36" s="372" t="s">
        <v>319</v>
      </c>
      <c r="B36" s="351"/>
      <c r="C36" s="362"/>
      <c r="D36" s="363"/>
      <c r="E36" s="364"/>
      <c r="F36" s="362"/>
      <c r="G36" s="363"/>
      <c r="H36" s="364"/>
      <c r="I36" s="362"/>
      <c r="J36" s="363"/>
      <c r="K36" s="362"/>
      <c r="L36" s="365"/>
      <c r="M36" s="362"/>
      <c r="N36" s="363"/>
      <c r="O36" s="362">
        <f t="shared" si="4"/>
        <v>0</v>
      </c>
      <c r="P36" s="363">
        <f t="shared" si="4"/>
        <v>0</v>
      </c>
      <c r="Q36" s="346" t="s">
        <v>1</v>
      </c>
      <c r="R36" s="367"/>
      <c r="S36" s="367"/>
      <c r="T36" s="346"/>
    </row>
    <row r="37" spans="1:20" ht="25.5">
      <c r="A37" s="372" t="s">
        <v>320</v>
      </c>
      <c r="B37" s="351"/>
      <c r="C37" s="362"/>
      <c r="D37" s="363"/>
      <c r="E37" s="364"/>
      <c r="F37" s="362"/>
      <c r="G37" s="363"/>
      <c r="H37" s="364"/>
      <c r="I37" s="362"/>
      <c r="J37" s="363"/>
      <c r="K37" s="362"/>
      <c r="L37" s="365"/>
      <c r="M37" s="362"/>
      <c r="N37" s="363"/>
      <c r="O37" s="362">
        <f t="shared" si="4"/>
        <v>0</v>
      </c>
      <c r="P37" s="363">
        <f t="shared" si="4"/>
        <v>0</v>
      </c>
      <c r="Q37" s="346" t="s">
        <v>1</v>
      </c>
      <c r="R37" s="367"/>
      <c r="S37" s="367"/>
      <c r="T37" s="346"/>
    </row>
    <row r="38" spans="1:20">
      <c r="A38" s="371" t="s">
        <v>321</v>
      </c>
      <c r="B38" s="351"/>
      <c r="C38" s="362"/>
      <c r="D38" s="363"/>
      <c r="E38" s="364"/>
      <c r="F38" s="362"/>
      <c r="G38" s="363"/>
      <c r="H38" s="364"/>
      <c r="I38" s="362"/>
      <c r="J38" s="363"/>
      <c r="K38" s="362"/>
      <c r="L38" s="365"/>
      <c r="M38" s="362"/>
      <c r="N38" s="363"/>
      <c r="O38" s="362">
        <f t="shared" si="4"/>
        <v>0</v>
      </c>
      <c r="P38" s="363">
        <f t="shared" si="4"/>
        <v>0</v>
      </c>
      <c r="Q38" s="346" t="s">
        <v>1</v>
      </c>
      <c r="R38" s="367"/>
      <c r="S38" s="367"/>
      <c r="T38" s="346"/>
    </row>
    <row r="39" spans="1:20">
      <c r="A39" s="380" t="s">
        <v>322</v>
      </c>
      <c r="B39" s="368"/>
      <c r="C39" s="381">
        <f>SUM(C32:C38)</f>
        <v>0</v>
      </c>
      <c r="D39" s="382">
        <f>SUM(D32:D38)</f>
        <v>0</v>
      </c>
      <c r="E39" s="383"/>
      <c r="F39" s="381">
        <f>SUM(F32:F38)</f>
        <v>0</v>
      </c>
      <c r="G39" s="382">
        <f>SUM(G32:G38)</f>
        <v>0</v>
      </c>
      <c r="H39" s="384"/>
      <c r="I39" s="381">
        <f t="shared" ref="I39:P39" si="5">SUM(I32:I38)</f>
        <v>0</v>
      </c>
      <c r="J39" s="382">
        <f t="shared" si="5"/>
        <v>0</v>
      </c>
      <c r="K39" s="381">
        <f t="shared" si="5"/>
        <v>0</v>
      </c>
      <c r="L39" s="398">
        <f t="shared" si="5"/>
        <v>0</v>
      </c>
      <c r="M39" s="381">
        <f t="shared" si="5"/>
        <v>0</v>
      </c>
      <c r="N39" s="382">
        <f t="shared" si="5"/>
        <v>0</v>
      </c>
      <c r="O39" s="381">
        <f t="shared" si="5"/>
        <v>0</v>
      </c>
      <c r="P39" s="382">
        <f t="shared" si="5"/>
        <v>0</v>
      </c>
      <c r="Q39" s="346" t="s">
        <v>1</v>
      </c>
      <c r="R39" s="385"/>
      <c r="S39" s="385"/>
      <c r="T39" s="346"/>
    </row>
    <row r="40" spans="1:20" ht="13.5" thickBot="1">
      <c r="A40" s="351"/>
      <c r="B40" s="351"/>
      <c r="C40" s="351"/>
      <c r="D40" s="351"/>
      <c r="E40" s="351"/>
      <c r="F40" s="351"/>
      <c r="G40" s="351"/>
      <c r="H40" s="351"/>
      <c r="I40" s="351"/>
      <c r="J40" s="351"/>
      <c r="K40" s="399"/>
      <c r="L40" s="399"/>
      <c r="M40" s="400"/>
      <c r="N40" s="351"/>
      <c r="O40" s="351"/>
      <c r="P40" s="351"/>
      <c r="Q40" s="346" t="s">
        <v>1</v>
      </c>
      <c r="R40" s="367"/>
      <c r="S40" s="367"/>
      <c r="T40" s="346"/>
    </row>
    <row r="41" spans="1:20" s="407" customFormat="1" ht="18.75" customHeight="1" thickBot="1">
      <c r="A41" s="401" t="s">
        <v>323</v>
      </c>
      <c r="B41" s="402"/>
      <c r="C41" s="403">
        <f>C18+C29+C39</f>
        <v>239</v>
      </c>
      <c r="D41" s="404">
        <f>D18+D29+D39</f>
        <v>44023</v>
      </c>
      <c r="E41" s="402"/>
      <c r="F41" s="403">
        <f>F18+F29+F39</f>
        <v>239</v>
      </c>
      <c r="G41" s="404">
        <f>G18+G29+G39</f>
        <v>44023</v>
      </c>
      <c r="H41" s="402"/>
      <c r="I41" s="403">
        <f t="shared" ref="I41:P41" si="6">I18+I29+I39</f>
        <v>257</v>
      </c>
      <c r="J41" s="404">
        <f t="shared" si="6"/>
        <v>44284</v>
      </c>
      <c r="K41" s="403">
        <f t="shared" si="6"/>
        <v>0</v>
      </c>
      <c r="L41" s="404">
        <f t="shared" si="6"/>
        <v>0</v>
      </c>
      <c r="M41" s="403">
        <f t="shared" si="6"/>
        <v>-19</v>
      </c>
      <c r="N41" s="404">
        <f t="shared" si="6"/>
        <v>-19284</v>
      </c>
      <c r="O41" s="403">
        <f t="shared" si="6"/>
        <v>238</v>
      </c>
      <c r="P41" s="404">
        <f t="shared" si="6"/>
        <v>25000</v>
      </c>
      <c r="Q41" s="346" t="s">
        <v>27</v>
      </c>
      <c r="R41" s="405"/>
      <c r="S41" s="406"/>
      <c r="T41" s="346"/>
    </row>
    <row r="42" spans="1:20">
      <c r="A42" s="409"/>
      <c r="B42" s="409"/>
      <c r="C42" s="405"/>
      <c r="D42" s="406"/>
      <c r="E42" s="409"/>
      <c r="F42" s="405"/>
      <c r="G42" s="406"/>
      <c r="H42" s="409"/>
      <c r="I42" s="405"/>
      <c r="J42" s="406"/>
      <c r="K42" s="407"/>
      <c r="L42" s="407"/>
      <c r="M42" s="407"/>
      <c r="N42" s="407"/>
      <c r="O42" s="407"/>
      <c r="P42" s="407"/>
      <c r="Q42" s="407"/>
      <c r="R42" s="408"/>
      <c r="S42" s="408"/>
      <c r="T42" s="346"/>
    </row>
    <row r="43" spans="1:20">
      <c r="A43" s="409"/>
      <c r="B43" s="409"/>
      <c r="C43" s="405"/>
      <c r="D43" s="406"/>
      <c r="E43" s="409"/>
      <c r="F43" s="405"/>
      <c r="G43" s="406"/>
      <c r="H43" s="409"/>
      <c r="I43" s="405"/>
      <c r="J43" s="406"/>
      <c r="K43" s="407"/>
      <c r="L43" s="407"/>
      <c r="M43" s="407"/>
      <c r="N43" s="407"/>
      <c r="O43" s="407"/>
      <c r="P43" s="407"/>
      <c r="Q43" s="407"/>
      <c r="R43" s="408"/>
      <c r="S43" s="408"/>
      <c r="T43" s="346"/>
    </row>
  </sheetData>
  <mergeCells count="12">
    <mergeCell ref="A1:P1"/>
    <mergeCell ref="A3:P3"/>
    <mergeCell ref="A4:P4"/>
    <mergeCell ref="A5:P5"/>
    <mergeCell ref="C8:D9"/>
    <mergeCell ref="M9:N9"/>
    <mergeCell ref="A10:A11"/>
    <mergeCell ref="F8:G9"/>
    <mergeCell ref="O8:P9"/>
    <mergeCell ref="K8:N8"/>
    <mergeCell ref="K9:L9"/>
    <mergeCell ref="I8:J9"/>
  </mergeCells>
  <printOptions horizontalCentered="1"/>
  <pageMargins left="0.75" right="0.75" top="1" bottom="0.79" header="0.5" footer="0.5"/>
  <pageSetup scale="60" orientation="landscape" r:id="rId1"/>
  <headerFooter alignWithMargins="0">
    <oddFooter>&amp;C&amp;"Times New Roman,Regular"Exhibit D - Resources by DOJ Strategic Goals &amp; Strategic Objectives</oddFooter>
  </headerFooter>
</worksheet>
</file>

<file path=xl/worksheets/sheet5.xml><?xml version="1.0" encoding="utf-8"?>
<worksheet xmlns="http://schemas.openxmlformats.org/spreadsheetml/2006/main" xmlns:r="http://schemas.openxmlformats.org/officeDocument/2006/relationships">
  <sheetPr codeName="Sheet10"/>
  <dimension ref="A1:X29"/>
  <sheetViews>
    <sheetView view="pageBreakPreview" zoomScale="85" zoomScaleNormal="75" zoomScaleSheetLayoutView="75" workbookViewId="0">
      <selection activeCell="I15" sqref="I15"/>
    </sheetView>
  </sheetViews>
  <sheetFormatPr defaultRowHeight="15"/>
  <cols>
    <col min="1" max="1" width="33.44140625" customWidth="1"/>
    <col min="2" max="2" width="9.5546875" customWidth="1"/>
    <col min="3" max="3" width="13.109375" customWidth="1"/>
    <col min="4" max="4" width="10.33203125" customWidth="1"/>
    <col min="5" max="5" width="9.5546875" customWidth="1"/>
    <col min="6" max="6" width="16.77734375" customWidth="1"/>
    <col min="7" max="7" width="7.6640625" style="20" customWidth="1"/>
    <col min="8" max="8" width="7.77734375" style="20" customWidth="1"/>
    <col min="9" max="9" width="12.109375" style="20" customWidth="1"/>
    <col min="11" max="11" width="6.44140625" style="37" customWidth="1"/>
  </cols>
  <sheetData>
    <row r="1" spans="1:24" ht="20.25">
      <c r="A1" s="691" t="s">
        <v>35</v>
      </c>
      <c r="B1" s="692"/>
      <c r="C1" s="692"/>
      <c r="D1" s="692"/>
      <c r="E1" s="692"/>
      <c r="F1" s="692"/>
      <c r="G1" s="692"/>
      <c r="H1" s="692"/>
      <c r="I1" s="692"/>
      <c r="J1" s="37" t="s">
        <v>1</v>
      </c>
    </row>
    <row r="2" spans="1:24" ht="15.75">
      <c r="A2" s="693" t="s">
        <v>283</v>
      </c>
      <c r="B2" s="693"/>
      <c r="C2" s="693"/>
      <c r="D2" s="693"/>
      <c r="E2" s="693"/>
      <c r="F2" s="693"/>
      <c r="G2" s="693"/>
      <c r="H2" s="693"/>
      <c r="I2" s="694"/>
      <c r="J2" s="37" t="s">
        <v>1</v>
      </c>
    </row>
    <row r="3" spans="1:24" ht="15" customHeight="1">
      <c r="A3" s="681" t="s">
        <v>247</v>
      </c>
      <c r="B3" s="682"/>
      <c r="C3" s="682"/>
      <c r="D3" s="682"/>
      <c r="E3" s="682"/>
      <c r="F3" s="682"/>
      <c r="G3" s="682"/>
      <c r="H3" s="682"/>
      <c r="I3" s="682"/>
      <c r="J3" s="37" t="s">
        <v>1</v>
      </c>
      <c r="L3" s="25"/>
      <c r="M3" s="25"/>
      <c r="N3" s="25"/>
      <c r="O3" s="25"/>
      <c r="P3" s="25"/>
      <c r="Q3" s="25"/>
      <c r="R3" s="25"/>
      <c r="S3" s="25"/>
      <c r="T3" s="25"/>
      <c r="U3" s="25"/>
      <c r="V3" s="25"/>
      <c r="W3" s="25"/>
      <c r="X3" s="25"/>
    </row>
    <row r="4" spans="1:24" ht="15.75">
      <c r="A4" s="683" t="str">
        <f>+'B. Summary of Requirements '!A5</f>
        <v>National Drug Intelligence Center</v>
      </c>
      <c r="B4" s="682"/>
      <c r="C4" s="682"/>
      <c r="D4" s="682"/>
      <c r="E4" s="682"/>
      <c r="F4" s="682"/>
      <c r="G4" s="682"/>
      <c r="H4" s="682"/>
      <c r="I4" s="682"/>
      <c r="J4" s="37" t="s">
        <v>1</v>
      </c>
      <c r="L4" s="27"/>
      <c r="M4" s="25"/>
      <c r="N4" s="25"/>
      <c r="O4" s="25"/>
      <c r="P4" s="25"/>
      <c r="Q4" s="25"/>
      <c r="R4" s="25"/>
      <c r="S4" s="25"/>
      <c r="T4" s="25"/>
      <c r="U4" s="25"/>
      <c r="V4" s="25"/>
      <c r="W4" s="25"/>
      <c r="X4" s="25"/>
    </row>
    <row r="5" spans="1:24">
      <c r="A5" s="695"/>
      <c r="B5" s="695"/>
      <c r="C5" s="695"/>
      <c r="D5" s="695"/>
      <c r="E5" s="695"/>
      <c r="F5" s="695"/>
      <c r="G5" s="695"/>
      <c r="H5" s="695"/>
      <c r="I5" s="695"/>
      <c r="J5" s="37" t="s">
        <v>1</v>
      </c>
      <c r="L5" s="26"/>
      <c r="M5" s="25"/>
      <c r="N5" s="25"/>
      <c r="O5" s="25"/>
      <c r="P5" s="25"/>
      <c r="Q5" s="25"/>
      <c r="R5" s="25"/>
      <c r="S5" s="25"/>
      <c r="T5" s="25"/>
      <c r="U5" s="25"/>
      <c r="V5" s="25"/>
      <c r="W5" s="25"/>
      <c r="X5" s="25"/>
    </row>
    <row r="6" spans="1:24">
      <c r="A6" s="695"/>
      <c r="B6" s="695"/>
      <c r="C6" s="695"/>
      <c r="D6" s="695"/>
      <c r="E6" s="695"/>
      <c r="F6" s="695"/>
      <c r="G6" s="695"/>
      <c r="H6" s="695"/>
      <c r="I6" s="695"/>
      <c r="J6" s="37" t="s">
        <v>1</v>
      </c>
      <c r="L6" s="26"/>
      <c r="M6" s="25"/>
      <c r="N6" s="25"/>
      <c r="O6" s="25"/>
      <c r="P6" s="25"/>
      <c r="Q6" s="25"/>
      <c r="R6" s="25"/>
      <c r="S6" s="25"/>
      <c r="T6" s="25"/>
      <c r="U6" s="25"/>
      <c r="V6" s="25"/>
      <c r="W6" s="25"/>
      <c r="X6" s="25"/>
    </row>
    <row r="7" spans="1:24">
      <c r="A7" s="257"/>
      <c r="B7" s="25"/>
      <c r="C7" s="25"/>
      <c r="D7" s="25"/>
      <c r="E7" s="25"/>
      <c r="F7" s="25"/>
      <c r="G7" s="252" t="s">
        <v>256</v>
      </c>
      <c r="H7" s="252" t="s">
        <v>50</v>
      </c>
      <c r="I7" s="252" t="s">
        <v>284</v>
      </c>
      <c r="J7" s="37" t="s">
        <v>1</v>
      </c>
      <c r="L7" s="26"/>
      <c r="M7" s="25"/>
      <c r="N7" s="25"/>
      <c r="O7" s="25"/>
      <c r="P7" s="25"/>
      <c r="Q7" s="25"/>
      <c r="R7" s="25"/>
      <c r="S7" s="25"/>
      <c r="T7" s="25"/>
      <c r="U7" s="25"/>
      <c r="V7" s="25"/>
      <c r="W7" s="25"/>
      <c r="X7" s="25"/>
    </row>
    <row r="8" spans="1:24" s="105" customFormat="1">
      <c r="A8" s="689" t="s">
        <v>285</v>
      </c>
      <c r="B8" s="690"/>
      <c r="C8" s="690"/>
      <c r="D8" s="690"/>
      <c r="E8" s="690"/>
      <c r="F8" s="690"/>
      <c r="G8" s="690"/>
      <c r="H8" s="690"/>
      <c r="I8" s="690"/>
      <c r="J8" s="37" t="s">
        <v>1</v>
      </c>
      <c r="K8" s="37"/>
      <c r="L8" s="26"/>
    </row>
    <row r="9" spans="1:24" s="105" customFormat="1">
      <c r="A9" s="249"/>
      <c r="B9" s="249"/>
      <c r="C9" s="249"/>
      <c r="D9" s="249"/>
      <c r="E9" s="249"/>
      <c r="F9" s="249"/>
      <c r="G9" s="249"/>
      <c r="H9" s="249"/>
      <c r="I9" s="249"/>
      <c r="J9" s="37" t="s">
        <v>1</v>
      </c>
      <c r="K9" s="37"/>
      <c r="L9" s="26"/>
    </row>
    <row r="10" spans="1:24" s="105" customFormat="1" ht="43.5" customHeight="1">
      <c r="A10" s="700" t="s">
        <v>382</v>
      </c>
      <c r="B10" s="701"/>
      <c r="C10" s="701"/>
      <c r="D10" s="701"/>
      <c r="E10" s="701"/>
      <c r="F10" s="701"/>
      <c r="G10" s="108"/>
      <c r="H10" s="108"/>
      <c r="I10" s="256">
        <v>286</v>
      </c>
      <c r="J10" s="37" t="s">
        <v>1</v>
      </c>
      <c r="K10" s="37"/>
      <c r="L10" s="26"/>
    </row>
    <row r="11" spans="1:24" s="105" customFormat="1" ht="15" customHeight="1">
      <c r="A11" s="249"/>
      <c r="B11" s="249"/>
      <c r="C11" s="249"/>
      <c r="D11" s="249"/>
      <c r="E11" s="249"/>
      <c r="F11" s="249"/>
      <c r="G11" s="249"/>
      <c r="H11" s="249"/>
      <c r="I11" s="249"/>
      <c r="J11" s="37" t="s">
        <v>1</v>
      </c>
      <c r="K11" s="37"/>
      <c r="L11" s="26"/>
    </row>
    <row r="12" spans="1:24" s="105" customFormat="1" ht="15" customHeight="1">
      <c r="A12" s="106"/>
      <c r="B12" s="106"/>
      <c r="C12" s="106"/>
      <c r="D12" s="106"/>
      <c r="E12" s="106"/>
      <c r="F12" s="106"/>
      <c r="G12" s="252" t="s">
        <v>256</v>
      </c>
      <c r="H12" s="252" t="s">
        <v>50</v>
      </c>
      <c r="I12" s="252" t="s">
        <v>284</v>
      </c>
      <c r="J12" s="37" t="s">
        <v>1</v>
      </c>
      <c r="K12" s="37"/>
      <c r="L12" s="26"/>
    </row>
    <row r="13" spans="1:24" s="105" customFormat="1" ht="42.75" customHeight="1">
      <c r="A13" s="700" t="s">
        <v>355</v>
      </c>
      <c r="B13" s="697"/>
      <c r="C13" s="697"/>
      <c r="D13" s="697"/>
      <c r="E13" s="697"/>
      <c r="F13" s="697"/>
      <c r="G13" s="108"/>
      <c r="H13" s="108"/>
      <c r="I13" s="256">
        <v>28</v>
      </c>
      <c r="J13" s="37" t="s">
        <v>1</v>
      </c>
      <c r="K13" s="37"/>
      <c r="L13" s="26"/>
    </row>
    <row r="14" spans="1:24" s="105" customFormat="1" ht="15" customHeight="1">
      <c r="A14" s="250"/>
      <c r="B14" s="250"/>
      <c r="C14" s="250"/>
      <c r="D14" s="250"/>
      <c r="E14" s="250"/>
      <c r="F14" s="250"/>
      <c r="G14" s="250"/>
      <c r="H14" s="250"/>
      <c r="I14" s="250"/>
      <c r="J14" s="37" t="s">
        <v>1</v>
      </c>
      <c r="K14" s="37"/>
      <c r="L14" s="26"/>
    </row>
    <row r="15" spans="1:24" s="105" customFormat="1" ht="33.75" customHeight="1">
      <c r="A15" s="700" t="s">
        <v>357</v>
      </c>
      <c r="B15" s="697"/>
      <c r="C15" s="697"/>
      <c r="D15" s="697"/>
      <c r="E15" s="697"/>
      <c r="F15" s="697"/>
      <c r="G15" s="108"/>
      <c r="H15" s="108"/>
      <c r="I15" s="256">
        <v>75</v>
      </c>
      <c r="J15" s="37" t="s">
        <v>1</v>
      </c>
      <c r="K15" s="37"/>
      <c r="L15" s="26"/>
    </row>
    <row r="16" spans="1:24" s="105" customFormat="1" ht="15" customHeight="1">
      <c r="A16" s="104"/>
      <c r="B16" s="104"/>
      <c r="C16" s="104"/>
      <c r="D16" s="104"/>
      <c r="E16" s="104"/>
      <c r="F16" s="104"/>
      <c r="G16" s="104"/>
      <c r="H16" s="104"/>
      <c r="I16" s="104"/>
      <c r="J16" s="37" t="s">
        <v>1</v>
      </c>
      <c r="K16" s="37"/>
      <c r="L16" s="26"/>
    </row>
    <row r="17" spans="1:12" s="105" customFormat="1" ht="30.75" customHeight="1">
      <c r="A17" s="699" t="s">
        <v>359</v>
      </c>
      <c r="B17" s="697"/>
      <c r="C17" s="697"/>
      <c r="D17" s="697"/>
      <c r="E17" s="697"/>
      <c r="F17" s="697"/>
      <c r="G17" s="108"/>
      <c r="H17" s="108"/>
      <c r="I17" s="256">
        <v>7</v>
      </c>
      <c r="J17" s="37" t="s">
        <v>1</v>
      </c>
      <c r="K17" s="37"/>
      <c r="L17" s="26"/>
    </row>
    <row r="18" spans="1:12" s="105" customFormat="1">
      <c r="A18" s="546"/>
      <c r="B18" s="547"/>
      <c r="C18" s="547"/>
      <c r="D18" s="547"/>
      <c r="E18" s="547"/>
      <c r="F18" s="547"/>
      <c r="G18" s="548"/>
      <c r="H18" s="548"/>
      <c r="I18" s="256"/>
      <c r="J18" s="37" t="s">
        <v>1</v>
      </c>
      <c r="K18" s="37"/>
      <c r="L18" s="26"/>
    </row>
    <row r="19" spans="1:12" s="105" customFormat="1" ht="16.5" customHeight="1">
      <c r="A19" s="702" t="s">
        <v>384</v>
      </c>
      <c r="B19" s="702"/>
      <c r="C19" s="702"/>
      <c r="D19" s="702"/>
      <c r="E19" s="702"/>
      <c r="F19" s="702"/>
      <c r="G19" s="548">
        <v>18</v>
      </c>
      <c r="H19" s="548">
        <v>18</v>
      </c>
      <c r="I19" s="256">
        <v>0</v>
      </c>
      <c r="J19" s="37" t="s">
        <v>1</v>
      </c>
      <c r="K19" s="37"/>
      <c r="L19" s="26"/>
    </row>
    <row r="20" spans="1:12" s="105" customFormat="1">
      <c r="A20" s="546"/>
      <c r="B20" s="547"/>
      <c r="C20" s="547"/>
      <c r="D20" s="547"/>
      <c r="E20" s="547"/>
      <c r="F20" s="547"/>
      <c r="G20" s="548"/>
      <c r="H20" s="548"/>
      <c r="I20" s="256"/>
      <c r="J20" s="37" t="s">
        <v>1</v>
      </c>
      <c r="K20" s="37"/>
      <c r="L20" s="26"/>
    </row>
    <row r="21" spans="1:12" s="105" customFormat="1" ht="15.75" customHeight="1">
      <c r="A21" s="250"/>
      <c r="B21" s="250"/>
      <c r="C21" s="250"/>
      <c r="D21" s="250"/>
      <c r="E21" s="250"/>
      <c r="F21" s="253" t="s">
        <v>257</v>
      </c>
      <c r="G21" s="545">
        <f>SUM(G9:G19)</f>
        <v>18</v>
      </c>
      <c r="H21" s="545">
        <f>SUM(H9:H19)</f>
        <v>18</v>
      </c>
      <c r="I21" s="254">
        <f>SUM(I9:I17)</f>
        <v>396</v>
      </c>
      <c r="J21" s="37" t="s">
        <v>1</v>
      </c>
      <c r="K21" s="251"/>
      <c r="L21" s="26"/>
    </row>
    <row r="22" spans="1:12" s="105" customFormat="1">
      <c r="A22" s="248" t="s">
        <v>260</v>
      </c>
      <c r="B22" s="246"/>
      <c r="C22" s="246"/>
      <c r="D22" s="246"/>
      <c r="E22" s="246"/>
      <c r="F22" s="246"/>
      <c r="G22" s="249"/>
      <c r="H22" s="249"/>
      <c r="I22" s="249"/>
      <c r="J22" s="37" t="s">
        <v>1</v>
      </c>
      <c r="K22" s="251"/>
      <c r="L22" s="26"/>
    </row>
    <row r="23" spans="1:12" s="105" customFormat="1">
      <c r="A23" s="696" t="s">
        <v>358</v>
      </c>
      <c r="B23" s="697"/>
      <c r="C23" s="697"/>
      <c r="D23" s="697"/>
      <c r="E23" s="697"/>
      <c r="F23" s="697"/>
      <c r="G23" s="249"/>
      <c r="H23" s="249"/>
      <c r="I23" s="107">
        <v>-100</v>
      </c>
      <c r="J23" s="37" t="s">
        <v>1</v>
      </c>
      <c r="K23" s="251"/>
      <c r="L23" s="26"/>
    </row>
    <row r="24" spans="1:12" s="105" customFormat="1" ht="14.25" customHeight="1">
      <c r="A24" s="698" t="s">
        <v>356</v>
      </c>
      <c r="B24" s="697"/>
      <c r="C24" s="697"/>
      <c r="D24" s="697"/>
      <c r="E24" s="697"/>
      <c r="F24" s="697"/>
      <c r="G24" s="108"/>
      <c r="H24" s="108"/>
      <c r="I24" s="108">
        <v>-35</v>
      </c>
      <c r="J24" s="37" t="s">
        <v>1</v>
      </c>
      <c r="K24" s="37"/>
      <c r="L24" s="106"/>
    </row>
    <row r="25" spans="1:12" s="105" customFormat="1" ht="14.25" customHeight="1">
      <c r="A25" s="104"/>
      <c r="B25" s="247"/>
      <c r="C25" s="247"/>
      <c r="D25" s="247"/>
      <c r="E25" s="247"/>
      <c r="F25" s="247"/>
      <c r="G25" s="108"/>
      <c r="H25" s="108"/>
      <c r="I25" s="108"/>
      <c r="J25" s="37" t="s">
        <v>1</v>
      </c>
      <c r="K25" s="37"/>
      <c r="L25" s="106"/>
    </row>
    <row r="26" spans="1:12" s="105" customFormat="1" ht="14.25" customHeight="1">
      <c r="A26" s="104"/>
      <c r="B26" s="247"/>
      <c r="C26" s="247"/>
      <c r="D26" s="247"/>
      <c r="E26" s="247"/>
      <c r="F26" s="253" t="s">
        <v>258</v>
      </c>
      <c r="G26" s="479">
        <f>SUM(G23:G25)</f>
        <v>0</v>
      </c>
      <c r="H26" s="479">
        <f>SUM(H23:H25)</f>
        <v>0</v>
      </c>
      <c r="I26" s="458">
        <f>SUM(I23:I25)</f>
        <v>-135</v>
      </c>
      <c r="J26" s="37" t="s">
        <v>1</v>
      </c>
      <c r="K26" s="37"/>
      <c r="L26" s="106"/>
    </row>
    <row r="27" spans="1:12" s="105" customFormat="1" ht="14.25" customHeight="1">
      <c r="B27" s="247"/>
      <c r="C27" s="247"/>
      <c r="D27" s="247"/>
      <c r="E27" s="247"/>
      <c r="F27" s="253"/>
      <c r="G27" s="108"/>
      <c r="H27" s="108"/>
      <c r="I27" s="108"/>
      <c r="J27" s="37" t="s">
        <v>1</v>
      </c>
      <c r="K27" s="37"/>
      <c r="L27" s="106"/>
    </row>
    <row r="28" spans="1:12" s="105" customFormat="1" ht="14.25" customHeight="1">
      <c r="B28" s="247"/>
      <c r="C28" s="247"/>
      <c r="D28" s="247"/>
      <c r="E28" s="247"/>
      <c r="G28" s="108"/>
      <c r="H28" s="108"/>
      <c r="I28" s="108"/>
      <c r="J28" s="37" t="s">
        <v>1</v>
      </c>
      <c r="K28" s="37"/>
      <c r="L28" s="106"/>
    </row>
    <row r="29" spans="1:12" s="105" customFormat="1" ht="14.25" customHeight="1">
      <c r="B29" s="247"/>
      <c r="C29" s="247"/>
      <c r="D29" s="247"/>
      <c r="E29" s="247"/>
      <c r="F29" s="253" t="s">
        <v>259</v>
      </c>
      <c r="G29" s="544">
        <f>+G26+G21</f>
        <v>18</v>
      </c>
      <c r="H29" s="544">
        <f>+H26+H21</f>
        <v>18</v>
      </c>
      <c r="I29" s="255">
        <f>+I26+I21</f>
        <v>261</v>
      </c>
      <c r="J29" s="37" t="s">
        <v>27</v>
      </c>
      <c r="K29" s="37"/>
      <c r="L29" s="106"/>
    </row>
  </sheetData>
  <mergeCells count="14">
    <mergeCell ref="A23:F23"/>
    <mergeCell ref="A24:F24"/>
    <mergeCell ref="A17:F17"/>
    <mergeCell ref="A10:F10"/>
    <mergeCell ref="A13:F13"/>
    <mergeCell ref="A15:F15"/>
    <mergeCell ref="A19:F19"/>
    <mergeCell ref="A8:I8"/>
    <mergeCell ref="A1:I1"/>
    <mergeCell ref="A3:I3"/>
    <mergeCell ref="A4:I4"/>
    <mergeCell ref="A2:I2"/>
    <mergeCell ref="A5:I5"/>
    <mergeCell ref="A6:I6"/>
  </mergeCells>
  <phoneticPr fontId="0" type="noConversion"/>
  <pageMargins left="0.75" right="0.75" top="1" bottom="1" header="0.5" footer="0.5"/>
  <pageSetup scale="67" fitToHeight="3" orientation="landscape" r:id="rId1"/>
  <headerFooter alignWithMargins="0">
    <oddFooter>&amp;C&amp;"Times New Roman,Regular"&amp;11Exhibit E - Justification for Base Adjustments</oddFooter>
  </headerFooter>
</worksheet>
</file>

<file path=xl/worksheets/sheet6.xml><?xml version="1.0" encoding="utf-8"?>
<worksheet xmlns="http://schemas.openxmlformats.org/spreadsheetml/2006/main" xmlns:r="http://schemas.openxmlformats.org/officeDocument/2006/relationships">
  <sheetPr codeName="Sheet11"/>
  <dimension ref="A1:Y27"/>
  <sheetViews>
    <sheetView showGridLines="0" showOutlineSymbols="0" view="pageBreakPreview" zoomScale="75" zoomScaleNormal="75" workbookViewId="0">
      <selection activeCell="J38" sqref="J38"/>
    </sheetView>
  </sheetViews>
  <sheetFormatPr defaultColWidth="9.6640625" defaultRowHeight="15.75"/>
  <cols>
    <col min="1" max="1" width="27.77734375" style="6" customWidth="1"/>
    <col min="2" max="2" width="7.5546875" style="6" bestFit="1" customWidth="1"/>
    <col min="3" max="3" width="6.77734375" style="6" customWidth="1"/>
    <col min="4" max="4" width="10.88671875" style="6" bestFit="1" customWidth="1"/>
    <col min="5" max="5" width="5.5546875" style="6" customWidth="1"/>
    <col min="6" max="6" width="5.6640625" style="6" customWidth="1"/>
    <col min="7" max="7" width="7.77734375" style="6" customWidth="1"/>
    <col min="8" max="8" width="8.77734375" style="6" customWidth="1"/>
    <col min="9" max="9" width="7.5546875" style="6" bestFit="1" customWidth="1"/>
    <col min="10" max="10" width="6.77734375" style="6" customWidth="1"/>
    <col min="11" max="11" width="10.88671875" style="6" bestFit="1" customWidth="1"/>
    <col min="12" max="12" width="1" style="48" customWidth="1"/>
    <col min="13" max="16384" width="9.6640625" style="6"/>
  </cols>
  <sheetData>
    <row r="1" spans="1:25" ht="20.25">
      <c r="A1" s="703" t="s">
        <v>243</v>
      </c>
      <c r="B1" s="704"/>
      <c r="C1" s="704"/>
      <c r="D1" s="704"/>
      <c r="E1" s="704"/>
      <c r="F1" s="704"/>
      <c r="G1" s="704"/>
      <c r="H1" s="704"/>
      <c r="I1" s="704"/>
      <c r="J1" s="704"/>
      <c r="K1" s="704"/>
      <c r="L1" s="47" t="s">
        <v>1</v>
      </c>
    </row>
    <row r="2" spans="1:25">
      <c r="A2" s="459"/>
      <c r="B2" s="459"/>
      <c r="C2" s="459"/>
      <c r="D2" s="459"/>
      <c r="E2" s="459"/>
      <c r="F2" s="459"/>
      <c r="G2" s="459"/>
      <c r="H2" s="459"/>
      <c r="I2" s="459"/>
      <c r="J2" s="459"/>
      <c r="K2" s="459"/>
      <c r="L2" s="47" t="s">
        <v>1</v>
      </c>
    </row>
    <row r="3" spans="1:25" ht="18.75">
      <c r="A3" s="705" t="s">
        <v>234</v>
      </c>
      <c r="B3" s="705"/>
      <c r="C3" s="705"/>
      <c r="D3" s="705"/>
      <c r="E3" s="705"/>
      <c r="F3" s="705"/>
      <c r="G3" s="705"/>
      <c r="H3" s="705"/>
      <c r="I3" s="705"/>
      <c r="J3" s="705"/>
      <c r="K3" s="705"/>
      <c r="L3" s="47" t="s">
        <v>1</v>
      </c>
    </row>
    <row r="4" spans="1:25" ht="16.5">
      <c r="A4" s="706" t="str">
        <f>+'B. Summary of Requirements '!A5</f>
        <v>National Drug Intelligence Center</v>
      </c>
      <c r="B4" s="706"/>
      <c r="C4" s="706"/>
      <c r="D4" s="706"/>
      <c r="E4" s="706"/>
      <c r="F4" s="706"/>
      <c r="G4" s="706"/>
      <c r="H4" s="706"/>
      <c r="I4" s="706"/>
      <c r="J4" s="706"/>
      <c r="K4" s="706"/>
      <c r="L4" s="47" t="s">
        <v>1</v>
      </c>
    </row>
    <row r="5" spans="1:25" ht="16.5">
      <c r="A5" s="706" t="str">
        <f>+'B. Summary of Requirements '!A6</f>
        <v>Salaries and Expenses</v>
      </c>
      <c r="B5" s="706"/>
      <c r="C5" s="706"/>
      <c r="D5" s="706"/>
      <c r="E5" s="706"/>
      <c r="F5" s="706"/>
      <c r="G5" s="706"/>
      <c r="H5" s="706"/>
      <c r="I5" s="706"/>
      <c r="J5" s="706"/>
      <c r="K5" s="706"/>
      <c r="L5" s="47" t="s">
        <v>1</v>
      </c>
    </row>
    <row r="6" spans="1:25">
      <c r="A6" s="707" t="s">
        <v>263</v>
      </c>
      <c r="B6" s="707"/>
      <c r="C6" s="707"/>
      <c r="D6" s="707"/>
      <c r="E6" s="707"/>
      <c r="F6" s="707"/>
      <c r="G6" s="707"/>
      <c r="H6" s="707"/>
      <c r="I6" s="707"/>
      <c r="J6" s="707"/>
      <c r="K6" s="707"/>
      <c r="L6" s="47" t="s">
        <v>1</v>
      </c>
    </row>
    <row r="7" spans="1:25">
      <c r="A7" s="459"/>
      <c r="B7" s="459"/>
      <c r="C7" s="459"/>
      <c r="D7" s="459"/>
      <c r="E7" s="459"/>
      <c r="F7" s="459"/>
      <c r="G7" s="459"/>
      <c r="H7" s="459"/>
      <c r="I7" s="459"/>
      <c r="J7" s="459"/>
      <c r="K7" s="459"/>
      <c r="L7" s="47" t="s">
        <v>1</v>
      </c>
    </row>
    <row r="8" spans="1:25">
      <c r="A8" s="460"/>
      <c r="B8" s="460"/>
      <c r="C8" s="460"/>
      <c r="D8" s="460"/>
      <c r="E8" s="460"/>
      <c r="F8" s="460"/>
      <c r="G8" s="460"/>
      <c r="H8" s="460"/>
      <c r="I8" s="460"/>
      <c r="J8" s="460"/>
      <c r="K8" s="460"/>
      <c r="L8" s="47" t="s">
        <v>1</v>
      </c>
    </row>
    <row r="9" spans="1:25" ht="15.75" customHeight="1">
      <c r="A9" s="716" t="s">
        <v>48</v>
      </c>
      <c r="B9" s="708" t="s">
        <v>380</v>
      </c>
      <c r="C9" s="709"/>
      <c r="D9" s="710"/>
      <c r="E9" s="708" t="s">
        <v>26</v>
      </c>
      <c r="F9" s="709"/>
      <c r="G9" s="709"/>
      <c r="H9" s="714" t="s">
        <v>342</v>
      </c>
      <c r="I9" s="708" t="s">
        <v>40</v>
      </c>
      <c r="J9" s="709"/>
      <c r="K9" s="710"/>
      <c r="L9" s="47" t="s">
        <v>1</v>
      </c>
    </row>
    <row r="10" spans="1:25">
      <c r="A10" s="717"/>
      <c r="B10" s="711"/>
      <c r="C10" s="712"/>
      <c r="D10" s="713"/>
      <c r="E10" s="711"/>
      <c r="F10" s="712"/>
      <c r="G10" s="712"/>
      <c r="H10" s="715"/>
      <c r="I10" s="711"/>
      <c r="J10" s="712"/>
      <c r="K10" s="713"/>
      <c r="L10" s="47" t="s">
        <v>1</v>
      </c>
    </row>
    <row r="11" spans="1:25" ht="16.5" thickBot="1">
      <c r="A11" s="718"/>
      <c r="B11" s="259" t="s">
        <v>282</v>
      </c>
      <c r="C11" s="260" t="s">
        <v>50</v>
      </c>
      <c r="D11" s="260" t="s">
        <v>284</v>
      </c>
      <c r="E11" s="259" t="s">
        <v>282</v>
      </c>
      <c r="F11" s="260" t="s">
        <v>50</v>
      </c>
      <c r="G11" s="260" t="s">
        <v>284</v>
      </c>
      <c r="H11" s="432" t="s">
        <v>284</v>
      </c>
      <c r="I11" s="259" t="s">
        <v>282</v>
      </c>
      <c r="J11" s="260" t="s">
        <v>50</v>
      </c>
      <c r="K11" s="261" t="s">
        <v>284</v>
      </c>
      <c r="L11" s="47" t="s">
        <v>1</v>
      </c>
    </row>
    <row r="12" spans="1:25">
      <c r="A12" s="477" t="s">
        <v>354</v>
      </c>
      <c r="B12" s="180">
        <v>239</v>
      </c>
      <c r="C12" s="124">
        <v>239</v>
      </c>
      <c r="D12" s="124">
        <v>44023</v>
      </c>
      <c r="E12" s="180"/>
      <c r="F12" s="124"/>
      <c r="G12" s="124"/>
      <c r="H12" s="53">
        <v>850</v>
      </c>
      <c r="I12" s="180">
        <f>B12+E12</f>
        <v>239</v>
      </c>
      <c r="J12" s="124">
        <f>C12+F12</f>
        <v>239</v>
      </c>
      <c r="K12" s="54">
        <f>D12+G12+H12</f>
        <v>44873</v>
      </c>
      <c r="L12" s="47" t="s">
        <v>1</v>
      </c>
    </row>
    <row r="13" spans="1:25">
      <c r="A13" s="262" t="s">
        <v>291</v>
      </c>
      <c r="B13" s="263">
        <f t="shared" ref="B13:K13" si="0">SUM(B12:B12)</f>
        <v>239</v>
      </c>
      <c r="C13" s="264">
        <f t="shared" si="0"/>
        <v>239</v>
      </c>
      <c r="D13" s="265">
        <f t="shared" si="0"/>
        <v>44023</v>
      </c>
      <c r="E13" s="263">
        <f t="shared" si="0"/>
        <v>0</v>
      </c>
      <c r="F13" s="264">
        <f t="shared" si="0"/>
        <v>0</v>
      </c>
      <c r="G13" s="265">
        <f t="shared" si="0"/>
        <v>0</v>
      </c>
      <c r="H13" s="429">
        <f t="shared" si="0"/>
        <v>850</v>
      </c>
      <c r="I13" s="433">
        <f t="shared" si="0"/>
        <v>239</v>
      </c>
      <c r="J13" s="434">
        <f t="shared" si="0"/>
        <v>239</v>
      </c>
      <c r="K13" s="266">
        <f t="shared" si="0"/>
        <v>44873</v>
      </c>
      <c r="L13" s="47" t="s">
        <v>1</v>
      </c>
    </row>
    <row r="14" spans="1:25">
      <c r="A14" s="258" t="s">
        <v>270</v>
      </c>
      <c r="B14" s="178" t="s">
        <v>283</v>
      </c>
      <c r="C14" s="179"/>
      <c r="D14" s="179"/>
      <c r="E14" s="178"/>
      <c r="F14" s="179"/>
      <c r="G14" s="179"/>
      <c r="H14" s="58"/>
      <c r="I14" s="178"/>
      <c r="J14" s="179">
        <f>C14+F14</f>
        <v>0</v>
      </c>
      <c r="K14" s="267"/>
      <c r="L14" s="47" t="s">
        <v>1</v>
      </c>
      <c r="M14" s="7"/>
      <c r="N14" s="7"/>
      <c r="O14" s="7"/>
      <c r="P14" s="7"/>
      <c r="Q14" s="7"/>
      <c r="R14" s="7"/>
      <c r="S14" s="7"/>
      <c r="T14" s="7"/>
      <c r="U14" s="7"/>
      <c r="V14" s="7"/>
      <c r="W14" s="7"/>
      <c r="X14" s="7"/>
      <c r="Y14" s="7"/>
    </row>
    <row r="15" spans="1:25">
      <c r="A15" s="258" t="s">
        <v>269</v>
      </c>
      <c r="B15" s="268"/>
      <c r="C15" s="269">
        <f>SUM(C13:C14)</f>
        <v>239</v>
      </c>
      <c r="D15" s="269"/>
      <c r="E15" s="268"/>
      <c r="F15" s="269">
        <f>+F13+F14</f>
        <v>0</v>
      </c>
      <c r="G15" s="269"/>
      <c r="H15" s="430"/>
      <c r="I15" s="268"/>
      <c r="J15" s="269">
        <f>SUM(J13:J14)</f>
        <v>239</v>
      </c>
      <c r="K15" s="270"/>
      <c r="L15" s="47" t="s">
        <v>1</v>
      </c>
    </row>
    <row r="16" spans="1:25">
      <c r="A16" s="271" t="s">
        <v>271</v>
      </c>
      <c r="B16" s="180"/>
      <c r="C16" s="124"/>
      <c r="D16" s="124"/>
      <c r="E16" s="180"/>
      <c r="F16" s="124"/>
      <c r="G16" s="124"/>
      <c r="H16" s="53"/>
      <c r="I16" s="180"/>
      <c r="J16" s="124"/>
      <c r="K16" s="54"/>
      <c r="L16" s="47" t="s">
        <v>1</v>
      </c>
    </row>
    <row r="17" spans="1:13">
      <c r="A17" s="272" t="s">
        <v>55</v>
      </c>
      <c r="B17" s="180"/>
      <c r="C17" s="124"/>
      <c r="D17" s="124"/>
      <c r="E17" s="180"/>
      <c r="F17" s="124"/>
      <c r="G17" s="124"/>
      <c r="H17" s="53"/>
      <c r="I17" s="180"/>
      <c r="J17" s="124">
        <f>C17+F17</f>
        <v>0</v>
      </c>
      <c r="K17" s="54"/>
      <c r="L17" s="47" t="s">
        <v>1</v>
      </c>
    </row>
    <row r="18" spans="1:13">
      <c r="A18" s="273" t="s">
        <v>104</v>
      </c>
      <c r="B18" s="178"/>
      <c r="C18" s="179"/>
      <c r="D18" s="179"/>
      <c r="E18" s="178"/>
      <c r="F18" s="179"/>
      <c r="G18" s="179"/>
      <c r="H18" s="58"/>
      <c r="I18" s="178"/>
      <c r="J18" s="179">
        <f>C18+F18</f>
        <v>0</v>
      </c>
      <c r="K18" s="267"/>
      <c r="L18" s="47" t="s">
        <v>1</v>
      </c>
    </row>
    <row r="19" spans="1:13">
      <c r="A19" s="258" t="s">
        <v>272</v>
      </c>
      <c r="B19" s="178"/>
      <c r="C19" s="179">
        <f>C18+C17+C15</f>
        <v>239</v>
      </c>
      <c r="D19" s="274"/>
      <c r="E19" s="178"/>
      <c r="F19" s="179">
        <f>F18+F17+F15</f>
        <v>0</v>
      </c>
      <c r="G19" s="274"/>
      <c r="H19" s="431"/>
      <c r="I19" s="178"/>
      <c r="J19" s="179">
        <f>J18+J17+J15</f>
        <v>239</v>
      </c>
      <c r="K19" s="275"/>
      <c r="L19" s="47" t="s">
        <v>1</v>
      </c>
    </row>
    <row r="20" spans="1:13">
      <c r="B20" s="1"/>
      <c r="C20" s="1"/>
      <c r="D20" s="1"/>
      <c r="E20" s="1"/>
      <c r="F20" s="1"/>
      <c r="G20" s="1"/>
      <c r="H20" s="1"/>
      <c r="I20" s="1"/>
      <c r="J20" s="1"/>
      <c r="K20" s="1"/>
    </row>
    <row r="21" spans="1:13">
      <c r="A21" s="1" t="s">
        <v>383</v>
      </c>
      <c r="B21" s="14"/>
      <c r="C21" s="1"/>
      <c r="D21" s="1"/>
      <c r="E21" s="1"/>
      <c r="F21" s="1"/>
      <c r="G21" s="1"/>
      <c r="H21" s="1"/>
      <c r="I21" s="1"/>
      <c r="J21" s="1"/>
      <c r="K21" s="1"/>
      <c r="L21" s="47"/>
    </row>
    <row r="22" spans="1:13">
      <c r="A22" s="1"/>
      <c r="B22" s="14"/>
      <c r="C22" s="1"/>
      <c r="D22" s="1"/>
      <c r="E22" s="1"/>
      <c r="F22" s="1"/>
      <c r="G22" s="1"/>
      <c r="H22" s="1"/>
      <c r="I22" s="1"/>
      <c r="J22" s="1"/>
      <c r="K22" s="1"/>
      <c r="L22" s="47"/>
    </row>
    <row r="23" spans="1:13">
      <c r="A23" s="1"/>
      <c r="B23" s="14"/>
      <c r="C23" s="1"/>
      <c r="D23" s="1"/>
      <c r="E23" s="1"/>
      <c r="F23" s="1"/>
      <c r="G23" s="1"/>
      <c r="H23" s="1"/>
      <c r="I23" s="1"/>
      <c r="J23" s="1"/>
      <c r="K23" s="1"/>
      <c r="L23" s="47"/>
    </row>
    <row r="24" spans="1:13">
      <c r="A24" s="1"/>
      <c r="B24" s="14"/>
      <c r="C24" s="1"/>
      <c r="D24" s="1"/>
      <c r="E24" s="1"/>
      <c r="F24" s="1"/>
      <c r="G24" s="1"/>
      <c r="H24" s="1"/>
      <c r="I24" s="1"/>
      <c r="J24" s="1"/>
      <c r="K24" s="1"/>
      <c r="L24" s="47"/>
    </row>
    <row r="25" spans="1:13" ht="14.45" customHeight="1">
      <c r="A25" s="1"/>
      <c r="B25" s="19"/>
      <c r="C25" s="19"/>
      <c r="D25" s="19"/>
      <c r="E25" s="19"/>
      <c r="F25" s="19"/>
      <c r="G25" s="19"/>
      <c r="H25" s="19"/>
      <c r="I25" s="1"/>
      <c r="J25" s="1"/>
      <c r="K25" s="1"/>
      <c r="L25" s="47"/>
    </row>
    <row r="26" spans="1:13">
      <c r="A26" s="245"/>
      <c r="B26" s="1"/>
      <c r="C26" s="1"/>
      <c r="D26" s="1"/>
      <c r="E26" s="1"/>
      <c r="F26" s="1"/>
      <c r="G26" s="1"/>
      <c r="H26" s="1"/>
      <c r="I26" s="1"/>
      <c r="J26" s="1"/>
      <c r="K26" s="1"/>
    </row>
    <row r="27" spans="1:13">
      <c r="A27" s="21"/>
      <c r="B27" s="21"/>
      <c r="C27" s="21"/>
      <c r="D27" s="21"/>
      <c r="E27" s="1"/>
      <c r="F27" s="1"/>
      <c r="G27" s="1"/>
      <c r="H27" s="1"/>
      <c r="I27" s="1"/>
      <c r="J27" s="1"/>
      <c r="K27" s="1"/>
      <c r="M27" s="37" t="s">
        <v>27</v>
      </c>
    </row>
  </sheetData>
  <mergeCells count="10">
    <mergeCell ref="I9:K10"/>
    <mergeCell ref="E9:G10"/>
    <mergeCell ref="H9:H10"/>
    <mergeCell ref="B9:D10"/>
    <mergeCell ref="A9:A11"/>
    <mergeCell ref="A1:K1"/>
    <mergeCell ref="A3:K3"/>
    <mergeCell ref="A4:K4"/>
    <mergeCell ref="A5:K5"/>
    <mergeCell ref="A6:K6"/>
  </mergeCells>
  <phoneticPr fontId="0" type="noConversion"/>
  <printOptions horizontalCentered="1"/>
  <pageMargins left="0.5" right="0.5" top="0.5" bottom="0.55000000000000004" header="0" footer="0"/>
  <pageSetup scale="85" firstPageNumber="2" orientation="landscape" useFirstPageNumber="1" horizontalDpi="300" verticalDpi="300" r:id="rId1"/>
  <headerFooter alignWithMargins="0">
    <oddFooter>&amp;C&amp;"Times New Roman,Regular"Exhibit F - Crosswalk of 2010 Availability</oddFooter>
  </headerFooter>
  <ignoredErrors>
    <ignoredError sqref="J13 D13" formula="1"/>
  </ignoredErrors>
</worksheet>
</file>

<file path=xl/worksheets/sheet7.xml><?xml version="1.0" encoding="utf-8"?>
<worksheet xmlns="http://schemas.openxmlformats.org/spreadsheetml/2006/main" xmlns:r="http://schemas.openxmlformats.org/officeDocument/2006/relationships">
  <dimension ref="A1:L26"/>
  <sheetViews>
    <sheetView view="pageBreakPreview" zoomScale="70" zoomScaleNormal="100" zoomScaleSheetLayoutView="70" workbookViewId="0">
      <selection activeCell="G23" sqref="G23"/>
    </sheetView>
  </sheetViews>
  <sheetFormatPr defaultRowHeight="15"/>
  <cols>
    <col min="1" max="1" width="35.21875" customWidth="1"/>
  </cols>
  <sheetData>
    <row r="1" spans="1:12" ht="20.25">
      <c r="A1" s="703" t="s">
        <v>371</v>
      </c>
      <c r="B1" s="704"/>
      <c r="C1" s="704"/>
      <c r="D1" s="704"/>
      <c r="E1" s="704"/>
      <c r="F1" s="704"/>
      <c r="G1" s="704"/>
      <c r="H1" s="704"/>
      <c r="I1" s="704"/>
      <c r="J1" s="704"/>
      <c r="K1" s="47" t="s">
        <v>1</v>
      </c>
      <c r="L1" s="6"/>
    </row>
    <row r="2" spans="1:12" s="456" customFormat="1" ht="15.75">
      <c r="A2" s="5"/>
      <c r="B2" s="5"/>
      <c r="C2" s="5"/>
      <c r="D2" s="5"/>
      <c r="E2" s="5"/>
      <c r="F2" s="5"/>
      <c r="G2" s="5"/>
      <c r="H2" s="5"/>
      <c r="I2" s="5"/>
      <c r="J2" s="5"/>
      <c r="K2" s="47" t="s">
        <v>1</v>
      </c>
      <c r="L2" s="6"/>
    </row>
    <row r="3" spans="1:12" s="456" customFormat="1" ht="18.75">
      <c r="A3" s="705" t="s">
        <v>335</v>
      </c>
      <c r="B3" s="705"/>
      <c r="C3" s="705"/>
      <c r="D3" s="705"/>
      <c r="E3" s="705"/>
      <c r="F3" s="705"/>
      <c r="G3" s="705"/>
      <c r="H3" s="705"/>
      <c r="I3" s="705"/>
      <c r="J3" s="705"/>
      <c r="K3" s="47" t="s">
        <v>1</v>
      </c>
      <c r="L3" s="6"/>
    </row>
    <row r="4" spans="1:12" s="456" customFormat="1" ht="16.5">
      <c r="A4" s="706" t="str">
        <f>+'B. Summary of Requirements '!A5</f>
        <v>National Drug Intelligence Center</v>
      </c>
      <c r="B4" s="706"/>
      <c r="C4" s="706"/>
      <c r="D4" s="706"/>
      <c r="E4" s="706"/>
      <c r="F4" s="706"/>
      <c r="G4" s="706"/>
      <c r="H4" s="706"/>
      <c r="I4" s="706"/>
      <c r="J4" s="706"/>
      <c r="K4" s="47" t="s">
        <v>1</v>
      </c>
      <c r="L4" s="6"/>
    </row>
    <row r="5" spans="1:12" s="456" customFormat="1" ht="16.5">
      <c r="A5" s="706" t="str">
        <f>+'B. Summary of Requirements '!A6</f>
        <v>Salaries and Expenses</v>
      </c>
      <c r="B5" s="706"/>
      <c r="C5" s="706"/>
      <c r="D5" s="706"/>
      <c r="E5" s="706"/>
      <c r="F5" s="706"/>
      <c r="G5" s="706"/>
      <c r="H5" s="706"/>
      <c r="I5" s="706"/>
      <c r="J5" s="706"/>
      <c r="K5" s="47" t="s">
        <v>1</v>
      </c>
      <c r="L5" s="6"/>
    </row>
    <row r="6" spans="1:12" s="456" customFormat="1" ht="15.75">
      <c r="A6" s="707" t="s">
        <v>263</v>
      </c>
      <c r="B6" s="707"/>
      <c r="C6" s="707"/>
      <c r="D6" s="707"/>
      <c r="E6" s="707"/>
      <c r="F6" s="707"/>
      <c r="G6" s="707"/>
      <c r="H6" s="707"/>
      <c r="I6" s="707"/>
      <c r="J6" s="707"/>
      <c r="K6" s="47" t="s">
        <v>1</v>
      </c>
      <c r="L6" s="6"/>
    </row>
    <row r="7" spans="1:12" s="456" customFormat="1" ht="15.75">
      <c r="A7" s="5"/>
      <c r="B7" s="5"/>
      <c r="C7" s="5"/>
      <c r="D7" s="5"/>
      <c r="E7" s="5"/>
      <c r="F7" s="5"/>
      <c r="G7" s="5"/>
      <c r="H7" s="5"/>
      <c r="I7" s="5"/>
      <c r="J7" s="5"/>
      <c r="K7" s="47" t="s">
        <v>1</v>
      </c>
      <c r="L7" s="6"/>
    </row>
    <row r="8" spans="1:12" s="456" customFormat="1" ht="15.75">
      <c r="A8" s="478"/>
      <c r="B8" s="478"/>
      <c r="C8" s="478"/>
      <c r="D8" s="478"/>
      <c r="E8" s="478"/>
      <c r="F8" s="478"/>
      <c r="G8" s="478"/>
      <c r="H8" s="478"/>
      <c r="I8" s="478"/>
      <c r="J8" s="478"/>
      <c r="K8" s="47" t="s">
        <v>1</v>
      </c>
      <c r="L8" s="6"/>
    </row>
    <row r="9" spans="1:12" ht="15.75" customHeight="1">
      <c r="A9" s="716" t="s">
        <v>48</v>
      </c>
      <c r="B9" s="708" t="s">
        <v>381</v>
      </c>
      <c r="C9" s="709"/>
      <c r="D9" s="710"/>
      <c r="E9" s="708" t="s">
        <v>26</v>
      </c>
      <c r="F9" s="709"/>
      <c r="G9" s="710"/>
      <c r="H9" s="708" t="s">
        <v>336</v>
      </c>
      <c r="I9" s="709"/>
      <c r="J9" s="710"/>
      <c r="K9" s="47" t="s">
        <v>1</v>
      </c>
      <c r="L9" s="6"/>
    </row>
    <row r="10" spans="1:12" ht="15.75">
      <c r="A10" s="717"/>
      <c r="B10" s="711"/>
      <c r="C10" s="712"/>
      <c r="D10" s="713"/>
      <c r="E10" s="711"/>
      <c r="F10" s="712"/>
      <c r="G10" s="713"/>
      <c r="H10" s="711"/>
      <c r="I10" s="712"/>
      <c r="J10" s="713"/>
      <c r="K10" s="47" t="s">
        <v>1</v>
      </c>
      <c r="L10" s="6"/>
    </row>
    <row r="11" spans="1:12" ht="16.5" thickBot="1">
      <c r="A11" s="718"/>
      <c r="B11" s="259" t="s">
        <v>282</v>
      </c>
      <c r="C11" s="260" t="s">
        <v>50</v>
      </c>
      <c r="D11" s="260" t="s">
        <v>284</v>
      </c>
      <c r="E11" s="259" t="s">
        <v>282</v>
      </c>
      <c r="F11" s="260" t="s">
        <v>50</v>
      </c>
      <c r="G11" s="260" t="s">
        <v>284</v>
      </c>
      <c r="H11" s="259" t="s">
        <v>282</v>
      </c>
      <c r="I11" s="260" t="s">
        <v>50</v>
      </c>
      <c r="J11" s="261" t="s">
        <v>284</v>
      </c>
      <c r="K11" s="47" t="s">
        <v>1</v>
      </c>
      <c r="L11" s="6"/>
    </row>
    <row r="12" spans="1:12" ht="15.75">
      <c r="A12" s="477" t="s">
        <v>354</v>
      </c>
      <c r="B12" s="487">
        <v>239</v>
      </c>
      <c r="C12" s="488">
        <v>239</v>
      </c>
      <c r="D12" s="124">
        <v>44023</v>
      </c>
      <c r="E12" s="180"/>
      <c r="F12" s="124"/>
      <c r="G12" s="124"/>
      <c r="H12" s="180">
        <f>B12+E12</f>
        <v>239</v>
      </c>
      <c r="I12" s="124">
        <f>C12+F12</f>
        <v>239</v>
      </c>
      <c r="J12" s="54">
        <f>D12+G12</f>
        <v>44023</v>
      </c>
      <c r="K12" s="47" t="s">
        <v>1</v>
      </c>
      <c r="L12" s="6"/>
    </row>
    <row r="13" spans="1:12" ht="15.75">
      <c r="A13" s="262" t="s">
        <v>291</v>
      </c>
      <c r="B13" s="263">
        <f t="shared" ref="B13:J13" si="0">SUM(B12:B12)</f>
        <v>239</v>
      </c>
      <c r="C13" s="264">
        <f t="shared" si="0"/>
        <v>239</v>
      </c>
      <c r="D13" s="265">
        <f t="shared" si="0"/>
        <v>44023</v>
      </c>
      <c r="E13" s="263">
        <f t="shared" si="0"/>
        <v>0</v>
      </c>
      <c r="F13" s="264">
        <f t="shared" si="0"/>
        <v>0</v>
      </c>
      <c r="G13" s="265">
        <f t="shared" si="0"/>
        <v>0</v>
      </c>
      <c r="H13" s="263">
        <f t="shared" si="0"/>
        <v>239</v>
      </c>
      <c r="I13" s="264">
        <f t="shared" si="0"/>
        <v>239</v>
      </c>
      <c r="J13" s="266">
        <f t="shared" si="0"/>
        <v>44023</v>
      </c>
      <c r="K13" s="47" t="s">
        <v>1</v>
      </c>
      <c r="L13" s="6"/>
    </row>
    <row r="14" spans="1:12" ht="15.75">
      <c r="A14" s="258" t="s">
        <v>270</v>
      </c>
      <c r="B14" s="178" t="s">
        <v>283</v>
      </c>
      <c r="C14" s="179"/>
      <c r="D14" s="179"/>
      <c r="E14" s="178"/>
      <c r="F14" s="179"/>
      <c r="G14" s="179"/>
      <c r="H14" s="178"/>
      <c r="I14" s="179">
        <f>C14+F14</f>
        <v>0</v>
      </c>
      <c r="J14" s="267"/>
      <c r="K14" s="47" t="s">
        <v>1</v>
      </c>
      <c r="L14" s="7"/>
    </row>
    <row r="15" spans="1:12" ht="15.75">
      <c r="A15" s="258" t="s">
        <v>269</v>
      </c>
      <c r="B15" s="268"/>
      <c r="C15" s="269">
        <f>SUM(C13:C14)</f>
        <v>239</v>
      </c>
      <c r="D15" s="269"/>
      <c r="E15" s="268"/>
      <c r="F15" s="269">
        <f>+F13+F14</f>
        <v>0</v>
      </c>
      <c r="G15" s="269"/>
      <c r="H15" s="268"/>
      <c r="I15" s="269">
        <f>SUM(I13:I14)</f>
        <v>239</v>
      </c>
      <c r="J15" s="270"/>
      <c r="K15" s="47" t="s">
        <v>1</v>
      </c>
      <c r="L15" s="6"/>
    </row>
    <row r="16" spans="1:12" ht="15.75">
      <c r="A16" s="271" t="s">
        <v>271</v>
      </c>
      <c r="B16" s="180"/>
      <c r="C16" s="124"/>
      <c r="D16" s="124"/>
      <c r="E16" s="180"/>
      <c r="F16" s="124"/>
      <c r="G16" s="124"/>
      <c r="H16" s="180"/>
      <c r="I16" s="124"/>
      <c r="J16" s="54"/>
      <c r="K16" s="47" t="s">
        <v>1</v>
      </c>
      <c r="L16" s="6"/>
    </row>
    <row r="17" spans="1:12" ht="15.75">
      <c r="A17" s="272" t="s">
        <v>55</v>
      </c>
      <c r="B17" s="180"/>
      <c r="C17" s="124"/>
      <c r="D17" s="124"/>
      <c r="E17" s="180"/>
      <c r="F17" s="124"/>
      <c r="G17" s="124"/>
      <c r="H17" s="180"/>
      <c r="I17" s="124">
        <f>C17+F17</f>
        <v>0</v>
      </c>
      <c r="J17" s="54"/>
      <c r="K17" s="47" t="s">
        <v>1</v>
      </c>
      <c r="L17" s="6"/>
    </row>
    <row r="18" spans="1:12" ht="15.75">
      <c r="A18" s="273" t="s">
        <v>104</v>
      </c>
      <c r="B18" s="178"/>
      <c r="C18" s="179"/>
      <c r="D18" s="179"/>
      <c r="E18" s="178"/>
      <c r="F18" s="179"/>
      <c r="G18" s="179"/>
      <c r="H18" s="178"/>
      <c r="I18" s="179">
        <f>C18+F18</f>
        <v>0</v>
      </c>
      <c r="J18" s="267"/>
      <c r="K18" s="47" t="s">
        <v>1</v>
      </c>
      <c r="L18" s="6"/>
    </row>
    <row r="19" spans="1:12" ht="15.75">
      <c r="A19" s="258" t="s">
        <v>272</v>
      </c>
      <c r="B19" s="178"/>
      <c r="C19" s="179">
        <f>C18+C17+C15</f>
        <v>239</v>
      </c>
      <c r="D19" s="274"/>
      <c r="E19" s="178"/>
      <c r="F19" s="179">
        <f>F18+F17+F15</f>
        <v>0</v>
      </c>
      <c r="G19" s="274"/>
      <c r="H19" s="178"/>
      <c r="I19" s="179">
        <f>I18+I17+I15</f>
        <v>239</v>
      </c>
      <c r="J19" s="275"/>
      <c r="K19" s="47" t="s">
        <v>1</v>
      </c>
      <c r="L19" s="6"/>
    </row>
    <row r="20" spans="1:12" ht="15.75">
      <c r="A20" s="6"/>
      <c r="B20" s="1"/>
      <c r="C20" s="1"/>
      <c r="D20" s="1"/>
      <c r="E20" s="1"/>
      <c r="F20" s="1"/>
      <c r="G20" s="1"/>
      <c r="H20" s="1"/>
      <c r="I20" s="1"/>
      <c r="J20" s="1"/>
      <c r="K20" s="48"/>
      <c r="L20" s="6"/>
    </row>
    <row r="21" spans="1:12" ht="15.75">
      <c r="A21" s="1"/>
      <c r="B21" s="14"/>
      <c r="C21" s="1"/>
      <c r="D21" s="1"/>
      <c r="E21" s="1"/>
      <c r="F21" s="1"/>
      <c r="G21" s="1"/>
      <c r="H21" s="1"/>
      <c r="I21" s="1"/>
      <c r="J21" s="1"/>
      <c r="K21" s="47"/>
      <c r="L21" s="6"/>
    </row>
    <row r="22" spans="1:12" ht="15.75">
      <c r="A22" s="1"/>
      <c r="B22" s="14"/>
      <c r="C22" s="1"/>
      <c r="D22" s="1"/>
      <c r="E22" s="1"/>
      <c r="F22" s="1"/>
      <c r="G22" s="1"/>
      <c r="H22" s="1"/>
      <c r="I22" s="1"/>
      <c r="J22" s="1"/>
      <c r="K22" s="47"/>
      <c r="L22" s="6"/>
    </row>
    <row r="23" spans="1:12" ht="15.75">
      <c r="A23" s="1"/>
      <c r="B23" s="14"/>
      <c r="C23" s="1"/>
      <c r="D23" s="1"/>
      <c r="E23" s="1"/>
      <c r="F23" s="1"/>
      <c r="G23" s="1"/>
      <c r="H23" s="1"/>
      <c r="I23" s="1"/>
      <c r="J23" s="1"/>
      <c r="K23" s="47"/>
      <c r="L23" s="6"/>
    </row>
    <row r="24" spans="1:12" ht="15.75">
      <c r="A24" s="1"/>
      <c r="B24" s="14"/>
      <c r="C24" s="1"/>
      <c r="D24" s="1"/>
      <c r="E24" s="1"/>
      <c r="F24" s="1"/>
      <c r="G24" s="1"/>
      <c r="H24" s="1"/>
      <c r="I24" s="1"/>
      <c r="J24" s="1"/>
      <c r="K24" s="47"/>
      <c r="L24" s="6"/>
    </row>
    <row r="25" spans="1:12" ht="15.75">
      <c r="A25" s="1"/>
      <c r="B25" s="19"/>
      <c r="C25" s="19"/>
      <c r="D25" s="19"/>
      <c r="E25" s="19"/>
      <c r="F25" s="19"/>
      <c r="G25" s="19"/>
      <c r="H25" s="1"/>
      <c r="I25" s="1"/>
      <c r="J25" s="1"/>
      <c r="K25" s="37" t="s">
        <v>27</v>
      </c>
      <c r="L25" s="6"/>
    </row>
    <row r="26" spans="1:12" ht="15.75">
      <c r="A26" s="245"/>
      <c r="B26" s="1"/>
      <c r="C26" s="1"/>
      <c r="D26" s="1"/>
      <c r="E26" s="1"/>
      <c r="F26" s="1"/>
      <c r="G26" s="1"/>
      <c r="H26" s="1"/>
      <c r="I26" s="1"/>
      <c r="J26" s="1"/>
      <c r="K26" s="48"/>
      <c r="L26" s="6"/>
    </row>
  </sheetData>
  <mergeCells count="9">
    <mergeCell ref="A1:J1"/>
    <mergeCell ref="H9:J10"/>
    <mergeCell ref="A9:A11"/>
    <mergeCell ref="B9:D10"/>
    <mergeCell ref="A3:J3"/>
    <mergeCell ref="A4:J4"/>
    <mergeCell ref="A5:J5"/>
    <mergeCell ref="A6:J6"/>
    <mergeCell ref="E9:G10"/>
  </mergeCells>
  <phoneticPr fontId="34" type="noConversion"/>
  <pageMargins left="0.75" right="0.75" top="1" bottom="1" header="0.5" footer="0.5"/>
  <pageSetup scale="85" orientation="landscape" r:id="rId1"/>
  <headerFooter alignWithMargins="0">
    <oddFooter>&amp;C&amp;"Times New Roman,Regular"Exhibit G:  Crosswalk of 2011 Availability</oddFooter>
  </headerFooter>
</worksheet>
</file>

<file path=xl/worksheets/sheet8.xml><?xml version="1.0" encoding="utf-8"?>
<worksheet xmlns="http://schemas.openxmlformats.org/spreadsheetml/2006/main" xmlns:r="http://schemas.openxmlformats.org/officeDocument/2006/relationships">
  <sheetPr codeName="Sheet13">
    <pageSetUpPr fitToPage="1"/>
  </sheetPr>
  <dimension ref="A1:U15"/>
  <sheetViews>
    <sheetView showGridLines="0" showOutlineSymbols="0" view="pageBreakPreview" zoomScale="75" zoomScaleNormal="75" workbookViewId="0">
      <selection activeCell="M21" sqref="M21"/>
    </sheetView>
  </sheetViews>
  <sheetFormatPr defaultColWidth="9.6640625" defaultRowHeight="15.75"/>
  <cols>
    <col min="1" max="1" width="4.44140625" style="14" customWidth="1"/>
    <col min="2" max="2" width="45.6640625" style="14" customWidth="1"/>
    <col min="3" max="3" width="6.5546875" style="14" customWidth="1"/>
    <col min="4" max="4" width="5.6640625" style="14" customWidth="1"/>
    <col min="5" max="5" width="10.44140625" style="14" bestFit="1" customWidth="1"/>
    <col min="6" max="7" width="5.6640625" style="14" customWidth="1"/>
    <col min="8" max="8" width="11.77734375" style="14" customWidth="1"/>
    <col min="9" max="10" width="5.6640625" style="14" customWidth="1"/>
    <col min="11" max="11" width="10.44140625" style="14" bestFit="1" customWidth="1"/>
    <col min="12" max="13" width="5.6640625" style="14" customWidth="1"/>
    <col min="14" max="14" width="7.6640625" style="14" customWidth="1"/>
    <col min="15" max="15" width="1.21875" style="41" customWidth="1"/>
    <col min="16" max="16" width="27.5546875" style="14" customWidth="1"/>
    <col min="17" max="20" width="7.6640625" style="14" customWidth="1"/>
    <col min="21" max="21" width="3.6640625" style="14" customWidth="1"/>
    <col min="22" max="24" width="7.6640625" style="14" customWidth="1"/>
    <col min="25" max="25" width="3.6640625" style="14" customWidth="1"/>
    <col min="26" max="28" width="7.6640625" style="14" customWidth="1"/>
    <col min="29" max="29" width="3.6640625" style="14" customWidth="1"/>
    <col min="30" max="32" width="7.6640625" style="14" customWidth="1"/>
    <col min="33" max="16384" width="9.6640625" style="14"/>
  </cols>
  <sheetData>
    <row r="1" spans="1:21" ht="20.25">
      <c r="A1" s="575" t="s">
        <v>34</v>
      </c>
      <c r="B1" s="732"/>
      <c r="C1" s="732"/>
      <c r="D1" s="732"/>
      <c r="E1" s="732"/>
      <c r="F1" s="732"/>
      <c r="G1" s="732"/>
      <c r="H1" s="732"/>
      <c r="I1" s="732"/>
      <c r="J1" s="732"/>
      <c r="K1" s="732"/>
      <c r="L1" s="732"/>
      <c r="M1" s="732"/>
      <c r="N1" s="732"/>
      <c r="O1" s="40" t="s">
        <v>1</v>
      </c>
      <c r="P1" s="1"/>
      <c r="Q1" s="1"/>
      <c r="R1" s="1"/>
      <c r="S1" s="1"/>
      <c r="T1" s="1"/>
      <c r="U1" s="1"/>
    </row>
    <row r="2" spans="1:21" ht="13.9" customHeight="1">
      <c r="A2" s="13"/>
      <c r="B2" s="5"/>
      <c r="C2" s="5"/>
      <c r="D2" s="5"/>
      <c r="E2" s="5"/>
      <c r="F2" s="5"/>
      <c r="G2" s="5"/>
      <c r="H2" s="5"/>
      <c r="I2" s="5"/>
      <c r="J2" s="5"/>
      <c r="K2" s="5"/>
      <c r="L2" s="5"/>
      <c r="M2" s="5"/>
      <c r="N2" s="5"/>
      <c r="O2" s="40" t="s">
        <v>1</v>
      </c>
      <c r="P2" s="1"/>
      <c r="Q2" s="1"/>
      <c r="R2" s="1"/>
      <c r="S2" s="1"/>
      <c r="T2" s="1"/>
      <c r="U2" s="1"/>
    </row>
    <row r="3" spans="1:21" ht="18.75">
      <c r="A3" s="733" t="s">
        <v>102</v>
      </c>
      <c r="B3" s="734"/>
      <c r="C3" s="734"/>
      <c r="D3" s="734"/>
      <c r="E3" s="734"/>
      <c r="F3" s="734"/>
      <c r="G3" s="734"/>
      <c r="H3" s="734"/>
      <c r="I3" s="734"/>
      <c r="J3" s="734"/>
      <c r="K3" s="734"/>
      <c r="L3" s="734"/>
      <c r="M3" s="734"/>
      <c r="N3" s="734"/>
      <c r="O3" s="40" t="s">
        <v>1</v>
      </c>
      <c r="P3" s="1"/>
      <c r="Q3" s="1"/>
      <c r="R3" s="1"/>
      <c r="S3" s="1"/>
      <c r="T3" s="1"/>
      <c r="U3" s="1"/>
    </row>
    <row r="4" spans="1:21" ht="16.5">
      <c r="A4" s="735" t="str">
        <f>+'B. Summary of Requirements '!A5</f>
        <v>National Drug Intelligence Center</v>
      </c>
      <c r="B4" s="736"/>
      <c r="C4" s="736"/>
      <c r="D4" s="736"/>
      <c r="E4" s="736"/>
      <c r="F4" s="736"/>
      <c r="G4" s="736"/>
      <c r="H4" s="736"/>
      <c r="I4" s="736"/>
      <c r="J4" s="736"/>
      <c r="K4" s="736"/>
      <c r="L4" s="736"/>
      <c r="M4" s="736"/>
      <c r="N4" s="736"/>
      <c r="O4" s="40" t="s">
        <v>1</v>
      </c>
      <c r="P4" s="1"/>
      <c r="Q4" s="1"/>
      <c r="R4" s="1"/>
      <c r="S4" s="1"/>
      <c r="T4" s="1"/>
      <c r="U4" s="1"/>
    </row>
    <row r="5" spans="1:21" ht="16.5">
      <c r="A5" s="735" t="str">
        <f>+'B. Summary of Requirements '!A6</f>
        <v>Salaries and Expenses</v>
      </c>
      <c r="B5" s="734"/>
      <c r="C5" s="734"/>
      <c r="D5" s="734"/>
      <c r="E5" s="734"/>
      <c r="F5" s="734"/>
      <c r="G5" s="734"/>
      <c r="H5" s="734"/>
      <c r="I5" s="734"/>
      <c r="J5" s="734"/>
      <c r="K5" s="734"/>
      <c r="L5" s="734"/>
      <c r="M5" s="734"/>
      <c r="N5" s="734"/>
      <c r="O5" s="40" t="s">
        <v>1</v>
      </c>
      <c r="P5" s="1"/>
      <c r="Q5" s="1"/>
      <c r="R5" s="1"/>
      <c r="S5" s="1"/>
      <c r="T5" s="1"/>
      <c r="U5" s="1"/>
    </row>
    <row r="6" spans="1:21">
      <c r="A6" s="737" t="s">
        <v>263</v>
      </c>
      <c r="B6" s="736"/>
      <c r="C6" s="736"/>
      <c r="D6" s="736"/>
      <c r="E6" s="736"/>
      <c r="F6" s="736"/>
      <c r="G6" s="736"/>
      <c r="H6" s="736"/>
      <c r="I6" s="736"/>
      <c r="J6" s="736"/>
      <c r="K6" s="736"/>
      <c r="L6" s="736"/>
      <c r="M6" s="736"/>
      <c r="N6" s="736"/>
      <c r="O6" s="40" t="s">
        <v>1</v>
      </c>
      <c r="P6" s="1"/>
      <c r="Q6" s="1"/>
      <c r="R6" s="1"/>
      <c r="S6" s="1"/>
      <c r="T6" s="1"/>
      <c r="U6" s="1"/>
    </row>
    <row r="7" spans="1:21">
      <c r="A7" s="5"/>
      <c r="B7" s="5"/>
      <c r="C7" s="5"/>
      <c r="D7" s="5"/>
      <c r="E7" s="5"/>
      <c r="F7" s="276"/>
      <c r="G7" s="276"/>
      <c r="H7" s="276"/>
      <c r="I7" s="5"/>
      <c r="J7" s="5"/>
      <c r="K7" s="5"/>
      <c r="L7" s="5"/>
      <c r="M7" s="5"/>
      <c r="N7" s="5"/>
      <c r="O7" s="40" t="s">
        <v>1</v>
      </c>
      <c r="P7" s="1"/>
      <c r="Q7" s="1"/>
      <c r="R7" s="1"/>
      <c r="S7" s="1"/>
      <c r="T7" s="1"/>
      <c r="U7" s="1"/>
    </row>
    <row r="8" spans="1:21">
      <c r="A8" s="603" t="s">
        <v>278</v>
      </c>
      <c r="B8" s="725"/>
      <c r="C8" s="728" t="s">
        <v>338</v>
      </c>
      <c r="D8" s="729"/>
      <c r="E8" s="730"/>
      <c r="F8" s="728" t="s">
        <v>339</v>
      </c>
      <c r="G8" s="729"/>
      <c r="H8" s="730"/>
      <c r="I8" s="728" t="s">
        <v>45</v>
      </c>
      <c r="J8" s="729"/>
      <c r="K8" s="730"/>
      <c r="L8" s="728" t="s">
        <v>47</v>
      </c>
      <c r="M8" s="729"/>
      <c r="N8" s="730"/>
      <c r="O8" s="40" t="s">
        <v>1</v>
      </c>
      <c r="P8" s="1"/>
      <c r="Q8" s="1"/>
      <c r="R8" s="1"/>
      <c r="S8" s="1"/>
      <c r="T8" s="1"/>
      <c r="U8" s="1"/>
    </row>
    <row r="9" spans="1:21" ht="16.5" thickBot="1">
      <c r="A9" s="726"/>
      <c r="B9" s="727"/>
      <c r="C9" s="259" t="s">
        <v>282</v>
      </c>
      <c r="D9" s="260" t="s">
        <v>50</v>
      </c>
      <c r="E9" s="261" t="s">
        <v>284</v>
      </c>
      <c r="F9" s="259" t="s">
        <v>282</v>
      </c>
      <c r="G9" s="260" t="s">
        <v>50</v>
      </c>
      <c r="H9" s="260" t="s">
        <v>284</v>
      </c>
      <c r="I9" s="259" t="s">
        <v>282</v>
      </c>
      <c r="J9" s="260" t="s">
        <v>50</v>
      </c>
      <c r="K9" s="260" t="s">
        <v>284</v>
      </c>
      <c r="L9" s="259" t="s">
        <v>282</v>
      </c>
      <c r="M9" s="260" t="s">
        <v>50</v>
      </c>
      <c r="N9" s="261" t="s">
        <v>284</v>
      </c>
      <c r="O9" s="40" t="s">
        <v>1</v>
      </c>
      <c r="P9" s="1"/>
      <c r="Q9" s="1"/>
      <c r="R9" s="1"/>
      <c r="S9" s="1"/>
      <c r="T9" s="1"/>
      <c r="U9" s="1"/>
    </row>
    <row r="10" spans="1:21">
      <c r="A10" s="721" t="s">
        <v>360</v>
      </c>
      <c r="B10" s="722"/>
      <c r="C10" s="180"/>
      <c r="D10" s="124"/>
      <c r="E10" s="54">
        <v>5432</v>
      </c>
      <c r="F10" s="180"/>
      <c r="G10" s="124"/>
      <c r="H10" s="488">
        <v>6123</v>
      </c>
      <c r="I10" s="487"/>
      <c r="J10" s="488"/>
      <c r="K10" s="488">
        <v>4640</v>
      </c>
      <c r="L10" s="180">
        <f>I10-C10</f>
        <v>0</v>
      </c>
      <c r="M10" s="124">
        <f>J10-D10</f>
        <v>0</v>
      </c>
      <c r="N10" s="54">
        <f>K10-E10</f>
        <v>-792</v>
      </c>
      <c r="O10" s="40" t="s">
        <v>1</v>
      </c>
      <c r="P10" s="1"/>
      <c r="Q10" s="1"/>
      <c r="R10" s="1"/>
      <c r="S10" s="1"/>
      <c r="T10" s="1"/>
      <c r="U10" s="1"/>
    </row>
    <row r="11" spans="1:21">
      <c r="A11" s="723" t="s">
        <v>361</v>
      </c>
      <c r="B11" s="724"/>
      <c r="C11" s="180"/>
      <c r="D11" s="124"/>
      <c r="E11" s="54">
        <v>77</v>
      </c>
      <c r="F11" s="180"/>
      <c r="G11" s="124"/>
      <c r="H11" s="488">
        <v>135</v>
      </c>
      <c r="I11" s="487"/>
      <c r="J11" s="488"/>
      <c r="K11" s="488">
        <v>95</v>
      </c>
      <c r="L11" s="180">
        <f t="shared" ref="L11:L12" si="0">I11-C11</f>
        <v>0</v>
      </c>
      <c r="M11" s="124">
        <f t="shared" ref="M11:M12" si="1">J11-D11</f>
        <v>0</v>
      </c>
      <c r="N11" s="54">
        <f>K11-E11</f>
        <v>18</v>
      </c>
      <c r="O11" s="40" t="s">
        <v>1</v>
      </c>
      <c r="P11" s="1"/>
      <c r="Q11" s="1"/>
      <c r="R11" s="1"/>
      <c r="S11" s="1"/>
      <c r="T11" s="1"/>
      <c r="U11" s="1"/>
    </row>
    <row r="12" spans="1:21">
      <c r="A12" s="723" t="s">
        <v>362</v>
      </c>
      <c r="B12" s="724"/>
      <c r="C12" s="180"/>
      <c r="D12" s="124"/>
      <c r="E12" s="54">
        <v>17</v>
      </c>
      <c r="F12" s="180"/>
      <c r="G12" s="124"/>
      <c r="H12" s="488">
        <v>142</v>
      </c>
      <c r="I12" s="487"/>
      <c r="J12" s="488"/>
      <c r="K12" s="488">
        <v>155</v>
      </c>
      <c r="L12" s="180">
        <f t="shared" si="0"/>
        <v>0</v>
      </c>
      <c r="M12" s="124">
        <f t="shared" si="1"/>
        <v>0</v>
      </c>
      <c r="N12" s="54">
        <f t="shared" ref="N12" si="2">K12-E12</f>
        <v>138</v>
      </c>
      <c r="O12" s="40" t="s">
        <v>1</v>
      </c>
      <c r="P12" s="1"/>
      <c r="Q12" s="1"/>
      <c r="R12" s="1"/>
      <c r="S12" s="1"/>
      <c r="T12" s="1"/>
      <c r="U12" s="1"/>
    </row>
    <row r="13" spans="1:21">
      <c r="A13" s="731"/>
      <c r="B13" s="651"/>
      <c r="C13" s="342"/>
      <c r="D13" s="343"/>
      <c r="E13" s="344"/>
      <c r="F13" s="342"/>
      <c r="G13" s="345"/>
      <c r="H13" s="345"/>
      <c r="I13" s="342"/>
      <c r="J13" s="345"/>
      <c r="K13" s="345"/>
      <c r="L13" s="342"/>
      <c r="M13" s="345"/>
      <c r="N13" s="344"/>
      <c r="O13" s="40" t="s">
        <v>1</v>
      </c>
      <c r="P13" s="1"/>
      <c r="Q13" s="1"/>
      <c r="R13" s="1"/>
      <c r="S13" s="1"/>
      <c r="T13" s="1"/>
      <c r="U13" s="1"/>
    </row>
    <row r="14" spans="1:21">
      <c r="A14" s="719" t="s">
        <v>279</v>
      </c>
      <c r="B14" s="720"/>
      <c r="C14" s="263">
        <f t="shared" ref="C14:N14" si="3">SUM(C10:C13)</f>
        <v>0</v>
      </c>
      <c r="D14" s="264">
        <f t="shared" si="3"/>
        <v>0</v>
      </c>
      <c r="E14" s="266">
        <f t="shared" si="3"/>
        <v>5526</v>
      </c>
      <c r="F14" s="263">
        <f t="shared" si="3"/>
        <v>0</v>
      </c>
      <c r="G14" s="264">
        <f t="shared" si="3"/>
        <v>0</v>
      </c>
      <c r="H14" s="265">
        <f t="shared" si="3"/>
        <v>6400</v>
      </c>
      <c r="I14" s="263">
        <f t="shared" si="3"/>
        <v>0</v>
      </c>
      <c r="J14" s="264">
        <f t="shared" si="3"/>
        <v>0</v>
      </c>
      <c r="K14" s="265">
        <f t="shared" si="3"/>
        <v>4890</v>
      </c>
      <c r="L14" s="263">
        <f t="shared" si="3"/>
        <v>0</v>
      </c>
      <c r="M14" s="264">
        <f t="shared" si="3"/>
        <v>0</v>
      </c>
      <c r="N14" s="266">
        <f t="shared" si="3"/>
        <v>-636</v>
      </c>
      <c r="O14" s="40" t="s">
        <v>27</v>
      </c>
      <c r="P14" s="1"/>
      <c r="Q14" s="1"/>
      <c r="R14" s="1"/>
      <c r="S14" s="1"/>
      <c r="T14" s="1"/>
      <c r="U14" s="1"/>
    </row>
    <row r="15" spans="1:21">
      <c r="A15" s="277"/>
      <c r="B15" s="277"/>
      <c r="C15" s="278"/>
      <c r="D15" s="278"/>
      <c r="E15" s="279"/>
      <c r="F15" s="278"/>
      <c r="G15" s="278"/>
      <c r="H15" s="279"/>
      <c r="I15" s="278"/>
      <c r="J15" s="278"/>
      <c r="K15" s="279"/>
      <c r="L15" s="278"/>
      <c r="M15" s="278"/>
      <c r="N15" s="279"/>
      <c r="O15" s="40"/>
      <c r="P15" s="1"/>
      <c r="Q15" s="1"/>
      <c r="R15" s="1"/>
      <c r="S15" s="1"/>
      <c r="T15" s="1"/>
      <c r="U15" s="1"/>
    </row>
  </sheetData>
  <mergeCells count="15">
    <mergeCell ref="A1:N1"/>
    <mergeCell ref="A3:N3"/>
    <mergeCell ref="A4:N4"/>
    <mergeCell ref="A5:N5"/>
    <mergeCell ref="A6:N6"/>
    <mergeCell ref="A14:B14"/>
    <mergeCell ref="A10:B10"/>
    <mergeCell ref="A11:B11"/>
    <mergeCell ref="A8:B9"/>
    <mergeCell ref="L8:N8"/>
    <mergeCell ref="I8:K8"/>
    <mergeCell ref="A13:B13"/>
    <mergeCell ref="A12:B12"/>
    <mergeCell ref="F8:H8"/>
    <mergeCell ref="C8:E8"/>
  </mergeCells>
  <phoneticPr fontId="0" type="noConversion"/>
  <printOptions horizontalCentered="1"/>
  <pageMargins left="1" right="1" top="0.5" bottom="0.55000000000000004" header="0" footer="0"/>
  <pageSetup scale="70" orientation="landscape" horizontalDpi="300" verticalDpi="300" r:id="rId1"/>
  <headerFooter alignWithMargins="0">
    <oddFooter>&amp;C&amp;"Times New Roman,Regular"Exhibit H - Summary of Reimbursable Resources</oddFooter>
  </headerFooter>
  <ignoredErrors>
    <ignoredError sqref="H14" formula="1"/>
  </ignoredErrors>
</worksheet>
</file>

<file path=xl/worksheets/sheet9.xml><?xml version="1.0" encoding="utf-8"?>
<worksheet xmlns="http://schemas.openxmlformats.org/spreadsheetml/2006/main" xmlns:r="http://schemas.openxmlformats.org/officeDocument/2006/relationships">
  <sheetPr codeName="Sheet14">
    <pageSetUpPr fitToPage="1"/>
  </sheetPr>
  <dimension ref="A1:L37"/>
  <sheetViews>
    <sheetView view="pageBreakPreview" zoomScale="75" zoomScaleNormal="75" zoomScaleSheetLayoutView="75" workbookViewId="0">
      <selection activeCell="H44" sqref="H44"/>
    </sheetView>
  </sheetViews>
  <sheetFormatPr defaultRowHeight="15"/>
  <cols>
    <col min="1" max="1" width="30.44140625" style="8" customWidth="1"/>
    <col min="2" max="2" width="10.77734375" style="8" customWidth="1"/>
    <col min="3" max="3" width="12.6640625" style="8" customWidth="1"/>
    <col min="4" max="4" width="10.88671875" style="8" customWidth="1"/>
    <col min="5" max="5" width="17.21875" style="8" customWidth="1"/>
    <col min="6" max="6" width="9.77734375" style="8" customWidth="1"/>
    <col min="7" max="7" width="12" style="8" customWidth="1"/>
    <col min="8" max="9" width="9.77734375" style="8" customWidth="1"/>
    <col min="10" max="10" width="10.33203125" style="8" customWidth="1"/>
    <col min="11" max="11" width="13" style="8" customWidth="1"/>
    <col min="12" max="12" width="1.109375" style="45" customWidth="1"/>
    <col min="13" max="16384" width="8.88671875" style="8"/>
  </cols>
  <sheetData>
    <row r="1" spans="1:12" ht="20.25">
      <c r="A1" s="575" t="s">
        <v>33</v>
      </c>
      <c r="B1" s="752"/>
      <c r="C1" s="752"/>
      <c r="D1" s="752"/>
      <c r="E1" s="752"/>
      <c r="F1" s="752"/>
      <c r="G1" s="752"/>
      <c r="H1" s="752"/>
      <c r="I1" s="752"/>
      <c r="J1" s="752"/>
      <c r="K1" s="752"/>
      <c r="L1" s="45" t="s">
        <v>1</v>
      </c>
    </row>
    <row r="2" spans="1:12" ht="20.25">
      <c r="A2" s="656"/>
      <c r="B2" s="656"/>
      <c r="C2" s="656"/>
      <c r="D2" s="656"/>
      <c r="E2" s="656"/>
      <c r="F2" s="656"/>
      <c r="G2" s="656"/>
      <c r="H2" s="656"/>
      <c r="I2" s="656"/>
      <c r="J2" s="656"/>
      <c r="K2" s="754"/>
      <c r="L2" s="45" t="s">
        <v>1</v>
      </c>
    </row>
    <row r="3" spans="1:12" ht="12.6" customHeight="1">
      <c r="A3" s="656"/>
      <c r="B3" s="656"/>
      <c r="C3" s="656"/>
      <c r="D3" s="656"/>
      <c r="E3" s="656"/>
      <c r="F3" s="656"/>
      <c r="G3" s="656"/>
      <c r="H3" s="656"/>
      <c r="I3" s="656"/>
      <c r="J3" s="656"/>
      <c r="K3" s="754"/>
      <c r="L3" s="45" t="s">
        <v>1</v>
      </c>
    </row>
    <row r="4" spans="1:12" ht="18.75">
      <c r="A4" s="733" t="s">
        <v>52</v>
      </c>
      <c r="B4" s="736"/>
      <c r="C4" s="736"/>
      <c r="D4" s="736"/>
      <c r="E4" s="736"/>
      <c r="F4" s="736"/>
      <c r="G4" s="736"/>
      <c r="H4" s="736"/>
      <c r="I4" s="736"/>
      <c r="J4" s="736"/>
      <c r="K4" s="736"/>
      <c r="L4" s="45" t="s">
        <v>1</v>
      </c>
    </row>
    <row r="5" spans="1:12" ht="16.5">
      <c r="A5" s="735" t="str">
        <f>+'B. Summary of Requirements '!A5</f>
        <v>National Drug Intelligence Center</v>
      </c>
      <c r="B5" s="736"/>
      <c r="C5" s="736"/>
      <c r="D5" s="736"/>
      <c r="E5" s="736"/>
      <c r="F5" s="736"/>
      <c r="G5" s="736"/>
      <c r="H5" s="736"/>
      <c r="I5" s="736"/>
      <c r="J5" s="736"/>
      <c r="K5" s="736"/>
      <c r="L5" s="45" t="s">
        <v>1</v>
      </c>
    </row>
    <row r="6" spans="1:12" ht="16.5">
      <c r="A6" s="753" t="str">
        <f>+'B. Summary of Requirements '!A6</f>
        <v>Salaries and Expenses</v>
      </c>
      <c r="B6" s="736"/>
      <c r="C6" s="736"/>
      <c r="D6" s="736"/>
      <c r="E6" s="736"/>
      <c r="F6" s="736"/>
      <c r="G6" s="736"/>
      <c r="H6" s="736"/>
      <c r="I6" s="736"/>
      <c r="J6" s="736"/>
      <c r="K6" s="736"/>
      <c r="L6" s="45" t="s">
        <v>1</v>
      </c>
    </row>
    <row r="7" spans="1:12" ht="15.75">
      <c r="A7" s="755"/>
      <c r="B7" s="755"/>
      <c r="C7" s="755"/>
      <c r="D7" s="755"/>
      <c r="E7" s="755"/>
      <c r="F7" s="755"/>
      <c r="G7" s="755"/>
      <c r="H7" s="755"/>
      <c r="I7" s="755"/>
      <c r="J7" s="755"/>
      <c r="K7" s="755"/>
      <c r="L7" s="45" t="s">
        <v>1</v>
      </c>
    </row>
    <row r="8" spans="1:12">
      <c r="A8" s="756"/>
      <c r="B8" s="756"/>
      <c r="C8" s="756"/>
      <c r="D8" s="756"/>
      <c r="E8" s="756"/>
      <c r="F8" s="756"/>
      <c r="G8" s="756"/>
      <c r="H8" s="756"/>
      <c r="I8" s="756"/>
      <c r="J8" s="756"/>
      <c r="K8" s="756"/>
      <c r="L8" s="45" t="s">
        <v>1</v>
      </c>
    </row>
    <row r="9" spans="1:12" ht="40.5" customHeight="1">
      <c r="A9" s="738" t="s">
        <v>53</v>
      </c>
      <c r="B9" s="741" t="s">
        <v>46</v>
      </c>
      <c r="C9" s="742"/>
      <c r="D9" s="741" t="s">
        <v>376</v>
      </c>
      <c r="E9" s="742"/>
      <c r="F9" s="760" t="s">
        <v>45</v>
      </c>
      <c r="G9" s="761"/>
      <c r="H9" s="761"/>
      <c r="I9" s="761"/>
      <c r="J9" s="761"/>
      <c r="K9" s="762"/>
      <c r="L9" s="45" t="s">
        <v>1</v>
      </c>
    </row>
    <row r="10" spans="1:12">
      <c r="A10" s="739"/>
      <c r="B10" s="757" t="s">
        <v>30</v>
      </c>
      <c r="C10" s="749" t="s">
        <v>31</v>
      </c>
      <c r="D10" s="757" t="s">
        <v>30</v>
      </c>
      <c r="E10" s="749" t="s">
        <v>31</v>
      </c>
      <c r="F10" s="743" t="s">
        <v>18</v>
      </c>
      <c r="G10" s="747" t="s">
        <v>241</v>
      </c>
      <c r="H10" s="747" t="s">
        <v>28</v>
      </c>
      <c r="I10" s="747" t="s">
        <v>29</v>
      </c>
      <c r="J10" s="745" t="s">
        <v>30</v>
      </c>
      <c r="K10" s="743" t="s">
        <v>31</v>
      </c>
      <c r="L10" s="45" t="s">
        <v>1</v>
      </c>
    </row>
    <row r="11" spans="1:12" ht="27" customHeight="1">
      <c r="A11" s="740"/>
      <c r="B11" s="758"/>
      <c r="C11" s="750"/>
      <c r="D11" s="758"/>
      <c r="E11" s="750"/>
      <c r="F11" s="759"/>
      <c r="G11" s="748"/>
      <c r="H11" s="748"/>
      <c r="I11" s="748"/>
      <c r="J11" s="746"/>
      <c r="K11" s="744"/>
      <c r="L11" s="45" t="s">
        <v>1</v>
      </c>
    </row>
    <row r="12" spans="1:12">
      <c r="A12" s="129" t="s">
        <v>38</v>
      </c>
      <c r="B12" s="61">
        <v>131</v>
      </c>
      <c r="C12" s="61"/>
      <c r="D12" s="61">
        <v>131</v>
      </c>
      <c r="E12" s="61"/>
      <c r="F12" s="61">
        <v>0</v>
      </c>
      <c r="G12" s="61"/>
      <c r="H12" s="543">
        <v>-9</v>
      </c>
      <c r="I12" s="543">
        <f>H12</f>
        <v>-9</v>
      </c>
      <c r="J12" s="61">
        <f>D12+F12+H12</f>
        <v>122</v>
      </c>
      <c r="K12" s="62"/>
      <c r="L12" s="45" t="s">
        <v>1</v>
      </c>
    </row>
    <row r="13" spans="1:12">
      <c r="A13" s="130" t="s">
        <v>286</v>
      </c>
      <c r="B13" s="61">
        <v>6</v>
      </c>
      <c r="C13" s="61"/>
      <c r="D13" s="61">
        <v>6</v>
      </c>
      <c r="E13" s="61"/>
      <c r="F13" s="61">
        <v>0</v>
      </c>
      <c r="G13" s="61"/>
      <c r="H13" s="543">
        <v>-1</v>
      </c>
      <c r="I13" s="543">
        <f t="shared" ref="I13:I31" si="0">H13</f>
        <v>-1</v>
      </c>
      <c r="J13" s="61">
        <f t="shared" ref="J13:J31" si="1">D13+F13+H13</f>
        <v>5</v>
      </c>
      <c r="K13" s="62"/>
      <c r="L13" s="45" t="s">
        <v>1</v>
      </c>
    </row>
    <row r="14" spans="1:12">
      <c r="A14" s="130" t="s">
        <v>287</v>
      </c>
      <c r="B14" s="61">
        <v>37</v>
      </c>
      <c r="C14" s="61"/>
      <c r="D14" s="61">
        <v>37</v>
      </c>
      <c r="E14" s="61"/>
      <c r="F14" s="61">
        <v>3</v>
      </c>
      <c r="G14" s="61"/>
      <c r="H14" s="543">
        <v>-3</v>
      </c>
      <c r="I14" s="543">
        <f t="shared" si="0"/>
        <v>-3</v>
      </c>
      <c r="J14" s="61">
        <f t="shared" si="1"/>
        <v>37</v>
      </c>
      <c r="K14" s="62"/>
      <c r="L14" s="45" t="s">
        <v>1</v>
      </c>
    </row>
    <row r="15" spans="1:12">
      <c r="A15" s="130" t="s">
        <v>288</v>
      </c>
      <c r="B15" s="61">
        <v>6</v>
      </c>
      <c r="C15" s="61"/>
      <c r="D15" s="61">
        <v>6</v>
      </c>
      <c r="E15" s="61"/>
      <c r="F15" s="61">
        <v>1</v>
      </c>
      <c r="G15" s="61"/>
      <c r="H15" s="61">
        <v>0</v>
      </c>
      <c r="I15" s="543">
        <f t="shared" si="0"/>
        <v>0</v>
      </c>
      <c r="J15" s="61">
        <f t="shared" si="1"/>
        <v>7</v>
      </c>
      <c r="K15" s="62"/>
      <c r="L15" s="45" t="s">
        <v>1</v>
      </c>
    </row>
    <row r="16" spans="1:12">
      <c r="A16" s="130" t="s">
        <v>107</v>
      </c>
      <c r="B16" s="61">
        <v>2</v>
      </c>
      <c r="C16" s="61"/>
      <c r="D16" s="61">
        <v>2</v>
      </c>
      <c r="E16" s="61"/>
      <c r="F16" s="61">
        <v>0</v>
      </c>
      <c r="G16" s="61"/>
      <c r="H16" s="61">
        <v>0</v>
      </c>
      <c r="I16" s="543">
        <f t="shared" si="0"/>
        <v>0</v>
      </c>
      <c r="J16" s="61">
        <f t="shared" si="1"/>
        <v>2</v>
      </c>
      <c r="K16" s="62"/>
      <c r="L16" s="45" t="s">
        <v>1</v>
      </c>
    </row>
    <row r="17" spans="1:12">
      <c r="A17" s="131" t="s">
        <v>108</v>
      </c>
      <c r="B17" s="61">
        <v>1</v>
      </c>
      <c r="C17" s="61"/>
      <c r="D17" s="61">
        <v>1</v>
      </c>
      <c r="E17" s="61"/>
      <c r="F17" s="61">
        <v>0</v>
      </c>
      <c r="G17" s="61"/>
      <c r="H17" s="61">
        <v>0</v>
      </c>
      <c r="I17" s="543">
        <f t="shared" si="0"/>
        <v>0</v>
      </c>
      <c r="J17" s="61">
        <f t="shared" si="1"/>
        <v>1</v>
      </c>
      <c r="K17" s="62"/>
      <c r="L17" s="45" t="s">
        <v>1</v>
      </c>
    </row>
    <row r="18" spans="1:12">
      <c r="A18" s="130" t="s">
        <v>109</v>
      </c>
      <c r="B18" s="61">
        <v>9</v>
      </c>
      <c r="C18" s="61"/>
      <c r="D18" s="61">
        <v>9</v>
      </c>
      <c r="E18" s="61"/>
      <c r="F18" s="61">
        <v>0</v>
      </c>
      <c r="G18" s="61"/>
      <c r="H18" s="61">
        <v>-1</v>
      </c>
      <c r="I18" s="543">
        <f t="shared" si="0"/>
        <v>-1</v>
      </c>
      <c r="J18" s="61">
        <f t="shared" si="1"/>
        <v>8</v>
      </c>
      <c r="K18" s="62"/>
      <c r="L18" s="45" t="s">
        <v>1</v>
      </c>
    </row>
    <row r="19" spans="1:12">
      <c r="A19" s="130" t="s">
        <v>110</v>
      </c>
      <c r="B19" s="61">
        <v>2</v>
      </c>
      <c r="C19" s="61"/>
      <c r="D19" s="61">
        <v>2</v>
      </c>
      <c r="E19" s="61"/>
      <c r="F19" s="61">
        <v>0</v>
      </c>
      <c r="G19" s="61"/>
      <c r="H19" s="543">
        <v>-1</v>
      </c>
      <c r="I19" s="543">
        <f t="shared" si="0"/>
        <v>-1</v>
      </c>
      <c r="J19" s="61">
        <f t="shared" si="1"/>
        <v>1</v>
      </c>
      <c r="K19" s="62"/>
      <c r="L19" s="45" t="s">
        <v>1</v>
      </c>
    </row>
    <row r="20" spans="1:12">
      <c r="A20" s="529" t="s">
        <v>372</v>
      </c>
      <c r="B20" s="61">
        <v>1</v>
      </c>
      <c r="C20" s="61"/>
      <c r="D20" s="61">
        <v>1</v>
      </c>
      <c r="E20" s="61"/>
      <c r="F20" s="61">
        <v>1</v>
      </c>
      <c r="G20" s="61"/>
      <c r="H20" s="61">
        <v>0</v>
      </c>
      <c r="I20" s="543">
        <f t="shared" si="0"/>
        <v>0</v>
      </c>
      <c r="J20" s="61">
        <f t="shared" si="1"/>
        <v>2</v>
      </c>
      <c r="K20" s="62"/>
      <c r="L20" s="45" t="s">
        <v>1</v>
      </c>
    </row>
    <row r="21" spans="1:12">
      <c r="A21" s="529" t="s">
        <v>111</v>
      </c>
      <c r="B21" s="61">
        <v>8</v>
      </c>
      <c r="C21" s="61"/>
      <c r="D21" s="61">
        <v>8</v>
      </c>
      <c r="E21" s="61"/>
      <c r="F21" s="61">
        <v>0</v>
      </c>
      <c r="G21" s="61"/>
      <c r="H21" s="61">
        <v>0</v>
      </c>
      <c r="I21" s="543">
        <f t="shared" si="0"/>
        <v>0</v>
      </c>
      <c r="J21" s="61">
        <f t="shared" si="1"/>
        <v>8</v>
      </c>
      <c r="K21" s="62"/>
      <c r="L21" s="45" t="s">
        <v>1</v>
      </c>
    </row>
    <row r="22" spans="1:12">
      <c r="A22" s="529" t="s">
        <v>364</v>
      </c>
      <c r="B22" s="61"/>
      <c r="C22" s="61"/>
      <c r="D22" s="61">
        <v>0</v>
      </c>
      <c r="E22" s="61"/>
      <c r="F22" s="61">
        <v>1</v>
      </c>
      <c r="G22" s="61"/>
      <c r="H22" s="61">
        <v>0</v>
      </c>
      <c r="I22" s="543">
        <f t="shared" si="0"/>
        <v>0</v>
      </c>
      <c r="J22" s="61">
        <f t="shared" si="1"/>
        <v>1</v>
      </c>
      <c r="K22" s="62"/>
      <c r="L22" s="45" t="s">
        <v>1</v>
      </c>
    </row>
    <row r="23" spans="1:12">
      <c r="A23" s="529" t="s">
        <v>112</v>
      </c>
      <c r="B23" s="61"/>
      <c r="C23" s="61"/>
      <c r="D23" s="61">
        <v>0</v>
      </c>
      <c r="E23" s="61"/>
      <c r="F23" s="61">
        <v>2</v>
      </c>
      <c r="G23" s="61"/>
      <c r="H23" s="61">
        <v>0</v>
      </c>
      <c r="I23" s="543">
        <f t="shared" si="0"/>
        <v>0</v>
      </c>
      <c r="J23" s="61">
        <f t="shared" si="1"/>
        <v>2</v>
      </c>
      <c r="K23" s="62"/>
      <c r="L23" s="45" t="s">
        <v>1</v>
      </c>
    </row>
    <row r="24" spans="1:12">
      <c r="A24" s="529" t="s">
        <v>365</v>
      </c>
      <c r="B24" s="61">
        <v>3</v>
      </c>
      <c r="C24" s="61"/>
      <c r="D24" s="61">
        <v>3</v>
      </c>
      <c r="E24" s="61"/>
      <c r="F24" s="61">
        <v>2</v>
      </c>
      <c r="G24" s="61"/>
      <c r="H24" s="61">
        <v>0</v>
      </c>
      <c r="I24" s="543">
        <f t="shared" si="0"/>
        <v>0</v>
      </c>
      <c r="J24" s="61">
        <f t="shared" si="1"/>
        <v>5</v>
      </c>
      <c r="K24" s="62"/>
      <c r="L24" s="45" t="s">
        <v>1</v>
      </c>
    </row>
    <row r="25" spans="1:12">
      <c r="A25" s="530" t="s">
        <v>373</v>
      </c>
      <c r="B25" s="61"/>
      <c r="C25" s="61"/>
      <c r="D25" s="61"/>
      <c r="E25" s="61"/>
      <c r="F25" s="61">
        <v>0</v>
      </c>
      <c r="G25" s="61"/>
      <c r="H25" s="61">
        <v>0</v>
      </c>
      <c r="I25" s="543">
        <f t="shared" si="0"/>
        <v>0</v>
      </c>
      <c r="J25" s="61">
        <f t="shared" si="1"/>
        <v>0</v>
      </c>
      <c r="K25" s="62"/>
      <c r="L25" s="45" t="s">
        <v>1</v>
      </c>
    </row>
    <row r="26" spans="1:12">
      <c r="A26" s="130" t="s">
        <v>39</v>
      </c>
      <c r="B26" s="61"/>
      <c r="C26" s="61"/>
      <c r="D26" s="61"/>
      <c r="E26" s="61"/>
      <c r="F26" s="61">
        <v>0</v>
      </c>
      <c r="G26" s="61"/>
      <c r="H26" s="61">
        <v>0</v>
      </c>
      <c r="I26" s="543">
        <f t="shared" si="0"/>
        <v>0</v>
      </c>
      <c r="J26" s="61">
        <f t="shared" si="1"/>
        <v>0</v>
      </c>
      <c r="K26" s="62"/>
      <c r="L26" s="45" t="s">
        <v>1</v>
      </c>
    </row>
    <row r="27" spans="1:12">
      <c r="A27" s="130" t="s">
        <v>113</v>
      </c>
      <c r="B27" s="61">
        <v>1</v>
      </c>
      <c r="C27" s="61"/>
      <c r="D27" s="61">
        <v>1</v>
      </c>
      <c r="E27" s="61"/>
      <c r="F27" s="61">
        <v>0</v>
      </c>
      <c r="G27" s="61"/>
      <c r="H27" s="61">
        <v>0</v>
      </c>
      <c r="I27" s="543">
        <f t="shared" si="0"/>
        <v>0</v>
      </c>
      <c r="J27" s="61">
        <f t="shared" si="1"/>
        <v>1</v>
      </c>
      <c r="K27" s="62"/>
      <c r="L27" s="45" t="s">
        <v>1</v>
      </c>
    </row>
    <row r="28" spans="1:12">
      <c r="A28" s="130" t="s">
        <v>366</v>
      </c>
      <c r="B28" s="61">
        <v>1</v>
      </c>
      <c r="C28" s="61"/>
      <c r="D28" s="61">
        <v>1</v>
      </c>
      <c r="E28" s="61"/>
      <c r="F28" s="61">
        <v>0</v>
      </c>
      <c r="G28" s="61"/>
      <c r="H28" s="61">
        <v>0</v>
      </c>
      <c r="I28" s="543">
        <f t="shared" si="0"/>
        <v>0</v>
      </c>
      <c r="J28" s="61">
        <f t="shared" si="1"/>
        <v>1</v>
      </c>
      <c r="K28" s="62"/>
      <c r="L28" s="45" t="s">
        <v>1</v>
      </c>
    </row>
    <row r="29" spans="1:12">
      <c r="A29" s="130" t="s">
        <v>115</v>
      </c>
      <c r="B29" s="61"/>
      <c r="C29" s="61"/>
      <c r="D29" s="61"/>
      <c r="E29" s="61"/>
      <c r="F29" s="61">
        <v>0</v>
      </c>
      <c r="G29" s="61"/>
      <c r="H29" s="61">
        <v>0</v>
      </c>
      <c r="I29" s="543">
        <f t="shared" si="0"/>
        <v>0</v>
      </c>
      <c r="J29" s="61">
        <f t="shared" si="1"/>
        <v>0</v>
      </c>
      <c r="K29" s="62"/>
      <c r="L29" s="45" t="s">
        <v>1</v>
      </c>
    </row>
    <row r="30" spans="1:12">
      <c r="A30" s="130" t="s">
        <v>236</v>
      </c>
      <c r="B30" s="61">
        <v>28</v>
      </c>
      <c r="C30" s="61"/>
      <c r="D30" s="61">
        <v>28</v>
      </c>
      <c r="E30" s="61"/>
      <c r="F30" s="61">
        <v>8</v>
      </c>
      <c r="G30" s="61"/>
      <c r="H30" s="543">
        <v>-4</v>
      </c>
      <c r="I30" s="543">
        <f t="shared" si="0"/>
        <v>-4</v>
      </c>
      <c r="J30" s="61">
        <f t="shared" si="1"/>
        <v>32</v>
      </c>
      <c r="K30" s="62"/>
      <c r="L30" s="45" t="s">
        <v>1</v>
      </c>
    </row>
    <row r="31" spans="1:12">
      <c r="A31" s="130" t="s">
        <v>114</v>
      </c>
      <c r="B31" s="61">
        <v>3</v>
      </c>
      <c r="C31" s="61"/>
      <c r="D31" s="61">
        <v>3</v>
      </c>
      <c r="E31" s="61"/>
      <c r="F31" s="61">
        <v>0</v>
      </c>
      <c r="G31" s="61"/>
      <c r="H31" s="61">
        <v>0</v>
      </c>
      <c r="I31" s="543">
        <f t="shared" si="0"/>
        <v>0</v>
      </c>
      <c r="J31" s="61">
        <f t="shared" si="1"/>
        <v>3</v>
      </c>
      <c r="K31" s="62"/>
      <c r="L31" s="45" t="s">
        <v>1</v>
      </c>
    </row>
    <row r="32" spans="1:12" ht="15.75" thickBot="1">
      <c r="A32" s="132" t="s">
        <v>49</v>
      </c>
      <c r="B32" s="114">
        <f t="shared" ref="B32:K32" si="2">SUM(B12:B31)</f>
        <v>239</v>
      </c>
      <c r="C32" s="114">
        <f t="shared" si="2"/>
        <v>0</v>
      </c>
      <c r="D32" s="114">
        <f t="shared" si="2"/>
        <v>239</v>
      </c>
      <c r="E32" s="114">
        <f t="shared" si="2"/>
        <v>0</v>
      </c>
      <c r="F32" s="114">
        <f t="shared" si="2"/>
        <v>18</v>
      </c>
      <c r="G32" s="114">
        <f t="shared" si="2"/>
        <v>0</v>
      </c>
      <c r="H32" s="549">
        <f t="shared" si="2"/>
        <v>-19</v>
      </c>
      <c r="I32" s="549">
        <f t="shared" si="2"/>
        <v>-19</v>
      </c>
      <c r="J32" s="114">
        <f>SUM(J12:J31)</f>
        <v>238</v>
      </c>
      <c r="K32" s="120">
        <f t="shared" si="2"/>
        <v>0</v>
      </c>
      <c r="L32" s="46" t="s">
        <v>1</v>
      </c>
    </row>
    <row r="33" spans="1:12">
      <c r="A33" s="241" t="s">
        <v>273</v>
      </c>
      <c r="B33" s="230"/>
      <c r="C33" s="233"/>
      <c r="D33" s="233"/>
      <c r="E33" s="233"/>
      <c r="F33" s="233"/>
      <c r="G33" s="233"/>
      <c r="H33" s="230"/>
      <c r="I33" s="237">
        <f>G33+H33</f>
        <v>0</v>
      </c>
      <c r="J33" s="237">
        <f>D33+F33+I33</f>
        <v>0</v>
      </c>
      <c r="K33" s="63"/>
      <c r="L33" s="45" t="s">
        <v>1</v>
      </c>
    </row>
    <row r="34" spans="1:12">
      <c r="A34" s="242" t="s">
        <v>289</v>
      </c>
      <c r="B34" s="231"/>
      <c r="C34" s="234"/>
      <c r="D34" s="234"/>
      <c r="E34" s="234"/>
      <c r="F34" s="234"/>
      <c r="G34" s="234"/>
      <c r="H34" s="231"/>
      <c r="I34" s="238"/>
      <c r="J34" s="238"/>
      <c r="K34" s="63"/>
      <c r="L34" s="45" t="s">
        <v>1</v>
      </c>
    </row>
    <row r="35" spans="1:12">
      <c r="A35" s="243" t="s">
        <v>290</v>
      </c>
      <c r="B35" s="232"/>
      <c r="C35" s="235"/>
      <c r="D35" s="235"/>
      <c r="E35" s="235"/>
      <c r="F35" s="235"/>
      <c r="G35" s="235"/>
      <c r="H35" s="232"/>
      <c r="I35" s="239">
        <f>G35+H35</f>
        <v>0</v>
      </c>
      <c r="J35" s="239">
        <f>D35+F35+I35</f>
        <v>0</v>
      </c>
      <c r="K35" s="63"/>
      <c r="L35" s="45" t="s">
        <v>1</v>
      </c>
    </row>
    <row r="36" spans="1:12" s="9" customFormat="1">
      <c r="A36" s="244" t="s">
        <v>49</v>
      </c>
      <c r="B36" s="240">
        <f>SUM(B33:B35)</f>
        <v>0</v>
      </c>
      <c r="C36" s="236">
        <f t="shared" ref="C36:J36" si="3">SUM(C33:C35)</f>
        <v>0</v>
      </c>
      <c r="D36" s="236">
        <f t="shared" si="3"/>
        <v>0</v>
      </c>
      <c r="E36" s="236">
        <f t="shared" si="3"/>
        <v>0</v>
      </c>
      <c r="F36" s="236">
        <f t="shared" si="3"/>
        <v>0</v>
      </c>
      <c r="G36" s="236">
        <f t="shared" si="3"/>
        <v>0</v>
      </c>
      <c r="H36" s="240">
        <f t="shared" si="3"/>
        <v>0</v>
      </c>
      <c r="I36" s="240">
        <f>SUM(I33:I35)</f>
        <v>0</v>
      </c>
      <c r="J36" s="240">
        <f t="shared" si="3"/>
        <v>0</v>
      </c>
      <c r="K36" s="64">
        <f>SUM(K33:K35)</f>
        <v>0</v>
      </c>
      <c r="L36" s="45" t="s">
        <v>27</v>
      </c>
    </row>
    <row r="37" spans="1:12" s="9" customFormat="1">
      <c r="A37" s="751"/>
      <c r="B37" s="751"/>
      <c r="C37" s="751"/>
      <c r="D37" s="751"/>
      <c r="E37" s="751"/>
      <c r="F37" s="751"/>
      <c r="G37" s="751"/>
      <c r="H37" s="751"/>
      <c r="I37" s="751"/>
      <c r="J37" s="751"/>
      <c r="K37" s="751"/>
      <c r="L37" s="45"/>
    </row>
  </sheetData>
  <mergeCells count="23">
    <mergeCell ref="A37:K37"/>
    <mergeCell ref="A1:K1"/>
    <mergeCell ref="A4:K4"/>
    <mergeCell ref="A5:K5"/>
    <mergeCell ref="A6:K6"/>
    <mergeCell ref="A2:K2"/>
    <mergeCell ref="A3:K3"/>
    <mergeCell ref="H10:H11"/>
    <mergeCell ref="A7:K7"/>
    <mergeCell ref="A8:K8"/>
    <mergeCell ref="G10:G11"/>
    <mergeCell ref="B10:B11"/>
    <mergeCell ref="C10:C11"/>
    <mergeCell ref="D10:D11"/>
    <mergeCell ref="F10:F11"/>
    <mergeCell ref="F9:K9"/>
    <mergeCell ref="A9:A11"/>
    <mergeCell ref="D9:E9"/>
    <mergeCell ref="B9:C9"/>
    <mergeCell ref="K10:K11"/>
    <mergeCell ref="J10:J11"/>
    <mergeCell ref="I10:I11"/>
    <mergeCell ref="E10:E11"/>
  </mergeCells>
  <phoneticPr fontId="0" type="noConversion"/>
  <printOptions horizontalCentered="1"/>
  <pageMargins left="0.75" right="0.75" top="1" bottom="1" header="0.5" footer="0.5"/>
  <pageSetup scale="69" orientation="landscape" r:id="rId1"/>
  <headerFooter alignWithMargins="0">
    <oddFooter>&amp;C&amp;"Times New Roman,Regular"Exhibit I - Detail of Permanent Positions by Category</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23</vt:i4>
      </vt:variant>
    </vt:vector>
  </HeadingPairs>
  <TitlesOfParts>
    <vt:vector size="40" baseType="lpstr">
      <vt:lpstr>A. Organization Chart</vt:lpstr>
      <vt:lpstr>B. Summary of Requirements </vt:lpstr>
      <vt:lpstr>C. Increases Offsets</vt:lpstr>
      <vt:lpstr>D. Strategic Goals &amp; Objectives</vt:lpstr>
      <vt:lpstr>E. ATB Justification</vt:lpstr>
      <vt:lpstr>F. 2010 Crosswalk</vt:lpstr>
      <vt:lpstr>(G) 2011 Crosswalk</vt:lpstr>
      <vt:lpstr>H. Reimbursable Resources</vt:lpstr>
      <vt:lpstr>I. Permanent Positions</vt:lpstr>
      <vt:lpstr>J. Financial Analysis</vt:lpstr>
      <vt:lpstr>K. Summary by Grade</vt:lpstr>
      <vt:lpstr>L. Summary by Object Class</vt:lpstr>
      <vt:lpstr>(N-2) Domestic Agent</vt:lpstr>
      <vt:lpstr>(N-3) Domestic Attorney</vt:lpstr>
      <vt:lpstr>(N-4) Domestic Prof Sup</vt:lpstr>
      <vt:lpstr>(N-5) Domestic Clerical</vt:lpstr>
      <vt:lpstr>(P) IT</vt:lpstr>
      <vt:lpstr>'B. Summary of Requirements '!DL</vt:lpstr>
      <vt:lpstr>'(G) 2011 Crosswalk'!Print_Area</vt:lpstr>
      <vt:lpstr>'(N-2) Domestic Agent'!Print_Area</vt:lpstr>
      <vt:lpstr>'(N-3) Domestic Attorney'!Print_Area</vt:lpstr>
      <vt:lpstr>'(N-4) Domestic Prof Sup'!Print_Area</vt:lpstr>
      <vt:lpstr>'(N-5) Domestic Clerical'!Print_Area</vt:lpstr>
      <vt:lpstr>'(P) IT'!Print_Area</vt:lpstr>
      <vt:lpstr>'A. Organization Chart'!Print_Area</vt:lpstr>
      <vt:lpstr>'B. Summary of Requirements '!Print_Area</vt:lpstr>
      <vt:lpstr>'C. Increases Offsets'!Print_Area</vt:lpstr>
      <vt:lpstr>'D. Strategic Goals &amp; Objectives'!Print_Area</vt:lpstr>
      <vt:lpstr>'E. ATB Justification'!Print_Area</vt:lpstr>
      <vt:lpstr>'F. 2010 Crosswalk'!Print_Area</vt:lpstr>
      <vt:lpstr>'H. Reimbursable Resources'!Print_Area</vt:lpstr>
      <vt:lpstr>'I. Permanent Positions'!Print_Area</vt:lpstr>
      <vt:lpstr>'J. Financial Analysis'!Print_Area</vt:lpstr>
      <vt:lpstr>'K. Summary by Grade'!Print_Area</vt:lpstr>
      <vt:lpstr>'L. Summary by Object Class'!Print_Area</vt:lpstr>
      <vt:lpstr>'(N-2) Domestic Agent'!Print_Titles</vt:lpstr>
      <vt:lpstr>'(N-3) Domestic Attorney'!Print_Titles</vt:lpstr>
      <vt:lpstr>'(N-4) Domestic Prof Sup'!Print_Titles</vt:lpstr>
      <vt:lpstr>'(N-5) Domestic Clerical'!Print_Titles</vt:lpstr>
      <vt:lpstr>'H. Reimbursable Resources'!REIMPRO</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sdale</dc:creator>
  <cp:lastModifiedBy>rlindsay</cp:lastModifiedBy>
  <cp:lastPrinted>2011-02-09T16:08:00Z</cp:lastPrinted>
  <dcterms:created xsi:type="dcterms:W3CDTF">2003-08-28T20:51:00Z</dcterms:created>
  <dcterms:modified xsi:type="dcterms:W3CDTF">2011-02-10T17:09:57Z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